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dialogsheets/sheet1.xml" ContentType="application/vnd.openxmlformats-officedocument.spreadsheetml.dialogsheet+xml"/>
  <Override PartName="/xl/worksheets/sheet2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949CE89-3778-4839-9906-073C0C75A778}" xr6:coauthVersionLast="47" xr6:coauthVersionMax="47" xr10:uidLastSave="{00000000-0000-0000-0000-000000000000}"/>
  <bookViews>
    <workbookView xWindow="-120" yWindow="-120" windowWidth="23280" windowHeight="12480" tabRatio="889" firstSheet="7" activeTab="15"/>
  </bookViews>
  <sheets>
    <sheet name="Exotic_Pos" sheetId="1" r:id="rId1"/>
    <sheet name="OBS" sheetId="2" r:id="rId2"/>
    <sheet name="Wti" sheetId="3" r:id="rId3"/>
    <sheet name="WTI_I" sheetId="29" r:id="rId4"/>
    <sheet name="WTI_II" sheetId="26" r:id="rId5"/>
    <sheet name="WTI_III" sheetId="32" r:id="rId6"/>
    <sheet name="Wti-Change" sheetId="5" r:id="rId7"/>
    <sheet name="WTI_I-Change" sheetId="30" r:id="rId8"/>
    <sheet name="WTI_II-Change" sheetId="28" r:id="rId9"/>
    <sheet name="WTI_III-Change" sheetId="33" r:id="rId10"/>
    <sheet name="Wti-Prior" sheetId="8" r:id="rId11"/>
    <sheet name="WTI_I-Prior" sheetId="31" r:id="rId12"/>
    <sheet name="WTI_II-Prior" sheetId="27" r:id="rId13"/>
    <sheet name="WTI_III-Prior" sheetId="34" r:id="rId14"/>
    <sheet name="Top_Sheet" sheetId="9" r:id="rId15"/>
    <sheet name="PL Sum" sheetId="35" r:id="rId16"/>
    <sheet name="p&amp;l" sheetId="10" r:id="rId17"/>
    <sheet name="Position" sheetId="12" r:id="rId18"/>
    <sheet name="Prudency" sheetId="16" r:id="rId19"/>
    <sheet name="MMBtu" sheetId="14" r:id="rId20"/>
    <sheet name="Global" sheetId="15" r:id="rId21"/>
    <sheet name="Prudsum" sheetId="17" r:id="rId22"/>
    <sheet name="Curves" sheetId="18" r:id="rId23"/>
    <sheet name="Daily Changes" sheetId="20" r:id="rId24"/>
    <sheet name="Prior" sheetId="19" r:id="rId25"/>
    <sheet name="Dialog1" sheetId="21" r:id="rId26"/>
    <sheet name="Crude Cover" sheetId="22" r:id="rId27"/>
  </sheets>
  <externalReferences>
    <externalReference r:id="rId28"/>
  </externalReferences>
  <definedNames>
    <definedName name="_Order1" hidden="1">0</definedName>
    <definedName name="_Order2" hidden="1">0</definedName>
    <definedName name="_xlnm.Print_Area" localSheetId="20">Global!$A$1:$G$110</definedName>
    <definedName name="_xlnm.Print_Area" localSheetId="19">MMBtu!$B$2:$N$31</definedName>
    <definedName name="_xlnm.Print_Area" localSheetId="16">'p&amp;l'!$A$1:$BH$128</definedName>
    <definedName name="_xlnm.Print_Area" localSheetId="18">Prudency!$A$13:$E$107</definedName>
    <definedName name="_xlnm.Print_Area" localSheetId="21">Prudsum!$A$1:$L$21</definedName>
    <definedName name="_xlnm.Print_Area" localSheetId="14">Top_Sheet!$A$1:$X$79</definedName>
    <definedName name="_xlnm.Print_Area" localSheetId="4">WTI_II!$A$1:$U$142</definedName>
    <definedName name="_xlnm.Print_Area" localSheetId="8">'WTI_II-Change'!$A$1:$U$142</definedName>
    <definedName name="_xlnm.Print_Area" localSheetId="5">WTI_III!$A$1:$Q$141</definedName>
    <definedName name="_xlnm.Print_Area" localSheetId="9">'WTI_III-Change'!$A$1:$Q$141</definedName>
    <definedName name="_xlnm.Print_Titles" localSheetId="16">'p&amp;l'!$1:$7</definedName>
    <definedName name="_xlnm.Print_Titles" localSheetId="18">Prudency!$1:$12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9" i="22" l="1"/>
  <c r="B6" i="20"/>
  <c r="C6" i="20"/>
  <c r="D6" i="20"/>
  <c r="E6" i="20"/>
  <c r="F6" i="20"/>
  <c r="G6" i="20"/>
  <c r="B7" i="20"/>
  <c r="C7" i="20"/>
  <c r="D7" i="20"/>
  <c r="E7" i="20"/>
  <c r="F7" i="20"/>
  <c r="G7" i="20"/>
  <c r="B8" i="20"/>
  <c r="C8" i="20"/>
  <c r="D8" i="20"/>
  <c r="E8" i="20"/>
  <c r="F8" i="20"/>
  <c r="G8" i="20"/>
  <c r="B9" i="20"/>
  <c r="C9" i="20"/>
  <c r="D9" i="20"/>
  <c r="E9" i="20"/>
  <c r="F9" i="20"/>
  <c r="G9" i="20"/>
  <c r="B10" i="20"/>
  <c r="C10" i="20"/>
  <c r="D10" i="20"/>
  <c r="E10" i="20"/>
  <c r="F10" i="20"/>
  <c r="G10" i="20"/>
  <c r="B11" i="20"/>
  <c r="C11" i="20"/>
  <c r="D11" i="20"/>
  <c r="E11" i="20"/>
  <c r="F11" i="20"/>
  <c r="G11" i="20"/>
  <c r="B12" i="20"/>
  <c r="C12" i="20"/>
  <c r="D12" i="20"/>
  <c r="E12" i="20"/>
  <c r="F12" i="20"/>
  <c r="G12" i="20"/>
  <c r="B13" i="20"/>
  <c r="C13" i="20"/>
  <c r="D13" i="20"/>
  <c r="E13" i="20"/>
  <c r="F13" i="20"/>
  <c r="G13" i="20"/>
  <c r="B14" i="20"/>
  <c r="C14" i="20"/>
  <c r="D14" i="20"/>
  <c r="E14" i="20"/>
  <c r="F14" i="20"/>
  <c r="G14" i="20"/>
  <c r="B15" i="20"/>
  <c r="C15" i="20"/>
  <c r="D15" i="20"/>
  <c r="E15" i="20"/>
  <c r="F15" i="20"/>
  <c r="G15" i="20"/>
  <c r="B16" i="20"/>
  <c r="C16" i="20"/>
  <c r="D16" i="20"/>
  <c r="E16" i="20"/>
  <c r="F16" i="20"/>
  <c r="G16" i="20"/>
  <c r="B17" i="20"/>
  <c r="C17" i="20"/>
  <c r="D17" i="20"/>
  <c r="E17" i="20"/>
  <c r="F17" i="20"/>
  <c r="G17" i="20"/>
  <c r="B18" i="20"/>
  <c r="C18" i="20"/>
  <c r="D18" i="20"/>
  <c r="E18" i="20"/>
  <c r="F18" i="20"/>
  <c r="G18" i="20"/>
  <c r="B19" i="20"/>
  <c r="C19" i="20"/>
  <c r="D19" i="20"/>
  <c r="E19" i="20"/>
  <c r="F19" i="20"/>
  <c r="G19" i="20"/>
  <c r="B20" i="20"/>
  <c r="C20" i="20"/>
  <c r="D20" i="20"/>
  <c r="E20" i="20"/>
  <c r="F20" i="20"/>
  <c r="G20" i="20"/>
  <c r="B21" i="20"/>
  <c r="C21" i="20"/>
  <c r="D21" i="20"/>
  <c r="E21" i="20"/>
  <c r="F21" i="20"/>
  <c r="G21" i="20"/>
  <c r="B22" i="20"/>
  <c r="C22" i="20"/>
  <c r="D22" i="20"/>
  <c r="E22" i="20"/>
  <c r="F22" i="20"/>
  <c r="G22" i="20"/>
  <c r="B23" i="20"/>
  <c r="C23" i="20"/>
  <c r="D23" i="20"/>
  <c r="E23" i="20"/>
  <c r="F23" i="20"/>
  <c r="G23" i="20"/>
  <c r="B24" i="20"/>
  <c r="C24" i="20"/>
  <c r="D24" i="20"/>
  <c r="E24" i="20"/>
  <c r="F24" i="20"/>
  <c r="G24" i="20"/>
  <c r="B25" i="20"/>
  <c r="C25" i="20"/>
  <c r="D25" i="20"/>
  <c r="E25" i="20"/>
  <c r="F25" i="20"/>
  <c r="G25" i="20"/>
  <c r="B26" i="20"/>
  <c r="C26" i="20"/>
  <c r="D26" i="20"/>
  <c r="E26" i="20"/>
  <c r="F26" i="20"/>
  <c r="G26" i="20"/>
  <c r="B27" i="20"/>
  <c r="C27" i="20"/>
  <c r="D27" i="20"/>
  <c r="E27" i="20"/>
  <c r="F27" i="20"/>
  <c r="G27" i="20"/>
  <c r="B28" i="20"/>
  <c r="C28" i="20"/>
  <c r="D28" i="20"/>
  <c r="E28" i="20"/>
  <c r="F28" i="20"/>
  <c r="G28" i="20"/>
  <c r="B29" i="20"/>
  <c r="C29" i="20"/>
  <c r="D29" i="20"/>
  <c r="E29" i="20"/>
  <c r="F29" i="20"/>
  <c r="G29" i="20"/>
  <c r="B30" i="20"/>
  <c r="C30" i="20"/>
  <c r="D30" i="20"/>
  <c r="E30" i="20"/>
  <c r="F30" i="20"/>
  <c r="G30" i="20"/>
  <c r="B31" i="20"/>
  <c r="C31" i="20"/>
  <c r="D31" i="20"/>
  <c r="E31" i="20"/>
  <c r="F31" i="20"/>
  <c r="G31" i="20"/>
  <c r="B32" i="20"/>
  <c r="C32" i="20"/>
  <c r="D32" i="20"/>
  <c r="E32" i="20"/>
  <c r="F32" i="20"/>
  <c r="G32" i="20"/>
  <c r="B33" i="20"/>
  <c r="C33" i="20"/>
  <c r="D33" i="20"/>
  <c r="E33" i="20"/>
  <c r="F33" i="20"/>
  <c r="G33" i="20"/>
  <c r="B34" i="20"/>
  <c r="C34" i="20"/>
  <c r="D34" i="20"/>
  <c r="E34" i="20"/>
  <c r="F34" i="20"/>
  <c r="G34" i="20"/>
  <c r="B35" i="20"/>
  <c r="C35" i="20"/>
  <c r="D35" i="20"/>
  <c r="E35" i="20"/>
  <c r="F35" i="20"/>
  <c r="G35" i="20"/>
  <c r="B36" i="20"/>
  <c r="C36" i="20"/>
  <c r="D36" i="20"/>
  <c r="E36" i="20"/>
  <c r="F36" i="20"/>
  <c r="G36" i="20"/>
  <c r="B37" i="20"/>
  <c r="C37" i="20"/>
  <c r="D37" i="20"/>
  <c r="E37" i="20"/>
  <c r="F37" i="20"/>
  <c r="G37" i="20"/>
  <c r="B38" i="20"/>
  <c r="C38" i="20"/>
  <c r="D38" i="20"/>
  <c r="E38" i="20"/>
  <c r="F38" i="20"/>
  <c r="G38" i="20"/>
  <c r="B39" i="20"/>
  <c r="C39" i="20"/>
  <c r="D39" i="20"/>
  <c r="E39" i="20"/>
  <c r="F39" i="20"/>
  <c r="G39" i="20"/>
  <c r="B40" i="20"/>
  <c r="C40" i="20"/>
  <c r="D40" i="20"/>
  <c r="E40" i="20"/>
  <c r="F40" i="20"/>
  <c r="G40" i="20"/>
  <c r="B41" i="20"/>
  <c r="C41" i="20"/>
  <c r="D41" i="20"/>
  <c r="E41" i="20"/>
  <c r="F41" i="20"/>
  <c r="G41" i="20"/>
  <c r="B42" i="20"/>
  <c r="C42" i="20"/>
  <c r="D42" i="20"/>
  <c r="E42" i="20"/>
  <c r="F42" i="20"/>
  <c r="G42" i="20"/>
  <c r="B43" i="20"/>
  <c r="C43" i="20"/>
  <c r="D43" i="20"/>
  <c r="E43" i="20"/>
  <c r="F43" i="20"/>
  <c r="G43" i="20"/>
  <c r="B44" i="20"/>
  <c r="C44" i="20"/>
  <c r="D44" i="20"/>
  <c r="E44" i="20"/>
  <c r="F44" i="20"/>
  <c r="G44" i="20"/>
  <c r="B45" i="20"/>
  <c r="C45" i="20"/>
  <c r="D45" i="20"/>
  <c r="E45" i="20"/>
  <c r="F45" i="20"/>
  <c r="G45" i="20"/>
  <c r="B46" i="20"/>
  <c r="C46" i="20"/>
  <c r="D46" i="20"/>
  <c r="E46" i="20"/>
  <c r="F46" i="20"/>
  <c r="G46" i="20"/>
  <c r="B47" i="20"/>
  <c r="C47" i="20"/>
  <c r="D47" i="20"/>
  <c r="E47" i="20"/>
  <c r="F47" i="20"/>
  <c r="G47" i="20"/>
  <c r="B48" i="20"/>
  <c r="C48" i="20"/>
  <c r="D48" i="20"/>
  <c r="E48" i="20"/>
  <c r="F48" i="20"/>
  <c r="G48" i="20"/>
  <c r="B49" i="20"/>
  <c r="C49" i="20"/>
  <c r="D49" i="20"/>
  <c r="E49" i="20"/>
  <c r="F49" i="20"/>
  <c r="G49" i="20"/>
  <c r="B50" i="20"/>
  <c r="C50" i="20"/>
  <c r="D50" i="20"/>
  <c r="E50" i="20"/>
  <c r="F50" i="20"/>
  <c r="G50" i="20"/>
  <c r="B51" i="20"/>
  <c r="C51" i="20"/>
  <c r="D51" i="20"/>
  <c r="E51" i="20"/>
  <c r="F51" i="20"/>
  <c r="G51" i="20"/>
  <c r="B52" i="20"/>
  <c r="C52" i="20"/>
  <c r="D52" i="20"/>
  <c r="E52" i="20"/>
  <c r="F52" i="20"/>
  <c r="G52" i="20"/>
  <c r="B53" i="20"/>
  <c r="C53" i="20"/>
  <c r="D53" i="20"/>
  <c r="E53" i="20"/>
  <c r="F53" i="20"/>
  <c r="G53" i="20"/>
  <c r="B54" i="20"/>
  <c r="C54" i="20"/>
  <c r="D54" i="20"/>
  <c r="E54" i="20"/>
  <c r="F54" i="20"/>
  <c r="G54" i="20"/>
  <c r="B55" i="20"/>
  <c r="C55" i="20"/>
  <c r="D55" i="20"/>
  <c r="E55" i="20"/>
  <c r="F55" i="20"/>
  <c r="G55" i="20"/>
  <c r="B56" i="20"/>
  <c r="C56" i="20"/>
  <c r="D56" i="20"/>
  <c r="E56" i="20"/>
  <c r="F56" i="20"/>
  <c r="G56" i="20"/>
  <c r="B57" i="20"/>
  <c r="C57" i="20"/>
  <c r="D57" i="20"/>
  <c r="E57" i="20"/>
  <c r="F57" i="20"/>
  <c r="G57" i="20"/>
  <c r="B58" i="20"/>
  <c r="C58" i="20"/>
  <c r="D58" i="20"/>
  <c r="E58" i="20"/>
  <c r="F58" i="20"/>
  <c r="G58" i="20"/>
  <c r="B59" i="20"/>
  <c r="C59" i="20"/>
  <c r="D59" i="20"/>
  <c r="E59" i="20"/>
  <c r="F59" i="20"/>
  <c r="G59" i="20"/>
  <c r="B60" i="20"/>
  <c r="C60" i="20"/>
  <c r="D60" i="20"/>
  <c r="E60" i="20"/>
  <c r="F60" i="20"/>
  <c r="G60" i="20"/>
  <c r="B61" i="20"/>
  <c r="C61" i="20"/>
  <c r="D61" i="20"/>
  <c r="E61" i="20"/>
  <c r="F61" i="20"/>
  <c r="G61" i="20"/>
  <c r="B62" i="20"/>
  <c r="C62" i="20"/>
  <c r="D62" i="20"/>
  <c r="E62" i="20"/>
  <c r="F62" i="20"/>
  <c r="G62" i="20"/>
  <c r="B63" i="20"/>
  <c r="C63" i="20"/>
  <c r="D63" i="20"/>
  <c r="E63" i="20"/>
  <c r="F63" i="20"/>
  <c r="G63" i="20"/>
  <c r="B64" i="20"/>
  <c r="C64" i="20"/>
  <c r="D64" i="20"/>
  <c r="E64" i="20"/>
  <c r="F64" i="20"/>
  <c r="G64" i="20"/>
  <c r="B65" i="20"/>
  <c r="C65" i="20"/>
  <c r="D65" i="20"/>
  <c r="E65" i="20"/>
  <c r="F65" i="20"/>
  <c r="G65" i="20"/>
  <c r="B66" i="20"/>
  <c r="C66" i="20"/>
  <c r="D66" i="20"/>
  <c r="E66" i="20"/>
  <c r="F66" i="20"/>
  <c r="G66" i="20"/>
  <c r="B67" i="20"/>
  <c r="C67" i="20"/>
  <c r="D67" i="20"/>
  <c r="E67" i="20"/>
  <c r="F67" i="20"/>
  <c r="G67" i="20"/>
  <c r="B68" i="20"/>
  <c r="C68" i="20"/>
  <c r="D68" i="20"/>
  <c r="E68" i="20"/>
  <c r="F68" i="20"/>
  <c r="G68" i="20"/>
  <c r="B69" i="20"/>
  <c r="C69" i="20"/>
  <c r="D69" i="20"/>
  <c r="E69" i="20"/>
  <c r="F69" i="20"/>
  <c r="G69" i="20"/>
  <c r="B70" i="20"/>
  <c r="C70" i="20"/>
  <c r="D70" i="20"/>
  <c r="E70" i="20"/>
  <c r="F70" i="20"/>
  <c r="G70" i="20"/>
  <c r="B71" i="20"/>
  <c r="C71" i="20"/>
  <c r="D71" i="20"/>
  <c r="E71" i="20"/>
  <c r="F71" i="20"/>
  <c r="G71" i="20"/>
  <c r="B72" i="20"/>
  <c r="C72" i="20"/>
  <c r="D72" i="20"/>
  <c r="E72" i="20"/>
  <c r="F72" i="20"/>
  <c r="G72" i="20"/>
  <c r="B73" i="20"/>
  <c r="C73" i="20"/>
  <c r="D73" i="20"/>
  <c r="E73" i="20"/>
  <c r="F73" i="20"/>
  <c r="G73" i="20"/>
  <c r="B74" i="20"/>
  <c r="C74" i="20"/>
  <c r="D74" i="20"/>
  <c r="E74" i="20"/>
  <c r="F74" i="20"/>
  <c r="G74" i="20"/>
  <c r="B75" i="20"/>
  <c r="C75" i="20"/>
  <c r="D75" i="20"/>
  <c r="E75" i="20"/>
  <c r="F75" i="20"/>
  <c r="G75" i="20"/>
  <c r="B76" i="20"/>
  <c r="C76" i="20"/>
  <c r="D76" i="20"/>
  <c r="E76" i="20"/>
  <c r="F76" i="20"/>
  <c r="G76" i="20"/>
  <c r="B77" i="20"/>
  <c r="C77" i="20"/>
  <c r="D77" i="20"/>
  <c r="E77" i="20"/>
  <c r="F77" i="20"/>
  <c r="G77" i="20"/>
  <c r="B78" i="20"/>
  <c r="C78" i="20"/>
  <c r="D78" i="20"/>
  <c r="E78" i="20"/>
  <c r="F78" i="20"/>
  <c r="G78" i="20"/>
  <c r="B79" i="20"/>
  <c r="C79" i="20"/>
  <c r="D79" i="20"/>
  <c r="E79" i="20"/>
  <c r="F79" i="20"/>
  <c r="G79" i="20"/>
  <c r="B80" i="20"/>
  <c r="C80" i="20"/>
  <c r="D80" i="20"/>
  <c r="E80" i="20"/>
  <c r="F80" i="20"/>
  <c r="G80" i="20"/>
  <c r="B81" i="20"/>
  <c r="C81" i="20"/>
  <c r="D81" i="20"/>
  <c r="E81" i="20"/>
  <c r="F81" i="20"/>
  <c r="G81" i="20"/>
  <c r="B82" i="20"/>
  <c r="C82" i="20"/>
  <c r="D82" i="20"/>
  <c r="E82" i="20"/>
  <c r="F82" i="20"/>
  <c r="G82" i="20"/>
  <c r="B83" i="20"/>
  <c r="C83" i="20"/>
  <c r="D83" i="20"/>
  <c r="E83" i="20"/>
  <c r="F83" i="20"/>
  <c r="G83" i="20"/>
  <c r="B84" i="20"/>
  <c r="C84" i="20"/>
  <c r="D84" i="20"/>
  <c r="E84" i="20"/>
  <c r="F84" i="20"/>
  <c r="G84" i="20"/>
  <c r="B85" i="20"/>
  <c r="C85" i="20"/>
  <c r="D85" i="20"/>
  <c r="E85" i="20"/>
  <c r="F85" i="20"/>
  <c r="G85" i="20"/>
  <c r="B86" i="20"/>
  <c r="C86" i="20"/>
  <c r="D86" i="20"/>
  <c r="E86" i="20"/>
  <c r="F86" i="20"/>
  <c r="G86" i="20"/>
  <c r="B87" i="20"/>
  <c r="C87" i="20"/>
  <c r="D87" i="20"/>
  <c r="E87" i="20"/>
  <c r="F87" i="20"/>
  <c r="G87" i="20"/>
  <c r="B88" i="20"/>
  <c r="C88" i="20"/>
  <c r="D88" i="20"/>
  <c r="E88" i="20"/>
  <c r="F88" i="20"/>
  <c r="G88" i="20"/>
  <c r="B89" i="20"/>
  <c r="C89" i="20"/>
  <c r="D89" i="20"/>
  <c r="E89" i="20"/>
  <c r="F89" i="20"/>
  <c r="G89" i="20"/>
  <c r="B90" i="20"/>
  <c r="C90" i="20"/>
  <c r="D90" i="20"/>
  <c r="E90" i="20"/>
  <c r="F90" i="20"/>
  <c r="G90" i="20"/>
  <c r="B91" i="20"/>
  <c r="C91" i="20"/>
  <c r="D91" i="20"/>
  <c r="E91" i="20"/>
  <c r="F91" i="20"/>
  <c r="G91" i="20"/>
  <c r="B92" i="20"/>
  <c r="C92" i="20"/>
  <c r="D92" i="20"/>
  <c r="E92" i="20"/>
  <c r="F92" i="20"/>
  <c r="G92" i="20"/>
  <c r="B93" i="20"/>
  <c r="C93" i="20"/>
  <c r="D93" i="20"/>
  <c r="E93" i="20"/>
  <c r="F93" i="20"/>
  <c r="G93" i="20"/>
  <c r="B94" i="20"/>
  <c r="C94" i="20"/>
  <c r="D94" i="20"/>
  <c r="E94" i="20"/>
  <c r="F94" i="20"/>
  <c r="G94" i="20"/>
  <c r="B95" i="20"/>
  <c r="C95" i="20"/>
  <c r="D95" i="20"/>
  <c r="E95" i="20"/>
  <c r="F95" i="20"/>
  <c r="G95" i="20"/>
  <c r="B96" i="20"/>
  <c r="C96" i="20"/>
  <c r="D96" i="20"/>
  <c r="E96" i="20"/>
  <c r="F96" i="20"/>
  <c r="G96" i="20"/>
  <c r="B97" i="20"/>
  <c r="C97" i="20"/>
  <c r="D97" i="20"/>
  <c r="E97" i="20"/>
  <c r="F97" i="20"/>
  <c r="G97" i="20"/>
  <c r="B98" i="20"/>
  <c r="C98" i="20"/>
  <c r="D98" i="20"/>
  <c r="E98" i="20"/>
  <c r="F98" i="20"/>
  <c r="G98" i="20"/>
  <c r="B99" i="20"/>
  <c r="C99" i="20"/>
  <c r="D99" i="20"/>
  <c r="E99" i="20"/>
  <c r="F99" i="20"/>
  <c r="G99" i="20"/>
  <c r="B100" i="20"/>
  <c r="C100" i="20"/>
  <c r="D100" i="20"/>
  <c r="E100" i="20"/>
  <c r="F100" i="20"/>
  <c r="G100" i="20"/>
  <c r="B101" i="20"/>
  <c r="C101" i="20"/>
  <c r="D101" i="20"/>
  <c r="E101" i="20"/>
  <c r="F101" i="20"/>
  <c r="G101" i="20"/>
  <c r="B102" i="20"/>
  <c r="C102" i="20"/>
  <c r="D102" i="20"/>
  <c r="E102" i="20"/>
  <c r="F102" i="20"/>
  <c r="G102" i="20"/>
  <c r="B103" i="20"/>
  <c r="C103" i="20"/>
  <c r="D103" i="20"/>
  <c r="E103" i="20"/>
  <c r="F103" i="20"/>
  <c r="G103" i="20"/>
  <c r="B104" i="20"/>
  <c r="C104" i="20"/>
  <c r="D104" i="20"/>
  <c r="E104" i="20"/>
  <c r="F104" i="20"/>
  <c r="G104" i="20"/>
  <c r="B105" i="20"/>
  <c r="C105" i="20"/>
  <c r="D105" i="20"/>
  <c r="E105" i="20"/>
  <c r="F105" i="20"/>
  <c r="G105" i="20"/>
  <c r="B106" i="20"/>
  <c r="C106" i="20"/>
  <c r="D106" i="20"/>
  <c r="E106" i="20"/>
  <c r="F106" i="20"/>
  <c r="G106" i="20"/>
  <c r="B107" i="20"/>
  <c r="C107" i="20"/>
  <c r="D107" i="20"/>
  <c r="E107" i="20"/>
  <c r="F107" i="20"/>
  <c r="G107" i="20"/>
  <c r="B108" i="20"/>
  <c r="C108" i="20"/>
  <c r="D108" i="20"/>
  <c r="E108" i="20"/>
  <c r="F108" i="20"/>
  <c r="G108" i="20"/>
  <c r="B109" i="20"/>
  <c r="C109" i="20"/>
  <c r="D109" i="20"/>
  <c r="E109" i="20"/>
  <c r="F109" i="20"/>
  <c r="G109" i="20"/>
  <c r="B110" i="20"/>
  <c r="C110" i="20"/>
  <c r="D110" i="20"/>
  <c r="E110" i="20"/>
  <c r="F110" i="20"/>
  <c r="G110" i="20"/>
  <c r="B111" i="20"/>
  <c r="C111" i="20"/>
  <c r="D111" i="20"/>
  <c r="E111" i="20"/>
  <c r="F111" i="20"/>
  <c r="G111" i="20"/>
  <c r="B112" i="20"/>
  <c r="C112" i="20"/>
  <c r="D112" i="20"/>
  <c r="E112" i="20"/>
  <c r="F112" i="20"/>
  <c r="G112" i="20"/>
  <c r="B113" i="20"/>
  <c r="C113" i="20"/>
  <c r="D113" i="20"/>
  <c r="E113" i="20"/>
  <c r="F113" i="20"/>
  <c r="G113" i="20"/>
  <c r="B114" i="20"/>
  <c r="C114" i="20"/>
  <c r="D114" i="20"/>
  <c r="E114" i="20"/>
  <c r="F114" i="20"/>
  <c r="G114" i="20"/>
  <c r="B115" i="20"/>
  <c r="C115" i="20"/>
  <c r="D115" i="20"/>
  <c r="E115" i="20"/>
  <c r="F115" i="20"/>
  <c r="G115" i="20"/>
  <c r="B116" i="20"/>
  <c r="C116" i="20"/>
  <c r="D116" i="20"/>
  <c r="E116" i="20"/>
  <c r="F116" i="20"/>
  <c r="G116" i="20"/>
  <c r="B117" i="20"/>
  <c r="C117" i="20"/>
  <c r="D117" i="20"/>
  <c r="E117" i="20"/>
  <c r="F117" i="20"/>
  <c r="G117" i="20"/>
  <c r="B118" i="20"/>
  <c r="C118" i="20"/>
  <c r="D118" i="20"/>
  <c r="E118" i="20"/>
  <c r="F118" i="20"/>
  <c r="G118" i="20"/>
  <c r="B119" i="20"/>
  <c r="C119" i="20"/>
  <c r="D119" i="20"/>
  <c r="E119" i="20"/>
  <c r="F119" i="20"/>
  <c r="G119" i="20"/>
  <c r="B120" i="20"/>
  <c r="C120" i="20"/>
  <c r="D120" i="20"/>
  <c r="E120" i="20"/>
  <c r="F120" i="20"/>
  <c r="G120" i="20"/>
  <c r="B121" i="20"/>
  <c r="C121" i="20"/>
  <c r="D121" i="20"/>
  <c r="E121" i="20"/>
  <c r="F121" i="20"/>
  <c r="G121" i="20"/>
  <c r="B122" i="20"/>
  <c r="C122" i="20"/>
  <c r="D122" i="20"/>
  <c r="E122" i="20"/>
  <c r="F122" i="20"/>
  <c r="G122" i="20"/>
  <c r="B123" i="20"/>
  <c r="C123" i="20"/>
  <c r="D123" i="20"/>
  <c r="E123" i="20"/>
  <c r="F123" i="20"/>
  <c r="G123" i="20"/>
  <c r="B124" i="20"/>
  <c r="C124" i="20"/>
  <c r="D124" i="20"/>
  <c r="E124" i="20"/>
  <c r="F124" i="20"/>
  <c r="G124" i="20"/>
  <c r="B125" i="20"/>
  <c r="C125" i="20"/>
  <c r="D125" i="20"/>
  <c r="E125" i="20"/>
  <c r="F125" i="20"/>
  <c r="G125" i="20"/>
  <c r="A3" i="15"/>
  <c r="C8" i="15"/>
  <c r="D8" i="15"/>
  <c r="E8" i="15"/>
  <c r="F8" i="15"/>
  <c r="C10" i="15"/>
  <c r="D10" i="15"/>
  <c r="E10" i="15"/>
  <c r="F10" i="15"/>
  <c r="C11" i="15"/>
  <c r="D11" i="15"/>
  <c r="E11" i="15"/>
  <c r="F11" i="15"/>
  <c r="C12" i="15"/>
  <c r="D12" i="15"/>
  <c r="E12" i="15"/>
  <c r="F12" i="15"/>
  <c r="C13" i="15"/>
  <c r="D13" i="15"/>
  <c r="E13" i="15"/>
  <c r="F13" i="15"/>
  <c r="C14" i="15"/>
  <c r="D14" i="15"/>
  <c r="E14" i="15"/>
  <c r="F14" i="15"/>
  <c r="C15" i="15"/>
  <c r="D15" i="15"/>
  <c r="E15" i="15"/>
  <c r="F15" i="15"/>
  <c r="C16" i="15"/>
  <c r="D16" i="15"/>
  <c r="E16" i="15"/>
  <c r="F16" i="15"/>
  <c r="C17" i="15"/>
  <c r="D17" i="15"/>
  <c r="E17" i="15"/>
  <c r="F17" i="15"/>
  <c r="C18" i="15"/>
  <c r="D18" i="15"/>
  <c r="E18" i="15"/>
  <c r="F18" i="15"/>
  <c r="C19" i="15"/>
  <c r="D19" i="15"/>
  <c r="E19" i="15"/>
  <c r="F19" i="15"/>
  <c r="C20" i="15"/>
  <c r="D20" i="15"/>
  <c r="E20" i="15"/>
  <c r="F20" i="15"/>
  <c r="A22" i="15"/>
  <c r="C22" i="15"/>
  <c r="D22" i="15"/>
  <c r="E22" i="15"/>
  <c r="F22" i="15"/>
  <c r="A23" i="15"/>
  <c r="C23" i="15"/>
  <c r="D23" i="15"/>
  <c r="E23" i="15"/>
  <c r="F23" i="15"/>
  <c r="A24" i="15"/>
  <c r="C24" i="15"/>
  <c r="D24" i="15"/>
  <c r="E24" i="15"/>
  <c r="F24" i="15"/>
  <c r="A25" i="15"/>
  <c r="C25" i="15"/>
  <c r="D25" i="15"/>
  <c r="E25" i="15"/>
  <c r="F25" i="15"/>
  <c r="A26" i="15"/>
  <c r="C26" i="15"/>
  <c r="D26" i="15"/>
  <c r="E26" i="15"/>
  <c r="F26" i="15"/>
  <c r="A27" i="15"/>
  <c r="C27" i="15"/>
  <c r="D27" i="15"/>
  <c r="E27" i="15"/>
  <c r="F27" i="15"/>
  <c r="A28" i="15"/>
  <c r="C28" i="15"/>
  <c r="D28" i="15"/>
  <c r="E28" i="15"/>
  <c r="F28" i="15"/>
  <c r="A29" i="15"/>
  <c r="C29" i="15"/>
  <c r="D29" i="15"/>
  <c r="E29" i="15"/>
  <c r="F29" i="15"/>
  <c r="A30" i="15"/>
  <c r="C30" i="15"/>
  <c r="D30" i="15"/>
  <c r="E30" i="15"/>
  <c r="F30" i="15"/>
  <c r="A31" i="15"/>
  <c r="C31" i="15"/>
  <c r="D31" i="15"/>
  <c r="E31" i="15"/>
  <c r="F31" i="15"/>
  <c r="A32" i="15"/>
  <c r="C32" i="15"/>
  <c r="D32" i="15"/>
  <c r="E32" i="15"/>
  <c r="F32" i="15"/>
  <c r="A33" i="15"/>
  <c r="C33" i="15"/>
  <c r="D33" i="15"/>
  <c r="E33" i="15"/>
  <c r="F33" i="15"/>
  <c r="A34" i="15"/>
  <c r="C34" i="15"/>
  <c r="D34" i="15"/>
  <c r="E34" i="15"/>
  <c r="F34" i="15"/>
  <c r="A35" i="15"/>
  <c r="C35" i="15"/>
  <c r="D35" i="15"/>
  <c r="E35" i="15"/>
  <c r="F35" i="15"/>
  <c r="A36" i="15"/>
  <c r="C36" i="15"/>
  <c r="D36" i="15"/>
  <c r="E36" i="15"/>
  <c r="F36" i="15"/>
  <c r="A37" i="15"/>
  <c r="C37" i="15"/>
  <c r="D37" i="15"/>
  <c r="E37" i="15"/>
  <c r="F37" i="15"/>
  <c r="A38" i="15"/>
  <c r="C38" i="15"/>
  <c r="D38" i="15"/>
  <c r="E38" i="15"/>
  <c r="F38" i="15"/>
  <c r="A39" i="15"/>
  <c r="C39" i="15"/>
  <c r="D39" i="15"/>
  <c r="E39" i="15"/>
  <c r="F39" i="15"/>
  <c r="A40" i="15"/>
  <c r="C40" i="15"/>
  <c r="D40" i="15"/>
  <c r="E40" i="15"/>
  <c r="F40" i="15"/>
  <c r="A41" i="15"/>
  <c r="C41" i="15"/>
  <c r="D41" i="15"/>
  <c r="E41" i="15"/>
  <c r="F41" i="15"/>
  <c r="A42" i="15"/>
  <c r="C42" i="15"/>
  <c r="D42" i="15"/>
  <c r="E42" i="15"/>
  <c r="F42" i="15"/>
  <c r="A43" i="15"/>
  <c r="C43" i="15"/>
  <c r="D43" i="15"/>
  <c r="E43" i="15"/>
  <c r="F43" i="15"/>
  <c r="A44" i="15"/>
  <c r="C44" i="15"/>
  <c r="D44" i="15"/>
  <c r="E44" i="15"/>
  <c r="F44" i="15"/>
  <c r="A45" i="15"/>
  <c r="C45" i="15"/>
  <c r="D45" i="15"/>
  <c r="E45" i="15"/>
  <c r="F45" i="15"/>
  <c r="A46" i="15"/>
  <c r="C46" i="15"/>
  <c r="D46" i="15"/>
  <c r="E46" i="15"/>
  <c r="F46" i="15"/>
  <c r="A47" i="15"/>
  <c r="C47" i="15"/>
  <c r="D47" i="15"/>
  <c r="E47" i="15"/>
  <c r="F47" i="15"/>
  <c r="A48" i="15"/>
  <c r="C48" i="15"/>
  <c r="D48" i="15"/>
  <c r="E48" i="15"/>
  <c r="F48" i="15"/>
  <c r="A49" i="15"/>
  <c r="C49" i="15"/>
  <c r="D49" i="15"/>
  <c r="E49" i="15"/>
  <c r="F49" i="15"/>
  <c r="A50" i="15"/>
  <c r="C50" i="15"/>
  <c r="D50" i="15"/>
  <c r="E50" i="15"/>
  <c r="F50" i="15"/>
  <c r="A51" i="15"/>
  <c r="C51" i="15"/>
  <c r="D51" i="15"/>
  <c r="E51" i="15"/>
  <c r="F51" i="15"/>
  <c r="A52" i="15"/>
  <c r="C52" i="15"/>
  <c r="D52" i="15"/>
  <c r="E52" i="15"/>
  <c r="F52" i="15"/>
  <c r="A53" i="15"/>
  <c r="C53" i="15"/>
  <c r="D53" i="15"/>
  <c r="E53" i="15"/>
  <c r="F53" i="15"/>
  <c r="A54" i="15"/>
  <c r="C54" i="15"/>
  <c r="D54" i="15"/>
  <c r="E54" i="15"/>
  <c r="F54" i="15"/>
  <c r="A55" i="15"/>
  <c r="C55" i="15"/>
  <c r="D55" i="15"/>
  <c r="E55" i="15"/>
  <c r="F55" i="15"/>
  <c r="A56" i="15"/>
  <c r="C56" i="15"/>
  <c r="D56" i="15"/>
  <c r="E56" i="15"/>
  <c r="F56" i="15"/>
  <c r="A57" i="15"/>
  <c r="C57" i="15"/>
  <c r="D57" i="15"/>
  <c r="E57" i="15"/>
  <c r="F57" i="15"/>
  <c r="A58" i="15"/>
  <c r="C58" i="15"/>
  <c r="D58" i="15"/>
  <c r="E58" i="15"/>
  <c r="F58" i="15"/>
  <c r="A59" i="15"/>
  <c r="C59" i="15"/>
  <c r="D59" i="15"/>
  <c r="E59" i="15"/>
  <c r="F59" i="15"/>
  <c r="A60" i="15"/>
  <c r="C60" i="15"/>
  <c r="D60" i="15"/>
  <c r="E60" i="15"/>
  <c r="F60" i="15"/>
  <c r="A61" i="15"/>
  <c r="C61" i="15"/>
  <c r="D61" i="15"/>
  <c r="E61" i="15"/>
  <c r="F61" i="15"/>
  <c r="A62" i="15"/>
  <c r="C62" i="15"/>
  <c r="D62" i="15"/>
  <c r="E62" i="15"/>
  <c r="F62" i="15"/>
  <c r="A63" i="15"/>
  <c r="C63" i="15"/>
  <c r="D63" i="15"/>
  <c r="E63" i="15"/>
  <c r="F63" i="15"/>
  <c r="A64" i="15"/>
  <c r="C64" i="15"/>
  <c r="D64" i="15"/>
  <c r="E64" i="15"/>
  <c r="F64" i="15"/>
  <c r="A65" i="15"/>
  <c r="C65" i="15"/>
  <c r="D65" i="15"/>
  <c r="E65" i="15"/>
  <c r="F65" i="15"/>
  <c r="A66" i="15"/>
  <c r="C66" i="15"/>
  <c r="D66" i="15"/>
  <c r="E66" i="15"/>
  <c r="F66" i="15"/>
  <c r="A67" i="15"/>
  <c r="C67" i="15"/>
  <c r="D67" i="15"/>
  <c r="E67" i="15"/>
  <c r="F67" i="15"/>
  <c r="A68" i="15"/>
  <c r="C68" i="15"/>
  <c r="D68" i="15"/>
  <c r="E68" i="15"/>
  <c r="F68" i="15"/>
  <c r="A69" i="15"/>
  <c r="C69" i="15"/>
  <c r="D69" i="15"/>
  <c r="E69" i="15"/>
  <c r="F69" i="15"/>
  <c r="A70" i="15"/>
  <c r="C70" i="15"/>
  <c r="D70" i="15"/>
  <c r="E70" i="15"/>
  <c r="F70" i="15"/>
  <c r="A71" i="15"/>
  <c r="C71" i="15"/>
  <c r="D71" i="15"/>
  <c r="E71" i="15"/>
  <c r="F71" i="15"/>
  <c r="A72" i="15"/>
  <c r="C72" i="15"/>
  <c r="D72" i="15"/>
  <c r="E72" i="15"/>
  <c r="F72" i="15"/>
  <c r="A73" i="15"/>
  <c r="C73" i="15"/>
  <c r="D73" i="15"/>
  <c r="E73" i="15"/>
  <c r="F73" i="15"/>
  <c r="A74" i="15"/>
  <c r="C74" i="15"/>
  <c r="D74" i="15"/>
  <c r="E74" i="15"/>
  <c r="F74" i="15"/>
  <c r="A75" i="15"/>
  <c r="C75" i="15"/>
  <c r="D75" i="15"/>
  <c r="E75" i="15"/>
  <c r="F75" i="15"/>
  <c r="A76" i="15"/>
  <c r="C76" i="15"/>
  <c r="D76" i="15"/>
  <c r="E76" i="15"/>
  <c r="F76" i="15"/>
  <c r="A77" i="15"/>
  <c r="C77" i="15"/>
  <c r="D77" i="15"/>
  <c r="E77" i="15"/>
  <c r="F77" i="15"/>
  <c r="A78" i="15"/>
  <c r="C78" i="15"/>
  <c r="D78" i="15"/>
  <c r="E78" i="15"/>
  <c r="F78" i="15"/>
  <c r="A79" i="15"/>
  <c r="C79" i="15"/>
  <c r="D79" i="15"/>
  <c r="E79" i="15"/>
  <c r="F79" i="15"/>
  <c r="A80" i="15"/>
  <c r="C80" i="15"/>
  <c r="D80" i="15"/>
  <c r="E80" i="15"/>
  <c r="F80" i="15"/>
  <c r="A81" i="15"/>
  <c r="C81" i="15"/>
  <c r="D81" i="15"/>
  <c r="E81" i="15"/>
  <c r="F81" i="15"/>
  <c r="A82" i="15"/>
  <c r="C82" i="15"/>
  <c r="D82" i="15"/>
  <c r="E82" i="15"/>
  <c r="F82" i="15"/>
  <c r="A83" i="15"/>
  <c r="C83" i="15"/>
  <c r="D83" i="15"/>
  <c r="E83" i="15"/>
  <c r="F83" i="15"/>
  <c r="A84" i="15"/>
  <c r="C84" i="15"/>
  <c r="D84" i="15"/>
  <c r="E84" i="15"/>
  <c r="F84" i="15"/>
  <c r="A85" i="15"/>
  <c r="C85" i="15"/>
  <c r="D85" i="15"/>
  <c r="E85" i="15"/>
  <c r="F85" i="15"/>
  <c r="A86" i="15"/>
  <c r="C86" i="15"/>
  <c r="D86" i="15"/>
  <c r="E86" i="15"/>
  <c r="F86" i="15"/>
  <c r="A87" i="15"/>
  <c r="C87" i="15"/>
  <c r="D87" i="15"/>
  <c r="E87" i="15"/>
  <c r="F87" i="15"/>
  <c r="A88" i="15"/>
  <c r="C88" i="15"/>
  <c r="D88" i="15"/>
  <c r="E88" i="15"/>
  <c r="F88" i="15"/>
  <c r="A89" i="15"/>
  <c r="C89" i="15"/>
  <c r="D89" i="15"/>
  <c r="E89" i="15"/>
  <c r="F89" i="15"/>
  <c r="A90" i="15"/>
  <c r="C90" i="15"/>
  <c r="D90" i="15"/>
  <c r="E90" i="15"/>
  <c r="F90" i="15"/>
  <c r="A91" i="15"/>
  <c r="C91" i="15"/>
  <c r="D91" i="15"/>
  <c r="E91" i="15"/>
  <c r="F91" i="15"/>
  <c r="A92" i="15"/>
  <c r="C92" i="15"/>
  <c r="D92" i="15"/>
  <c r="E92" i="15"/>
  <c r="F92" i="15"/>
  <c r="A93" i="15"/>
  <c r="C93" i="15"/>
  <c r="D93" i="15"/>
  <c r="E93" i="15"/>
  <c r="F93" i="15"/>
  <c r="A94" i="15"/>
  <c r="C94" i="15"/>
  <c r="D94" i="15"/>
  <c r="E94" i="15"/>
  <c r="F94" i="15"/>
  <c r="A95" i="15"/>
  <c r="C95" i="15"/>
  <c r="D95" i="15"/>
  <c r="E95" i="15"/>
  <c r="F95" i="15"/>
  <c r="A96" i="15"/>
  <c r="C96" i="15"/>
  <c r="D96" i="15"/>
  <c r="E96" i="15"/>
  <c r="F96" i="15"/>
  <c r="A97" i="15"/>
  <c r="C97" i="15"/>
  <c r="D97" i="15"/>
  <c r="E97" i="15"/>
  <c r="F97" i="15"/>
  <c r="A98" i="15"/>
  <c r="C98" i="15"/>
  <c r="D98" i="15"/>
  <c r="E98" i="15"/>
  <c r="F98" i="15"/>
  <c r="A99" i="15"/>
  <c r="C99" i="15"/>
  <c r="D99" i="15"/>
  <c r="E99" i="15"/>
  <c r="F99" i="15"/>
  <c r="A100" i="15"/>
  <c r="C100" i="15"/>
  <c r="D100" i="15"/>
  <c r="E100" i="15"/>
  <c r="F100" i="15"/>
  <c r="A101" i="15"/>
  <c r="C101" i="15"/>
  <c r="D101" i="15"/>
  <c r="E101" i="15"/>
  <c r="F101" i="15"/>
  <c r="A102" i="15"/>
  <c r="C102" i="15"/>
  <c r="D102" i="15"/>
  <c r="E102" i="15"/>
  <c r="F102" i="15"/>
  <c r="A103" i="15"/>
  <c r="C103" i="15"/>
  <c r="D103" i="15"/>
  <c r="E103" i="15"/>
  <c r="F103" i="15"/>
  <c r="A104" i="15"/>
  <c r="C104" i="15"/>
  <c r="D104" i="15"/>
  <c r="E104" i="15"/>
  <c r="F104" i="15"/>
  <c r="A105" i="15"/>
  <c r="C105" i="15"/>
  <c r="D105" i="15"/>
  <c r="E105" i="15"/>
  <c r="F105" i="15"/>
  <c r="A106" i="15"/>
  <c r="C106" i="15"/>
  <c r="D106" i="15"/>
  <c r="E106" i="15"/>
  <c r="F106" i="15"/>
  <c r="A107" i="15"/>
  <c r="C107" i="15"/>
  <c r="D107" i="15"/>
  <c r="E107" i="15"/>
  <c r="F107" i="15"/>
  <c r="A108" i="15"/>
  <c r="C108" i="15"/>
  <c r="D108" i="15"/>
  <c r="E108" i="15"/>
  <c r="F108" i="15"/>
  <c r="A109" i="15"/>
  <c r="C109" i="15"/>
  <c r="D109" i="15"/>
  <c r="E109" i="15"/>
  <c r="F109" i="15"/>
  <c r="A110" i="15"/>
  <c r="C110" i="15"/>
  <c r="D110" i="15"/>
  <c r="E110" i="15"/>
  <c r="F110" i="15"/>
  <c r="A111" i="15"/>
  <c r="C111" i="15"/>
  <c r="D111" i="15"/>
  <c r="E111" i="15"/>
  <c r="F111" i="15"/>
  <c r="A112" i="15"/>
  <c r="C112" i="15"/>
  <c r="D112" i="15"/>
  <c r="E112" i="15"/>
  <c r="F112" i="15"/>
  <c r="A113" i="15"/>
  <c r="C113" i="15"/>
  <c r="D113" i="15"/>
  <c r="E113" i="15"/>
  <c r="F113" i="15"/>
  <c r="A114" i="15"/>
  <c r="C114" i="15"/>
  <c r="D114" i="15"/>
  <c r="E114" i="15"/>
  <c r="F114" i="15"/>
  <c r="A115" i="15"/>
  <c r="C115" i="15"/>
  <c r="D115" i="15"/>
  <c r="E115" i="15"/>
  <c r="F115" i="15"/>
  <c r="A116" i="15"/>
  <c r="C116" i="15"/>
  <c r="D116" i="15"/>
  <c r="E116" i="15"/>
  <c r="F116" i="15"/>
  <c r="A117" i="15"/>
  <c r="C117" i="15"/>
  <c r="D117" i="15"/>
  <c r="E117" i="15"/>
  <c r="F117" i="15"/>
  <c r="A118" i="15"/>
  <c r="C118" i="15"/>
  <c r="D118" i="15"/>
  <c r="E118" i="15"/>
  <c r="F118" i="15"/>
  <c r="A119" i="15"/>
  <c r="C119" i="15"/>
  <c r="D119" i="15"/>
  <c r="E119" i="15"/>
  <c r="F119" i="15"/>
  <c r="A120" i="15"/>
  <c r="C120" i="15"/>
  <c r="D120" i="15"/>
  <c r="E120" i="15"/>
  <c r="F120" i="15"/>
  <c r="A121" i="15"/>
  <c r="C121" i="15"/>
  <c r="D121" i="15"/>
  <c r="E121" i="15"/>
  <c r="F121" i="15"/>
  <c r="A122" i="15"/>
  <c r="C122" i="15"/>
  <c r="D122" i="15"/>
  <c r="E122" i="15"/>
  <c r="F122" i="15"/>
  <c r="A123" i="15"/>
  <c r="C123" i="15"/>
  <c r="D123" i="15"/>
  <c r="E123" i="15"/>
  <c r="F123" i="15"/>
  <c r="A124" i="15"/>
  <c r="C124" i="15"/>
  <c r="D124" i="15"/>
  <c r="E124" i="15"/>
  <c r="F124" i="15"/>
  <c r="A125" i="15"/>
  <c r="C125" i="15"/>
  <c r="D125" i="15"/>
  <c r="E125" i="15"/>
  <c r="F125" i="15"/>
  <c r="A126" i="15"/>
  <c r="C126" i="15"/>
  <c r="D126" i="15"/>
  <c r="E126" i="15"/>
  <c r="F126" i="15"/>
  <c r="A127" i="15"/>
  <c r="C127" i="15"/>
  <c r="D127" i="15"/>
  <c r="E127" i="15"/>
  <c r="F127" i="15"/>
  <c r="A128" i="15"/>
  <c r="C128" i="15"/>
  <c r="D128" i="15"/>
  <c r="E128" i="15"/>
  <c r="F128" i="15"/>
  <c r="A129" i="15"/>
  <c r="C129" i="15"/>
  <c r="D129" i="15"/>
  <c r="E129" i="15"/>
  <c r="F129" i="15"/>
  <c r="A130" i="15"/>
  <c r="C130" i="15"/>
  <c r="D130" i="15"/>
  <c r="E130" i="15"/>
  <c r="F130" i="15"/>
  <c r="A131" i="15"/>
  <c r="C131" i="15"/>
  <c r="D131" i="15"/>
  <c r="E131" i="15"/>
  <c r="F131" i="15"/>
  <c r="A132" i="15"/>
  <c r="C132" i="15"/>
  <c r="D132" i="15"/>
  <c r="E132" i="15"/>
  <c r="F132" i="15"/>
  <c r="A133" i="15"/>
  <c r="C133" i="15"/>
  <c r="D133" i="15"/>
  <c r="E133" i="15"/>
  <c r="F133" i="15"/>
  <c r="A134" i="15"/>
  <c r="C134" i="15"/>
  <c r="D134" i="15"/>
  <c r="E134" i="15"/>
  <c r="F134" i="15"/>
  <c r="A135" i="15"/>
  <c r="C135" i="15"/>
  <c r="D135" i="15"/>
  <c r="E135" i="15"/>
  <c r="F135" i="15"/>
  <c r="A136" i="15"/>
  <c r="C136" i="15"/>
  <c r="D136" i="15"/>
  <c r="E136" i="15"/>
  <c r="F136" i="15"/>
  <c r="A137" i="15"/>
  <c r="C137" i="15"/>
  <c r="D137" i="15"/>
  <c r="E137" i="15"/>
  <c r="F137" i="15"/>
  <c r="A138" i="15"/>
  <c r="C138" i="15"/>
  <c r="D138" i="15"/>
  <c r="E138" i="15"/>
  <c r="F138" i="15"/>
  <c r="A139" i="15"/>
  <c r="C139" i="15"/>
  <c r="D139" i="15"/>
  <c r="E139" i="15"/>
  <c r="F139" i="15"/>
  <c r="A140" i="15"/>
  <c r="C140" i="15"/>
  <c r="D140" i="15"/>
  <c r="E140" i="15"/>
  <c r="F140" i="15"/>
  <c r="B5" i="14"/>
  <c r="E11" i="14"/>
  <c r="I11" i="14"/>
  <c r="M11" i="14"/>
  <c r="I13" i="14"/>
  <c r="M13" i="14"/>
  <c r="E15" i="14"/>
  <c r="I15" i="14"/>
  <c r="M15" i="14"/>
  <c r="FC146" i="2"/>
  <c r="FD146" i="2"/>
  <c r="FE146" i="2"/>
  <c r="FF146" i="2"/>
  <c r="FG146" i="2"/>
  <c r="FH146" i="2"/>
  <c r="FI146" i="2"/>
  <c r="FJ146" i="2"/>
  <c r="FK146" i="2"/>
  <c r="FL146" i="2"/>
  <c r="FM146" i="2"/>
  <c r="FN146" i="2"/>
  <c r="FO146" i="2"/>
  <c r="FP146" i="2"/>
  <c r="FQ146" i="2"/>
  <c r="FR146" i="2"/>
  <c r="FS146" i="2"/>
  <c r="FT146" i="2"/>
  <c r="FU146" i="2"/>
  <c r="FV146" i="2"/>
  <c r="FW146" i="2"/>
  <c r="FX146" i="2"/>
  <c r="FY146" i="2"/>
  <c r="AH3" i="10"/>
  <c r="AI3" i="10"/>
  <c r="AJ3" i="10"/>
  <c r="AK3" i="10"/>
  <c r="AL3" i="10"/>
  <c r="AM3" i="10"/>
  <c r="AN3" i="10"/>
  <c r="AO3" i="10"/>
  <c r="AP3" i="10"/>
  <c r="AQ3" i="10"/>
  <c r="AR3" i="10"/>
  <c r="AS3" i="10"/>
  <c r="AT3" i="10"/>
  <c r="AU3" i="10"/>
  <c r="AV3" i="10"/>
  <c r="AW3" i="10"/>
  <c r="AX3" i="10"/>
  <c r="AY3" i="10"/>
  <c r="AZ3" i="10"/>
  <c r="BA3" i="10"/>
  <c r="BB3" i="10"/>
  <c r="BC3" i="10"/>
  <c r="BD3" i="10"/>
  <c r="BE3" i="10"/>
  <c r="BF3" i="10"/>
  <c r="BG3" i="10"/>
  <c r="A10" i="10"/>
  <c r="B10" i="10"/>
  <c r="C10" i="10"/>
  <c r="D10" i="10"/>
  <c r="E10" i="10"/>
  <c r="G10" i="10"/>
  <c r="H10" i="10"/>
  <c r="I10" i="10"/>
  <c r="J10" i="10"/>
  <c r="K10" i="10"/>
  <c r="M10" i="10"/>
  <c r="N10" i="10"/>
  <c r="O10" i="10"/>
  <c r="P10" i="10"/>
  <c r="Q10" i="10"/>
  <c r="R10" i="10"/>
  <c r="T10" i="10"/>
  <c r="U10" i="10"/>
  <c r="V10" i="10"/>
  <c r="W10" i="10"/>
  <c r="X10" i="10"/>
  <c r="Y10" i="10"/>
  <c r="AA10" i="10"/>
  <c r="AB10" i="10"/>
  <c r="AC10" i="10"/>
  <c r="AD10" i="10"/>
  <c r="AE10" i="10"/>
  <c r="AF10" i="10"/>
  <c r="AH10" i="10"/>
  <c r="AI10" i="10"/>
  <c r="AJ10" i="10"/>
  <c r="AK10" i="10"/>
  <c r="AL10" i="10"/>
  <c r="AM10" i="10"/>
  <c r="AN10" i="10"/>
  <c r="AO10" i="10"/>
  <c r="AP10" i="10"/>
  <c r="AQ10" i="10"/>
  <c r="AS10" i="10"/>
  <c r="AT10" i="10"/>
  <c r="AU10" i="10"/>
  <c r="AV10" i="10"/>
  <c r="AW10" i="10"/>
  <c r="AX10" i="10"/>
  <c r="AZ10" i="10"/>
  <c r="BA10" i="10"/>
  <c r="BB10" i="10"/>
  <c r="BC10" i="10"/>
  <c r="BD10" i="10"/>
  <c r="BE10" i="10"/>
  <c r="BG10" i="10"/>
  <c r="A11" i="10"/>
  <c r="B11" i="10"/>
  <c r="C11" i="10"/>
  <c r="D11" i="10"/>
  <c r="E11" i="10"/>
  <c r="G11" i="10"/>
  <c r="H11" i="10"/>
  <c r="I11" i="10"/>
  <c r="J11" i="10"/>
  <c r="K11" i="10"/>
  <c r="M11" i="10"/>
  <c r="N11" i="10"/>
  <c r="O11" i="10"/>
  <c r="P11" i="10"/>
  <c r="Q11" i="10"/>
  <c r="R11" i="10"/>
  <c r="T11" i="10"/>
  <c r="U11" i="10"/>
  <c r="V11" i="10"/>
  <c r="W11" i="10"/>
  <c r="X11" i="10"/>
  <c r="Y11" i="10"/>
  <c r="AA11" i="10"/>
  <c r="AB11" i="10"/>
  <c r="AC11" i="10"/>
  <c r="AD11" i="10"/>
  <c r="AE11" i="10"/>
  <c r="AF11" i="10"/>
  <c r="AH11" i="10"/>
  <c r="AI11" i="10"/>
  <c r="AJ11" i="10"/>
  <c r="AK11" i="10"/>
  <c r="AL11" i="10"/>
  <c r="AM11" i="10"/>
  <c r="AN11" i="10"/>
  <c r="AO11" i="10"/>
  <c r="AP11" i="10"/>
  <c r="AQ11" i="10"/>
  <c r="AS11" i="10"/>
  <c r="AT11" i="10"/>
  <c r="AU11" i="10"/>
  <c r="AV11" i="10"/>
  <c r="AW11" i="10"/>
  <c r="AX11" i="10"/>
  <c r="AZ11" i="10"/>
  <c r="BA11" i="10"/>
  <c r="BB11" i="10"/>
  <c r="BC11" i="10"/>
  <c r="BD11" i="10"/>
  <c r="BE11" i="10"/>
  <c r="BG11" i="10"/>
  <c r="A12" i="10"/>
  <c r="B12" i="10"/>
  <c r="C12" i="10"/>
  <c r="D12" i="10"/>
  <c r="E12" i="10"/>
  <c r="G12" i="10"/>
  <c r="H12" i="10"/>
  <c r="I12" i="10"/>
  <c r="J12" i="10"/>
  <c r="K12" i="10"/>
  <c r="M12" i="10"/>
  <c r="N12" i="10"/>
  <c r="O12" i="10"/>
  <c r="P12" i="10"/>
  <c r="Q12" i="10"/>
  <c r="R12" i="10"/>
  <c r="T12" i="10"/>
  <c r="U12" i="10"/>
  <c r="V12" i="10"/>
  <c r="W12" i="10"/>
  <c r="X12" i="10"/>
  <c r="Y12" i="10"/>
  <c r="AA12" i="10"/>
  <c r="AB12" i="10"/>
  <c r="AC12" i="10"/>
  <c r="AD12" i="10"/>
  <c r="AE12" i="10"/>
  <c r="AF12" i="10"/>
  <c r="AH12" i="10"/>
  <c r="AI12" i="10"/>
  <c r="AJ12" i="10"/>
  <c r="AK12" i="10"/>
  <c r="AL12" i="10"/>
  <c r="AM12" i="10"/>
  <c r="AN12" i="10"/>
  <c r="AO12" i="10"/>
  <c r="AP12" i="10"/>
  <c r="AQ12" i="10"/>
  <c r="AS12" i="10"/>
  <c r="AT12" i="10"/>
  <c r="AU12" i="10"/>
  <c r="AV12" i="10"/>
  <c r="AW12" i="10"/>
  <c r="AX12" i="10"/>
  <c r="AZ12" i="10"/>
  <c r="BA12" i="10"/>
  <c r="BB12" i="10"/>
  <c r="BC12" i="10"/>
  <c r="BD12" i="10"/>
  <c r="BE12" i="10"/>
  <c r="BG12" i="10"/>
  <c r="A13" i="10"/>
  <c r="B13" i="10"/>
  <c r="C13" i="10"/>
  <c r="D13" i="10"/>
  <c r="E13" i="10"/>
  <c r="G13" i="10"/>
  <c r="H13" i="10"/>
  <c r="I13" i="10"/>
  <c r="J13" i="10"/>
  <c r="K13" i="10"/>
  <c r="M13" i="10"/>
  <c r="N13" i="10"/>
  <c r="O13" i="10"/>
  <c r="P13" i="10"/>
  <c r="Q13" i="10"/>
  <c r="R13" i="10"/>
  <c r="T13" i="10"/>
  <c r="U13" i="10"/>
  <c r="V13" i="10"/>
  <c r="W13" i="10"/>
  <c r="X13" i="10"/>
  <c r="Y13" i="10"/>
  <c r="AA13" i="10"/>
  <c r="AB13" i="10"/>
  <c r="AC13" i="10"/>
  <c r="AD13" i="10"/>
  <c r="AE13" i="10"/>
  <c r="AF13" i="10"/>
  <c r="AH13" i="10"/>
  <c r="AI13" i="10"/>
  <c r="AJ13" i="10"/>
  <c r="AK13" i="10"/>
  <c r="AL13" i="10"/>
  <c r="AM13" i="10"/>
  <c r="AN13" i="10"/>
  <c r="AO13" i="10"/>
  <c r="AP13" i="10"/>
  <c r="AQ13" i="10"/>
  <c r="AS13" i="10"/>
  <c r="AT13" i="10"/>
  <c r="AU13" i="10"/>
  <c r="AV13" i="10"/>
  <c r="AW13" i="10"/>
  <c r="AX13" i="10"/>
  <c r="AZ13" i="10"/>
  <c r="BA13" i="10"/>
  <c r="BB13" i="10"/>
  <c r="BC13" i="10"/>
  <c r="BD13" i="10"/>
  <c r="BE13" i="10"/>
  <c r="BG13" i="10"/>
  <c r="A14" i="10"/>
  <c r="B14" i="10"/>
  <c r="C14" i="10"/>
  <c r="D14" i="10"/>
  <c r="E14" i="10"/>
  <c r="G14" i="10"/>
  <c r="H14" i="10"/>
  <c r="I14" i="10"/>
  <c r="J14" i="10"/>
  <c r="K14" i="10"/>
  <c r="M14" i="10"/>
  <c r="N14" i="10"/>
  <c r="O14" i="10"/>
  <c r="P14" i="10"/>
  <c r="Q14" i="10"/>
  <c r="R14" i="10"/>
  <c r="T14" i="10"/>
  <c r="U14" i="10"/>
  <c r="V14" i="10"/>
  <c r="W14" i="10"/>
  <c r="X14" i="10"/>
  <c r="Y14" i="10"/>
  <c r="AA14" i="10"/>
  <c r="AB14" i="10"/>
  <c r="AC14" i="10"/>
  <c r="AD14" i="10"/>
  <c r="AE14" i="10"/>
  <c r="AF14" i="10"/>
  <c r="AH14" i="10"/>
  <c r="AI14" i="10"/>
  <c r="AJ14" i="10"/>
  <c r="AK14" i="10"/>
  <c r="AL14" i="10"/>
  <c r="AM14" i="10"/>
  <c r="AN14" i="10"/>
  <c r="AO14" i="10"/>
  <c r="AP14" i="10"/>
  <c r="AQ14" i="10"/>
  <c r="AS14" i="10"/>
  <c r="AT14" i="10"/>
  <c r="AU14" i="10"/>
  <c r="AV14" i="10"/>
  <c r="AW14" i="10"/>
  <c r="AX14" i="10"/>
  <c r="AZ14" i="10"/>
  <c r="BA14" i="10"/>
  <c r="BB14" i="10"/>
  <c r="BC14" i="10"/>
  <c r="BD14" i="10"/>
  <c r="BE14" i="10"/>
  <c r="BG14" i="10"/>
  <c r="A15" i="10"/>
  <c r="B15" i="10"/>
  <c r="C15" i="10"/>
  <c r="D15" i="10"/>
  <c r="E15" i="10"/>
  <c r="G15" i="10"/>
  <c r="H15" i="10"/>
  <c r="I15" i="10"/>
  <c r="J15" i="10"/>
  <c r="K15" i="10"/>
  <c r="M15" i="10"/>
  <c r="N15" i="10"/>
  <c r="O15" i="10"/>
  <c r="P15" i="10"/>
  <c r="Q15" i="10"/>
  <c r="R15" i="10"/>
  <c r="T15" i="10"/>
  <c r="U15" i="10"/>
  <c r="V15" i="10"/>
  <c r="W15" i="10"/>
  <c r="X15" i="10"/>
  <c r="Y15" i="10"/>
  <c r="AA15" i="10"/>
  <c r="AB15" i="10"/>
  <c r="AC15" i="10"/>
  <c r="AD15" i="10"/>
  <c r="AE15" i="10"/>
  <c r="AF15" i="10"/>
  <c r="AH15" i="10"/>
  <c r="AI15" i="10"/>
  <c r="AJ15" i="10"/>
  <c r="AK15" i="10"/>
  <c r="AL15" i="10"/>
  <c r="AM15" i="10"/>
  <c r="AN15" i="10"/>
  <c r="AO15" i="10"/>
  <c r="AP15" i="10"/>
  <c r="AQ15" i="10"/>
  <c r="AS15" i="10"/>
  <c r="AT15" i="10"/>
  <c r="AU15" i="10"/>
  <c r="AV15" i="10"/>
  <c r="AW15" i="10"/>
  <c r="AX15" i="10"/>
  <c r="AZ15" i="10"/>
  <c r="BA15" i="10"/>
  <c r="BB15" i="10"/>
  <c r="BC15" i="10"/>
  <c r="BD15" i="10"/>
  <c r="BE15" i="10"/>
  <c r="BG15" i="10"/>
  <c r="A16" i="10"/>
  <c r="B16" i="10"/>
  <c r="C16" i="10"/>
  <c r="D16" i="10"/>
  <c r="E16" i="10"/>
  <c r="G16" i="10"/>
  <c r="H16" i="10"/>
  <c r="I16" i="10"/>
  <c r="J16" i="10"/>
  <c r="K16" i="10"/>
  <c r="M16" i="10"/>
  <c r="N16" i="10"/>
  <c r="O16" i="10"/>
  <c r="P16" i="10"/>
  <c r="Q16" i="10"/>
  <c r="R16" i="10"/>
  <c r="T16" i="10"/>
  <c r="U16" i="10"/>
  <c r="V16" i="10"/>
  <c r="W16" i="10"/>
  <c r="X16" i="10"/>
  <c r="Y16" i="10"/>
  <c r="AA16" i="10"/>
  <c r="AB16" i="10"/>
  <c r="AC16" i="10"/>
  <c r="AD16" i="10"/>
  <c r="AE16" i="10"/>
  <c r="AF16" i="10"/>
  <c r="AH16" i="10"/>
  <c r="AI16" i="10"/>
  <c r="AJ16" i="10"/>
  <c r="AK16" i="10"/>
  <c r="AL16" i="10"/>
  <c r="AM16" i="10"/>
  <c r="AN16" i="10"/>
  <c r="AO16" i="10"/>
  <c r="AP16" i="10"/>
  <c r="AQ16" i="10"/>
  <c r="AS16" i="10"/>
  <c r="AT16" i="10"/>
  <c r="AU16" i="10"/>
  <c r="AV16" i="10"/>
  <c r="AW16" i="10"/>
  <c r="AX16" i="10"/>
  <c r="AZ16" i="10"/>
  <c r="BA16" i="10"/>
  <c r="BB16" i="10"/>
  <c r="BC16" i="10"/>
  <c r="BD16" i="10"/>
  <c r="BE16" i="10"/>
  <c r="BG16" i="10"/>
  <c r="A17" i="10"/>
  <c r="B17" i="10"/>
  <c r="C17" i="10"/>
  <c r="D17" i="10"/>
  <c r="E17" i="10"/>
  <c r="G17" i="10"/>
  <c r="H17" i="10"/>
  <c r="I17" i="10"/>
  <c r="J17" i="10"/>
  <c r="K17" i="10"/>
  <c r="M17" i="10"/>
  <c r="N17" i="10"/>
  <c r="O17" i="10"/>
  <c r="P17" i="10"/>
  <c r="Q17" i="10"/>
  <c r="R17" i="10"/>
  <c r="T17" i="10"/>
  <c r="U17" i="10"/>
  <c r="V17" i="10"/>
  <c r="W17" i="10"/>
  <c r="X17" i="10"/>
  <c r="Y17" i="10"/>
  <c r="AA17" i="10"/>
  <c r="AB17" i="10"/>
  <c r="AC17" i="10"/>
  <c r="AD17" i="10"/>
  <c r="AE17" i="10"/>
  <c r="AF17" i="10"/>
  <c r="AH17" i="10"/>
  <c r="AI17" i="10"/>
  <c r="AJ17" i="10"/>
  <c r="AK17" i="10"/>
  <c r="AL17" i="10"/>
  <c r="AM17" i="10"/>
  <c r="AN17" i="10"/>
  <c r="AO17" i="10"/>
  <c r="AP17" i="10"/>
  <c r="AQ17" i="10"/>
  <c r="AS17" i="10"/>
  <c r="AT17" i="10"/>
  <c r="AU17" i="10"/>
  <c r="AV17" i="10"/>
  <c r="AW17" i="10"/>
  <c r="AX17" i="10"/>
  <c r="AZ17" i="10"/>
  <c r="BA17" i="10"/>
  <c r="BB17" i="10"/>
  <c r="BC17" i="10"/>
  <c r="BD17" i="10"/>
  <c r="BE17" i="10"/>
  <c r="BG17" i="10"/>
  <c r="A18" i="10"/>
  <c r="B18" i="10"/>
  <c r="C18" i="10"/>
  <c r="D18" i="10"/>
  <c r="E18" i="10"/>
  <c r="G18" i="10"/>
  <c r="H18" i="10"/>
  <c r="I18" i="10"/>
  <c r="J18" i="10"/>
  <c r="K18" i="10"/>
  <c r="M18" i="10"/>
  <c r="N18" i="10"/>
  <c r="O18" i="10"/>
  <c r="P18" i="10"/>
  <c r="Q18" i="10"/>
  <c r="R18" i="10"/>
  <c r="T18" i="10"/>
  <c r="U18" i="10"/>
  <c r="V18" i="10"/>
  <c r="W18" i="10"/>
  <c r="X18" i="10"/>
  <c r="Y18" i="10"/>
  <c r="AA18" i="10"/>
  <c r="AB18" i="10"/>
  <c r="AC18" i="10"/>
  <c r="AD18" i="10"/>
  <c r="AE18" i="10"/>
  <c r="AF18" i="10"/>
  <c r="AH18" i="10"/>
  <c r="AI18" i="10"/>
  <c r="AJ18" i="10"/>
  <c r="AK18" i="10"/>
  <c r="AL18" i="10"/>
  <c r="AM18" i="10"/>
  <c r="AN18" i="10"/>
  <c r="AO18" i="10"/>
  <c r="AP18" i="10"/>
  <c r="AQ18" i="10"/>
  <c r="AS18" i="10"/>
  <c r="AT18" i="10"/>
  <c r="AU18" i="10"/>
  <c r="AV18" i="10"/>
  <c r="AW18" i="10"/>
  <c r="AX18" i="10"/>
  <c r="AZ18" i="10"/>
  <c r="BA18" i="10"/>
  <c r="BB18" i="10"/>
  <c r="BC18" i="10"/>
  <c r="BD18" i="10"/>
  <c r="BE18" i="10"/>
  <c r="BG18" i="10"/>
  <c r="A19" i="10"/>
  <c r="B19" i="10"/>
  <c r="C19" i="10"/>
  <c r="D19" i="10"/>
  <c r="E19" i="10"/>
  <c r="G19" i="10"/>
  <c r="H19" i="10"/>
  <c r="I19" i="10"/>
  <c r="J19" i="10"/>
  <c r="K19" i="10"/>
  <c r="M19" i="10"/>
  <c r="N19" i="10"/>
  <c r="O19" i="10"/>
  <c r="P19" i="10"/>
  <c r="Q19" i="10"/>
  <c r="R19" i="10"/>
  <c r="T19" i="10"/>
  <c r="U19" i="10"/>
  <c r="V19" i="10"/>
  <c r="W19" i="10"/>
  <c r="X19" i="10"/>
  <c r="Y19" i="10"/>
  <c r="AA19" i="10"/>
  <c r="AB19" i="10"/>
  <c r="AC19" i="10"/>
  <c r="AD19" i="10"/>
  <c r="AE19" i="10"/>
  <c r="AF19" i="10"/>
  <c r="AH19" i="10"/>
  <c r="AI19" i="10"/>
  <c r="AJ19" i="10"/>
  <c r="AK19" i="10"/>
  <c r="AL19" i="10"/>
  <c r="AM19" i="10"/>
  <c r="AN19" i="10"/>
  <c r="AO19" i="10"/>
  <c r="AP19" i="10"/>
  <c r="AQ19" i="10"/>
  <c r="AS19" i="10"/>
  <c r="AT19" i="10"/>
  <c r="AU19" i="10"/>
  <c r="AV19" i="10"/>
  <c r="AW19" i="10"/>
  <c r="AX19" i="10"/>
  <c r="AZ19" i="10"/>
  <c r="BA19" i="10"/>
  <c r="BB19" i="10"/>
  <c r="BC19" i="10"/>
  <c r="BD19" i="10"/>
  <c r="BE19" i="10"/>
  <c r="BG19" i="10"/>
  <c r="A20" i="10"/>
  <c r="B20" i="10"/>
  <c r="C20" i="10"/>
  <c r="D20" i="10"/>
  <c r="E20" i="10"/>
  <c r="G20" i="10"/>
  <c r="H20" i="10"/>
  <c r="I20" i="10"/>
  <c r="J20" i="10"/>
  <c r="K20" i="10"/>
  <c r="M20" i="10"/>
  <c r="N20" i="10"/>
  <c r="O20" i="10"/>
  <c r="P20" i="10"/>
  <c r="Q20" i="10"/>
  <c r="R20" i="10"/>
  <c r="T20" i="10"/>
  <c r="U20" i="10"/>
  <c r="V20" i="10"/>
  <c r="W20" i="10"/>
  <c r="X20" i="10"/>
  <c r="Y20" i="10"/>
  <c r="AA20" i="10"/>
  <c r="AB20" i="10"/>
  <c r="AC20" i="10"/>
  <c r="AD20" i="10"/>
  <c r="AE20" i="10"/>
  <c r="AF20" i="10"/>
  <c r="AH20" i="10"/>
  <c r="AI20" i="10"/>
  <c r="AJ20" i="10"/>
  <c r="AK20" i="10"/>
  <c r="AL20" i="10"/>
  <c r="AM20" i="10"/>
  <c r="AN20" i="10"/>
  <c r="AO20" i="10"/>
  <c r="AP20" i="10"/>
  <c r="AQ20" i="10"/>
  <c r="AS20" i="10"/>
  <c r="AT20" i="10"/>
  <c r="AU20" i="10"/>
  <c r="AV20" i="10"/>
  <c r="AW20" i="10"/>
  <c r="AX20" i="10"/>
  <c r="AZ20" i="10"/>
  <c r="BA20" i="10"/>
  <c r="BB20" i="10"/>
  <c r="BC20" i="10"/>
  <c r="BD20" i="10"/>
  <c r="BE20" i="10"/>
  <c r="BG20" i="10"/>
  <c r="A21" i="10"/>
  <c r="B21" i="10"/>
  <c r="C21" i="10"/>
  <c r="D21" i="10"/>
  <c r="E21" i="10"/>
  <c r="G21" i="10"/>
  <c r="H21" i="10"/>
  <c r="I21" i="10"/>
  <c r="J21" i="10"/>
  <c r="K21" i="10"/>
  <c r="M21" i="10"/>
  <c r="N21" i="10"/>
  <c r="O21" i="10"/>
  <c r="P21" i="10"/>
  <c r="Q21" i="10"/>
  <c r="R21" i="10"/>
  <c r="T21" i="10"/>
  <c r="U21" i="10"/>
  <c r="V21" i="10"/>
  <c r="W21" i="10"/>
  <c r="X21" i="10"/>
  <c r="Y21" i="10"/>
  <c r="AA21" i="10"/>
  <c r="AB21" i="10"/>
  <c r="AC21" i="10"/>
  <c r="AD21" i="10"/>
  <c r="AE21" i="10"/>
  <c r="AF21" i="10"/>
  <c r="AH21" i="10"/>
  <c r="AI21" i="10"/>
  <c r="AJ21" i="10"/>
  <c r="AK21" i="10"/>
  <c r="AL21" i="10"/>
  <c r="AM21" i="10"/>
  <c r="AN21" i="10"/>
  <c r="AO21" i="10"/>
  <c r="AP21" i="10"/>
  <c r="AQ21" i="10"/>
  <c r="AS21" i="10"/>
  <c r="AT21" i="10"/>
  <c r="AU21" i="10"/>
  <c r="AV21" i="10"/>
  <c r="AW21" i="10"/>
  <c r="AX21" i="10"/>
  <c r="AZ21" i="10"/>
  <c r="BA21" i="10"/>
  <c r="BB21" i="10"/>
  <c r="BC21" i="10"/>
  <c r="BD21" i="10"/>
  <c r="BE21" i="10"/>
  <c r="BG21" i="10"/>
  <c r="A22" i="10"/>
  <c r="B22" i="10"/>
  <c r="C22" i="10"/>
  <c r="D22" i="10"/>
  <c r="E22" i="10"/>
  <c r="G22" i="10"/>
  <c r="H22" i="10"/>
  <c r="I22" i="10"/>
  <c r="J22" i="10"/>
  <c r="K22" i="10"/>
  <c r="M22" i="10"/>
  <c r="N22" i="10"/>
  <c r="O22" i="10"/>
  <c r="P22" i="10"/>
  <c r="Q22" i="10"/>
  <c r="R22" i="10"/>
  <c r="T22" i="10"/>
  <c r="U22" i="10"/>
  <c r="V22" i="10"/>
  <c r="W22" i="10"/>
  <c r="X22" i="10"/>
  <c r="Y22" i="10"/>
  <c r="AA22" i="10"/>
  <c r="AB22" i="10"/>
  <c r="AC22" i="10"/>
  <c r="AD22" i="10"/>
  <c r="AE22" i="10"/>
  <c r="AF22" i="10"/>
  <c r="AH22" i="10"/>
  <c r="AI22" i="10"/>
  <c r="AJ22" i="10"/>
  <c r="AK22" i="10"/>
  <c r="AL22" i="10"/>
  <c r="AM22" i="10"/>
  <c r="AN22" i="10"/>
  <c r="AO22" i="10"/>
  <c r="AP22" i="10"/>
  <c r="AQ22" i="10"/>
  <c r="AS22" i="10"/>
  <c r="AT22" i="10"/>
  <c r="AU22" i="10"/>
  <c r="AV22" i="10"/>
  <c r="AW22" i="10"/>
  <c r="AX22" i="10"/>
  <c r="AZ22" i="10"/>
  <c r="BA22" i="10"/>
  <c r="BB22" i="10"/>
  <c r="BC22" i="10"/>
  <c r="BD22" i="10"/>
  <c r="BE22" i="10"/>
  <c r="BG22" i="10"/>
  <c r="A23" i="10"/>
  <c r="B23" i="10"/>
  <c r="C23" i="10"/>
  <c r="D23" i="10"/>
  <c r="E23" i="10"/>
  <c r="G23" i="10"/>
  <c r="H23" i="10"/>
  <c r="I23" i="10"/>
  <c r="J23" i="10"/>
  <c r="K23" i="10"/>
  <c r="M23" i="10"/>
  <c r="N23" i="10"/>
  <c r="O23" i="10"/>
  <c r="P23" i="10"/>
  <c r="Q23" i="10"/>
  <c r="R23" i="10"/>
  <c r="T23" i="10"/>
  <c r="U23" i="10"/>
  <c r="V23" i="10"/>
  <c r="W23" i="10"/>
  <c r="X23" i="10"/>
  <c r="Y23" i="10"/>
  <c r="AA23" i="10"/>
  <c r="AB23" i="10"/>
  <c r="AC23" i="10"/>
  <c r="AD23" i="10"/>
  <c r="AE23" i="10"/>
  <c r="AF23" i="10"/>
  <c r="AH23" i="10"/>
  <c r="AI23" i="10"/>
  <c r="AJ23" i="10"/>
  <c r="AK23" i="10"/>
  <c r="AL23" i="10"/>
  <c r="AM23" i="10"/>
  <c r="AN23" i="10"/>
  <c r="AO23" i="10"/>
  <c r="AP23" i="10"/>
  <c r="AQ23" i="10"/>
  <c r="AS23" i="10"/>
  <c r="AT23" i="10"/>
  <c r="AU23" i="10"/>
  <c r="AV23" i="10"/>
  <c r="AW23" i="10"/>
  <c r="AX23" i="10"/>
  <c r="AZ23" i="10"/>
  <c r="BA23" i="10"/>
  <c r="BB23" i="10"/>
  <c r="BC23" i="10"/>
  <c r="BD23" i="10"/>
  <c r="BE23" i="10"/>
  <c r="BG23" i="10"/>
  <c r="A24" i="10"/>
  <c r="B24" i="10"/>
  <c r="C24" i="10"/>
  <c r="D24" i="10"/>
  <c r="E24" i="10"/>
  <c r="G24" i="10"/>
  <c r="H24" i="10"/>
  <c r="I24" i="10"/>
  <c r="J24" i="10"/>
  <c r="K24" i="10"/>
  <c r="M24" i="10"/>
  <c r="N24" i="10"/>
  <c r="O24" i="10"/>
  <c r="P24" i="10"/>
  <c r="Q24" i="10"/>
  <c r="R24" i="10"/>
  <c r="T24" i="10"/>
  <c r="U24" i="10"/>
  <c r="V24" i="10"/>
  <c r="W24" i="10"/>
  <c r="X24" i="10"/>
  <c r="Y24" i="10"/>
  <c r="AA24" i="10"/>
  <c r="AB24" i="10"/>
  <c r="AC24" i="10"/>
  <c r="AD24" i="10"/>
  <c r="AE24" i="10"/>
  <c r="AF24" i="10"/>
  <c r="AH24" i="10"/>
  <c r="AI24" i="10"/>
  <c r="AJ24" i="10"/>
  <c r="AK24" i="10"/>
  <c r="AL24" i="10"/>
  <c r="AM24" i="10"/>
  <c r="AN24" i="10"/>
  <c r="AO24" i="10"/>
  <c r="AP24" i="10"/>
  <c r="AQ24" i="10"/>
  <c r="AS24" i="10"/>
  <c r="AT24" i="10"/>
  <c r="AU24" i="10"/>
  <c r="AV24" i="10"/>
  <c r="AW24" i="10"/>
  <c r="AX24" i="10"/>
  <c r="AZ24" i="10"/>
  <c r="BA24" i="10"/>
  <c r="BB24" i="10"/>
  <c r="BC24" i="10"/>
  <c r="BD24" i="10"/>
  <c r="BE24" i="10"/>
  <c r="BG24" i="10"/>
  <c r="A25" i="10"/>
  <c r="B25" i="10"/>
  <c r="C25" i="10"/>
  <c r="D25" i="10"/>
  <c r="E25" i="10"/>
  <c r="G25" i="10"/>
  <c r="H25" i="10"/>
  <c r="I25" i="10"/>
  <c r="J25" i="10"/>
  <c r="K25" i="10"/>
  <c r="M25" i="10"/>
  <c r="N25" i="10"/>
  <c r="O25" i="10"/>
  <c r="P25" i="10"/>
  <c r="Q25" i="10"/>
  <c r="R25" i="10"/>
  <c r="T25" i="10"/>
  <c r="U25" i="10"/>
  <c r="V25" i="10"/>
  <c r="W25" i="10"/>
  <c r="X25" i="10"/>
  <c r="Y25" i="10"/>
  <c r="AA25" i="10"/>
  <c r="AB25" i="10"/>
  <c r="AC25" i="10"/>
  <c r="AD25" i="10"/>
  <c r="AE25" i="10"/>
  <c r="AF25" i="10"/>
  <c r="AH25" i="10"/>
  <c r="AI25" i="10"/>
  <c r="AJ25" i="10"/>
  <c r="AK25" i="10"/>
  <c r="AL25" i="10"/>
  <c r="AM25" i="10"/>
  <c r="AN25" i="10"/>
  <c r="AO25" i="10"/>
  <c r="AP25" i="10"/>
  <c r="AQ25" i="10"/>
  <c r="AS25" i="10"/>
  <c r="AT25" i="10"/>
  <c r="AU25" i="10"/>
  <c r="AV25" i="10"/>
  <c r="AW25" i="10"/>
  <c r="AX25" i="10"/>
  <c r="AZ25" i="10"/>
  <c r="BA25" i="10"/>
  <c r="BB25" i="10"/>
  <c r="BC25" i="10"/>
  <c r="BD25" i="10"/>
  <c r="BE25" i="10"/>
  <c r="BG25" i="10"/>
  <c r="A26" i="10"/>
  <c r="B26" i="10"/>
  <c r="C26" i="10"/>
  <c r="D26" i="10"/>
  <c r="E26" i="10"/>
  <c r="G26" i="10"/>
  <c r="H26" i="10"/>
  <c r="I26" i="10"/>
  <c r="J26" i="10"/>
  <c r="K26" i="10"/>
  <c r="M26" i="10"/>
  <c r="N26" i="10"/>
  <c r="O26" i="10"/>
  <c r="P26" i="10"/>
  <c r="Q26" i="10"/>
  <c r="R26" i="10"/>
  <c r="T26" i="10"/>
  <c r="U26" i="10"/>
  <c r="V26" i="10"/>
  <c r="W26" i="10"/>
  <c r="X26" i="10"/>
  <c r="Y26" i="10"/>
  <c r="AA26" i="10"/>
  <c r="AB26" i="10"/>
  <c r="AC26" i="10"/>
  <c r="AD26" i="10"/>
  <c r="AE26" i="10"/>
  <c r="AF26" i="10"/>
  <c r="AH26" i="10"/>
  <c r="AI26" i="10"/>
  <c r="AJ26" i="10"/>
  <c r="AK26" i="10"/>
  <c r="AL26" i="10"/>
  <c r="AM26" i="10"/>
  <c r="AN26" i="10"/>
  <c r="AO26" i="10"/>
  <c r="AP26" i="10"/>
  <c r="AQ26" i="10"/>
  <c r="AS26" i="10"/>
  <c r="AT26" i="10"/>
  <c r="AU26" i="10"/>
  <c r="AV26" i="10"/>
  <c r="AW26" i="10"/>
  <c r="AX26" i="10"/>
  <c r="AZ26" i="10"/>
  <c r="BA26" i="10"/>
  <c r="BB26" i="10"/>
  <c r="BC26" i="10"/>
  <c r="BD26" i="10"/>
  <c r="BE26" i="10"/>
  <c r="BG26" i="10"/>
  <c r="A27" i="10"/>
  <c r="B27" i="10"/>
  <c r="C27" i="10"/>
  <c r="D27" i="10"/>
  <c r="E27" i="10"/>
  <c r="G27" i="10"/>
  <c r="H27" i="10"/>
  <c r="I27" i="10"/>
  <c r="J27" i="10"/>
  <c r="K27" i="10"/>
  <c r="M27" i="10"/>
  <c r="N27" i="10"/>
  <c r="O27" i="10"/>
  <c r="P27" i="10"/>
  <c r="Q27" i="10"/>
  <c r="R27" i="10"/>
  <c r="T27" i="10"/>
  <c r="U27" i="10"/>
  <c r="V27" i="10"/>
  <c r="W27" i="10"/>
  <c r="X27" i="10"/>
  <c r="Y27" i="10"/>
  <c r="AA27" i="10"/>
  <c r="AB27" i="10"/>
  <c r="AC27" i="10"/>
  <c r="AD27" i="10"/>
  <c r="AE27" i="10"/>
  <c r="AF27" i="10"/>
  <c r="AH27" i="10"/>
  <c r="AI27" i="10"/>
  <c r="AJ27" i="10"/>
  <c r="AK27" i="10"/>
  <c r="AL27" i="10"/>
  <c r="AM27" i="10"/>
  <c r="AN27" i="10"/>
  <c r="AO27" i="10"/>
  <c r="AP27" i="10"/>
  <c r="AQ27" i="10"/>
  <c r="AS27" i="10"/>
  <c r="AT27" i="10"/>
  <c r="AU27" i="10"/>
  <c r="AV27" i="10"/>
  <c r="AW27" i="10"/>
  <c r="AX27" i="10"/>
  <c r="AZ27" i="10"/>
  <c r="BA27" i="10"/>
  <c r="BB27" i="10"/>
  <c r="BC27" i="10"/>
  <c r="BD27" i="10"/>
  <c r="BE27" i="10"/>
  <c r="BG27" i="10"/>
  <c r="A28" i="10"/>
  <c r="B28" i="10"/>
  <c r="C28" i="10"/>
  <c r="D28" i="10"/>
  <c r="E28" i="10"/>
  <c r="G28" i="10"/>
  <c r="H28" i="10"/>
  <c r="I28" i="10"/>
  <c r="J28" i="10"/>
  <c r="K28" i="10"/>
  <c r="M28" i="10"/>
  <c r="N28" i="10"/>
  <c r="O28" i="10"/>
  <c r="P28" i="10"/>
  <c r="Q28" i="10"/>
  <c r="R28" i="10"/>
  <c r="T28" i="10"/>
  <c r="U28" i="10"/>
  <c r="V28" i="10"/>
  <c r="W28" i="10"/>
  <c r="X28" i="10"/>
  <c r="Y28" i="10"/>
  <c r="AA28" i="10"/>
  <c r="AB28" i="10"/>
  <c r="AC28" i="10"/>
  <c r="AD28" i="10"/>
  <c r="AE28" i="10"/>
  <c r="AF28" i="10"/>
  <c r="AH28" i="10"/>
  <c r="AI28" i="10"/>
  <c r="AJ28" i="10"/>
  <c r="AK28" i="10"/>
  <c r="AL28" i="10"/>
  <c r="AM28" i="10"/>
  <c r="AN28" i="10"/>
  <c r="AO28" i="10"/>
  <c r="AP28" i="10"/>
  <c r="AQ28" i="10"/>
  <c r="AS28" i="10"/>
  <c r="AT28" i="10"/>
  <c r="AU28" i="10"/>
  <c r="AV28" i="10"/>
  <c r="AW28" i="10"/>
  <c r="AX28" i="10"/>
  <c r="AZ28" i="10"/>
  <c r="BA28" i="10"/>
  <c r="BB28" i="10"/>
  <c r="BC28" i="10"/>
  <c r="BD28" i="10"/>
  <c r="BE28" i="10"/>
  <c r="BG28" i="10"/>
  <c r="A29" i="10"/>
  <c r="B29" i="10"/>
  <c r="C29" i="10"/>
  <c r="D29" i="10"/>
  <c r="E29" i="10"/>
  <c r="G29" i="10"/>
  <c r="H29" i="10"/>
  <c r="I29" i="10"/>
  <c r="J29" i="10"/>
  <c r="K29" i="10"/>
  <c r="M29" i="10"/>
  <c r="N29" i="10"/>
  <c r="O29" i="10"/>
  <c r="P29" i="10"/>
  <c r="Q29" i="10"/>
  <c r="R29" i="10"/>
  <c r="T29" i="10"/>
  <c r="U29" i="10"/>
  <c r="V29" i="10"/>
  <c r="W29" i="10"/>
  <c r="X29" i="10"/>
  <c r="Y29" i="10"/>
  <c r="AA29" i="10"/>
  <c r="AB29" i="10"/>
  <c r="AC29" i="10"/>
  <c r="AD29" i="10"/>
  <c r="AE29" i="10"/>
  <c r="AF29" i="10"/>
  <c r="AH29" i="10"/>
  <c r="AI29" i="10"/>
  <c r="AJ29" i="10"/>
  <c r="AK29" i="10"/>
  <c r="AL29" i="10"/>
  <c r="AM29" i="10"/>
  <c r="AN29" i="10"/>
  <c r="AO29" i="10"/>
  <c r="AP29" i="10"/>
  <c r="AQ29" i="10"/>
  <c r="AS29" i="10"/>
  <c r="AT29" i="10"/>
  <c r="AU29" i="10"/>
  <c r="AV29" i="10"/>
  <c r="AW29" i="10"/>
  <c r="AX29" i="10"/>
  <c r="AZ29" i="10"/>
  <c r="BA29" i="10"/>
  <c r="BB29" i="10"/>
  <c r="BC29" i="10"/>
  <c r="BD29" i="10"/>
  <c r="BE29" i="10"/>
  <c r="BG29" i="10"/>
  <c r="A30" i="10"/>
  <c r="B30" i="10"/>
  <c r="C30" i="10"/>
  <c r="D30" i="10"/>
  <c r="E30" i="10"/>
  <c r="G30" i="10"/>
  <c r="H30" i="10"/>
  <c r="I30" i="10"/>
  <c r="J30" i="10"/>
  <c r="K30" i="10"/>
  <c r="M30" i="10"/>
  <c r="N30" i="10"/>
  <c r="O30" i="10"/>
  <c r="P30" i="10"/>
  <c r="Q30" i="10"/>
  <c r="R30" i="10"/>
  <c r="T30" i="10"/>
  <c r="U30" i="10"/>
  <c r="V30" i="10"/>
  <c r="W30" i="10"/>
  <c r="X30" i="10"/>
  <c r="Y30" i="10"/>
  <c r="AA30" i="10"/>
  <c r="AB30" i="10"/>
  <c r="AC30" i="10"/>
  <c r="AD30" i="10"/>
  <c r="AE30" i="10"/>
  <c r="AF30" i="10"/>
  <c r="AH30" i="10"/>
  <c r="AI30" i="10"/>
  <c r="AJ30" i="10"/>
  <c r="AK30" i="10"/>
  <c r="AL30" i="10"/>
  <c r="AM30" i="10"/>
  <c r="AN30" i="10"/>
  <c r="AO30" i="10"/>
  <c r="AP30" i="10"/>
  <c r="AQ30" i="10"/>
  <c r="AS30" i="10"/>
  <c r="AT30" i="10"/>
  <c r="AU30" i="10"/>
  <c r="AV30" i="10"/>
  <c r="AW30" i="10"/>
  <c r="AX30" i="10"/>
  <c r="AZ30" i="10"/>
  <c r="BA30" i="10"/>
  <c r="BB30" i="10"/>
  <c r="BC30" i="10"/>
  <c r="BD30" i="10"/>
  <c r="BE30" i="10"/>
  <c r="BG30" i="10"/>
  <c r="A31" i="10"/>
  <c r="B31" i="10"/>
  <c r="C31" i="10"/>
  <c r="D31" i="10"/>
  <c r="E31" i="10"/>
  <c r="G31" i="10"/>
  <c r="H31" i="10"/>
  <c r="I31" i="10"/>
  <c r="J31" i="10"/>
  <c r="K31" i="10"/>
  <c r="M31" i="10"/>
  <c r="N31" i="10"/>
  <c r="O31" i="10"/>
  <c r="P31" i="10"/>
  <c r="Q31" i="10"/>
  <c r="R31" i="10"/>
  <c r="T31" i="10"/>
  <c r="U31" i="10"/>
  <c r="V31" i="10"/>
  <c r="W31" i="10"/>
  <c r="X31" i="10"/>
  <c r="Y31" i="10"/>
  <c r="AA31" i="10"/>
  <c r="AB31" i="10"/>
  <c r="AC31" i="10"/>
  <c r="AD31" i="10"/>
  <c r="AE31" i="10"/>
  <c r="AF31" i="10"/>
  <c r="AH31" i="10"/>
  <c r="AI31" i="10"/>
  <c r="AJ31" i="10"/>
  <c r="AK31" i="10"/>
  <c r="AL31" i="10"/>
  <c r="AM31" i="10"/>
  <c r="AN31" i="10"/>
  <c r="AO31" i="10"/>
  <c r="AP31" i="10"/>
  <c r="AQ31" i="10"/>
  <c r="AS31" i="10"/>
  <c r="AT31" i="10"/>
  <c r="AU31" i="10"/>
  <c r="AV31" i="10"/>
  <c r="AW31" i="10"/>
  <c r="AX31" i="10"/>
  <c r="AZ31" i="10"/>
  <c r="BA31" i="10"/>
  <c r="BB31" i="10"/>
  <c r="BC31" i="10"/>
  <c r="BD31" i="10"/>
  <c r="BE31" i="10"/>
  <c r="BG31" i="10"/>
  <c r="A32" i="10"/>
  <c r="B32" i="10"/>
  <c r="C32" i="10"/>
  <c r="D32" i="10"/>
  <c r="E32" i="10"/>
  <c r="G32" i="10"/>
  <c r="H32" i="10"/>
  <c r="I32" i="10"/>
  <c r="J32" i="10"/>
  <c r="K32" i="10"/>
  <c r="M32" i="10"/>
  <c r="N32" i="10"/>
  <c r="O32" i="10"/>
  <c r="P32" i="10"/>
  <c r="Q32" i="10"/>
  <c r="R32" i="10"/>
  <c r="T32" i="10"/>
  <c r="U32" i="10"/>
  <c r="V32" i="10"/>
  <c r="W32" i="10"/>
  <c r="X32" i="10"/>
  <c r="Y32" i="10"/>
  <c r="AA32" i="10"/>
  <c r="AB32" i="10"/>
  <c r="AC32" i="10"/>
  <c r="AD32" i="10"/>
  <c r="AE32" i="10"/>
  <c r="AF32" i="10"/>
  <c r="AH32" i="10"/>
  <c r="AI32" i="10"/>
  <c r="AJ32" i="10"/>
  <c r="AK32" i="10"/>
  <c r="AL32" i="10"/>
  <c r="AM32" i="10"/>
  <c r="AN32" i="10"/>
  <c r="AO32" i="10"/>
  <c r="AP32" i="10"/>
  <c r="AQ32" i="10"/>
  <c r="AS32" i="10"/>
  <c r="AT32" i="10"/>
  <c r="AU32" i="10"/>
  <c r="AV32" i="10"/>
  <c r="AW32" i="10"/>
  <c r="AX32" i="10"/>
  <c r="AZ32" i="10"/>
  <c r="BA32" i="10"/>
  <c r="BB32" i="10"/>
  <c r="BC32" i="10"/>
  <c r="BD32" i="10"/>
  <c r="BE32" i="10"/>
  <c r="BG32" i="10"/>
  <c r="A33" i="10"/>
  <c r="B33" i="10"/>
  <c r="C33" i="10"/>
  <c r="D33" i="10"/>
  <c r="E33" i="10"/>
  <c r="G33" i="10"/>
  <c r="H33" i="10"/>
  <c r="I33" i="10"/>
  <c r="J33" i="10"/>
  <c r="K33" i="10"/>
  <c r="M33" i="10"/>
  <c r="N33" i="10"/>
  <c r="O33" i="10"/>
  <c r="P33" i="10"/>
  <c r="Q33" i="10"/>
  <c r="R33" i="10"/>
  <c r="T33" i="10"/>
  <c r="U33" i="10"/>
  <c r="V33" i="10"/>
  <c r="W33" i="10"/>
  <c r="X33" i="10"/>
  <c r="Y33" i="10"/>
  <c r="AA33" i="10"/>
  <c r="AB33" i="10"/>
  <c r="AC33" i="10"/>
  <c r="AD33" i="10"/>
  <c r="AE33" i="10"/>
  <c r="AF33" i="10"/>
  <c r="AH33" i="10"/>
  <c r="AI33" i="10"/>
  <c r="AJ33" i="10"/>
  <c r="AK33" i="10"/>
  <c r="AL33" i="10"/>
  <c r="AM33" i="10"/>
  <c r="AN33" i="10"/>
  <c r="AO33" i="10"/>
  <c r="AP33" i="10"/>
  <c r="AQ33" i="10"/>
  <c r="AS33" i="10"/>
  <c r="AT33" i="10"/>
  <c r="AU33" i="10"/>
  <c r="AV33" i="10"/>
  <c r="AW33" i="10"/>
  <c r="AX33" i="10"/>
  <c r="AZ33" i="10"/>
  <c r="BA33" i="10"/>
  <c r="BB33" i="10"/>
  <c r="BC33" i="10"/>
  <c r="BD33" i="10"/>
  <c r="BE33" i="10"/>
  <c r="BG33" i="10"/>
  <c r="A34" i="10"/>
  <c r="B34" i="10"/>
  <c r="C34" i="10"/>
  <c r="D34" i="10"/>
  <c r="E34" i="10"/>
  <c r="G34" i="10"/>
  <c r="H34" i="10"/>
  <c r="I34" i="10"/>
  <c r="J34" i="10"/>
  <c r="K34" i="10"/>
  <c r="M34" i="10"/>
  <c r="N34" i="10"/>
  <c r="O34" i="10"/>
  <c r="P34" i="10"/>
  <c r="Q34" i="10"/>
  <c r="R34" i="10"/>
  <c r="T34" i="10"/>
  <c r="U34" i="10"/>
  <c r="V34" i="10"/>
  <c r="W34" i="10"/>
  <c r="X34" i="10"/>
  <c r="Y34" i="10"/>
  <c r="AA34" i="10"/>
  <c r="AB34" i="10"/>
  <c r="AC34" i="10"/>
  <c r="AD34" i="10"/>
  <c r="AE34" i="10"/>
  <c r="AF34" i="10"/>
  <c r="AH34" i="10"/>
  <c r="AI34" i="10"/>
  <c r="AJ34" i="10"/>
  <c r="AK34" i="10"/>
  <c r="AL34" i="10"/>
  <c r="AM34" i="10"/>
  <c r="AN34" i="10"/>
  <c r="AO34" i="10"/>
  <c r="AP34" i="10"/>
  <c r="AQ34" i="10"/>
  <c r="AS34" i="10"/>
  <c r="AT34" i="10"/>
  <c r="AU34" i="10"/>
  <c r="AV34" i="10"/>
  <c r="AW34" i="10"/>
  <c r="AX34" i="10"/>
  <c r="AZ34" i="10"/>
  <c r="BA34" i="10"/>
  <c r="BB34" i="10"/>
  <c r="BC34" i="10"/>
  <c r="BD34" i="10"/>
  <c r="BE34" i="10"/>
  <c r="BG34" i="10"/>
  <c r="A35" i="10"/>
  <c r="B35" i="10"/>
  <c r="C35" i="10"/>
  <c r="D35" i="10"/>
  <c r="E35" i="10"/>
  <c r="G35" i="10"/>
  <c r="H35" i="10"/>
  <c r="I35" i="10"/>
  <c r="J35" i="10"/>
  <c r="K35" i="10"/>
  <c r="M35" i="10"/>
  <c r="N35" i="10"/>
  <c r="O35" i="10"/>
  <c r="P35" i="10"/>
  <c r="Q35" i="10"/>
  <c r="R35" i="10"/>
  <c r="T35" i="10"/>
  <c r="U35" i="10"/>
  <c r="V35" i="10"/>
  <c r="W35" i="10"/>
  <c r="X35" i="10"/>
  <c r="Y35" i="10"/>
  <c r="AA35" i="10"/>
  <c r="AB35" i="10"/>
  <c r="AC35" i="10"/>
  <c r="AD35" i="10"/>
  <c r="AE35" i="10"/>
  <c r="AF35" i="10"/>
  <c r="AH35" i="10"/>
  <c r="AI35" i="10"/>
  <c r="AJ35" i="10"/>
  <c r="AK35" i="10"/>
  <c r="AL35" i="10"/>
  <c r="AM35" i="10"/>
  <c r="AN35" i="10"/>
  <c r="AO35" i="10"/>
  <c r="AP35" i="10"/>
  <c r="AQ35" i="10"/>
  <c r="AS35" i="10"/>
  <c r="AT35" i="10"/>
  <c r="AU35" i="10"/>
  <c r="AV35" i="10"/>
  <c r="AW35" i="10"/>
  <c r="AX35" i="10"/>
  <c r="AZ35" i="10"/>
  <c r="BA35" i="10"/>
  <c r="BB35" i="10"/>
  <c r="BC35" i="10"/>
  <c r="BD35" i="10"/>
  <c r="BE35" i="10"/>
  <c r="BG35" i="10"/>
  <c r="A36" i="10"/>
  <c r="B36" i="10"/>
  <c r="C36" i="10"/>
  <c r="D36" i="10"/>
  <c r="E36" i="10"/>
  <c r="G36" i="10"/>
  <c r="H36" i="10"/>
  <c r="I36" i="10"/>
  <c r="J36" i="10"/>
  <c r="K36" i="10"/>
  <c r="M36" i="10"/>
  <c r="N36" i="10"/>
  <c r="O36" i="10"/>
  <c r="P36" i="10"/>
  <c r="Q36" i="10"/>
  <c r="R36" i="10"/>
  <c r="T36" i="10"/>
  <c r="U36" i="10"/>
  <c r="V36" i="10"/>
  <c r="W36" i="10"/>
  <c r="X36" i="10"/>
  <c r="Y36" i="10"/>
  <c r="AA36" i="10"/>
  <c r="AB36" i="10"/>
  <c r="AC36" i="10"/>
  <c r="AD36" i="10"/>
  <c r="AE36" i="10"/>
  <c r="AF36" i="10"/>
  <c r="AH36" i="10"/>
  <c r="AI36" i="10"/>
  <c r="AJ36" i="10"/>
  <c r="AK36" i="10"/>
  <c r="AL36" i="10"/>
  <c r="AM36" i="10"/>
  <c r="AN36" i="10"/>
  <c r="AO36" i="10"/>
  <c r="AP36" i="10"/>
  <c r="AQ36" i="10"/>
  <c r="AS36" i="10"/>
  <c r="AT36" i="10"/>
  <c r="AU36" i="10"/>
  <c r="AV36" i="10"/>
  <c r="AW36" i="10"/>
  <c r="AX36" i="10"/>
  <c r="AZ36" i="10"/>
  <c r="BA36" i="10"/>
  <c r="BB36" i="10"/>
  <c r="BC36" i="10"/>
  <c r="BD36" i="10"/>
  <c r="BE36" i="10"/>
  <c r="BG36" i="10"/>
  <c r="A37" i="10"/>
  <c r="B37" i="10"/>
  <c r="C37" i="10"/>
  <c r="D37" i="10"/>
  <c r="E37" i="10"/>
  <c r="G37" i="10"/>
  <c r="H37" i="10"/>
  <c r="I37" i="10"/>
  <c r="J37" i="10"/>
  <c r="K37" i="10"/>
  <c r="M37" i="10"/>
  <c r="N37" i="10"/>
  <c r="O37" i="10"/>
  <c r="P37" i="10"/>
  <c r="Q37" i="10"/>
  <c r="R37" i="10"/>
  <c r="T37" i="10"/>
  <c r="U37" i="10"/>
  <c r="V37" i="10"/>
  <c r="W37" i="10"/>
  <c r="X37" i="10"/>
  <c r="Y37" i="10"/>
  <c r="AA37" i="10"/>
  <c r="AB37" i="10"/>
  <c r="AC37" i="10"/>
  <c r="AD37" i="10"/>
  <c r="AE37" i="10"/>
  <c r="AF37" i="10"/>
  <c r="AH37" i="10"/>
  <c r="AI37" i="10"/>
  <c r="AJ37" i="10"/>
  <c r="AK37" i="10"/>
  <c r="AL37" i="10"/>
  <c r="AM37" i="10"/>
  <c r="AN37" i="10"/>
  <c r="AO37" i="10"/>
  <c r="AP37" i="10"/>
  <c r="AQ37" i="10"/>
  <c r="AS37" i="10"/>
  <c r="AT37" i="10"/>
  <c r="AU37" i="10"/>
  <c r="AV37" i="10"/>
  <c r="AW37" i="10"/>
  <c r="AX37" i="10"/>
  <c r="AZ37" i="10"/>
  <c r="BA37" i="10"/>
  <c r="BB37" i="10"/>
  <c r="BC37" i="10"/>
  <c r="BD37" i="10"/>
  <c r="BE37" i="10"/>
  <c r="BG37" i="10"/>
  <c r="A38" i="10"/>
  <c r="B38" i="10"/>
  <c r="C38" i="10"/>
  <c r="D38" i="10"/>
  <c r="E38" i="10"/>
  <c r="G38" i="10"/>
  <c r="H38" i="10"/>
  <c r="I38" i="10"/>
  <c r="J38" i="10"/>
  <c r="K38" i="10"/>
  <c r="M38" i="10"/>
  <c r="N38" i="10"/>
  <c r="O38" i="10"/>
  <c r="P38" i="10"/>
  <c r="Q38" i="10"/>
  <c r="R38" i="10"/>
  <c r="T38" i="10"/>
  <c r="U38" i="10"/>
  <c r="V38" i="10"/>
  <c r="W38" i="10"/>
  <c r="X38" i="10"/>
  <c r="Y38" i="10"/>
  <c r="AA38" i="10"/>
  <c r="AB38" i="10"/>
  <c r="AC38" i="10"/>
  <c r="AD38" i="10"/>
  <c r="AE38" i="10"/>
  <c r="AF38" i="10"/>
  <c r="AH38" i="10"/>
  <c r="AI38" i="10"/>
  <c r="AJ38" i="10"/>
  <c r="AK38" i="10"/>
  <c r="AL38" i="10"/>
  <c r="AM38" i="10"/>
  <c r="AN38" i="10"/>
  <c r="AO38" i="10"/>
  <c r="AP38" i="10"/>
  <c r="AQ38" i="10"/>
  <c r="AS38" i="10"/>
  <c r="AT38" i="10"/>
  <c r="AU38" i="10"/>
  <c r="AV38" i="10"/>
  <c r="AW38" i="10"/>
  <c r="AX38" i="10"/>
  <c r="AZ38" i="10"/>
  <c r="BA38" i="10"/>
  <c r="BB38" i="10"/>
  <c r="BC38" i="10"/>
  <c r="BD38" i="10"/>
  <c r="BE38" i="10"/>
  <c r="BG38" i="10"/>
  <c r="A39" i="10"/>
  <c r="B39" i="10"/>
  <c r="C39" i="10"/>
  <c r="D39" i="10"/>
  <c r="E39" i="10"/>
  <c r="G39" i="10"/>
  <c r="H39" i="10"/>
  <c r="I39" i="10"/>
  <c r="J39" i="10"/>
  <c r="K39" i="10"/>
  <c r="M39" i="10"/>
  <c r="N39" i="10"/>
  <c r="O39" i="10"/>
  <c r="P39" i="10"/>
  <c r="Q39" i="10"/>
  <c r="R39" i="10"/>
  <c r="T39" i="10"/>
  <c r="U39" i="10"/>
  <c r="V39" i="10"/>
  <c r="W39" i="10"/>
  <c r="X39" i="10"/>
  <c r="Y39" i="10"/>
  <c r="AA39" i="10"/>
  <c r="AB39" i="10"/>
  <c r="AC39" i="10"/>
  <c r="AD39" i="10"/>
  <c r="AE39" i="10"/>
  <c r="AF39" i="10"/>
  <c r="AH39" i="10"/>
  <c r="AI39" i="10"/>
  <c r="AJ39" i="10"/>
  <c r="AK39" i="10"/>
  <c r="AL39" i="10"/>
  <c r="AM39" i="10"/>
  <c r="AN39" i="10"/>
  <c r="AO39" i="10"/>
  <c r="AP39" i="10"/>
  <c r="AQ39" i="10"/>
  <c r="AS39" i="10"/>
  <c r="AT39" i="10"/>
  <c r="AU39" i="10"/>
  <c r="AV39" i="10"/>
  <c r="AW39" i="10"/>
  <c r="AX39" i="10"/>
  <c r="AZ39" i="10"/>
  <c r="BA39" i="10"/>
  <c r="BB39" i="10"/>
  <c r="BC39" i="10"/>
  <c r="BD39" i="10"/>
  <c r="BE39" i="10"/>
  <c r="BG39" i="10"/>
  <c r="A40" i="10"/>
  <c r="B40" i="10"/>
  <c r="C40" i="10"/>
  <c r="D40" i="10"/>
  <c r="E40" i="10"/>
  <c r="G40" i="10"/>
  <c r="H40" i="10"/>
  <c r="I40" i="10"/>
  <c r="J40" i="10"/>
  <c r="K40" i="10"/>
  <c r="M40" i="10"/>
  <c r="N40" i="10"/>
  <c r="O40" i="10"/>
  <c r="P40" i="10"/>
  <c r="Q40" i="10"/>
  <c r="R40" i="10"/>
  <c r="T40" i="10"/>
  <c r="U40" i="10"/>
  <c r="V40" i="10"/>
  <c r="W40" i="10"/>
  <c r="X40" i="10"/>
  <c r="Y40" i="10"/>
  <c r="AA40" i="10"/>
  <c r="AB40" i="10"/>
  <c r="AC40" i="10"/>
  <c r="AD40" i="10"/>
  <c r="AE40" i="10"/>
  <c r="AF40" i="10"/>
  <c r="AH40" i="10"/>
  <c r="AI40" i="10"/>
  <c r="AJ40" i="10"/>
  <c r="AK40" i="10"/>
  <c r="AL40" i="10"/>
  <c r="AM40" i="10"/>
  <c r="AN40" i="10"/>
  <c r="AO40" i="10"/>
  <c r="AP40" i="10"/>
  <c r="AQ40" i="10"/>
  <c r="AS40" i="10"/>
  <c r="AT40" i="10"/>
  <c r="AU40" i="10"/>
  <c r="AV40" i="10"/>
  <c r="AW40" i="10"/>
  <c r="AX40" i="10"/>
  <c r="AZ40" i="10"/>
  <c r="BA40" i="10"/>
  <c r="BB40" i="10"/>
  <c r="BC40" i="10"/>
  <c r="BD40" i="10"/>
  <c r="BE40" i="10"/>
  <c r="BG40" i="10"/>
  <c r="A41" i="10"/>
  <c r="B41" i="10"/>
  <c r="C41" i="10"/>
  <c r="D41" i="10"/>
  <c r="E41" i="10"/>
  <c r="G41" i="10"/>
  <c r="H41" i="10"/>
  <c r="I41" i="10"/>
  <c r="J41" i="10"/>
  <c r="K41" i="10"/>
  <c r="M41" i="10"/>
  <c r="N41" i="10"/>
  <c r="O41" i="10"/>
  <c r="P41" i="10"/>
  <c r="Q41" i="10"/>
  <c r="R41" i="10"/>
  <c r="T41" i="10"/>
  <c r="U41" i="10"/>
  <c r="V41" i="10"/>
  <c r="W41" i="10"/>
  <c r="X41" i="10"/>
  <c r="Y41" i="10"/>
  <c r="AA41" i="10"/>
  <c r="AB41" i="10"/>
  <c r="AC41" i="10"/>
  <c r="AD41" i="10"/>
  <c r="AE41" i="10"/>
  <c r="AF41" i="10"/>
  <c r="AH41" i="10"/>
  <c r="AI41" i="10"/>
  <c r="AJ41" i="10"/>
  <c r="AK41" i="10"/>
  <c r="AL41" i="10"/>
  <c r="AM41" i="10"/>
  <c r="AN41" i="10"/>
  <c r="AO41" i="10"/>
  <c r="AP41" i="10"/>
  <c r="AQ41" i="10"/>
  <c r="AS41" i="10"/>
  <c r="AT41" i="10"/>
  <c r="AU41" i="10"/>
  <c r="AV41" i="10"/>
  <c r="AW41" i="10"/>
  <c r="AX41" i="10"/>
  <c r="AZ41" i="10"/>
  <c r="BA41" i="10"/>
  <c r="BB41" i="10"/>
  <c r="BC41" i="10"/>
  <c r="BD41" i="10"/>
  <c r="BE41" i="10"/>
  <c r="BG41" i="10"/>
  <c r="A42" i="10"/>
  <c r="B42" i="10"/>
  <c r="C42" i="10"/>
  <c r="D42" i="10"/>
  <c r="E42" i="10"/>
  <c r="G42" i="10"/>
  <c r="H42" i="10"/>
  <c r="I42" i="10"/>
  <c r="J42" i="10"/>
  <c r="K42" i="10"/>
  <c r="M42" i="10"/>
  <c r="N42" i="10"/>
  <c r="O42" i="10"/>
  <c r="P42" i="10"/>
  <c r="Q42" i="10"/>
  <c r="R42" i="10"/>
  <c r="T42" i="10"/>
  <c r="U42" i="10"/>
  <c r="V42" i="10"/>
  <c r="W42" i="10"/>
  <c r="X42" i="10"/>
  <c r="Y42" i="10"/>
  <c r="AA42" i="10"/>
  <c r="AB42" i="10"/>
  <c r="AC42" i="10"/>
  <c r="AD42" i="10"/>
  <c r="AE42" i="10"/>
  <c r="AF42" i="10"/>
  <c r="AH42" i="10"/>
  <c r="AI42" i="10"/>
  <c r="AJ42" i="10"/>
  <c r="AK42" i="10"/>
  <c r="AL42" i="10"/>
  <c r="AM42" i="10"/>
  <c r="AN42" i="10"/>
  <c r="AO42" i="10"/>
  <c r="AP42" i="10"/>
  <c r="AQ42" i="10"/>
  <c r="AS42" i="10"/>
  <c r="AT42" i="10"/>
  <c r="AU42" i="10"/>
  <c r="AV42" i="10"/>
  <c r="AW42" i="10"/>
  <c r="AX42" i="10"/>
  <c r="AZ42" i="10"/>
  <c r="BA42" i="10"/>
  <c r="BB42" i="10"/>
  <c r="BC42" i="10"/>
  <c r="BD42" i="10"/>
  <c r="BE42" i="10"/>
  <c r="BG42" i="10"/>
  <c r="A43" i="10"/>
  <c r="B43" i="10"/>
  <c r="C43" i="10"/>
  <c r="D43" i="10"/>
  <c r="E43" i="10"/>
  <c r="G43" i="10"/>
  <c r="H43" i="10"/>
  <c r="I43" i="10"/>
  <c r="J43" i="10"/>
  <c r="K43" i="10"/>
  <c r="M43" i="10"/>
  <c r="N43" i="10"/>
  <c r="O43" i="10"/>
  <c r="P43" i="10"/>
  <c r="Q43" i="10"/>
  <c r="R43" i="10"/>
  <c r="T43" i="10"/>
  <c r="U43" i="10"/>
  <c r="V43" i="10"/>
  <c r="W43" i="10"/>
  <c r="X43" i="10"/>
  <c r="Y43" i="10"/>
  <c r="AA43" i="10"/>
  <c r="AB43" i="10"/>
  <c r="AC43" i="10"/>
  <c r="AD43" i="10"/>
  <c r="AE43" i="10"/>
  <c r="AF43" i="10"/>
  <c r="AH43" i="10"/>
  <c r="AI43" i="10"/>
  <c r="AJ43" i="10"/>
  <c r="AK43" i="10"/>
  <c r="AL43" i="10"/>
  <c r="AM43" i="10"/>
  <c r="AN43" i="10"/>
  <c r="AO43" i="10"/>
  <c r="AP43" i="10"/>
  <c r="AQ43" i="10"/>
  <c r="AS43" i="10"/>
  <c r="AT43" i="10"/>
  <c r="AU43" i="10"/>
  <c r="AV43" i="10"/>
  <c r="AW43" i="10"/>
  <c r="AX43" i="10"/>
  <c r="AZ43" i="10"/>
  <c r="BA43" i="10"/>
  <c r="BB43" i="10"/>
  <c r="BC43" i="10"/>
  <c r="BD43" i="10"/>
  <c r="BE43" i="10"/>
  <c r="BG43" i="10"/>
  <c r="A44" i="10"/>
  <c r="B44" i="10"/>
  <c r="C44" i="10"/>
  <c r="D44" i="10"/>
  <c r="E44" i="10"/>
  <c r="G44" i="10"/>
  <c r="H44" i="10"/>
  <c r="I44" i="10"/>
  <c r="J44" i="10"/>
  <c r="K44" i="10"/>
  <c r="M44" i="10"/>
  <c r="N44" i="10"/>
  <c r="O44" i="10"/>
  <c r="P44" i="10"/>
  <c r="Q44" i="10"/>
  <c r="R44" i="10"/>
  <c r="T44" i="10"/>
  <c r="U44" i="10"/>
  <c r="V44" i="10"/>
  <c r="W44" i="10"/>
  <c r="X44" i="10"/>
  <c r="Y44" i="10"/>
  <c r="AA44" i="10"/>
  <c r="AB44" i="10"/>
  <c r="AC44" i="10"/>
  <c r="AD44" i="10"/>
  <c r="AE44" i="10"/>
  <c r="AF44" i="10"/>
  <c r="AH44" i="10"/>
  <c r="AI44" i="10"/>
  <c r="AJ44" i="10"/>
  <c r="AK44" i="10"/>
  <c r="AL44" i="10"/>
  <c r="AM44" i="10"/>
  <c r="AN44" i="10"/>
  <c r="AO44" i="10"/>
  <c r="AP44" i="10"/>
  <c r="AQ44" i="10"/>
  <c r="AS44" i="10"/>
  <c r="AT44" i="10"/>
  <c r="AU44" i="10"/>
  <c r="AV44" i="10"/>
  <c r="AW44" i="10"/>
  <c r="AX44" i="10"/>
  <c r="AZ44" i="10"/>
  <c r="BA44" i="10"/>
  <c r="BB44" i="10"/>
  <c r="BC44" i="10"/>
  <c r="BD44" i="10"/>
  <c r="BE44" i="10"/>
  <c r="BG44" i="10"/>
  <c r="A45" i="10"/>
  <c r="B45" i="10"/>
  <c r="C45" i="10"/>
  <c r="D45" i="10"/>
  <c r="E45" i="10"/>
  <c r="G45" i="10"/>
  <c r="H45" i="10"/>
  <c r="I45" i="10"/>
  <c r="J45" i="10"/>
  <c r="K45" i="10"/>
  <c r="M45" i="10"/>
  <c r="N45" i="10"/>
  <c r="O45" i="10"/>
  <c r="P45" i="10"/>
  <c r="Q45" i="10"/>
  <c r="R45" i="10"/>
  <c r="T45" i="10"/>
  <c r="U45" i="10"/>
  <c r="V45" i="10"/>
  <c r="W45" i="10"/>
  <c r="X45" i="10"/>
  <c r="Y45" i="10"/>
  <c r="AA45" i="10"/>
  <c r="AB45" i="10"/>
  <c r="AC45" i="10"/>
  <c r="AD45" i="10"/>
  <c r="AE45" i="10"/>
  <c r="AF45" i="10"/>
  <c r="AH45" i="10"/>
  <c r="AI45" i="10"/>
  <c r="AJ45" i="10"/>
  <c r="AK45" i="10"/>
  <c r="AL45" i="10"/>
  <c r="AM45" i="10"/>
  <c r="AN45" i="10"/>
  <c r="AO45" i="10"/>
  <c r="AP45" i="10"/>
  <c r="AQ45" i="10"/>
  <c r="AS45" i="10"/>
  <c r="AT45" i="10"/>
  <c r="AU45" i="10"/>
  <c r="AV45" i="10"/>
  <c r="AW45" i="10"/>
  <c r="AX45" i="10"/>
  <c r="AZ45" i="10"/>
  <c r="BA45" i="10"/>
  <c r="BB45" i="10"/>
  <c r="BC45" i="10"/>
  <c r="BD45" i="10"/>
  <c r="BE45" i="10"/>
  <c r="BG45" i="10"/>
  <c r="A46" i="10"/>
  <c r="B46" i="10"/>
  <c r="C46" i="10"/>
  <c r="D46" i="10"/>
  <c r="E46" i="10"/>
  <c r="G46" i="10"/>
  <c r="H46" i="10"/>
  <c r="I46" i="10"/>
  <c r="J46" i="10"/>
  <c r="K46" i="10"/>
  <c r="M46" i="10"/>
  <c r="N46" i="10"/>
  <c r="O46" i="10"/>
  <c r="P46" i="10"/>
  <c r="Q46" i="10"/>
  <c r="R46" i="10"/>
  <c r="T46" i="10"/>
  <c r="U46" i="10"/>
  <c r="V46" i="10"/>
  <c r="W46" i="10"/>
  <c r="X46" i="10"/>
  <c r="Y46" i="10"/>
  <c r="AA46" i="10"/>
  <c r="AB46" i="10"/>
  <c r="AC46" i="10"/>
  <c r="AD46" i="10"/>
  <c r="AE46" i="10"/>
  <c r="AF46" i="10"/>
  <c r="AH46" i="10"/>
  <c r="AI46" i="10"/>
  <c r="AJ46" i="10"/>
  <c r="AK46" i="10"/>
  <c r="AL46" i="10"/>
  <c r="AM46" i="10"/>
  <c r="AN46" i="10"/>
  <c r="AO46" i="10"/>
  <c r="AP46" i="10"/>
  <c r="AQ46" i="10"/>
  <c r="AS46" i="10"/>
  <c r="AT46" i="10"/>
  <c r="AU46" i="10"/>
  <c r="AV46" i="10"/>
  <c r="AW46" i="10"/>
  <c r="AX46" i="10"/>
  <c r="AZ46" i="10"/>
  <c r="BA46" i="10"/>
  <c r="BB46" i="10"/>
  <c r="BC46" i="10"/>
  <c r="BD46" i="10"/>
  <c r="BE46" i="10"/>
  <c r="BG46" i="10"/>
  <c r="A47" i="10"/>
  <c r="B47" i="10"/>
  <c r="C47" i="10"/>
  <c r="D47" i="10"/>
  <c r="E47" i="10"/>
  <c r="G47" i="10"/>
  <c r="H47" i="10"/>
  <c r="I47" i="10"/>
  <c r="J47" i="10"/>
  <c r="K47" i="10"/>
  <c r="M47" i="10"/>
  <c r="N47" i="10"/>
  <c r="O47" i="10"/>
  <c r="P47" i="10"/>
  <c r="Q47" i="10"/>
  <c r="R47" i="10"/>
  <c r="T47" i="10"/>
  <c r="U47" i="10"/>
  <c r="V47" i="10"/>
  <c r="W47" i="10"/>
  <c r="X47" i="10"/>
  <c r="Y47" i="10"/>
  <c r="AA47" i="10"/>
  <c r="AB47" i="10"/>
  <c r="AC47" i="10"/>
  <c r="AD47" i="10"/>
  <c r="AE47" i="10"/>
  <c r="AF47" i="10"/>
  <c r="AH47" i="10"/>
  <c r="AI47" i="10"/>
  <c r="AJ47" i="10"/>
  <c r="AK47" i="10"/>
  <c r="AL47" i="10"/>
  <c r="AM47" i="10"/>
  <c r="AN47" i="10"/>
  <c r="AO47" i="10"/>
  <c r="AP47" i="10"/>
  <c r="AQ47" i="10"/>
  <c r="AS47" i="10"/>
  <c r="AT47" i="10"/>
  <c r="AU47" i="10"/>
  <c r="AV47" i="10"/>
  <c r="AW47" i="10"/>
  <c r="AX47" i="10"/>
  <c r="AZ47" i="10"/>
  <c r="BA47" i="10"/>
  <c r="BB47" i="10"/>
  <c r="BC47" i="10"/>
  <c r="BD47" i="10"/>
  <c r="BE47" i="10"/>
  <c r="BG47" i="10"/>
  <c r="A48" i="10"/>
  <c r="B48" i="10"/>
  <c r="C48" i="10"/>
  <c r="D48" i="10"/>
  <c r="E48" i="10"/>
  <c r="G48" i="10"/>
  <c r="H48" i="10"/>
  <c r="I48" i="10"/>
  <c r="J48" i="10"/>
  <c r="K48" i="10"/>
  <c r="M48" i="10"/>
  <c r="N48" i="10"/>
  <c r="O48" i="10"/>
  <c r="P48" i="10"/>
  <c r="Q48" i="10"/>
  <c r="R48" i="10"/>
  <c r="T48" i="10"/>
  <c r="U48" i="10"/>
  <c r="V48" i="10"/>
  <c r="W48" i="10"/>
  <c r="X48" i="10"/>
  <c r="Y48" i="10"/>
  <c r="AA48" i="10"/>
  <c r="AB48" i="10"/>
  <c r="AC48" i="10"/>
  <c r="AD48" i="10"/>
  <c r="AE48" i="10"/>
  <c r="AF48" i="10"/>
  <c r="AH48" i="10"/>
  <c r="AI48" i="10"/>
  <c r="AJ48" i="10"/>
  <c r="AK48" i="10"/>
  <c r="AL48" i="10"/>
  <c r="AM48" i="10"/>
  <c r="AN48" i="10"/>
  <c r="AO48" i="10"/>
  <c r="AP48" i="10"/>
  <c r="AQ48" i="10"/>
  <c r="AS48" i="10"/>
  <c r="AT48" i="10"/>
  <c r="AU48" i="10"/>
  <c r="AV48" i="10"/>
  <c r="AW48" i="10"/>
  <c r="AX48" i="10"/>
  <c r="AZ48" i="10"/>
  <c r="BA48" i="10"/>
  <c r="BB48" i="10"/>
  <c r="BC48" i="10"/>
  <c r="BD48" i="10"/>
  <c r="BE48" i="10"/>
  <c r="BG48" i="10"/>
  <c r="A49" i="10"/>
  <c r="B49" i="10"/>
  <c r="C49" i="10"/>
  <c r="D49" i="10"/>
  <c r="E49" i="10"/>
  <c r="G49" i="10"/>
  <c r="H49" i="10"/>
  <c r="I49" i="10"/>
  <c r="J49" i="10"/>
  <c r="K49" i="10"/>
  <c r="M49" i="10"/>
  <c r="N49" i="10"/>
  <c r="O49" i="10"/>
  <c r="P49" i="10"/>
  <c r="Q49" i="10"/>
  <c r="R49" i="10"/>
  <c r="T49" i="10"/>
  <c r="U49" i="10"/>
  <c r="V49" i="10"/>
  <c r="W49" i="10"/>
  <c r="X49" i="10"/>
  <c r="Y49" i="10"/>
  <c r="AA49" i="10"/>
  <c r="AB49" i="10"/>
  <c r="AC49" i="10"/>
  <c r="AD49" i="10"/>
  <c r="AE49" i="10"/>
  <c r="AF49" i="10"/>
  <c r="AH49" i="10"/>
  <c r="AI49" i="10"/>
  <c r="AJ49" i="10"/>
  <c r="AK49" i="10"/>
  <c r="AL49" i="10"/>
  <c r="AM49" i="10"/>
  <c r="AN49" i="10"/>
  <c r="AO49" i="10"/>
  <c r="AP49" i="10"/>
  <c r="AQ49" i="10"/>
  <c r="AS49" i="10"/>
  <c r="AT49" i="10"/>
  <c r="AU49" i="10"/>
  <c r="AV49" i="10"/>
  <c r="AW49" i="10"/>
  <c r="AX49" i="10"/>
  <c r="AZ49" i="10"/>
  <c r="BA49" i="10"/>
  <c r="BB49" i="10"/>
  <c r="BC49" i="10"/>
  <c r="BD49" i="10"/>
  <c r="BE49" i="10"/>
  <c r="BG49" i="10"/>
  <c r="A50" i="10"/>
  <c r="B50" i="10"/>
  <c r="C50" i="10"/>
  <c r="D50" i="10"/>
  <c r="E50" i="10"/>
  <c r="G50" i="10"/>
  <c r="H50" i="10"/>
  <c r="I50" i="10"/>
  <c r="J50" i="10"/>
  <c r="K50" i="10"/>
  <c r="M50" i="10"/>
  <c r="N50" i="10"/>
  <c r="O50" i="10"/>
  <c r="P50" i="10"/>
  <c r="Q50" i="10"/>
  <c r="R50" i="10"/>
  <c r="T50" i="10"/>
  <c r="U50" i="10"/>
  <c r="V50" i="10"/>
  <c r="W50" i="10"/>
  <c r="X50" i="10"/>
  <c r="Y50" i="10"/>
  <c r="AA50" i="10"/>
  <c r="AB50" i="10"/>
  <c r="AC50" i="10"/>
  <c r="AD50" i="10"/>
  <c r="AE50" i="10"/>
  <c r="AF50" i="10"/>
  <c r="AH50" i="10"/>
  <c r="AI50" i="10"/>
  <c r="AJ50" i="10"/>
  <c r="AK50" i="10"/>
  <c r="AL50" i="10"/>
  <c r="AM50" i="10"/>
  <c r="AN50" i="10"/>
  <c r="AO50" i="10"/>
  <c r="AP50" i="10"/>
  <c r="AQ50" i="10"/>
  <c r="AS50" i="10"/>
  <c r="AT50" i="10"/>
  <c r="AU50" i="10"/>
  <c r="AV50" i="10"/>
  <c r="AW50" i="10"/>
  <c r="AX50" i="10"/>
  <c r="AZ50" i="10"/>
  <c r="BA50" i="10"/>
  <c r="BB50" i="10"/>
  <c r="BC50" i="10"/>
  <c r="BD50" i="10"/>
  <c r="BE50" i="10"/>
  <c r="BG50" i="10"/>
  <c r="A51" i="10"/>
  <c r="B51" i="10"/>
  <c r="C51" i="10"/>
  <c r="D51" i="10"/>
  <c r="E51" i="10"/>
  <c r="G51" i="10"/>
  <c r="H51" i="10"/>
  <c r="I51" i="10"/>
  <c r="J51" i="10"/>
  <c r="K51" i="10"/>
  <c r="M51" i="10"/>
  <c r="N51" i="10"/>
  <c r="O51" i="10"/>
  <c r="P51" i="10"/>
  <c r="Q51" i="10"/>
  <c r="R51" i="10"/>
  <c r="T51" i="10"/>
  <c r="U51" i="10"/>
  <c r="V51" i="10"/>
  <c r="W51" i="10"/>
  <c r="X51" i="10"/>
  <c r="Y51" i="10"/>
  <c r="AA51" i="10"/>
  <c r="AB51" i="10"/>
  <c r="AC51" i="10"/>
  <c r="AD51" i="10"/>
  <c r="AE51" i="10"/>
  <c r="AF51" i="10"/>
  <c r="AH51" i="10"/>
  <c r="AI51" i="10"/>
  <c r="AJ51" i="10"/>
  <c r="AK51" i="10"/>
  <c r="AL51" i="10"/>
  <c r="AM51" i="10"/>
  <c r="AN51" i="10"/>
  <c r="AO51" i="10"/>
  <c r="AP51" i="10"/>
  <c r="AQ51" i="10"/>
  <c r="AS51" i="10"/>
  <c r="AT51" i="10"/>
  <c r="AU51" i="10"/>
  <c r="AV51" i="10"/>
  <c r="AW51" i="10"/>
  <c r="AX51" i="10"/>
  <c r="AZ51" i="10"/>
  <c r="BA51" i="10"/>
  <c r="BB51" i="10"/>
  <c r="BC51" i="10"/>
  <c r="BD51" i="10"/>
  <c r="BE51" i="10"/>
  <c r="BG51" i="10"/>
  <c r="A52" i="10"/>
  <c r="B52" i="10"/>
  <c r="C52" i="10"/>
  <c r="D52" i="10"/>
  <c r="E52" i="10"/>
  <c r="G52" i="10"/>
  <c r="H52" i="10"/>
  <c r="I52" i="10"/>
  <c r="J52" i="10"/>
  <c r="K52" i="10"/>
  <c r="M52" i="10"/>
  <c r="N52" i="10"/>
  <c r="O52" i="10"/>
  <c r="P52" i="10"/>
  <c r="Q52" i="10"/>
  <c r="R52" i="10"/>
  <c r="T52" i="10"/>
  <c r="U52" i="10"/>
  <c r="V52" i="10"/>
  <c r="W52" i="10"/>
  <c r="X52" i="10"/>
  <c r="Y52" i="10"/>
  <c r="AA52" i="10"/>
  <c r="AB52" i="10"/>
  <c r="AC52" i="10"/>
  <c r="AD52" i="10"/>
  <c r="AE52" i="10"/>
  <c r="AF52" i="10"/>
  <c r="AH52" i="10"/>
  <c r="AI52" i="10"/>
  <c r="AJ52" i="10"/>
  <c r="AK52" i="10"/>
  <c r="AL52" i="10"/>
  <c r="AM52" i="10"/>
  <c r="AN52" i="10"/>
  <c r="AO52" i="10"/>
  <c r="AP52" i="10"/>
  <c r="AQ52" i="10"/>
  <c r="AS52" i="10"/>
  <c r="AT52" i="10"/>
  <c r="AU52" i="10"/>
  <c r="AV52" i="10"/>
  <c r="AW52" i="10"/>
  <c r="AX52" i="10"/>
  <c r="AZ52" i="10"/>
  <c r="BA52" i="10"/>
  <c r="BB52" i="10"/>
  <c r="BC52" i="10"/>
  <c r="BD52" i="10"/>
  <c r="BE52" i="10"/>
  <c r="BG52" i="10"/>
  <c r="A53" i="10"/>
  <c r="B53" i="10"/>
  <c r="C53" i="10"/>
  <c r="D53" i="10"/>
  <c r="E53" i="10"/>
  <c r="G53" i="10"/>
  <c r="H53" i="10"/>
  <c r="I53" i="10"/>
  <c r="J53" i="10"/>
  <c r="K53" i="10"/>
  <c r="M53" i="10"/>
  <c r="N53" i="10"/>
  <c r="O53" i="10"/>
  <c r="P53" i="10"/>
  <c r="Q53" i="10"/>
  <c r="R53" i="10"/>
  <c r="T53" i="10"/>
  <c r="U53" i="10"/>
  <c r="V53" i="10"/>
  <c r="W53" i="10"/>
  <c r="X53" i="10"/>
  <c r="Y53" i="10"/>
  <c r="AA53" i="10"/>
  <c r="AB53" i="10"/>
  <c r="AC53" i="10"/>
  <c r="AD53" i="10"/>
  <c r="AE53" i="10"/>
  <c r="AF53" i="10"/>
  <c r="AH53" i="10"/>
  <c r="AI53" i="10"/>
  <c r="AJ53" i="10"/>
  <c r="AK53" i="10"/>
  <c r="AL53" i="10"/>
  <c r="AM53" i="10"/>
  <c r="AN53" i="10"/>
  <c r="AO53" i="10"/>
  <c r="AP53" i="10"/>
  <c r="AQ53" i="10"/>
  <c r="AS53" i="10"/>
  <c r="AT53" i="10"/>
  <c r="AU53" i="10"/>
  <c r="AV53" i="10"/>
  <c r="AW53" i="10"/>
  <c r="AX53" i="10"/>
  <c r="AZ53" i="10"/>
  <c r="BA53" i="10"/>
  <c r="BB53" i="10"/>
  <c r="BC53" i="10"/>
  <c r="BD53" i="10"/>
  <c r="BE53" i="10"/>
  <c r="BG53" i="10"/>
  <c r="A54" i="10"/>
  <c r="B54" i="10"/>
  <c r="C54" i="10"/>
  <c r="D54" i="10"/>
  <c r="E54" i="10"/>
  <c r="G54" i="10"/>
  <c r="H54" i="10"/>
  <c r="I54" i="10"/>
  <c r="J54" i="10"/>
  <c r="K54" i="10"/>
  <c r="M54" i="10"/>
  <c r="N54" i="10"/>
  <c r="O54" i="10"/>
  <c r="P54" i="10"/>
  <c r="Q54" i="10"/>
  <c r="R54" i="10"/>
  <c r="T54" i="10"/>
  <c r="U54" i="10"/>
  <c r="V54" i="10"/>
  <c r="W54" i="10"/>
  <c r="X54" i="10"/>
  <c r="Y54" i="10"/>
  <c r="AA54" i="10"/>
  <c r="AB54" i="10"/>
  <c r="AC54" i="10"/>
  <c r="AD54" i="10"/>
  <c r="AE54" i="10"/>
  <c r="AF54" i="10"/>
  <c r="AH54" i="10"/>
  <c r="AI54" i="10"/>
  <c r="AJ54" i="10"/>
  <c r="AK54" i="10"/>
  <c r="AL54" i="10"/>
  <c r="AM54" i="10"/>
  <c r="AN54" i="10"/>
  <c r="AO54" i="10"/>
  <c r="AP54" i="10"/>
  <c r="AQ54" i="10"/>
  <c r="AS54" i="10"/>
  <c r="AT54" i="10"/>
  <c r="AU54" i="10"/>
  <c r="AV54" i="10"/>
  <c r="AW54" i="10"/>
  <c r="AX54" i="10"/>
  <c r="AZ54" i="10"/>
  <c r="BA54" i="10"/>
  <c r="BB54" i="10"/>
  <c r="BC54" i="10"/>
  <c r="BD54" i="10"/>
  <c r="BE54" i="10"/>
  <c r="BG54" i="10"/>
  <c r="A55" i="10"/>
  <c r="B55" i="10"/>
  <c r="C55" i="10"/>
  <c r="D55" i="10"/>
  <c r="E55" i="10"/>
  <c r="G55" i="10"/>
  <c r="H55" i="10"/>
  <c r="I55" i="10"/>
  <c r="J55" i="10"/>
  <c r="K55" i="10"/>
  <c r="M55" i="10"/>
  <c r="N55" i="10"/>
  <c r="O55" i="10"/>
  <c r="P55" i="10"/>
  <c r="Q55" i="10"/>
  <c r="R55" i="10"/>
  <c r="T55" i="10"/>
  <c r="U55" i="10"/>
  <c r="V55" i="10"/>
  <c r="W55" i="10"/>
  <c r="X55" i="10"/>
  <c r="Y55" i="10"/>
  <c r="AA55" i="10"/>
  <c r="AB55" i="10"/>
  <c r="AC55" i="10"/>
  <c r="AD55" i="10"/>
  <c r="AE55" i="10"/>
  <c r="AF55" i="10"/>
  <c r="AH55" i="10"/>
  <c r="AI55" i="10"/>
  <c r="AJ55" i="10"/>
  <c r="AK55" i="10"/>
  <c r="AL55" i="10"/>
  <c r="AM55" i="10"/>
  <c r="AN55" i="10"/>
  <c r="AO55" i="10"/>
  <c r="AP55" i="10"/>
  <c r="AQ55" i="10"/>
  <c r="AS55" i="10"/>
  <c r="AT55" i="10"/>
  <c r="AU55" i="10"/>
  <c r="AV55" i="10"/>
  <c r="AW55" i="10"/>
  <c r="AX55" i="10"/>
  <c r="AZ55" i="10"/>
  <c r="BA55" i="10"/>
  <c r="BB55" i="10"/>
  <c r="BC55" i="10"/>
  <c r="BD55" i="10"/>
  <c r="BE55" i="10"/>
  <c r="BG55" i="10"/>
  <c r="A56" i="10"/>
  <c r="B56" i="10"/>
  <c r="C56" i="10"/>
  <c r="D56" i="10"/>
  <c r="E56" i="10"/>
  <c r="G56" i="10"/>
  <c r="H56" i="10"/>
  <c r="I56" i="10"/>
  <c r="J56" i="10"/>
  <c r="K56" i="10"/>
  <c r="M56" i="10"/>
  <c r="N56" i="10"/>
  <c r="O56" i="10"/>
  <c r="P56" i="10"/>
  <c r="Q56" i="10"/>
  <c r="R56" i="10"/>
  <c r="T56" i="10"/>
  <c r="U56" i="10"/>
  <c r="V56" i="10"/>
  <c r="W56" i="10"/>
  <c r="X56" i="10"/>
  <c r="Y56" i="10"/>
  <c r="AA56" i="10"/>
  <c r="AB56" i="10"/>
  <c r="AC56" i="10"/>
  <c r="AD56" i="10"/>
  <c r="AE56" i="10"/>
  <c r="AF56" i="10"/>
  <c r="AH56" i="10"/>
  <c r="AI56" i="10"/>
  <c r="AJ56" i="10"/>
  <c r="AK56" i="10"/>
  <c r="AL56" i="10"/>
  <c r="AM56" i="10"/>
  <c r="AN56" i="10"/>
  <c r="AO56" i="10"/>
  <c r="AP56" i="10"/>
  <c r="AQ56" i="10"/>
  <c r="AS56" i="10"/>
  <c r="AT56" i="10"/>
  <c r="AU56" i="10"/>
  <c r="AV56" i="10"/>
  <c r="AW56" i="10"/>
  <c r="AX56" i="10"/>
  <c r="AZ56" i="10"/>
  <c r="BA56" i="10"/>
  <c r="BB56" i="10"/>
  <c r="BC56" i="10"/>
  <c r="BD56" i="10"/>
  <c r="BE56" i="10"/>
  <c r="BG56" i="10"/>
  <c r="A57" i="10"/>
  <c r="B57" i="10"/>
  <c r="C57" i="10"/>
  <c r="D57" i="10"/>
  <c r="E57" i="10"/>
  <c r="G57" i="10"/>
  <c r="H57" i="10"/>
  <c r="I57" i="10"/>
  <c r="J57" i="10"/>
  <c r="K57" i="10"/>
  <c r="M57" i="10"/>
  <c r="N57" i="10"/>
  <c r="O57" i="10"/>
  <c r="P57" i="10"/>
  <c r="Q57" i="10"/>
  <c r="R57" i="10"/>
  <c r="T57" i="10"/>
  <c r="U57" i="10"/>
  <c r="V57" i="10"/>
  <c r="W57" i="10"/>
  <c r="X57" i="10"/>
  <c r="Y57" i="10"/>
  <c r="AA57" i="10"/>
  <c r="AB57" i="10"/>
  <c r="AC57" i="10"/>
  <c r="AD57" i="10"/>
  <c r="AE57" i="10"/>
  <c r="AF57" i="10"/>
  <c r="AH57" i="10"/>
  <c r="AI57" i="10"/>
  <c r="AJ57" i="10"/>
  <c r="AK57" i="10"/>
  <c r="AL57" i="10"/>
  <c r="AM57" i="10"/>
  <c r="AN57" i="10"/>
  <c r="AO57" i="10"/>
  <c r="AP57" i="10"/>
  <c r="AQ57" i="10"/>
  <c r="AS57" i="10"/>
  <c r="AT57" i="10"/>
  <c r="AU57" i="10"/>
  <c r="AV57" i="10"/>
  <c r="AW57" i="10"/>
  <c r="AX57" i="10"/>
  <c r="AZ57" i="10"/>
  <c r="BA57" i="10"/>
  <c r="BB57" i="10"/>
  <c r="BC57" i="10"/>
  <c r="BD57" i="10"/>
  <c r="BE57" i="10"/>
  <c r="BG57" i="10"/>
  <c r="A58" i="10"/>
  <c r="B58" i="10"/>
  <c r="C58" i="10"/>
  <c r="D58" i="10"/>
  <c r="E58" i="10"/>
  <c r="G58" i="10"/>
  <c r="H58" i="10"/>
  <c r="I58" i="10"/>
  <c r="J58" i="10"/>
  <c r="K58" i="10"/>
  <c r="M58" i="10"/>
  <c r="N58" i="10"/>
  <c r="O58" i="10"/>
  <c r="P58" i="10"/>
  <c r="Q58" i="10"/>
  <c r="R58" i="10"/>
  <c r="T58" i="10"/>
  <c r="U58" i="10"/>
  <c r="V58" i="10"/>
  <c r="W58" i="10"/>
  <c r="X58" i="10"/>
  <c r="Y58" i="10"/>
  <c r="AA58" i="10"/>
  <c r="AB58" i="10"/>
  <c r="AC58" i="10"/>
  <c r="AD58" i="10"/>
  <c r="AE58" i="10"/>
  <c r="AF58" i="10"/>
  <c r="AH58" i="10"/>
  <c r="AI58" i="10"/>
  <c r="AJ58" i="10"/>
  <c r="AK58" i="10"/>
  <c r="AL58" i="10"/>
  <c r="AM58" i="10"/>
  <c r="AN58" i="10"/>
  <c r="AO58" i="10"/>
  <c r="AP58" i="10"/>
  <c r="AQ58" i="10"/>
  <c r="AS58" i="10"/>
  <c r="AT58" i="10"/>
  <c r="AU58" i="10"/>
  <c r="AV58" i="10"/>
  <c r="AW58" i="10"/>
  <c r="AX58" i="10"/>
  <c r="AZ58" i="10"/>
  <c r="BA58" i="10"/>
  <c r="BB58" i="10"/>
  <c r="BC58" i="10"/>
  <c r="BD58" i="10"/>
  <c r="BE58" i="10"/>
  <c r="BG58" i="10"/>
  <c r="A59" i="10"/>
  <c r="B59" i="10"/>
  <c r="C59" i="10"/>
  <c r="D59" i="10"/>
  <c r="E59" i="10"/>
  <c r="G59" i="10"/>
  <c r="H59" i="10"/>
  <c r="I59" i="10"/>
  <c r="J59" i="10"/>
  <c r="K59" i="10"/>
  <c r="M59" i="10"/>
  <c r="N59" i="10"/>
  <c r="O59" i="10"/>
  <c r="P59" i="10"/>
  <c r="Q59" i="10"/>
  <c r="R59" i="10"/>
  <c r="T59" i="10"/>
  <c r="U59" i="10"/>
  <c r="V59" i="10"/>
  <c r="W59" i="10"/>
  <c r="X59" i="10"/>
  <c r="Y59" i="10"/>
  <c r="AA59" i="10"/>
  <c r="AB59" i="10"/>
  <c r="AC59" i="10"/>
  <c r="AD59" i="10"/>
  <c r="AE59" i="10"/>
  <c r="AF59" i="10"/>
  <c r="AH59" i="10"/>
  <c r="AI59" i="10"/>
  <c r="AJ59" i="10"/>
  <c r="AK59" i="10"/>
  <c r="AL59" i="10"/>
  <c r="AM59" i="10"/>
  <c r="AN59" i="10"/>
  <c r="AO59" i="10"/>
  <c r="AP59" i="10"/>
  <c r="AQ59" i="10"/>
  <c r="AS59" i="10"/>
  <c r="AT59" i="10"/>
  <c r="AU59" i="10"/>
  <c r="AV59" i="10"/>
  <c r="AW59" i="10"/>
  <c r="AX59" i="10"/>
  <c r="AZ59" i="10"/>
  <c r="BA59" i="10"/>
  <c r="BB59" i="10"/>
  <c r="BC59" i="10"/>
  <c r="BD59" i="10"/>
  <c r="BE59" i="10"/>
  <c r="BG59" i="10"/>
  <c r="A60" i="10"/>
  <c r="B60" i="10"/>
  <c r="C60" i="10"/>
  <c r="D60" i="10"/>
  <c r="E60" i="10"/>
  <c r="G60" i="10"/>
  <c r="H60" i="10"/>
  <c r="I60" i="10"/>
  <c r="J60" i="10"/>
  <c r="K60" i="10"/>
  <c r="M60" i="10"/>
  <c r="N60" i="10"/>
  <c r="O60" i="10"/>
  <c r="P60" i="10"/>
  <c r="Q60" i="10"/>
  <c r="R60" i="10"/>
  <c r="T60" i="10"/>
  <c r="U60" i="10"/>
  <c r="V60" i="10"/>
  <c r="W60" i="10"/>
  <c r="X60" i="10"/>
  <c r="Y60" i="10"/>
  <c r="AA60" i="10"/>
  <c r="AB60" i="10"/>
  <c r="AC60" i="10"/>
  <c r="AD60" i="10"/>
  <c r="AE60" i="10"/>
  <c r="AF60" i="10"/>
  <c r="AH60" i="10"/>
  <c r="AI60" i="10"/>
  <c r="AJ60" i="10"/>
  <c r="AK60" i="10"/>
  <c r="AL60" i="10"/>
  <c r="AM60" i="10"/>
  <c r="AN60" i="10"/>
  <c r="AO60" i="10"/>
  <c r="AP60" i="10"/>
  <c r="AQ60" i="10"/>
  <c r="AS60" i="10"/>
  <c r="AT60" i="10"/>
  <c r="AU60" i="10"/>
  <c r="AV60" i="10"/>
  <c r="AW60" i="10"/>
  <c r="AX60" i="10"/>
  <c r="AZ60" i="10"/>
  <c r="BA60" i="10"/>
  <c r="BB60" i="10"/>
  <c r="BC60" i="10"/>
  <c r="BD60" i="10"/>
  <c r="BE60" i="10"/>
  <c r="BG60" i="10"/>
  <c r="A61" i="10"/>
  <c r="B61" i="10"/>
  <c r="C61" i="10"/>
  <c r="D61" i="10"/>
  <c r="E61" i="10"/>
  <c r="G61" i="10"/>
  <c r="H61" i="10"/>
  <c r="I61" i="10"/>
  <c r="J61" i="10"/>
  <c r="K61" i="10"/>
  <c r="M61" i="10"/>
  <c r="N61" i="10"/>
  <c r="O61" i="10"/>
  <c r="P61" i="10"/>
  <c r="Q61" i="10"/>
  <c r="R61" i="10"/>
  <c r="T61" i="10"/>
  <c r="U61" i="10"/>
  <c r="V61" i="10"/>
  <c r="W61" i="10"/>
  <c r="X61" i="10"/>
  <c r="Y61" i="10"/>
  <c r="AA61" i="10"/>
  <c r="AB61" i="10"/>
  <c r="AC61" i="10"/>
  <c r="AD61" i="10"/>
  <c r="AE61" i="10"/>
  <c r="AF61" i="10"/>
  <c r="AH61" i="10"/>
  <c r="AI61" i="10"/>
  <c r="AJ61" i="10"/>
  <c r="AK61" i="10"/>
  <c r="AL61" i="10"/>
  <c r="AM61" i="10"/>
  <c r="AN61" i="10"/>
  <c r="AO61" i="10"/>
  <c r="AP61" i="10"/>
  <c r="AQ61" i="10"/>
  <c r="AS61" i="10"/>
  <c r="AT61" i="10"/>
  <c r="AU61" i="10"/>
  <c r="AV61" i="10"/>
  <c r="AW61" i="10"/>
  <c r="AX61" i="10"/>
  <c r="AZ61" i="10"/>
  <c r="BA61" i="10"/>
  <c r="BB61" i="10"/>
  <c r="BC61" i="10"/>
  <c r="BD61" i="10"/>
  <c r="BE61" i="10"/>
  <c r="BG61" i="10"/>
  <c r="A62" i="10"/>
  <c r="B62" i="10"/>
  <c r="C62" i="10"/>
  <c r="D62" i="10"/>
  <c r="E62" i="10"/>
  <c r="G62" i="10"/>
  <c r="H62" i="10"/>
  <c r="I62" i="10"/>
  <c r="J62" i="10"/>
  <c r="K62" i="10"/>
  <c r="M62" i="10"/>
  <c r="N62" i="10"/>
  <c r="O62" i="10"/>
  <c r="P62" i="10"/>
  <c r="Q62" i="10"/>
  <c r="R62" i="10"/>
  <c r="T62" i="10"/>
  <c r="U62" i="10"/>
  <c r="V62" i="10"/>
  <c r="W62" i="10"/>
  <c r="X62" i="10"/>
  <c r="Y62" i="10"/>
  <c r="AA62" i="10"/>
  <c r="AB62" i="10"/>
  <c r="AC62" i="10"/>
  <c r="AD62" i="10"/>
  <c r="AE62" i="10"/>
  <c r="AF62" i="10"/>
  <c r="AH62" i="10"/>
  <c r="AI62" i="10"/>
  <c r="AJ62" i="10"/>
  <c r="AK62" i="10"/>
  <c r="AL62" i="10"/>
  <c r="AM62" i="10"/>
  <c r="AN62" i="10"/>
  <c r="AO62" i="10"/>
  <c r="AP62" i="10"/>
  <c r="AQ62" i="10"/>
  <c r="AS62" i="10"/>
  <c r="AT62" i="10"/>
  <c r="AU62" i="10"/>
  <c r="AV62" i="10"/>
  <c r="AW62" i="10"/>
  <c r="AX62" i="10"/>
  <c r="AZ62" i="10"/>
  <c r="BA62" i="10"/>
  <c r="BB62" i="10"/>
  <c r="BC62" i="10"/>
  <c r="BD62" i="10"/>
  <c r="BE62" i="10"/>
  <c r="BG62" i="10"/>
  <c r="A63" i="10"/>
  <c r="B63" i="10"/>
  <c r="C63" i="10"/>
  <c r="D63" i="10"/>
  <c r="E63" i="10"/>
  <c r="G63" i="10"/>
  <c r="H63" i="10"/>
  <c r="I63" i="10"/>
  <c r="J63" i="10"/>
  <c r="K63" i="10"/>
  <c r="M63" i="10"/>
  <c r="N63" i="10"/>
  <c r="O63" i="10"/>
  <c r="P63" i="10"/>
  <c r="Q63" i="10"/>
  <c r="R63" i="10"/>
  <c r="T63" i="10"/>
  <c r="U63" i="10"/>
  <c r="V63" i="10"/>
  <c r="W63" i="10"/>
  <c r="X63" i="10"/>
  <c r="Y63" i="10"/>
  <c r="AA63" i="10"/>
  <c r="AB63" i="10"/>
  <c r="AC63" i="10"/>
  <c r="AD63" i="10"/>
  <c r="AE63" i="10"/>
  <c r="AF63" i="10"/>
  <c r="AH63" i="10"/>
  <c r="AI63" i="10"/>
  <c r="AJ63" i="10"/>
  <c r="AK63" i="10"/>
  <c r="AL63" i="10"/>
  <c r="AM63" i="10"/>
  <c r="AN63" i="10"/>
  <c r="AO63" i="10"/>
  <c r="AP63" i="10"/>
  <c r="AQ63" i="10"/>
  <c r="AS63" i="10"/>
  <c r="AT63" i="10"/>
  <c r="AU63" i="10"/>
  <c r="AV63" i="10"/>
  <c r="AW63" i="10"/>
  <c r="AX63" i="10"/>
  <c r="AZ63" i="10"/>
  <c r="BA63" i="10"/>
  <c r="BB63" i="10"/>
  <c r="BC63" i="10"/>
  <c r="BD63" i="10"/>
  <c r="BE63" i="10"/>
  <c r="BG63" i="10"/>
  <c r="A64" i="10"/>
  <c r="B64" i="10"/>
  <c r="C64" i="10"/>
  <c r="D64" i="10"/>
  <c r="E64" i="10"/>
  <c r="G64" i="10"/>
  <c r="H64" i="10"/>
  <c r="I64" i="10"/>
  <c r="J64" i="10"/>
  <c r="K64" i="10"/>
  <c r="M64" i="10"/>
  <c r="N64" i="10"/>
  <c r="O64" i="10"/>
  <c r="P64" i="10"/>
  <c r="Q64" i="10"/>
  <c r="R64" i="10"/>
  <c r="T64" i="10"/>
  <c r="U64" i="10"/>
  <c r="V64" i="10"/>
  <c r="W64" i="10"/>
  <c r="X64" i="10"/>
  <c r="Y64" i="10"/>
  <c r="AA64" i="10"/>
  <c r="AB64" i="10"/>
  <c r="AC64" i="10"/>
  <c r="AD64" i="10"/>
  <c r="AE64" i="10"/>
  <c r="AF64" i="10"/>
  <c r="AH64" i="10"/>
  <c r="AI64" i="10"/>
  <c r="AJ64" i="10"/>
  <c r="AK64" i="10"/>
  <c r="AL64" i="10"/>
  <c r="AM64" i="10"/>
  <c r="AN64" i="10"/>
  <c r="AO64" i="10"/>
  <c r="AP64" i="10"/>
  <c r="AQ64" i="10"/>
  <c r="AS64" i="10"/>
  <c r="AT64" i="10"/>
  <c r="AU64" i="10"/>
  <c r="AV64" i="10"/>
  <c r="AW64" i="10"/>
  <c r="AX64" i="10"/>
  <c r="AZ64" i="10"/>
  <c r="BA64" i="10"/>
  <c r="BB64" i="10"/>
  <c r="BC64" i="10"/>
  <c r="BD64" i="10"/>
  <c r="BE64" i="10"/>
  <c r="BG64" i="10"/>
  <c r="A65" i="10"/>
  <c r="B65" i="10"/>
  <c r="C65" i="10"/>
  <c r="D65" i="10"/>
  <c r="E65" i="10"/>
  <c r="G65" i="10"/>
  <c r="H65" i="10"/>
  <c r="I65" i="10"/>
  <c r="J65" i="10"/>
  <c r="K65" i="10"/>
  <c r="M65" i="10"/>
  <c r="N65" i="10"/>
  <c r="O65" i="10"/>
  <c r="P65" i="10"/>
  <c r="Q65" i="10"/>
  <c r="R65" i="10"/>
  <c r="T65" i="10"/>
  <c r="U65" i="10"/>
  <c r="V65" i="10"/>
  <c r="W65" i="10"/>
  <c r="X65" i="10"/>
  <c r="Y65" i="10"/>
  <c r="AA65" i="10"/>
  <c r="AB65" i="10"/>
  <c r="AC65" i="10"/>
  <c r="AD65" i="10"/>
  <c r="AE65" i="10"/>
  <c r="AF65" i="10"/>
  <c r="AH65" i="10"/>
  <c r="AI65" i="10"/>
  <c r="AJ65" i="10"/>
  <c r="AK65" i="10"/>
  <c r="AL65" i="10"/>
  <c r="AM65" i="10"/>
  <c r="AN65" i="10"/>
  <c r="AO65" i="10"/>
  <c r="AP65" i="10"/>
  <c r="AQ65" i="10"/>
  <c r="AS65" i="10"/>
  <c r="AT65" i="10"/>
  <c r="AU65" i="10"/>
  <c r="AV65" i="10"/>
  <c r="AW65" i="10"/>
  <c r="AX65" i="10"/>
  <c r="AZ65" i="10"/>
  <c r="BA65" i="10"/>
  <c r="BB65" i="10"/>
  <c r="BC65" i="10"/>
  <c r="BD65" i="10"/>
  <c r="BE65" i="10"/>
  <c r="BG65" i="10"/>
  <c r="A66" i="10"/>
  <c r="B66" i="10"/>
  <c r="C66" i="10"/>
  <c r="D66" i="10"/>
  <c r="E66" i="10"/>
  <c r="G66" i="10"/>
  <c r="H66" i="10"/>
  <c r="I66" i="10"/>
  <c r="J66" i="10"/>
  <c r="K66" i="10"/>
  <c r="M66" i="10"/>
  <c r="N66" i="10"/>
  <c r="O66" i="10"/>
  <c r="P66" i="10"/>
  <c r="Q66" i="10"/>
  <c r="R66" i="10"/>
  <c r="T66" i="10"/>
  <c r="U66" i="10"/>
  <c r="V66" i="10"/>
  <c r="W66" i="10"/>
  <c r="X66" i="10"/>
  <c r="Y66" i="10"/>
  <c r="AA66" i="10"/>
  <c r="AB66" i="10"/>
  <c r="AC66" i="10"/>
  <c r="AD66" i="10"/>
  <c r="AE66" i="10"/>
  <c r="AF66" i="10"/>
  <c r="AH66" i="10"/>
  <c r="AI66" i="10"/>
  <c r="AJ66" i="10"/>
  <c r="AK66" i="10"/>
  <c r="AL66" i="10"/>
  <c r="AM66" i="10"/>
  <c r="AN66" i="10"/>
  <c r="AO66" i="10"/>
  <c r="AP66" i="10"/>
  <c r="AQ66" i="10"/>
  <c r="AS66" i="10"/>
  <c r="AT66" i="10"/>
  <c r="AU66" i="10"/>
  <c r="AV66" i="10"/>
  <c r="AW66" i="10"/>
  <c r="AX66" i="10"/>
  <c r="AZ66" i="10"/>
  <c r="BA66" i="10"/>
  <c r="BB66" i="10"/>
  <c r="BC66" i="10"/>
  <c r="BD66" i="10"/>
  <c r="BE66" i="10"/>
  <c r="BG66" i="10"/>
  <c r="A67" i="10"/>
  <c r="B67" i="10"/>
  <c r="C67" i="10"/>
  <c r="D67" i="10"/>
  <c r="E67" i="10"/>
  <c r="G67" i="10"/>
  <c r="H67" i="10"/>
  <c r="I67" i="10"/>
  <c r="J67" i="10"/>
  <c r="K67" i="10"/>
  <c r="M67" i="10"/>
  <c r="N67" i="10"/>
  <c r="O67" i="10"/>
  <c r="P67" i="10"/>
  <c r="Q67" i="10"/>
  <c r="R67" i="10"/>
  <c r="T67" i="10"/>
  <c r="U67" i="10"/>
  <c r="V67" i="10"/>
  <c r="W67" i="10"/>
  <c r="X67" i="10"/>
  <c r="Y67" i="10"/>
  <c r="AA67" i="10"/>
  <c r="AB67" i="10"/>
  <c r="AC67" i="10"/>
  <c r="AD67" i="10"/>
  <c r="AE67" i="10"/>
  <c r="AF67" i="10"/>
  <c r="AH67" i="10"/>
  <c r="AI67" i="10"/>
  <c r="AJ67" i="10"/>
  <c r="AK67" i="10"/>
  <c r="AL67" i="10"/>
  <c r="AM67" i="10"/>
  <c r="AN67" i="10"/>
  <c r="AO67" i="10"/>
  <c r="AP67" i="10"/>
  <c r="AQ67" i="10"/>
  <c r="AS67" i="10"/>
  <c r="AT67" i="10"/>
  <c r="AU67" i="10"/>
  <c r="AV67" i="10"/>
  <c r="AW67" i="10"/>
  <c r="AX67" i="10"/>
  <c r="AZ67" i="10"/>
  <c r="BA67" i="10"/>
  <c r="BB67" i="10"/>
  <c r="BC67" i="10"/>
  <c r="BD67" i="10"/>
  <c r="BE67" i="10"/>
  <c r="BG67" i="10"/>
  <c r="A68" i="10"/>
  <c r="B68" i="10"/>
  <c r="C68" i="10"/>
  <c r="D68" i="10"/>
  <c r="E68" i="10"/>
  <c r="G68" i="10"/>
  <c r="H68" i="10"/>
  <c r="I68" i="10"/>
  <c r="J68" i="10"/>
  <c r="K68" i="10"/>
  <c r="M68" i="10"/>
  <c r="N68" i="10"/>
  <c r="O68" i="10"/>
  <c r="P68" i="10"/>
  <c r="Q68" i="10"/>
  <c r="R68" i="10"/>
  <c r="T68" i="10"/>
  <c r="U68" i="10"/>
  <c r="V68" i="10"/>
  <c r="W68" i="10"/>
  <c r="X68" i="10"/>
  <c r="Y68" i="10"/>
  <c r="AA68" i="10"/>
  <c r="AB68" i="10"/>
  <c r="AC68" i="10"/>
  <c r="AD68" i="10"/>
  <c r="AE68" i="10"/>
  <c r="AF68" i="10"/>
  <c r="AH68" i="10"/>
  <c r="AI68" i="10"/>
  <c r="AJ68" i="10"/>
  <c r="AK68" i="10"/>
  <c r="AL68" i="10"/>
  <c r="AM68" i="10"/>
  <c r="AN68" i="10"/>
  <c r="AO68" i="10"/>
  <c r="AP68" i="10"/>
  <c r="AQ68" i="10"/>
  <c r="AS68" i="10"/>
  <c r="AT68" i="10"/>
  <c r="AU68" i="10"/>
  <c r="AV68" i="10"/>
  <c r="AW68" i="10"/>
  <c r="AX68" i="10"/>
  <c r="AZ68" i="10"/>
  <c r="BA68" i="10"/>
  <c r="BB68" i="10"/>
  <c r="BC68" i="10"/>
  <c r="BD68" i="10"/>
  <c r="BE68" i="10"/>
  <c r="BG68" i="10"/>
  <c r="A69" i="10"/>
  <c r="B69" i="10"/>
  <c r="C69" i="10"/>
  <c r="D69" i="10"/>
  <c r="E69" i="10"/>
  <c r="G69" i="10"/>
  <c r="H69" i="10"/>
  <c r="I69" i="10"/>
  <c r="J69" i="10"/>
  <c r="K69" i="10"/>
  <c r="M69" i="10"/>
  <c r="N69" i="10"/>
  <c r="O69" i="10"/>
  <c r="P69" i="10"/>
  <c r="Q69" i="10"/>
  <c r="R69" i="10"/>
  <c r="T69" i="10"/>
  <c r="U69" i="10"/>
  <c r="V69" i="10"/>
  <c r="W69" i="10"/>
  <c r="X69" i="10"/>
  <c r="Y69" i="10"/>
  <c r="AA69" i="10"/>
  <c r="AB69" i="10"/>
  <c r="AC69" i="10"/>
  <c r="AD69" i="10"/>
  <c r="AE69" i="10"/>
  <c r="AF69" i="10"/>
  <c r="AH69" i="10"/>
  <c r="AI69" i="10"/>
  <c r="AJ69" i="10"/>
  <c r="AK69" i="10"/>
  <c r="AL69" i="10"/>
  <c r="AM69" i="10"/>
  <c r="AN69" i="10"/>
  <c r="AO69" i="10"/>
  <c r="AP69" i="10"/>
  <c r="AQ69" i="10"/>
  <c r="AS69" i="10"/>
  <c r="AT69" i="10"/>
  <c r="AU69" i="10"/>
  <c r="AV69" i="10"/>
  <c r="AW69" i="10"/>
  <c r="AX69" i="10"/>
  <c r="AZ69" i="10"/>
  <c r="BA69" i="10"/>
  <c r="BB69" i="10"/>
  <c r="BC69" i="10"/>
  <c r="BD69" i="10"/>
  <c r="BE69" i="10"/>
  <c r="BG69" i="10"/>
  <c r="A70" i="10"/>
  <c r="B70" i="10"/>
  <c r="C70" i="10"/>
  <c r="D70" i="10"/>
  <c r="E70" i="10"/>
  <c r="G70" i="10"/>
  <c r="H70" i="10"/>
  <c r="I70" i="10"/>
  <c r="J70" i="10"/>
  <c r="K70" i="10"/>
  <c r="M70" i="10"/>
  <c r="N70" i="10"/>
  <c r="O70" i="10"/>
  <c r="P70" i="10"/>
  <c r="Q70" i="10"/>
  <c r="R70" i="10"/>
  <c r="T70" i="10"/>
  <c r="U70" i="10"/>
  <c r="V70" i="10"/>
  <c r="W70" i="10"/>
  <c r="X70" i="10"/>
  <c r="Y70" i="10"/>
  <c r="AA70" i="10"/>
  <c r="AB70" i="10"/>
  <c r="AC70" i="10"/>
  <c r="AD70" i="10"/>
  <c r="AE70" i="10"/>
  <c r="AF70" i="10"/>
  <c r="AH70" i="10"/>
  <c r="AI70" i="10"/>
  <c r="AJ70" i="10"/>
  <c r="AK70" i="10"/>
  <c r="AL70" i="10"/>
  <c r="AM70" i="10"/>
  <c r="AN70" i="10"/>
  <c r="AO70" i="10"/>
  <c r="AP70" i="10"/>
  <c r="AQ70" i="10"/>
  <c r="AS70" i="10"/>
  <c r="AT70" i="10"/>
  <c r="AU70" i="10"/>
  <c r="AV70" i="10"/>
  <c r="AW70" i="10"/>
  <c r="AX70" i="10"/>
  <c r="AZ70" i="10"/>
  <c r="BA70" i="10"/>
  <c r="BB70" i="10"/>
  <c r="BC70" i="10"/>
  <c r="BD70" i="10"/>
  <c r="BE70" i="10"/>
  <c r="BG70" i="10"/>
  <c r="A71" i="10"/>
  <c r="B71" i="10"/>
  <c r="C71" i="10"/>
  <c r="D71" i="10"/>
  <c r="E71" i="10"/>
  <c r="G71" i="10"/>
  <c r="H71" i="10"/>
  <c r="I71" i="10"/>
  <c r="J71" i="10"/>
  <c r="K71" i="10"/>
  <c r="M71" i="10"/>
  <c r="N71" i="10"/>
  <c r="O71" i="10"/>
  <c r="P71" i="10"/>
  <c r="Q71" i="10"/>
  <c r="R71" i="10"/>
  <c r="T71" i="10"/>
  <c r="U71" i="10"/>
  <c r="V71" i="10"/>
  <c r="W71" i="10"/>
  <c r="X71" i="10"/>
  <c r="Y71" i="10"/>
  <c r="AA71" i="10"/>
  <c r="AB71" i="10"/>
  <c r="AC71" i="10"/>
  <c r="AD71" i="10"/>
  <c r="AE71" i="10"/>
  <c r="AF71" i="10"/>
  <c r="AH71" i="10"/>
  <c r="AI71" i="10"/>
  <c r="AJ71" i="10"/>
  <c r="AK71" i="10"/>
  <c r="AL71" i="10"/>
  <c r="AM71" i="10"/>
  <c r="AN71" i="10"/>
  <c r="AO71" i="10"/>
  <c r="AP71" i="10"/>
  <c r="AQ71" i="10"/>
  <c r="AS71" i="10"/>
  <c r="AT71" i="10"/>
  <c r="AU71" i="10"/>
  <c r="AV71" i="10"/>
  <c r="AW71" i="10"/>
  <c r="AX71" i="10"/>
  <c r="AZ71" i="10"/>
  <c r="BA71" i="10"/>
  <c r="BB71" i="10"/>
  <c r="BC71" i="10"/>
  <c r="BD71" i="10"/>
  <c r="BE71" i="10"/>
  <c r="BG71" i="10"/>
  <c r="A72" i="10"/>
  <c r="B72" i="10"/>
  <c r="C72" i="10"/>
  <c r="D72" i="10"/>
  <c r="E72" i="10"/>
  <c r="G72" i="10"/>
  <c r="H72" i="10"/>
  <c r="I72" i="10"/>
  <c r="J72" i="10"/>
  <c r="K72" i="10"/>
  <c r="M72" i="10"/>
  <c r="N72" i="10"/>
  <c r="O72" i="10"/>
  <c r="P72" i="10"/>
  <c r="Q72" i="10"/>
  <c r="R72" i="10"/>
  <c r="T72" i="10"/>
  <c r="U72" i="10"/>
  <c r="V72" i="10"/>
  <c r="W72" i="10"/>
  <c r="X72" i="10"/>
  <c r="Y72" i="10"/>
  <c r="AA72" i="10"/>
  <c r="AB72" i="10"/>
  <c r="AC72" i="10"/>
  <c r="AD72" i="10"/>
  <c r="AE72" i="10"/>
  <c r="AF72" i="10"/>
  <c r="AH72" i="10"/>
  <c r="AI72" i="10"/>
  <c r="AJ72" i="10"/>
  <c r="AK72" i="10"/>
  <c r="AL72" i="10"/>
  <c r="AM72" i="10"/>
  <c r="AN72" i="10"/>
  <c r="AO72" i="10"/>
  <c r="AP72" i="10"/>
  <c r="AQ72" i="10"/>
  <c r="AS72" i="10"/>
  <c r="AT72" i="10"/>
  <c r="AU72" i="10"/>
  <c r="AV72" i="10"/>
  <c r="AW72" i="10"/>
  <c r="AX72" i="10"/>
  <c r="AZ72" i="10"/>
  <c r="BA72" i="10"/>
  <c r="BB72" i="10"/>
  <c r="BC72" i="10"/>
  <c r="BD72" i="10"/>
  <c r="BE72" i="10"/>
  <c r="BG72" i="10"/>
  <c r="A73" i="10"/>
  <c r="B73" i="10"/>
  <c r="C73" i="10"/>
  <c r="D73" i="10"/>
  <c r="E73" i="10"/>
  <c r="G73" i="10"/>
  <c r="H73" i="10"/>
  <c r="I73" i="10"/>
  <c r="J73" i="10"/>
  <c r="K73" i="10"/>
  <c r="M73" i="10"/>
  <c r="N73" i="10"/>
  <c r="O73" i="10"/>
  <c r="P73" i="10"/>
  <c r="Q73" i="10"/>
  <c r="R73" i="10"/>
  <c r="T73" i="10"/>
  <c r="U73" i="10"/>
  <c r="V73" i="10"/>
  <c r="W73" i="10"/>
  <c r="X73" i="10"/>
  <c r="Y73" i="10"/>
  <c r="AA73" i="10"/>
  <c r="AB73" i="10"/>
  <c r="AC73" i="10"/>
  <c r="AD73" i="10"/>
  <c r="AE73" i="10"/>
  <c r="AF73" i="10"/>
  <c r="AH73" i="10"/>
  <c r="AI73" i="10"/>
  <c r="AJ73" i="10"/>
  <c r="AK73" i="10"/>
  <c r="AL73" i="10"/>
  <c r="AM73" i="10"/>
  <c r="AN73" i="10"/>
  <c r="AO73" i="10"/>
  <c r="AP73" i="10"/>
  <c r="AQ73" i="10"/>
  <c r="AS73" i="10"/>
  <c r="AT73" i="10"/>
  <c r="AU73" i="10"/>
  <c r="AV73" i="10"/>
  <c r="AW73" i="10"/>
  <c r="AX73" i="10"/>
  <c r="AZ73" i="10"/>
  <c r="BA73" i="10"/>
  <c r="BB73" i="10"/>
  <c r="BC73" i="10"/>
  <c r="BD73" i="10"/>
  <c r="BE73" i="10"/>
  <c r="BG73" i="10"/>
  <c r="A74" i="10"/>
  <c r="B74" i="10"/>
  <c r="C74" i="10"/>
  <c r="D74" i="10"/>
  <c r="E74" i="10"/>
  <c r="G74" i="10"/>
  <c r="H74" i="10"/>
  <c r="I74" i="10"/>
  <c r="J74" i="10"/>
  <c r="K74" i="10"/>
  <c r="M74" i="10"/>
  <c r="N74" i="10"/>
  <c r="O74" i="10"/>
  <c r="P74" i="10"/>
  <c r="Q74" i="10"/>
  <c r="R74" i="10"/>
  <c r="T74" i="10"/>
  <c r="U74" i="10"/>
  <c r="V74" i="10"/>
  <c r="W74" i="10"/>
  <c r="X74" i="10"/>
  <c r="Y74" i="10"/>
  <c r="AA74" i="10"/>
  <c r="AB74" i="10"/>
  <c r="AC74" i="10"/>
  <c r="AD74" i="10"/>
  <c r="AE74" i="10"/>
  <c r="AF74" i="10"/>
  <c r="AH74" i="10"/>
  <c r="AI74" i="10"/>
  <c r="AJ74" i="10"/>
  <c r="AK74" i="10"/>
  <c r="AL74" i="10"/>
  <c r="AM74" i="10"/>
  <c r="AN74" i="10"/>
  <c r="AO74" i="10"/>
  <c r="AP74" i="10"/>
  <c r="AQ74" i="10"/>
  <c r="AS74" i="10"/>
  <c r="AT74" i="10"/>
  <c r="AU74" i="10"/>
  <c r="AV74" i="10"/>
  <c r="AW74" i="10"/>
  <c r="AX74" i="10"/>
  <c r="AZ74" i="10"/>
  <c r="BA74" i="10"/>
  <c r="BB74" i="10"/>
  <c r="BC74" i="10"/>
  <c r="BD74" i="10"/>
  <c r="BE74" i="10"/>
  <c r="BG74" i="10"/>
  <c r="A75" i="10"/>
  <c r="B75" i="10"/>
  <c r="C75" i="10"/>
  <c r="D75" i="10"/>
  <c r="E75" i="10"/>
  <c r="G75" i="10"/>
  <c r="H75" i="10"/>
  <c r="I75" i="10"/>
  <c r="J75" i="10"/>
  <c r="K75" i="10"/>
  <c r="M75" i="10"/>
  <c r="N75" i="10"/>
  <c r="O75" i="10"/>
  <c r="P75" i="10"/>
  <c r="Q75" i="10"/>
  <c r="R75" i="10"/>
  <c r="T75" i="10"/>
  <c r="U75" i="10"/>
  <c r="V75" i="10"/>
  <c r="W75" i="10"/>
  <c r="X75" i="10"/>
  <c r="Y75" i="10"/>
  <c r="AA75" i="10"/>
  <c r="AB75" i="10"/>
  <c r="AC75" i="10"/>
  <c r="AD75" i="10"/>
  <c r="AE75" i="10"/>
  <c r="AF75" i="10"/>
  <c r="AH75" i="10"/>
  <c r="AI75" i="10"/>
  <c r="AJ75" i="10"/>
  <c r="AK75" i="10"/>
  <c r="AL75" i="10"/>
  <c r="AM75" i="10"/>
  <c r="AN75" i="10"/>
  <c r="AO75" i="10"/>
  <c r="AP75" i="10"/>
  <c r="AQ75" i="10"/>
  <c r="AS75" i="10"/>
  <c r="AT75" i="10"/>
  <c r="AU75" i="10"/>
  <c r="AV75" i="10"/>
  <c r="AW75" i="10"/>
  <c r="AX75" i="10"/>
  <c r="AZ75" i="10"/>
  <c r="BA75" i="10"/>
  <c r="BB75" i="10"/>
  <c r="BC75" i="10"/>
  <c r="BD75" i="10"/>
  <c r="BE75" i="10"/>
  <c r="BG75" i="10"/>
  <c r="A76" i="10"/>
  <c r="B76" i="10"/>
  <c r="C76" i="10"/>
  <c r="D76" i="10"/>
  <c r="E76" i="10"/>
  <c r="G76" i="10"/>
  <c r="H76" i="10"/>
  <c r="I76" i="10"/>
  <c r="J76" i="10"/>
  <c r="K76" i="10"/>
  <c r="M76" i="10"/>
  <c r="N76" i="10"/>
  <c r="O76" i="10"/>
  <c r="P76" i="10"/>
  <c r="Q76" i="10"/>
  <c r="R76" i="10"/>
  <c r="T76" i="10"/>
  <c r="U76" i="10"/>
  <c r="V76" i="10"/>
  <c r="W76" i="10"/>
  <c r="X76" i="10"/>
  <c r="Y76" i="10"/>
  <c r="AA76" i="10"/>
  <c r="AB76" i="10"/>
  <c r="AC76" i="10"/>
  <c r="AD76" i="10"/>
  <c r="AE76" i="10"/>
  <c r="AF76" i="10"/>
  <c r="AH76" i="10"/>
  <c r="AI76" i="10"/>
  <c r="AJ76" i="10"/>
  <c r="AK76" i="10"/>
  <c r="AL76" i="10"/>
  <c r="AM76" i="10"/>
  <c r="AN76" i="10"/>
  <c r="AO76" i="10"/>
  <c r="AP76" i="10"/>
  <c r="AQ76" i="10"/>
  <c r="AS76" i="10"/>
  <c r="AT76" i="10"/>
  <c r="AU76" i="10"/>
  <c r="AV76" i="10"/>
  <c r="AW76" i="10"/>
  <c r="AX76" i="10"/>
  <c r="AZ76" i="10"/>
  <c r="BA76" i="10"/>
  <c r="BB76" i="10"/>
  <c r="BC76" i="10"/>
  <c r="BD76" i="10"/>
  <c r="BE76" i="10"/>
  <c r="BG76" i="10"/>
  <c r="A77" i="10"/>
  <c r="B77" i="10"/>
  <c r="C77" i="10"/>
  <c r="D77" i="10"/>
  <c r="E77" i="10"/>
  <c r="G77" i="10"/>
  <c r="H77" i="10"/>
  <c r="I77" i="10"/>
  <c r="J77" i="10"/>
  <c r="K77" i="10"/>
  <c r="M77" i="10"/>
  <c r="N77" i="10"/>
  <c r="O77" i="10"/>
  <c r="P77" i="10"/>
  <c r="Q77" i="10"/>
  <c r="R77" i="10"/>
  <c r="T77" i="10"/>
  <c r="U77" i="10"/>
  <c r="V77" i="10"/>
  <c r="W77" i="10"/>
  <c r="X77" i="10"/>
  <c r="Y77" i="10"/>
  <c r="AA77" i="10"/>
  <c r="AB77" i="10"/>
  <c r="AC77" i="10"/>
  <c r="AD77" i="10"/>
  <c r="AE77" i="10"/>
  <c r="AF77" i="10"/>
  <c r="AH77" i="10"/>
  <c r="AI77" i="10"/>
  <c r="AJ77" i="10"/>
  <c r="AK77" i="10"/>
  <c r="AL77" i="10"/>
  <c r="AM77" i="10"/>
  <c r="AN77" i="10"/>
  <c r="AO77" i="10"/>
  <c r="AP77" i="10"/>
  <c r="AQ77" i="10"/>
  <c r="AS77" i="10"/>
  <c r="AT77" i="10"/>
  <c r="AU77" i="10"/>
  <c r="AV77" i="10"/>
  <c r="AW77" i="10"/>
  <c r="AX77" i="10"/>
  <c r="AZ77" i="10"/>
  <c r="BA77" i="10"/>
  <c r="BB77" i="10"/>
  <c r="BC77" i="10"/>
  <c r="BD77" i="10"/>
  <c r="BE77" i="10"/>
  <c r="BG77" i="10"/>
  <c r="A78" i="10"/>
  <c r="B78" i="10"/>
  <c r="C78" i="10"/>
  <c r="D78" i="10"/>
  <c r="E78" i="10"/>
  <c r="G78" i="10"/>
  <c r="H78" i="10"/>
  <c r="I78" i="10"/>
  <c r="J78" i="10"/>
  <c r="K78" i="10"/>
  <c r="M78" i="10"/>
  <c r="N78" i="10"/>
  <c r="O78" i="10"/>
  <c r="P78" i="10"/>
  <c r="Q78" i="10"/>
  <c r="R78" i="10"/>
  <c r="T78" i="10"/>
  <c r="U78" i="10"/>
  <c r="V78" i="10"/>
  <c r="W78" i="10"/>
  <c r="X78" i="10"/>
  <c r="Y78" i="10"/>
  <c r="AA78" i="10"/>
  <c r="AB78" i="10"/>
  <c r="AC78" i="10"/>
  <c r="AD78" i="10"/>
  <c r="AE78" i="10"/>
  <c r="AF78" i="10"/>
  <c r="AH78" i="10"/>
  <c r="AI78" i="10"/>
  <c r="AJ78" i="10"/>
  <c r="AK78" i="10"/>
  <c r="AL78" i="10"/>
  <c r="AM78" i="10"/>
  <c r="AN78" i="10"/>
  <c r="AO78" i="10"/>
  <c r="AP78" i="10"/>
  <c r="AQ78" i="10"/>
  <c r="AS78" i="10"/>
  <c r="AT78" i="10"/>
  <c r="AU78" i="10"/>
  <c r="AV78" i="10"/>
  <c r="AW78" i="10"/>
  <c r="AX78" i="10"/>
  <c r="AZ78" i="10"/>
  <c r="BA78" i="10"/>
  <c r="BB78" i="10"/>
  <c r="BC78" i="10"/>
  <c r="BD78" i="10"/>
  <c r="BE78" i="10"/>
  <c r="BG78" i="10"/>
  <c r="A79" i="10"/>
  <c r="B79" i="10"/>
  <c r="C79" i="10"/>
  <c r="D79" i="10"/>
  <c r="E79" i="10"/>
  <c r="G79" i="10"/>
  <c r="H79" i="10"/>
  <c r="I79" i="10"/>
  <c r="J79" i="10"/>
  <c r="K79" i="10"/>
  <c r="M79" i="10"/>
  <c r="N79" i="10"/>
  <c r="O79" i="10"/>
  <c r="P79" i="10"/>
  <c r="Q79" i="10"/>
  <c r="R79" i="10"/>
  <c r="T79" i="10"/>
  <c r="U79" i="10"/>
  <c r="V79" i="10"/>
  <c r="W79" i="10"/>
  <c r="X79" i="10"/>
  <c r="Y79" i="10"/>
  <c r="AA79" i="10"/>
  <c r="AB79" i="10"/>
  <c r="AC79" i="10"/>
  <c r="AD79" i="10"/>
  <c r="AE79" i="10"/>
  <c r="AF79" i="10"/>
  <c r="AH79" i="10"/>
  <c r="AI79" i="10"/>
  <c r="AJ79" i="10"/>
  <c r="AK79" i="10"/>
  <c r="AL79" i="10"/>
  <c r="AM79" i="10"/>
  <c r="AN79" i="10"/>
  <c r="AO79" i="10"/>
  <c r="AP79" i="10"/>
  <c r="AQ79" i="10"/>
  <c r="AS79" i="10"/>
  <c r="AT79" i="10"/>
  <c r="AU79" i="10"/>
  <c r="AV79" i="10"/>
  <c r="AW79" i="10"/>
  <c r="AX79" i="10"/>
  <c r="AZ79" i="10"/>
  <c r="BA79" i="10"/>
  <c r="BB79" i="10"/>
  <c r="BC79" i="10"/>
  <c r="BD79" i="10"/>
  <c r="BE79" i="10"/>
  <c r="BG79" i="10"/>
  <c r="A80" i="10"/>
  <c r="B80" i="10"/>
  <c r="C80" i="10"/>
  <c r="D80" i="10"/>
  <c r="E80" i="10"/>
  <c r="G80" i="10"/>
  <c r="H80" i="10"/>
  <c r="I80" i="10"/>
  <c r="J80" i="10"/>
  <c r="K80" i="10"/>
  <c r="M80" i="10"/>
  <c r="N80" i="10"/>
  <c r="O80" i="10"/>
  <c r="P80" i="10"/>
  <c r="Q80" i="10"/>
  <c r="R80" i="10"/>
  <c r="T80" i="10"/>
  <c r="U80" i="10"/>
  <c r="V80" i="10"/>
  <c r="W80" i="10"/>
  <c r="X80" i="10"/>
  <c r="Y80" i="10"/>
  <c r="AA80" i="10"/>
  <c r="AB80" i="10"/>
  <c r="AC80" i="10"/>
  <c r="AD80" i="10"/>
  <c r="AE80" i="10"/>
  <c r="AF80" i="10"/>
  <c r="AH80" i="10"/>
  <c r="AI80" i="10"/>
  <c r="AJ80" i="10"/>
  <c r="AK80" i="10"/>
  <c r="AL80" i="10"/>
  <c r="AM80" i="10"/>
  <c r="AN80" i="10"/>
  <c r="AO80" i="10"/>
  <c r="AP80" i="10"/>
  <c r="AQ80" i="10"/>
  <c r="AS80" i="10"/>
  <c r="AT80" i="10"/>
  <c r="AU80" i="10"/>
  <c r="AV80" i="10"/>
  <c r="AW80" i="10"/>
  <c r="AX80" i="10"/>
  <c r="AZ80" i="10"/>
  <c r="BA80" i="10"/>
  <c r="BB80" i="10"/>
  <c r="BC80" i="10"/>
  <c r="BD80" i="10"/>
  <c r="BE80" i="10"/>
  <c r="BG80" i="10"/>
  <c r="A81" i="10"/>
  <c r="B81" i="10"/>
  <c r="C81" i="10"/>
  <c r="D81" i="10"/>
  <c r="E81" i="10"/>
  <c r="G81" i="10"/>
  <c r="H81" i="10"/>
  <c r="I81" i="10"/>
  <c r="J81" i="10"/>
  <c r="K81" i="10"/>
  <c r="M81" i="10"/>
  <c r="N81" i="10"/>
  <c r="O81" i="10"/>
  <c r="P81" i="10"/>
  <c r="Q81" i="10"/>
  <c r="R81" i="10"/>
  <c r="T81" i="10"/>
  <c r="U81" i="10"/>
  <c r="V81" i="10"/>
  <c r="W81" i="10"/>
  <c r="X81" i="10"/>
  <c r="Y81" i="10"/>
  <c r="AA81" i="10"/>
  <c r="AB81" i="10"/>
  <c r="AC81" i="10"/>
  <c r="AD81" i="10"/>
  <c r="AE81" i="10"/>
  <c r="AF81" i="10"/>
  <c r="AH81" i="10"/>
  <c r="AI81" i="10"/>
  <c r="AJ81" i="10"/>
  <c r="AK81" i="10"/>
  <c r="AL81" i="10"/>
  <c r="AM81" i="10"/>
  <c r="AN81" i="10"/>
  <c r="AO81" i="10"/>
  <c r="AP81" i="10"/>
  <c r="AQ81" i="10"/>
  <c r="AS81" i="10"/>
  <c r="AT81" i="10"/>
  <c r="AU81" i="10"/>
  <c r="AV81" i="10"/>
  <c r="AW81" i="10"/>
  <c r="AX81" i="10"/>
  <c r="AZ81" i="10"/>
  <c r="BA81" i="10"/>
  <c r="BB81" i="10"/>
  <c r="BC81" i="10"/>
  <c r="BD81" i="10"/>
  <c r="BE81" i="10"/>
  <c r="BG81" i="10"/>
  <c r="A82" i="10"/>
  <c r="B82" i="10"/>
  <c r="C82" i="10"/>
  <c r="D82" i="10"/>
  <c r="E82" i="10"/>
  <c r="G82" i="10"/>
  <c r="H82" i="10"/>
  <c r="I82" i="10"/>
  <c r="J82" i="10"/>
  <c r="K82" i="10"/>
  <c r="M82" i="10"/>
  <c r="N82" i="10"/>
  <c r="O82" i="10"/>
  <c r="P82" i="10"/>
  <c r="Q82" i="10"/>
  <c r="R82" i="10"/>
  <c r="T82" i="10"/>
  <c r="U82" i="10"/>
  <c r="V82" i="10"/>
  <c r="W82" i="10"/>
  <c r="X82" i="10"/>
  <c r="Y82" i="10"/>
  <c r="AA82" i="10"/>
  <c r="AB82" i="10"/>
  <c r="AC82" i="10"/>
  <c r="AD82" i="10"/>
  <c r="AE82" i="10"/>
  <c r="AF82" i="10"/>
  <c r="AH82" i="10"/>
  <c r="AI82" i="10"/>
  <c r="AJ82" i="10"/>
  <c r="AK82" i="10"/>
  <c r="AL82" i="10"/>
  <c r="AM82" i="10"/>
  <c r="AN82" i="10"/>
  <c r="AO82" i="10"/>
  <c r="AP82" i="10"/>
  <c r="AQ82" i="10"/>
  <c r="AS82" i="10"/>
  <c r="AT82" i="10"/>
  <c r="AU82" i="10"/>
  <c r="AV82" i="10"/>
  <c r="AW82" i="10"/>
  <c r="AX82" i="10"/>
  <c r="AZ82" i="10"/>
  <c r="BA82" i="10"/>
  <c r="BB82" i="10"/>
  <c r="BC82" i="10"/>
  <c r="BD82" i="10"/>
  <c r="BE82" i="10"/>
  <c r="BG82" i="10"/>
  <c r="A83" i="10"/>
  <c r="B83" i="10"/>
  <c r="C83" i="10"/>
  <c r="D83" i="10"/>
  <c r="E83" i="10"/>
  <c r="G83" i="10"/>
  <c r="H83" i="10"/>
  <c r="I83" i="10"/>
  <c r="J83" i="10"/>
  <c r="K83" i="10"/>
  <c r="M83" i="10"/>
  <c r="N83" i="10"/>
  <c r="O83" i="10"/>
  <c r="P83" i="10"/>
  <c r="Q83" i="10"/>
  <c r="R83" i="10"/>
  <c r="T83" i="10"/>
  <c r="U83" i="10"/>
  <c r="V83" i="10"/>
  <c r="W83" i="10"/>
  <c r="X83" i="10"/>
  <c r="Y83" i="10"/>
  <c r="AA83" i="10"/>
  <c r="AB83" i="10"/>
  <c r="AC83" i="10"/>
  <c r="AD83" i="10"/>
  <c r="AE83" i="10"/>
  <c r="AF83" i="10"/>
  <c r="AH83" i="10"/>
  <c r="AI83" i="10"/>
  <c r="AJ83" i="10"/>
  <c r="AK83" i="10"/>
  <c r="AL83" i="10"/>
  <c r="AM83" i="10"/>
  <c r="AN83" i="10"/>
  <c r="AO83" i="10"/>
  <c r="AP83" i="10"/>
  <c r="AQ83" i="10"/>
  <c r="AS83" i="10"/>
  <c r="AT83" i="10"/>
  <c r="AU83" i="10"/>
  <c r="AV83" i="10"/>
  <c r="AW83" i="10"/>
  <c r="AX83" i="10"/>
  <c r="AZ83" i="10"/>
  <c r="BA83" i="10"/>
  <c r="BB83" i="10"/>
  <c r="BC83" i="10"/>
  <c r="BD83" i="10"/>
  <c r="BE83" i="10"/>
  <c r="BG83" i="10"/>
  <c r="A84" i="10"/>
  <c r="B84" i="10"/>
  <c r="C84" i="10"/>
  <c r="D84" i="10"/>
  <c r="E84" i="10"/>
  <c r="G84" i="10"/>
  <c r="H84" i="10"/>
  <c r="I84" i="10"/>
  <c r="J84" i="10"/>
  <c r="K84" i="10"/>
  <c r="M84" i="10"/>
  <c r="N84" i="10"/>
  <c r="O84" i="10"/>
  <c r="P84" i="10"/>
  <c r="Q84" i="10"/>
  <c r="R84" i="10"/>
  <c r="T84" i="10"/>
  <c r="U84" i="10"/>
  <c r="V84" i="10"/>
  <c r="W84" i="10"/>
  <c r="X84" i="10"/>
  <c r="Y84" i="10"/>
  <c r="AA84" i="10"/>
  <c r="AB84" i="10"/>
  <c r="AC84" i="10"/>
  <c r="AD84" i="10"/>
  <c r="AE84" i="10"/>
  <c r="AF84" i="10"/>
  <c r="AH84" i="10"/>
  <c r="AI84" i="10"/>
  <c r="AJ84" i="10"/>
  <c r="AK84" i="10"/>
  <c r="AL84" i="10"/>
  <c r="AM84" i="10"/>
  <c r="AN84" i="10"/>
  <c r="AO84" i="10"/>
  <c r="AP84" i="10"/>
  <c r="AQ84" i="10"/>
  <c r="AS84" i="10"/>
  <c r="AT84" i="10"/>
  <c r="AU84" i="10"/>
  <c r="AV84" i="10"/>
  <c r="AW84" i="10"/>
  <c r="AX84" i="10"/>
  <c r="AZ84" i="10"/>
  <c r="BA84" i="10"/>
  <c r="BB84" i="10"/>
  <c r="BC84" i="10"/>
  <c r="BD84" i="10"/>
  <c r="BE84" i="10"/>
  <c r="BG84" i="10"/>
  <c r="A85" i="10"/>
  <c r="B85" i="10"/>
  <c r="C85" i="10"/>
  <c r="D85" i="10"/>
  <c r="E85" i="10"/>
  <c r="G85" i="10"/>
  <c r="H85" i="10"/>
  <c r="I85" i="10"/>
  <c r="J85" i="10"/>
  <c r="K85" i="10"/>
  <c r="M85" i="10"/>
  <c r="N85" i="10"/>
  <c r="O85" i="10"/>
  <c r="P85" i="10"/>
  <c r="Q85" i="10"/>
  <c r="R85" i="10"/>
  <c r="T85" i="10"/>
  <c r="U85" i="10"/>
  <c r="V85" i="10"/>
  <c r="W85" i="10"/>
  <c r="X85" i="10"/>
  <c r="Y85" i="10"/>
  <c r="AA85" i="10"/>
  <c r="AB85" i="10"/>
  <c r="AC85" i="10"/>
  <c r="AD85" i="10"/>
  <c r="AE85" i="10"/>
  <c r="AF85" i="10"/>
  <c r="AH85" i="10"/>
  <c r="AI85" i="10"/>
  <c r="AJ85" i="10"/>
  <c r="AK85" i="10"/>
  <c r="AL85" i="10"/>
  <c r="AM85" i="10"/>
  <c r="AN85" i="10"/>
  <c r="AO85" i="10"/>
  <c r="AP85" i="10"/>
  <c r="AQ85" i="10"/>
  <c r="AS85" i="10"/>
  <c r="AT85" i="10"/>
  <c r="AU85" i="10"/>
  <c r="AV85" i="10"/>
  <c r="AW85" i="10"/>
  <c r="AX85" i="10"/>
  <c r="AZ85" i="10"/>
  <c r="BA85" i="10"/>
  <c r="BB85" i="10"/>
  <c r="BC85" i="10"/>
  <c r="BD85" i="10"/>
  <c r="BE85" i="10"/>
  <c r="BG85" i="10"/>
  <c r="A86" i="10"/>
  <c r="B86" i="10"/>
  <c r="C86" i="10"/>
  <c r="D86" i="10"/>
  <c r="E86" i="10"/>
  <c r="G86" i="10"/>
  <c r="H86" i="10"/>
  <c r="I86" i="10"/>
  <c r="J86" i="10"/>
  <c r="K86" i="10"/>
  <c r="M86" i="10"/>
  <c r="N86" i="10"/>
  <c r="O86" i="10"/>
  <c r="P86" i="10"/>
  <c r="Q86" i="10"/>
  <c r="R86" i="10"/>
  <c r="T86" i="10"/>
  <c r="U86" i="10"/>
  <c r="V86" i="10"/>
  <c r="W86" i="10"/>
  <c r="X86" i="10"/>
  <c r="Y86" i="10"/>
  <c r="AA86" i="10"/>
  <c r="AB86" i="10"/>
  <c r="AC86" i="10"/>
  <c r="AD86" i="10"/>
  <c r="AE86" i="10"/>
  <c r="AF86" i="10"/>
  <c r="AH86" i="10"/>
  <c r="AI86" i="10"/>
  <c r="AJ86" i="10"/>
  <c r="AK86" i="10"/>
  <c r="AL86" i="10"/>
  <c r="AM86" i="10"/>
  <c r="AN86" i="10"/>
  <c r="AO86" i="10"/>
  <c r="AP86" i="10"/>
  <c r="AQ86" i="10"/>
  <c r="AS86" i="10"/>
  <c r="AT86" i="10"/>
  <c r="AU86" i="10"/>
  <c r="AV86" i="10"/>
  <c r="AW86" i="10"/>
  <c r="AX86" i="10"/>
  <c r="AZ86" i="10"/>
  <c r="BA86" i="10"/>
  <c r="BB86" i="10"/>
  <c r="BC86" i="10"/>
  <c r="BD86" i="10"/>
  <c r="BE86" i="10"/>
  <c r="BG86" i="10"/>
  <c r="A87" i="10"/>
  <c r="B87" i="10"/>
  <c r="C87" i="10"/>
  <c r="D87" i="10"/>
  <c r="E87" i="10"/>
  <c r="G87" i="10"/>
  <c r="H87" i="10"/>
  <c r="I87" i="10"/>
  <c r="J87" i="10"/>
  <c r="K87" i="10"/>
  <c r="M87" i="10"/>
  <c r="N87" i="10"/>
  <c r="O87" i="10"/>
  <c r="P87" i="10"/>
  <c r="Q87" i="10"/>
  <c r="R87" i="10"/>
  <c r="T87" i="10"/>
  <c r="U87" i="10"/>
  <c r="V87" i="10"/>
  <c r="W87" i="10"/>
  <c r="X87" i="10"/>
  <c r="Y87" i="10"/>
  <c r="AA87" i="10"/>
  <c r="AB87" i="10"/>
  <c r="AC87" i="10"/>
  <c r="AD87" i="10"/>
  <c r="AE87" i="10"/>
  <c r="AF87" i="10"/>
  <c r="AH87" i="10"/>
  <c r="AI87" i="10"/>
  <c r="AJ87" i="10"/>
  <c r="AK87" i="10"/>
  <c r="AL87" i="10"/>
  <c r="AM87" i="10"/>
  <c r="AN87" i="10"/>
  <c r="AO87" i="10"/>
  <c r="AP87" i="10"/>
  <c r="AQ87" i="10"/>
  <c r="AS87" i="10"/>
  <c r="AT87" i="10"/>
  <c r="AU87" i="10"/>
  <c r="AV87" i="10"/>
  <c r="AW87" i="10"/>
  <c r="AX87" i="10"/>
  <c r="AZ87" i="10"/>
  <c r="BA87" i="10"/>
  <c r="BB87" i="10"/>
  <c r="BC87" i="10"/>
  <c r="BD87" i="10"/>
  <c r="BE87" i="10"/>
  <c r="BG87" i="10"/>
  <c r="A88" i="10"/>
  <c r="B88" i="10"/>
  <c r="C88" i="10"/>
  <c r="D88" i="10"/>
  <c r="E88" i="10"/>
  <c r="G88" i="10"/>
  <c r="H88" i="10"/>
  <c r="I88" i="10"/>
  <c r="J88" i="10"/>
  <c r="K88" i="10"/>
  <c r="M88" i="10"/>
  <c r="N88" i="10"/>
  <c r="O88" i="10"/>
  <c r="P88" i="10"/>
  <c r="Q88" i="10"/>
  <c r="R88" i="10"/>
  <c r="T88" i="10"/>
  <c r="U88" i="10"/>
  <c r="V88" i="10"/>
  <c r="W88" i="10"/>
  <c r="X88" i="10"/>
  <c r="Y88" i="10"/>
  <c r="AA88" i="10"/>
  <c r="AB88" i="10"/>
  <c r="AC88" i="10"/>
  <c r="AD88" i="10"/>
  <c r="AE88" i="10"/>
  <c r="AF88" i="10"/>
  <c r="AH88" i="10"/>
  <c r="AI88" i="10"/>
  <c r="AJ88" i="10"/>
  <c r="AK88" i="10"/>
  <c r="AL88" i="10"/>
  <c r="AM88" i="10"/>
  <c r="AN88" i="10"/>
  <c r="AO88" i="10"/>
  <c r="AP88" i="10"/>
  <c r="AQ88" i="10"/>
  <c r="AS88" i="10"/>
  <c r="AT88" i="10"/>
  <c r="AU88" i="10"/>
  <c r="AV88" i="10"/>
  <c r="AW88" i="10"/>
  <c r="AX88" i="10"/>
  <c r="AZ88" i="10"/>
  <c r="BA88" i="10"/>
  <c r="BB88" i="10"/>
  <c r="BC88" i="10"/>
  <c r="BD88" i="10"/>
  <c r="BE88" i="10"/>
  <c r="BG88" i="10"/>
  <c r="A89" i="10"/>
  <c r="B89" i="10"/>
  <c r="C89" i="10"/>
  <c r="D89" i="10"/>
  <c r="E89" i="10"/>
  <c r="G89" i="10"/>
  <c r="H89" i="10"/>
  <c r="I89" i="10"/>
  <c r="J89" i="10"/>
  <c r="K89" i="10"/>
  <c r="M89" i="10"/>
  <c r="N89" i="10"/>
  <c r="O89" i="10"/>
  <c r="P89" i="10"/>
  <c r="Q89" i="10"/>
  <c r="R89" i="10"/>
  <c r="T89" i="10"/>
  <c r="U89" i="10"/>
  <c r="V89" i="10"/>
  <c r="W89" i="10"/>
  <c r="X89" i="10"/>
  <c r="Y89" i="10"/>
  <c r="AA89" i="10"/>
  <c r="AB89" i="10"/>
  <c r="AC89" i="10"/>
  <c r="AD89" i="10"/>
  <c r="AE89" i="10"/>
  <c r="AF89" i="10"/>
  <c r="AH89" i="10"/>
  <c r="AI89" i="10"/>
  <c r="AJ89" i="10"/>
  <c r="AK89" i="10"/>
  <c r="AL89" i="10"/>
  <c r="AM89" i="10"/>
  <c r="AN89" i="10"/>
  <c r="AO89" i="10"/>
  <c r="AP89" i="10"/>
  <c r="AQ89" i="10"/>
  <c r="AS89" i="10"/>
  <c r="AT89" i="10"/>
  <c r="AU89" i="10"/>
  <c r="AV89" i="10"/>
  <c r="AW89" i="10"/>
  <c r="AX89" i="10"/>
  <c r="AZ89" i="10"/>
  <c r="BA89" i="10"/>
  <c r="BB89" i="10"/>
  <c r="BC89" i="10"/>
  <c r="BD89" i="10"/>
  <c r="BE89" i="10"/>
  <c r="BG89" i="10"/>
  <c r="A90" i="10"/>
  <c r="B90" i="10"/>
  <c r="C90" i="10"/>
  <c r="D90" i="10"/>
  <c r="E90" i="10"/>
  <c r="G90" i="10"/>
  <c r="H90" i="10"/>
  <c r="I90" i="10"/>
  <c r="J90" i="10"/>
  <c r="K90" i="10"/>
  <c r="M90" i="10"/>
  <c r="N90" i="10"/>
  <c r="O90" i="10"/>
  <c r="P90" i="10"/>
  <c r="Q90" i="10"/>
  <c r="R90" i="10"/>
  <c r="T90" i="10"/>
  <c r="U90" i="10"/>
  <c r="V90" i="10"/>
  <c r="W90" i="10"/>
  <c r="X90" i="10"/>
  <c r="Y90" i="10"/>
  <c r="AA90" i="10"/>
  <c r="AB90" i="10"/>
  <c r="AC90" i="10"/>
  <c r="AD90" i="10"/>
  <c r="AE90" i="10"/>
  <c r="AF90" i="10"/>
  <c r="AH90" i="10"/>
  <c r="AI90" i="10"/>
  <c r="AJ90" i="10"/>
  <c r="AK90" i="10"/>
  <c r="AL90" i="10"/>
  <c r="AM90" i="10"/>
  <c r="AN90" i="10"/>
  <c r="AO90" i="10"/>
  <c r="AP90" i="10"/>
  <c r="AQ90" i="10"/>
  <c r="AS90" i="10"/>
  <c r="AT90" i="10"/>
  <c r="AU90" i="10"/>
  <c r="AV90" i="10"/>
  <c r="AW90" i="10"/>
  <c r="AX90" i="10"/>
  <c r="AZ90" i="10"/>
  <c r="BA90" i="10"/>
  <c r="BB90" i="10"/>
  <c r="BC90" i="10"/>
  <c r="BD90" i="10"/>
  <c r="BE90" i="10"/>
  <c r="BG90" i="10"/>
  <c r="A91" i="10"/>
  <c r="B91" i="10"/>
  <c r="C91" i="10"/>
  <c r="D91" i="10"/>
  <c r="E91" i="10"/>
  <c r="G91" i="10"/>
  <c r="H91" i="10"/>
  <c r="I91" i="10"/>
  <c r="J91" i="10"/>
  <c r="K91" i="10"/>
  <c r="M91" i="10"/>
  <c r="N91" i="10"/>
  <c r="O91" i="10"/>
  <c r="P91" i="10"/>
  <c r="Q91" i="10"/>
  <c r="R91" i="10"/>
  <c r="T91" i="10"/>
  <c r="U91" i="10"/>
  <c r="V91" i="10"/>
  <c r="W91" i="10"/>
  <c r="X91" i="10"/>
  <c r="Y91" i="10"/>
  <c r="AA91" i="10"/>
  <c r="AB91" i="10"/>
  <c r="AC91" i="10"/>
  <c r="AD91" i="10"/>
  <c r="AE91" i="10"/>
  <c r="AF91" i="10"/>
  <c r="AH91" i="10"/>
  <c r="AI91" i="10"/>
  <c r="AJ91" i="10"/>
  <c r="AK91" i="10"/>
  <c r="AL91" i="10"/>
  <c r="AM91" i="10"/>
  <c r="AN91" i="10"/>
  <c r="AO91" i="10"/>
  <c r="AP91" i="10"/>
  <c r="AQ91" i="10"/>
  <c r="AS91" i="10"/>
  <c r="AT91" i="10"/>
  <c r="AU91" i="10"/>
  <c r="AV91" i="10"/>
  <c r="AW91" i="10"/>
  <c r="AX91" i="10"/>
  <c r="AZ91" i="10"/>
  <c r="BA91" i="10"/>
  <c r="BB91" i="10"/>
  <c r="BC91" i="10"/>
  <c r="BD91" i="10"/>
  <c r="BE91" i="10"/>
  <c r="BG91" i="10"/>
  <c r="A92" i="10"/>
  <c r="B92" i="10"/>
  <c r="C92" i="10"/>
  <c r="D92" i="10"/>
  <c r="E92" i="10"/>
  <c r="G92" i="10"/>
  <c r="H92" i="10"/>
  <c r="I92" i="10"/>
  <c r="J92" i="10"/>
  <c r="K92" i="10"/>
  <c r="M92" i="10"/>
  <c r="N92" i="10"/>
  <c r="O92" i="10"/>
  <c r="P92" i="10"/>
  <c r="Q92" i="10"/>
  <c r="R92" i="10"/>
  <c r="T92" i="10"/>
  <c r="U92" i="10"/>
  <c r="V92" i="10"/>
  <c r="W92" i="10"/>
  <c r="X92" i="10"/>
  <c r="Y92" i="10"/>
  <c r="AA92" i="10"/>
  <c r="AB92" i="10"/>
  <c r="AC92" i="10"/>
  <c r="AD92" i="10"/>
  <c r="AE92" i="10"/>
  <c r="AF92" i="10"/>
  <c r="AH92" i="10"/>
  <c r="AI92" i="10"/>
  <c r="AJ92" i="10"/>
  <c r="AK92" i="10"/>
  <c r="AL92" i="10"/>
  <c r="AM92" i="10"/>
  <c r="AN92" i="10"/>
  <c r="AO92" i="10"/>
  <c r="AP92" i="10"/>
  <c r="AQ92" i="10"/>
  <c r="AS92" i="10"/>
  <c r="AT92" i="10"/>
  <c r="AU92" i="10"/>
  <c r="AV92" i="10"/>
  <c r="AW92" i="10"/>
  <c r="AX92" i="10"/>
  <c r="AZ92" i="10"/>
  <c r="BA92" i="10"/>
  <c r="BB92" i="10"/>
  <c r="BC92" i="10"/>
  <c r="BD92" i="10"/>
  <c r="BE92" i="10"/>
  <c r="BG92" i="10"/>
  <c r="A93" i="10"/>
  <c r="B93" i="10"/>
  <c r="C93" i="10"/>
  <c r="D93" i="10"/>
  <c r="E93" i="10"/>
  <c r="G93" i="10"/>
  <c r="H93" i="10"/>
  <c r="I93" i="10"/>
  <c r="J93" i="10"/>
  <c r="K93" i="10"/>
  <c r="M93" i="10"/>
  <c r="N93" i="10"/>
  <c r="O93" i="10"/>
  <c r="P93" i="10"/>
  <c r="Q93" i="10"/>
  <c r="R93" i="10"/>
  <c r="T93" i="10"/>
  <c r="U93" i="10"/>
  <c r="V93" i="10"/>
  <c r="W93" i="10"/>
  <c r="X93" i="10"/>
  <c r="Y93" i="10"/>
  <c r="AA93" i="10"/>
  <c r="AB93" i="10"/>
  <c r="AC93" i="10"/>
  <c r="AD93" i="10"/>
  <c r="AE93" i="10"/>
  <c r="AF93" i="10"/>
  <c r="AH93" i="10"/>
  <c r="AI93" i="10"/>
  <c r="AJ93" i="10"/>
  <c r="AK93" i="10"/>
  <c r="AL93" i="10"/>
  <c r="AM93" i="10"/>
  <c r="AN93" i="10"/>
  <c r="AO93" i="10"/>
  <c r="AP93" i="10"/>
  <c r="AQ93" i="10"/>
  <c r="AS93" i="10"/>
  <c r="AT93" i="10"/>
  <c r="AU93" i="10"/>
  <c r="AV93" i="10"/>
  <c r="AW93" i="10"/>
  <c r="AX93" i="10"/>
  <c r="AZ93" i="10"/>
  <c r="BA93" i="10"/>
  <c r="BB93" i="10"/>
  <c r="BC93" i="10"/>
  <c r="BD93" i="10"/>
  <c r="BE93" i="10"/>
  <c r="BG93" i="10"/>
  <c r="A94" i="10"/>
  <c r="B94" i="10"/>
  <c r="C94" i="10"/>
  <c r="D94" i="10"/>
  <c r="E94" i="10"/>
  <c r="G94" i="10"/>
  <c r="H94" i="10"/>
  <c r="I94" i="10"/>
  <c r="J94" i="10"/>
  <c r="K94" i="10"/>
  <c r="M94" i="10"/>
  <c r="N94" i="10"/>
  <c r="O94" i="10"/>
  <c r="P94" i="10"/>
  <c r="Q94" i="10"/>
  <c r="R94" i="10"/>
  <c r="T94" i="10"/>
  <c r="U94" i="10"/>
  <c r="V94" i="10"/>
  <c r="W94" i="10"/>
  <c r="X94" i="10"/>
  <c r="Y94" i="10"/>
  <c r="AA94" i="10"/>
  <c r="AB94" i="10"/>
  <c r="AC94" i="10"/>
  <c r="AD94" i="10"/>
  <c r="AE94" i="10"/>
  <c r="AF94" i="10"/>
  <c r="AH94" i="10"/>
  <c r="AI94" i="10"/>
  <c r="AJ94" i="10"/>
  <c r="AK94" i="10"/>
  <c r="AL94" i="10"/>
  <c r="AM94" i="10"/>
  <c r="AN94" i="10"/>
  <c r="AO94" i="10"/>
  <c r="AP94" i="10"/>
  <c r="AQ94" i="10"/>
  <c r="AS94" i="10"/>
  <c r="AT94" i="10"/>
  <c r="AU94" i="10"/>
  <c r="AV94" i="10"/>
  <c r="AW94" i="10"/>
  <c r="AX94" i="10"/>
  <c r="AZ94" i="10"/>
  <c r="BA94" i="10"/>
  <c r="BB94" i="10"/>
  <c r="BC94" i="10"/>
  <c r="BD94" i="10"/>
  <c r="BE94" i="10"/>
  <c r="BG94" i="10"/>
  <c r="A95" i="10"/>
  <c r="B95" i="10"/>
  <c r="C95" i="10"/>
  <c r="D95" i="10"/>
  <c r="E95" i="10"/>
  <c r="G95" i="10"/>
  <c r="H95" i="10"/>
  <c r="I95" i="10"/>
  <c r="J95" i="10"/>
  <c r="K95" i="10"/>
  <c r="M95" i="10"/>
  <c r="N95" i="10"/>
  <c r="O95" i="10"/>
  <c r="P95" i="10"/>
  <c r="Q95" i="10"/>
  <c r="R95" i="10"/>
  <c r="T95" i="10"/>
  <c r="U95" i="10"/>
  <c r="V95" i="10"/>
  <c r="W95" i="10"/>
  <c r="X95" i="10"/>
  <c r="Y95" i="10"/>
  <c r="AA95" i="10"/>
  <c r="AB95" i="10"/>
  <c r="AC95" i="10"/>
  <c r="AD95" i="10"/>
  <c r="AE95" i="10"/>
  <c r="AF95" i="10"/>
  <c r="AH95" i="10"/>
  <c r="AI95" i="10"/>
  <c r="AJ95" i="10"/>
  <c r="AK95" i="10"/>
  <c r="AL95" i="10"/>
  <c r="AM95" i="10"/>
  <c r="AN95" i="10"/>
  <c r="AO95" i="10"/>
  <c r="AP95" i="10"/>
  <c r="AQ95" i="10"/>
  <c r="AS95" i="10"/>
  <c r="AT95" i="10"/>
  <c r="AU95" i="10"/>
  <c r="AV95" i="10"/>
  <c r="AW95" i="10"/>
  <c r="AX95" i="10"/>
  <c r="AZ95" i="10"/>
  <c r="BA95" i="10"/>
  <c r="BB95" i="10"/>
  <c r="BC95" i="10"/>
  <c r="BD95" i="10"/>
  <c r="BE95" i="10"/>
  <c r="BG95" i="10"/>
  <c r="A96" i="10"/>
  <c r="B96" i="10"/>
  <c r="C96" i="10"/>
  <c r="D96" i="10"/>
  <c r="E96" i="10"/>
  <c r="G96" i="10"/>
  <c r="H96" i="10"/>
  <c r="I96" i="10"/>
  <c r="J96" i="10"/>
  <c r="K96" i="10"/>
  <c r="M96" i="10"/>
  <c r="N96" i="10"/>
  <c r="O96" i="10"/>
  <c r="P96" i="10"/>
  <c r="Q96" i="10"/>
  <c r="R96" i="10"/>
  <c r="T96" i="10"/>
  <c r="U96" i="10"/>
  <c r="V96" i="10"/>
  <c r="W96" i="10"/>
  <c r="X96" i="10"/>
  <c r="Y96" i="10"/>
  <c r="AA96" i="10"/>
  <c r="AB96" i="10"/>
  <c r="AC96" i="10"/>
  <c r="AD96" i="10"/>
  <c r="AE96" i="10"/>
  <c r="AF96" i="10"/>
  <c r="AH96" i="10"/>
  <c r="AI96" i="10"/>
  <c r="AJ96" i="10"/>
  <c r="AK96" i="10"/>
  <c r="AL96" i="10"/>
  <c r="AM96" i="10"/>
  <c r="AN96" i="10"/>
  <c r="AO96" i="10"/>
  <c r="AP96" i="10"/>
  <c r="AQ96" i="10"/>
  <c r="AS96" i="10"/>
  <c r="AT96" i="10"/>
  <c r="AU96" i="10"/>
  <c r="AV96" i="10"/>
  <c r="AW96" i="10"/>
  <c r="AX96" i="10"/>
  <c r="AZ96" i="10"/>
  <c r="BA96" i="10"/>
  <c r="BB96" i="10"/>
  <c r="BC96" i="10"/>
  <c r="BD96" i="10"/>
  <c r="BE96" i="10"/>
  <c r="BG96" i="10"/>
  <c r="A97" i="10"/>
  <c r="B97" i="10"/>
  <c r="C97" i="10"/>
  <c r="D97" i="10"/>
  <c r="E97" i="10"/>
  <c r="G97" i="10"/>
  <c r="H97" i="10"/>
  <c r="I97" i="10"/>
  <c r="J97" i="10"/>
  <c r="K97" i="10"/>
  <c r="M97" i="10"/>
  <c r="N97" i="10"/>
  <c r="O97" i="10"/>
  <c r="P97" i="10"/>
  <c r="Q97" i="10"/>
  <c r="R97" i="10"/>
  <c r="T97" i="10"/>
  <c r="U97" i="10"/>
  <c r="V97" i="10"/>
  <c r="W97" i="10"/>
  <c r="X97" i="10"/>
  <c r="Y97" i="10"/>
  <c r="AA97" i="10"/>
  <c r="AB97" i="10"/>
  <c r="AC97" i="10"/>
  <c r="AD97" i="10"/>
  <c r="AE97" i="10"/>
  <c r="AF97" i="10"/>
  <c r="AH97" i="10"/>
  <c r="AI97" i="10"/>
  <c r="AJ97" i="10"/>
  <c r="AK97" i="10"/>
  <c r="AL97" i="10"/>
  <c r="AM97" i="10"/>
  <c r="AN97" i="10"/>
  <c r="AO97" i="10"/>
  <c r="AP97" i="10"/>
  <c r="AQ97" i="10"/>
  <c r="AS97" i="10"/>
  <c r="AT97" i="10"/>
  <c r="AU97" i="10"/>
  <c r="AV97" i="10"/>
  <c r="AW97" i="10"/>
  <c r="AX97" i="10"/>
  <c r="AZ97" i="10"/>
  <c r="BA97" i="10"/>
  <c r="BB97" i="10"/>
  <c r="BC97" i="10"/>
  <c r="BD97" i="10"/>
  <c r="BE97" i="10"/>
  <c r="BG97" i="10"/>
  <c r="A98" i="10"/>
  <c r="B98" i="10"/>
  <c r="C98" i="10"/>
  <c r="D98" i="10"/>
  <c r="E98" i="10"/>
  <c r="G98" i="10"/>
  <c r="H98" i="10"/>
  <c r="I98" i="10"/>
  <c r="J98" i="10"/>
  <c r="K98" i="10"/>
  <c r="M98" i="10"/>
  <c r="N98" i="10"/>
  <c r="O98" i="10"/>
  <c r="P98" i="10"/>
  <c r="Q98" i="10"/>
  <c r="R98" i="10"/>
  <c r="T98" i="10"/>
  <c r="U98" i="10"/>
  <c r="V98" i="10"/>
  <c r="W98" i="10"/>
  <c r="X98" i="10"/>
  <c r="Y98" i="10"/>
  <c r="AA98" i="10"/>
  <c r="AB98" i="10"/>
  <c r="AC98" i="10"/>
  <c r="AD98" i="10"/>
  <c r="AE98" i="10"/>
  <c r="AF98" i="10"/>
  <c r="AH98" i="10"/>
  <c r="AI98" i="10"/>
  <c r="AJ98" i="10"/>
  <c r="AK98" i="10"/>
  <c r="AL98" i="10"/>
  <c r="AM98" i="10"/>
  <c r="AN98" i="10"/>
  <c r="AO98" i="10"/>
  <c r="AP98" i="10"/>
  <c r="AQ98" i="10"/>
  <c r="AS98" i="10"/>
  <c r="AT98" i="10"/>
  <c r="AU98" i="10"/>
  <c r="AV98" i="10"/>
  <c r="AW98" i="10"/>
  <c r="AX98" i="10"/>
  <c r="AZ98" i="10"/>
  <c r="BA98" i="10"/>
  <c r="BB98" i="10"/>
  <c r="BC98" i="10"/>
  <c r="BD98" i="10"/>
  <c r="BE98" i="10"/>
  <c r="BG98" i="10"/>
  <c r="A99" i="10"/>
  <c r="B99" i="10"/>
  <c r="C99" i="10"/>
  <c r="D99" i="10"/>
  <c r="E99" i="10"/>
  <c r="G99" i="10"/>
  <c r="H99" i="10"/>
  <c r="I99" i="10"/>
  <c r="J99" i="10"/>
  <c r="K99" i="10"/>
  <c r="M99" i="10"/>
  <c r="N99" i="10"/>
  <c r="O99" i="10"/>
  <c r="P99" i="10"/>
  <c r="Q99" i="10"/>
  <c r="R99" i="10"/>
  <c r="T99" i="10"/>
  <c r="U99" i="10"/>
  <c r="V99" i="10"/>
  <c r="W99" i="10"/>
  <c r="X99" i="10"/>
  <c r="Y99" i="10"/>
  <c r="AA99" i="10"/>
  <c r="AB99" i="10"/>
  <c r="AC99" i="10"/>
  <c r="AD99" i="10"/>
  <c r="AE99" i="10"/>
  <c r="AF99" i="10"/>
  <c r="AH99" i="10"/>
  <c r="AI99" i="10"/>
  <c r="AJ99" i="10"/>
  <c r="AK99" i="10"/>
  <c r="AL99" i="10"/>
  <c r="AM99" i="10"/>
  <c r="AN99" i="10"/>
  <c r="AO99" i="10"/>
  <c r="AP99" i="10"/>
  <c r="AQ99" i="10"/>
  <c r="AS99" i="10"/>
  <c r="AT99" i="10"/>
  <c r="AU99" i="10"/>
  <c r="AV99" i="10"/>
  <c r="AW99" i="10"/>
  <c r="AX99" i="10"/>
  <c r="AZ99" i="10"/>
  <c r="BA99" i="10"/>
  <c r="BB99" i="10"/>
  <c r="BC99" i="10"/>
  <c r="BD99" i="10"/>
  <c r="BE99" i="10"/>
  <c r="BG99" i="10"/>
  <c r="A100" i="10"/>
  <c r="B100" i="10"/>
  <c r="C100" i="10"/>
  <c r="D100" i="10"/>
  <c r="E100" i="10"/>
  <c r="G100" i="10"/>
  <c r="H100" i="10"/>
  <c r="I100" i="10"/>
  <c r="J100" i="10"/>
  <c r="K100" i="10"/>
  <c r="M100" i="10"/>
  <c r="N100" i="10"/>
  <c r="O100" i="10"/>
  <c r="P100" i="10"/>
  <c r="Q100" i="10"/>
  <c r="R100" i="10"/>
  <c r="T100" i="10"/>
  <c r="U100" i="10"/>
  <c r="V100" i="10"/>
  <c r="W100" i="10"/>
  <c r="X100" i="10"/>
  <c r="Y100" i="10"/>
  <c r="AA100" i="10"/>
  <c r="AB100" i="10"/>
  <c r="AC100" i="10"/>
  <c r="AD100" i="10"/>
  <c r="AE100" i="10"/>
  <c r="AF100" i="10"/>
  <c r="AH100" i="10"/>
  <c r="AI100" i="10"/>
  <c r="AJ100" i="10"/>
  <c r="AK100" i="10"/>
  <c r="AL100" i="10"/>
  <c r="AM100" i="10"/>
  <c r="AN100" i="10"/>
  <c r="AO100" i="10"/>
  <c r="AP100" i="10"/>
  <c r="AQ100" i="10"/>
  <c r="AS100" i="10"/>
  <c r="AT100" i="10"/>
  <c r="AU100" i="10"/>
  <c r="AV100" i="10"/>
  <c r="AW100" i="10"/>
  <c r="AX100" i="10"/>
  <c r="AZ100" i="10"/>
  <c r="BA100" i="10"/>
  <c r="BB100" i="10"/>
  <c r="BC100" i="10"/>
  <c r="BD100" i="10"/>
  <c r="BE100" i="10"/>
  <c r="BG100" i="10"/>
  <c r="A101" i="10"/>
  <c r="B101" i="10"/>
  <c r="C101" i="10"/>
  <c r="D101" i="10"/>
  <c r="E101" i="10"/>
  <c r="G101" i="10"/>
  <c r="H101" i="10"/>
  <c r="I101" i="10"/>
  <c r="J101" i="10"/>
  <c r="K101" i="10"/>
  <c r="M101" i="10"/>
  <c r="N101" i="10"/>
  <c r="O101" i="10"/>
  <c r="P101" i="10"/>
  <c r="Q101" i="10"/>
  <c r="R101" i="10"/>
  <c r="T101" i="10"/>
  <c r="U101" i="10"/>
  <c r="V101" i="10"/>
  <c r="W101" i="10"/>
  <c r="X101" i="10"/>
  <c r="Y101" i="10"/>
  <c r="AA101" i="10"/>
  <c r="AB101" i="10"/>
  <c r="AC101" i="10"/>
  <c r="AD101" i="10"/>
  <c r="AE101" i="10"/>
  <c r="AF101" i="10"/>
  <c r="AH101" i="10"/>
  <c r="AI101" i="10"/>
  <c r="AJ101" i="10"/>
  <c r="AK101" i="10"/>
  <c r="AL101" i="10"/>
  <c r="AM101" i="10"/>
  <c r="AN101" i="10"/>
  <c r="AO101" i="10"/>
  <c r="AP101" i="10"/>
  <c r="AQ101" i="10"/>
  <c r="AS101" i="10"/>
  <c r="AT101" i="10"/>
  <c r="AU101" i="10"/>
  <c r="AV101" i="10"/>
  <c r="AW101" i="10"/>
  <c r="AX101" i="10"/>
  <c r="AZ101" i="10"/>
  <c r="BA101" i="10"/>
  <c r="BB101" i="10"/>
  <c r="BC101" i="10"/>
  <c r="BD101" i="10"/>
  <c r="BE101" i="10"/>
  <c r="BG101" i="10"/>
  <c r="A102" i="10"/>
  <c r="B102" i="10"/>
  <c r="C102" i="10"/>
  <c r="D102" i="10"/>
  <c r="E102" i="10"/>
  <c r="G102" i="10"/>
  <c r="H102" i="10"/>
  <c r="I102" i="10"/>
  <c r="J102" i="10"/>
  <c r="K102" i="10"/>
  <c r="M102" i="10"/>
  <c r="N102" i="10"/>
  <c r="O102" i="10"/>
  <c r="P102" i="10"/>
  <c r="Q102" i="10"/>
  <c r="R102" i="10"/>
  <c r="T102" i="10"/>
  <c r="U102" i="10"/>
  <c r="V102" i="10"/>
  <c r="W102" i="10"/>
  <c r="X102" i="10"/>
  <c r="Y102" i="10"/>
  <c r="AA102" i="10"/>
  <c r="AB102" i="10"/>
  <c r="AC102" i="10"/>
  <c r="AD102" i="10"/>
  <c r="AE102" i="10"/>
  <c r="AF102" i="10"/>
  <c r="AH102" i="10"/>
  <c r="AI102" i="10"/>
  <c r="AJ102" i="10"/>
  <c r="AK102" i="10"/>
  <c r="AL102" i="10"/>
  <c r="AM102" i="10"/>
  <c r="AN102" i="10"/>
  <c r="AO102" i="10"/>
  <c r="AP102" i="10"/>
  <c r="AQ102" i="10"/>
  <c r="AS102" i="10"/>
  <c r="AT102" i="10"/>
  <c r="AU102" i="10"/>
  <c r="AV102" i="10"/>
  <c r="AW102" i="10"/>
  <c r="AX102" i="10"/>
  <c r="AZ102" i="10"/>
  <c r="BA102" i="10"/>
  <c r="BB102" i="10"/>
  <c r="BC102" i="10"/>
  <c r="BD102" i="10"/>
  <c r="BE102" i="10"/>
  <c r="BG102" i="10"/>
  <c r="A103" i="10"/>
  <c r="B103" i="10"/>
  <c r="C103" i="10"/>
  <c r="D103" i="10"/>
  <c r="E103" i="10"/>
  <c r="G103" i="10"/>
  <c r="H103" i="10"/>
  <c r="I103" i="10"/>
  <c r="J103" i="10"/>
  <c r="K103" i="10"/>
  <c r="M103" i="10"/>
  <c r="N103" i="10"/>
  <c r="O103" i="10"/>
  <c r="P103" i="10"/>
  <c r="Q103" i="10"/>
  <c r="R103" i="10"/>
  <c r="T103" i="10"/>
  <c r="U103" i="10"/>
  <c r="V103" i="10"/>
  <c r="W103" i="10"/>
  <c r="X103" i="10"/>
  <c r="Y103" i="10"/>
  <c r="AA103" i="10"/>
  <c r="AB103" i="10"/>
  <c r="AC103" i="10"/>
  <c r="AD103" i="10"/>
  <c r="AE103" i="10"/>
  <c r="AF103" i="10"/>
  <c r="AH103" i="10"/>
  <c r="AI103" i="10"/>
  <c r="AJ103" i="10"/>
  <c r="AK103" i="10"/>
  <c r="AL103" i="10"/>
  <c r="AM103" i="10"/>
  <c r="AN103" i="10"/>
  <c r="AO103" i="10"/>
  <c r="AP103" i="10"/>
  <c r="AQ103" i="10"/>
  <c r="AS103" i="10"/>
  <c r="AT103" i="10"/>
  <c r="AU103" i="10"/>
  <c r="AV103" i="10"/>
  <c r="AW103" i="10"/>
  <c r="AX103" i="10"/>
  <c r="AZ103" i="10"/>
  <c r="BA103" i="10"/>
  <c r="BB103" i="10"/>
  <c r="BC103" i="10"/>
  <c r="BD103" i="10"/>
  <c r="BE103" i="10"/>
  <c r="BG103" i="10"/>
  <c r="A104" i="10"/>
  <c r="B104" i="10"/>
  <c r="C104" i="10"/>
  <c r="D104" i="10"/>
  <c r="E104" i="10"/>
  <c r="G104" i="10"/>
  <c r="H104" i="10"/>
  <c r="I104" i="10"/>
  <c r="J104" i="10"/>
  <c r="K104" i="10"/>
  <c r="M104" i="10"/>
  <c r="N104" i="10"/>
  <c r="O104" i="10"/>
  <c r="P104" i="10"/>
  <c r="Q104" i="10"/>
  <c r="R104" i="10"/>
  <c r="T104" i="10"/>
  <c r="U104" i="10"/>
  <c r="V104" i="10"/>
  <c r="W104" i="10"/>
  <c r="X104" i="10"/>
  <c r="Y104" i="10"/>
  <c r="AA104" i="10"/>
  <c r="AB104" i="10"/>
  <c r="AC104" i="10"/>
  <c r="AD104" i="10"/>
  <c r="AE104" i="10"/>
  <c r="AF104" i="10"/>
  <c r="AH104" i="10"/>
  <c r="AI104" i="10"/>
  <c r="AJ104" i="10"/>
  <c r="AK104" i="10"/>
  <c r="AL104" i="10"/>
  <c r="AM104" i="10"/>
  <c r="AN104" i="10"/>
  <c r="AO104" i="10"/>
  <c r="AP104" i="10"/>
  <c r="AQ104" i="10"/>
  <c r="AS104" i="10"/>
  <c r="AT104" i="10"/>
  <c r="AU104" i="10"/>
  <c r="AV104" i="10"/>
  <c r="AW104" i="10"/>
  <c r="AX104" i="10"/>
  <c r="AZ104" i="10"/>
  <c r="BA104" i="10"/>
  <c r="BB104" i="10"/>
  <c r="BC104" i="10"/>
  <c r="BD104" i="10"/>
  <c r="BE104" i="10"/>
  <c r="BG104" i="10"/>
  <c r="A105" i="10"/>
  <c r="B105" i="10"/>
  <c r="C105" i="10"/>
  <c r="D105" i="10"/>
  <c r="E105" i="10"/>
  <c r="G105" i="10"/>
  <c r="H105" i="10"/>
  <c r="I105" i="10"/>
  <c r="J105" i="10"/>
  <c r="K105" i="10"/>
  <c r="M105" i="10"/>
  <c r="N105" i="10"/>
  <c r="O105" i="10"/>
  <c r="P105" i="10"/>
  <c r="Q105" i="10"/>
  <c r="R105" i="10"/>
  <c r="T105" i="10"/>
  <c r="U105" i="10"/>
  <c r="V105" i="10"/>
  <c r="W105" i="10"/>
  <c r="X105" i="10"/>
  <c r="Y105" i="10"/>
  <c r="AA105" i="10"/>
  <c r="AB105" i="10"/>
  <c r="AC105" i="10"/>
  <c r="AD105" i="10"/>
  <c r="AE105" i="10"/>
  <c r="AF105" i="10"/>
  <c r="AH105" i="10"/>
  <c r="AI105" i="10"/>
  <c r="AJ105" i="10"/>
  <c r="AK105" i="10"/>
  <c r="AL105" i="10"/>
  <c r="AM105" i="10"/>
  <c r="AN105" i="10"/>
  <c r="AO105" i="10"/>
  <c r="AP105" i="10"/>
  <c r="AQ105" i="10"/>
  <c r="AS105" i="10"/>
  <c r="AT105" i="10"/>
  <c r="AU105" i="10"/>
  <c r="AV105" i="10"/>
  <c r="AW105" i="10"/>
  <c r="AX105" i="10"/>
  <c r="AZ105" i="10"/>
  <c r="BA105" i="10"/>
  <c r="BB105" i="10"/>
  <c r="BC105" i="10"/>
  <c r="BD105" i="10"/>
  <c r="BE105" i="10"/>
  <c r="BG105" i="10"/>
  <c r="A106" i="10"/>
  <c r="B106" i="10"/>
  <c r="C106" i="10"/>
  <c r="D106" i="10"/>
  <c r="E106" i="10"/>
  <c r="G106" i="10"/>
  <c r="H106" i="10"/>
  <c r="I106" i="10"/>
  <c r="J106" i="10"/>
  <c r="K106" i="10"/>
  <c r="M106" i="10"/>
  <c r="N106" i="10"/>
  <c r="O106" i="10"/>
  <c r="P106" i="10"/>
  <c r="Q106" i="10"/>
  <c r="R106" i="10"/>
  <c r="T106" i="10"/>
  <c r="U106" i="10"/>
  <c r="V106" i="10"/>
  <c r="W106" i="10"/>
  <c r="X106" i="10"/>
  <c r="Y106" i="10"/>
  <c r="AA106" i="10"/>
  <c r="AB106" i="10"/>
  <c r="AC106" i="10"/>
  <c r="AD106" i="10"/>
  <c r="AE106" i="10"/>
  <c r="AF106" i="10"/>
  <c r="AH106" i="10"/>
  <c r="AI106" i="10"/>
  <c r="AJ106" i="10"/>
  <c r="AK106" i="10"/>
  <c r="AL106" i="10"/>
  <c r="AM106" i="10"/>
  <c r="AN106" i="10"/>
  <c r="AO106" i="10"/>
  <c r="AP106" i="10"/>
  <c r="AQ106" i="10"/>
  <c r="AS106" i="10"/>
  <c r="AT106" i="10"/>
  <c r="AU106" i="10"/>
  <c r="AV106" i="10"/>
  <c r="AW106" i="10"/>
  <c r="AX106" i="10"/>
  <c r="AZ106" i="10"/>
  <c r="BA106" i="10"/>
  <c r="BB106" i="10"/>
  <c r="BC106" i="10"/>
  <c r="BD106" i="10"/>
  <c r="BE106" i="10"/>
  <c r="BG106" i="10"/>
  <c r="A107" i="10"/>
  <c r="B107" i="10"/>
  <c r="C107" i="10"/>
  <c r="D107" i="10"/>
  <c r="E107" i="10"/>
  <c r="G107" i="10"/>
  <c r="H107" i="10"/>
  <c r="I107" i="10"/>
  <c r="J107" i="10"/>
  <c r="K107" i="10"/>
  <c r="M107" i="10"/>
  <c r="N107" i="10"/>
  <c r="O107" i="10"/>
  <c r="P107" i="10"/>
  <c r="Q107" i="10"/>
  <c r="R107" i="10"/>
  <c r="T107" i="10"/>
  <c r="U107" i="10"/>
  <c r="V107" i="10"/>
  <c r="W107" i="10"/>
  <c r="X107" i="10"/>
  <c r="Y107" i="10"/>
  <c r="AA107" i="10"/>
  <c r="AB107" i="10"/>
  <c r="AC107" i="10"/>
  <c r="AD107" i="10"/>
  <c r="AE107" i="10"/>
  <c r="AF107" i="10"/>
  <c r="AH107" i="10"/>
  <c r="AI107" i="10"/>
  <c r="AJ107" i="10"/>
  <c r="AK107" i="10"/>
  <c r="AL107" i="10"/>
  <c r="AM107" i="10"/>
  <c r="AN107" i="10"/>
  <c r="AO107" i="10"/>
  <c r="AP107" i="10"/>
  <c r="AQ107" i="10"/>
  <c r="AS107" i="10"/>
  <c r="AT107" i="10"/>
  <c r="AU107" i="10"/>
  <c r="AV107" i="10"/>
  <c r="AW107" i="10"/>
  <c r="AX107" i="10"/>
  <c r="AZ107" i="10"/>
  <c r="BA107" i="10"/>
  <c r="BB107" i="10"/>
  <c r="BC107" i="10"/>
  <c r="BD107" i="10"/>
  <c r="BE107" i="10"/>
  <c r="BG107" i="10"/>
  <c r="A108" i="10"/>
  <c r="B108" i="10"/>
  <c r="C108" i="10"/>
  <c r="D108" i="10"/>
  <c r="E108" i="10"/>
  <c r="G108" i="10"/>
  <c r="H108" i="10"/>
  <c r="I108" i="10"/>
  <c r="J108" i="10"/>
  <c r="K108" i="10"/>
  <c r="M108" i="10"/>
  <c r="N108" i="10"/>
  <c r="O108" i="10"/>
  <c r="P108" i="10"/>
  <c r="Q108" i="10"/>
  <c r="R108" i="10"/>
  <c r="T108" i="10"/>
  <c r="U108" i="10"/>
  <c r="V108" i="10"/>
  <c r="W108" i="10"/>
  <c r="X108" i="10"/>
  <c r="Y108" i="10"/>
  <c r="AA108" i="10"/>
  <c r="AB108" i="10"/>
  <c r="AC108" i="10"/>
  <c r="AD108" i="10"/>
  <c r="AE108" i="10"/>
  <c r="AF108" i="10"/>
  <c r="AH108" i="10"/>
  <c r="AI108" i="10"/>
  <c r="AJ108" i="10"/>
  <c r="AK108" i="10"/>
  <c r="AL108" i="10"/>
  <c r="AM108" i="10"/>
  <c r="AN108" i="10"/>
  <c r="AO108" i="10"/>
  <c r="AP108" i="10"/>
  <c r="AQ108" i="10"/>
  <c r="AS108" i="10"/>
  <c r="AT108" i="10"/>
  <c r="AU108" i="10"/>
  <c r="AV108" i="10"/>
  <c r="AW108" i="10"/>
  <c r="AX108" i="10"/>
  <c r="AZ108" i="10"/>
  <c r="BA108" i="10"/>
  <c r="BB108" i="10"/>
  <c r="BC108" i="10"/>
  <c r="BD108" i="10"/>
  <c r="BE108" i="10"/>
  <c r="BG108" i="10"/>
  <c r="A109" i="10"/>
  <c r="B109" i="10"/>
  <c r="C109" i="10"/>
  <c r="D109" i="10"/>
  <c r="E109" i="10"/>
  <c r="G109" i="10"/>
  <c r="H109" i="10"/>
  <c r="I109" i="10"/>
  <c r="J109" i="10"/>
  <c r="K109" i="10"/>
  <c r="M109" i="10"/>
  <c r="N109" i="10"/>
  <c r="O109" i="10"/>
  <c r="P109" i="10"/>
  <c r="Q109" i="10"/>
  <c r="R109" i="10"/>
  <c r="T109" i="10"/>
  <c r="U109" i="10"/>
  <c r="V109" i="10"/>
  <c r="W109" i="10"/>
  <c r="X109" i="10"/>
  <c r="Y109" i="10"/>
  <c r="AA109" i="10"/>
  <c r="AB109" i="10"/>
  <c r="AC109" i="10"/>
  <c r="AD109" i="10"/>
  <c r="AE109" i="10"/>
  <c r="AF109" i="10"/>
  <c r="AH109" i="10"/>
  <c r="AI109" i="10"/>
  <c r="AJ109" i="10"/>
  <c r="AK109" i="10"/>
  <c r="AL109" i="10"/>
  <c r="AM109" i="10"/>
  <c r="AN109" i="10"/>
  <c r="AO109" i="10"/>
  <c r="AP109" i="10"/>
  <c r="AQ109" i="10"/>
  <c r="AS109" i="10"/>
  <c r="AT109" i="10"/>
  <c r="AU109" i="10"/>
  <c r="AV109" i="10"/>
  <c r="AW109" i="10"/>
  <c r="AX109" i="10"/>
  <c r="AZ109" i="10"/>
  <c r="BA109" i="10"/>
  <c r="BB109" i="10"/>
  <c r="BC109" i="10"/>
  <c r="BD109" i="10"/>
  <c r="BE109" i="10"/>
  <c r="BG109" i="10"/>
  <c r="A110" i="10"/>
  <c r="B110" i="10"/>
  <c r="C110" i="10"/>
  <c r="D110" i="10"/>
  <c r="E110" i="10"/>
  <c r="G110" i="10"/>
  <c r="H110" i="10"/>
  <c r="I110" i="10"/>
  <c r="J110" i="10"/>
  <c r="K110" i="10"/>
  <c r="M110" i="10"/>
  <c r="N110" i="10"/>
  <c r="O110" i="10"/>
  <c r="P110" i="10"/>
  <c r="Q110" i="10"/>
  <c r="R110" i="10"/>
  <c r="T110" i="10"/>
  <c r="U110" i="10"/>
  <c r="V110" i="10"/>
  <c r="W110" i="10"/>
  <c r="X110" i="10"/>
  <c r="Y110" i="10"/>
  <c r="AA110" i="10"/>
  <c r="AB110" i="10"/>
  <c r="AC110" i="10"/>
  <c r="AD110" i="10"/>
  <c r="AE110" i="10"/>
  <c r="AF110" i="10"/>
  <c r="AH110" i="10"/>
  <c r="AI110" i="10"/>
  <c r="AJ110" i="10"/>
  <c r="AK110" i="10"/>
  <c r="AL110" i="10"/>
  <c r="AM110" i="10"/>
  <c r="AN110" i="10"/>
  <c r="AO110" i="10"/>
  <c r="AP110" i="10"/>
  <c r="AQ110" i="10"/>
  <c r="AS110" i="10"/>
  <c r="AT110" i="10"/>
  <c r="AU110" i="10"/>
  <c r="AV110" i="10"/>
  <c r="AW110" i="10"/>
  <c r="AX110" i="10"/>
  <c r="AZ110" i="10"/>
  <c r="BA110" i="10"/>
  <c r="BB110" i="10"/>
  <c r="BC110" i="10"/>
  <c r="BD110" i="10"/>
  <c r="BE110" i="10"/>
  <c r="BG110" i="10"/>
  <c r="A111" i="10"/>
  <c r="B111" i="10"/>
  <c r="C111" i="10"/>
  <c r="D111" i="10"/>
  <c r="E111" i="10"/>
  <c r="G111" i="10"/>
  <c r="H111" i="10"/>
  <c r="I111" i="10"/>
  <c r="J111" i="10"/>
  <c r="K111" i="10"/>
  <c r="M111" i="10"/>
  <c r="N111" i="10"/>
  <c r="O111" i="10"/>
  <c r="P111" i="10"/>
  <c r="Q111" i="10"/>
  <c r="R111" i="10"/>
  <c r="T111" i="10"/>
  <c r="U111" i="10"/>
  <c r="V111" i="10"/>
  <c r="W111" i="10"/>
  <c r="X111" i="10"/>
  <c r="Y111" i="10"/>
  <c r="AA111" i="10"/>
  <c r="AB111" i="10"/>
  <c r="AC111" i="10"/>
  <c r="AD111" i="10"/>
  <c r="AE111" i="10"/>
  <c r="AF111" i="10"/>
  <c r="AH111" i="10"/>
  <c r="AI111" i="10"/>
  <c r="AJ111" i="10"/>
  <c r="AK111" i="10"/>
  <c r="AL111" i="10"/>
  <c r="AM111" i="10"/>
  <c r="AN111" i="10"/>
  <c r="AO111" i="10"/>
  <c r="AP111" i="10"/>
  <c r="AQ111" i="10"/>
  <c r="AS111" i="10"/>
  <c r="AT111" i="10"/>
  <c r="AU111" i="10"/>
  <c r="AV111" i="10"/>
  <c r="AW111" i="10"/>
  <c r="AX111" i="10"/>
  <c r="AZ111" i="10"/>
  <c r="BA111" i="10"/>
  <c r="BB111" i="10"/>
  <c r="BC111" i="10"/>
  <c r="BD111" i="10"/>
  <c r="BE111" i="10"/>
  <c r="BG111" i="10"/>
  <c r="A112" i="10"/>
  <c r="B112" i="10"/>
  <c r="C112" i="10"/>
  <c r="D112" i="10"/>
  <c r="E112" i="10"/>
  <c r="G112" i="10"/>
  <c r="H112" i="10"/>
  <c r="I112" i="10"/>
  <c r="J112" i="10"/>
  <c r="K112" i="10"/>
  <c r="M112" i="10"/>
  <c r="N112" i="10"/>
  <c r="O112" i="10"/>
  <c r="P112" i="10"/>
  <c r="Q112" i="10"/>
  <c r="R112" i="10"/>
  <c r="T112" i="10"/>
  <c r="U112" i="10"/>
  <c r="V112" i="10"/>
  <c r="W112" i="10"/>
  <c r="X112" i="10"/>
  <c r="Y112" i="10"/>
  <c r="AA112" i="10"/>
  <c r="AB112" i="10"/>
  <c r="AC112" i="10"/>
  <c r="AD112" i="10"/>
  <c r="AE112" i="10"/>
  <c r="AF112" i="10"/>
  <c r="AH112" i="10"/>
  <c r="AI112" i="10"/>
  <c r="AJ112" i="10"/>
  <c r="AK112" i="10"/>
  <c r="AL112" i="10"/>
  <c r="AM112" i="10"/>
  <c r="AN112" i="10"/>
  <c r="AO112" i="10"/>
  <c r="AP112" i="10"/>
  <c r="AQ112" i="10"/>
  <c r="AS112" i="10"/>
  <c r="AT112" i="10"/>
  <c r="AU112" i="10"/>
  <c r="AV112" i="10"/>
  <c r="AW112" i="10"/>
  <c r="AX112" i="10"/>
  <c r="AZ112" i="10"/>
  <c r="BA112" i="10"/>
  <c r="BB112" i="10"/>
  <c r="BC112" i="10"/>
  <c r="BD112" i="10"/>
  <c r="BE112" i="10"/>
  <c r="BG112" i="10"/>
  <c r="A113" i="10"/>
  <c r="B113" i="10"/>
  <c r="C113" i="10"/>
  <c r="D113" i="10"/>
  <c r="E113" i="10"/>
  <c r="G113" i="10"/>
  <c r="H113" i="10"/>
  <c r="I113" i="10"/>
  <c r="J113" i="10"/>
  <c r="K113" i="10"/>
  <c r="M113" i="10"/>
  <c r="N113" i="10"/>
  <c r="O113" i="10"/>
  <c r="P113" i="10"/>
  <c r="Q113" i="10"/>
  <c r="R113" i="10"/>
  <c r="T113" i="10"/>
  <c r="U113" i="10"/>
  <c r="V113" i="10"/>
  <c r="W113" i="10"/>
  <c r="X113" i="10"/>
  <c r="Y113" i="10"/>
  <c r="AA113" i="10"/>
  <c r="AB113" i="10"/>
  <c r="AC113" i="10"/>
  <c r="AD113" i="10"/>
  <c r="AE113" i="10"/>
  <c r="AF113" i="10"/>
  <c r="AH113" i="10"/>
  <c r="AI113" i="10"/>
  <c r="AJ113" i="10"/>
  <c r="AK113" i="10"/>
  <c r="AL113" i="10"/>
  <c r="AM113" i="10"/>
  <c r="AN113" i="10"/>
  <c r="AO113" i="10"/>
  <c r="AP113" i="10"/>
  <c r="AQ113" i="10"/>
  <c r="AS113" i="10"/>
  <c r="AT113" i="10"/>
  <c r="AU113" i="10"/>
  <c r="AV113" i="10"/>
  <c r="AW113" i="10"/>
  <c r="AX113" i="10"/>
  <c r="AZ113" i="10"/>
  <c r="BA113" i="10"/>
  <c r="BB113" i="10"/>
  <c r="BC113" i="10"/>
  <c r="BD113" i="10"/>
  <c r="BE113" i="10"/>
  <c r="BG113" i="10"/>
  <c r="A114" i="10"/>
  <c r="B114" i="10"/>
  <c r="C114" i="10"/>
  <c r="D114" i="10"/>
  <c r="E114" i="10"/>
  <c r="G114" i="10"/>
  <c r="H114" i="10"/>
  <c r="I114" i="10"/>
  <c r="J114" i="10"/>
  <c r="K114" i="10"/>
  <c r="M114" i="10"/>
  <c r="N114" i="10"/>
  <c r="O114" i="10"/>
  <c r="P114" i="10"/>
  <c r="Q114" i="10"/>
  <c r="R114" i="10"/>
  <c r="T114" i="10"/>
  <c r="U114" i="10"/>
  <c r="V114" i="10"/>
  <c r="W114" i="10"/>
  <c r="X114" i="10"/>
  <c r="Y114" i="10"/>
  <c r="AA114" i="10"/>
  <c r="AB114" i="10"/>
  <c r="AC114" i="10"/>
  <c r="AD114" i="10"/>
  <c r="AE114" i="10"/>
  <c r="AF114" i="10"/>
  <c r="AH114" i="10"/>
  <c r="AI114" i="10"/>
  <c r="AJ114" i="10"/>
  <c r="AK114" i="10"/>
  <c r="AL114" i="10"/>
  <c r="AM114" i="10"/>
  <c r="AN114" i="10"/>
  <c r="AO114" i="10"/>
  <c r="AP114" i="10"/>
  <c r="AQ114" i="10"/>
  <c r="AS114" i="10"/>
  <c r="AT114" i="10"/>
  <c r="AU114" i="10"/>
  <c r="AV114" i="10"/>
  <c r="AW114" i="10"/>
  <c r="AX114" i="10"/>
  <c r="AZ114" i="10"/>
  <c r="BA114" i="10"/>
  <c r="BB114" i="10"/>
  <c r="BC114" i="10"/>
  <c r="BD114" i="10"/>
  <c r="BE114" i="10"/>
  <c r="BG114" i="10"/>
  <c r="A115" i="10"/>
  <c r="B115" i="10"/>
  <c r="C115" i="10"/>
  <c r="D115" i="10"/>
  <c r="E115" i="10"/>
  <c r="G115" i="10"/>
  <c r="H115" i="10"/>
  <c r="I115" i="10"/>
  <c r="J115" i="10"/>
  <c r="K115" i="10"/>
  <c r="M115" i="10"/>
  <c r="N115" i="10"/>
  <c r="O115" i="10"/>
  <c r="P115" i="10"/>
  <c r="Q115" i="10"/>
  <c r="R115" i="10"/>
  <c r="T115" i="10"/>
  <c r="U115" i="10"/>
  <c r="V115" i="10"/>
  <c r="W115" i="10"/>
  <c r="X115" i="10"/>
  <c r="Y115" i="10"/>
  <c r="AA115" i="10"/>
  <c r="AB115" i="10"/>
  <c r="AC115" i="10"/>
  <c r="AD115" i="10"/>
  <c r="AE115" i="10"/>
  <c r="AF115" i="10"/>
  <c r="AH115" i="10"/>
  <c r="AI115" i="10"/>
  <c r="AJ115" i="10"/>
  <c r="AK115" i="10"/>
  <c r="AL115" i="10"/>
  <c r="AM115" i="10"/>
  <c r="AN115" i="10"/>
  <c r="AO115" i="10"/>
  <c r="AP115" i="10"/>
  <c r="AQ115" i="10"/>
  <c r="AS115" i="10"/>
  <c r="AT115" i="10"/>
  <c r="AU115" i="10"/>
  <c r="AV115" i="10"/>
  <c r="AW115" i="10"/>
  <c r="AX115" i="10"/>
  <c r="AZ115" i="10"/>
  <c r="BA115" i="10"/>
  <c r="BB115" i="10"/>
  <c r="BC115" i="10"/>
  <c r="BD115" i="10"/>
  <c r="BE115" i="10"/>
  <c r="BG115" i="10"/>
  <c r="A116" i="10"/>
  <c r="B116" i="10"/>
  <c r="C116" i="10"/>
  <c r="D116" i="10"/>
  <c r="E116" i="10"/>
  <c r="G116" i="10"/>
  <c r="H116" i="10"/>
  <c r="I116" i="10"/>
  <c r="J116" i="10"/>
  <c r="K116" i="10"/>
  <c r="M116" i="10"/>
  <c r="N116" i="10"/>
  <c r="O116" i="10"/>
  <c r="P116" i="10"/>
  <c r="Q116" i="10"/>
  <c r="R116" i="10"/>
  <c r="T116" i="10"/>
  <c r="U116" i="10"/>
  <c r="V116" i="10"/>
  <c r="W116" i="10"/>
  <c r="X116" i="10"/>
  <c r="Y116" i="10"/>
  <c r="AA116" i="10"/>
  <c r="AB116" i="10"/>
  <c r="AC116" i="10"/>
  <c r="AD116" i="10"/>
  <c r="AE116" i="10"/>
  <c r="AF116" i="10"/>
  <c r="AH116" i="10"/>
  <c r="AI116" i="10"/>
  <c r="AJ116" i="10"/>
  <c r="AK116" i="10"/>
  <c r="AL116" i="10"/>
  <c r="AM116" i="10"/>
  <c r="AN116" i="10"/>
  <c r="AO116" i="10"/>
  <c r="AP116" i="10"/>
  <c r="AQ116" i="10"/>
  <c r="AS116" i="10"/>
  <c r="AT116" i="10"/>
  <c r="AU116" i="10"/>
  <c r="AV116" i="10"/>
  <c r="AW116" i="10"/>
  <c r="AX116" i="10"/>
  <c r="AZ116" i="10"/>
  <c r="BA116" i="10"/>
  <c r="BB116" i="10"/>
  <c r="BC116" i="10"/>
  <c r="BD116" i="10"/>
  <c r="BE116" i="10"/>
  <c r="BG116" i="10"/>
  <c r="A117" i="10"/>
  <c r="B117" i="10"/>
  <c r="C117" i="10"/>
  <c r="D117" i="10"/>
  <c r="E117" i="10"/>
  <c r="G117" i="10"/>
  <c r="H117" i="10"/>
  <c r="I117" i="10"/>
  <c r="J117" i="10"/>
  <c r="K117" i="10"/>
  <c r="M117" i="10"/>
  <c r="N117" i="10"/>
  <c r="O117" i="10"/>
  <c r="P117" i="10"/>
  <c r="Q117" i="10"/>
  <c r="R117" i="10"/>
  <c r="T117" i="10"/>
  <c r="U117" i="10"/>
  <c r="V117" i="10"/>
  <c r="W117" i="10"/>
  <c r="X117" i="10"/>
  <c r="Y117" i="10"/>
  <c r="AA117" i="10"/>
  <c r="AB117" i="10"/>
  <c r="AC117" i="10"/>
  <c r="AD117" i="10"/>
  <c r="AE117" i="10"/>
  <c r="AF117" i="10"/>
  <c r="AH117" i="10"/>
  <c r="AI117" i="10"/>
  <c r="AJ117" i="10"/>
  <c r="AK117" i="10"/>
  <c r="AL117" i="10"/>
  <c r="AM117" i="10"/>
  <c r="AN117" i="10"/>
  <c r="AO117" i="10"/>
  <c r="AP117" i="10"/>
  <c r="AQ117" i="10"/>
  <c r="AS117" i="10"/>
  <c r="AT117" i="10"/>
  <c r="AU117" i="10"/>
  <c r="AV117" i="10"/>
  <c r="AW117" i="10"/>
  <c r="AX117" i="10"/>
  <c r="AZ117" i="10"/>
  <c r="BA117" i="10"/>
  <c r="BB117" i="10"/>
  <c r="BC117" i="10"/>
  <c r="BD117" i="10"/>
  <c r="BE117" i="10"/>
  <c r="BG117" i="10"/>
  <c r="A118" i="10"/>
  <c r="B118" i="10"/>
  <c r="C118" i="10"/>
  <c r="D118" i="10"/>
  <c r="E118" i="10"/>
  <c r="G118" i="10"/>
  <c r="H118" i="10"/>
  <c r="I118" i="10"/>
  <c r="J118" i="10"/>
  <c r="K118" i="10"/>
  <c r="M118" i="10"/>
  <c r="N118" i="10"/>
  <c r="O118" i="10"/>
  <c r="P118" i="10"/>
  <c r="Q118" i="10"/>
  <c r="R118" i="10"/>
  <c r="T118" i="10"/>
  <c r="U118" i="10"/>
  <c r="V118" i="10"/>
  <c r="W118" i="10"/>
  <c r="X118" i="10"/>
  <c r="Y118" i="10"/>
  <c r="AA118" i="10"/>
  <c r="AB118" i="10"/>
  <c r="AC118" i="10"/>
  <c r="AD118" i="10"/>
  <c r="AE118" i="10"/>
  <c r="AF118" i="10"/>
  <c r="AH118" i="10"/>
  <c r="AI118" i="10"/>
  <c r="AJ118" i="10"/>
  <c r="AK118" i="10"/>
  <c r="AL118" i="10"/>
  <c r="AM118" i="10"/>
  <c r="AN118" i="10"/>
  <c r="AO118" i="10"/>
  <c r="AP118" i="10"/>
  <c r="AQ118" i="10"/>
  <c r="AS118" i="10"/>
  <c r="AT118" i="10"/>
  <c r="AU118" i="10"/>
  <c r="AV118" i="10"/>
  <c r="AW118" i="10"/>
  <c r="AX118" i="10"/>
  <c r="AZ118" i="10"/>
  <c r="BA118" i="10"/>
  <c r="BB118" i="10"/>
  <c r="BC118" i="10"/>
  <c r="BD118" i="10"/>
  <c r="BE118" i="10"/>
  <c r="BG118" i="10"/>
  <c r="A119" i="10"/>
  <c r="B119" i="10"/>
  <c r="C119" i="10"/>
  <c r="D119" i="10"/>
  <c r="E119" i="10"/>
  <c r="G119" i="10"/>
  <c r="H119" i="10"/>
  <c r="I119" i="10"/>
  <c r="J119" i="10"/>
  <c r="K119" i="10"/>
  <c r="M119" i="10"/>
  <c r="N119" i="10"/>
  <c r="O119" i="10"/>
  <c r="P119" i="10"/>
  <c r="Q119" i="10"/>
  <c r="R119" i="10"/>
  <c r="T119" i="10"/>
  <c r="U119" i="10"/>
  <c r="V119" i="10"/>
  <c r="W119" i="10"/>
  <c r="X119" i="10"/>
  <c r="Y119" i="10"/>
  <c r="AA119" i="10"/>
  <c r="AB119" i="10"/>
  <c r="AC119" i="10"/>
  <c r="AD119" i="10"/>
  <c r="AE119" i="10"/>
  <c r="AF119" i="10"/>
  <c r="AH119" i="10"/>
  <c r="AI119" i="10"/>
  <c r="AJ119" i="10"/>
  <c r="AK119" i="10"/>
  <c r="AL119" i="10"/>
  <c r="AM119" i="10"/>
  <c r="AN119" i="10"/>
  <c r="AO119" i="10"/>
  <c r="AP119" i="10"/>
  <c r="AQ119" i="10"/>
  <c r="AS119" i="10"/>
  <c r="AT119" i="10"/>
  <c r="AU119" i="10"/>
  <c r="AV119" i="10"/>
  <c r="AW119" i="10"/>
  <c r="AX119" i="10"/>
  <c r="AZ119" i="10"/>
  <c r="BA119" i="10"/>
  <c r="BB119" i="10"/>
  <c r="BC119" i="10"/>
  <c r="BD119" i="10"/>
  <c r="BE119" i="10"/>
  <c r="BG119" i="10"/>
  <c r="A120" i="10"/>
  <c r="B120" i="10"/>
  <c r="C120" i="10"/>
  <c r="D120" i="10"/>
  <c r="E120" i="10"/>
  <c r="G120" i="10"/>
  <c r="H120" i="10"/>
  <c r="I120" i="10"/>
  <c r="J120" i="10"/>
  <c r="K120" i="10"/>
  <c r="M120" i="10"/>
  <c r="N120" i="10"/>
  <c r="O120" i="10"/>
  <c r="P120" i="10"/>
  <c r="Q120" i="10"/>
  <c r="R120" i="10"/>
  <c r="T120" i="10"/>
  <c r="U120" i="10"/>
  <c r="V120" i="10"/>
  <c r="W120" i="10"/>
  <c r="X120" i="10"/>
  <c r="Y120" i="10"/>
  <c r="AA120" i="10"/>
  <c r="AB120" i="10"/>
  <c r="AC120" i="10"/>
  <c r="AD120" i="10"/>
  <c r="AE120" i="10"/>
  <c r="AF120" i="10"/>
  <c r="AH120" i="10"/>
  <c r="AI120" i="10"/>
  <c r="AJ120" i="10"/>
  <c r="AK120" i="10"/>
  <c r="AL120" i="10"/>
  <c r="AM120" i="10"/>
  <c r="AN120" i="10"/>
  <c r="AO120" i="10"/>
  <c r="AP120" i="10"/>
  <c r="AQ120" i="10"/>
  <c r="AS120" i="10"/>
  <c r="AT120" i="10"/>
  <c r="AU120" i="10"/>
  <c r="AV120" i="10"/>
  <c r="AW120" i="10"/>
  <c r="AX120" i="10"/>
  <c r="AZ120" i="10"/>
  <c r="BA120" i="10"/>
  <c r="BB120" i="10"/>
  <c r="BC120" i="10"/>
  <c r="BD120" i="10"/>
  <c r="BE120" i="10"/>
  <c r="BG120" i="10"/>
  <c r="A121" i="10"/>
  <c r="B121" i="10"/>
  <c r="C121" i="10"/>
  <c r="D121" i="10"/>
  <c r="E121" i="10"/>
  <c r="G121" i="10"/>
  <c r="H121" i="10"/>
  <c r="I121" i="10"/>
  <c r="J121" i="10"/>
  <c r="K121" i="10"/>
  <c r="M121" i="10"/>
  <c r="N121" i="10"/>
  <c r="O121" i="10"/>
  <c r="P121" i="10"/>
  <c r="Q121" i="10"/>
  <c r="R121" i="10"/>
  <c r="T121" i="10"/>
  <c r="U121" i="10"/>
  <c r="V121" i="10"/>
  <c r="W121" i="10"/>
  <c r="X121" i="10"/>
  <c r="Y121" i="10"/>
  <c r="AA121" i="10"/>
  <c r="AB121" i="10"/>
  <c r="AC121" i="10"/>
  <c r="AD121" i="10"/>
  <c r="AE121" i="10"/>
  <c r="AF121" i="10"/>
  <c r="AH121" i="10"/>
  <c r="AI121" i="10"/>
  <c r="AJ121" i="10"/>
  <c r="AK121" i="10"/>
  <c r="AL121" i="10"/>
  <c r="AM121" i="10"/>
  <c r="AN121" i="10"/>
  <c r="AO121" i="10"/>
  <c r="AP121" i="10"/>
  <c r="AQ121" i="10"/>
  <c r="AS121" i="10"/>
  <c r="AT121" i="10"/>
  <c r="AU121" i="10"/>
  <c r="AV121" i="10"/>
  <c r="AW121" i="10"/>
  <c r="AX121" i="10"/>
  <c r="AZ121" i="10"/>
  <c r="BA121" i="10"/>
  <c r="BB121" i="10"/>
  <c r="BC121" i="10"/>
  <c r="BD121" i="10"/>
  <c r="BE121" i="10"/>
  <c r="BG121" i="10"/>
  <c r="A122" i="10"/>
  <c r="B122" i="10"/>
  <c r="C122" i="10"/>
  <c r="D122" i="10"/>
  <c r="E122" i="10"/>
  <c r="G122" i="10"/>
  <c r="H122" i="10"/>
  <c r="I122" i="10"/>
  <c r="J122" i="10"/>
  <c r="K122" i="10"/>
  <c r="M122" i="10"/>
  <c r="N122" i="10"/>
  <c r="O122" i="10"/>
  <c r="P122" i="10"/>
  <c r="Q122" i="10"/>
  <c r="R122" i="10"/>
  <c r="T122" i="10"/>
  <c r="U122" i="10"/>
  <c r="V122" i="10"/>
  <c r="W122" i="10"/>
  <c r="X122" i="10"/>
  <c r="Y122" i="10"/>
  <c r="AA122" i="10"/>
  <c r="AB122" i="10"/>
  <c r="AC122" i="10"/>
  <c r="AD122" i="10"/>
  <c r="AE122" i="10"/>
  <c r="AF122" i="10"/>
  <c r="AH122" i="10"/>
  <c r="AI122" i="10"/>
  <c r="AJ122" i="10"/>
  <c r="AK122" i="10"/>
  <c r="AL122" i="10"/>
  <c r="AM122" i="10"/>
  <c r="AN122" i="10"/>
  <c r="AO122" i="10"/>
  <c r="AP122" i="10"/>
  <c r="AQ122" i="10"/>
  <c r="AS122" i="10"/>
  <c r="AT122" i="10"/>
  <c r="AU122" i="10"/>
  <c r="AV122" i="10"/>
  <c r="AW122" i="10"/>
  <c r="AX122" i="10"/>
  <c r="AZ122" i="10"/>
  <c r="BA122" i="10"/>
  <c r="BB122" i="10"/>
  <c r="BC122" i="10"/>
  <c r="BD122" i="10"/>
  <c r="BE122" i="10"/>
  <c r="BG122" i="10"/>
  <c r="A123" i="10"/>
  <c r="B123" i="10"/>
  <c r="C123" i="10"/>
  <c r="D123" i="10"/>
  <c r="E123" i="10"/>
  <c r="G123" i="10"/>
  <c r="H123" i="10"/>
  <c r="I123" i="10"/>
  <c r="J123" i="10"/>
  <c r="K123" i="10"/>
  <c r="M123" i="10"/>
  <c r="N123" i="10"/>
  <c r="O123" i="10"/>
  <c r="P123" i="10"/>
  <c r="Q123" i="10"/>
  <c r="R123" i="10"/>
  <c r="T123" i="10"/>
  <c r="U123" i="10"/>
  <c r="V123" i="10"/>
  <c r="W123" i="10"/>
  <c r="X123" i="10"/>
  <c r="Y123" i="10"/>
  <c r="AA123" i="10"/>
  <c r="AB123" i="10"/>
  <c r="AC123" i="10"/>
  <c r="AD123" i="10"/>
  <c r="AE123" i="10"/>
  <c r="AF123" i="10"/>
  <c r="AH123" i="10"/>
  <c r="AI123" i="10"/>
  <c r="AJ123" i="10"/>
  <c r="AK123" i="10"/>
  <c r="AL123" i="10"/>
  <c r="AM123" i="10"/>
  <c r="AN123" i="10"/>
  <c r="AO123" i="10"/>
  <c r="AP123" i="10"/>
  <c r="AQ123" i="10"/>
  <c r="AS123" i="10"/>
  <c r="AT123" i="10"/>
  <c r="AU123" i="10"/>
  <c r="AV123" i="10"/>
  <c r="AW123" i="10"/>
  <c r="AX123" i="10"/>
  <c r="AZ123" i="10"/>
  <c r="BA123" i="10"/>
  <c r="BB123" i="10"/>
  <c r="BC123" i="10"/>
  <c r="BD123" i="10"/>
  <c r="BE123" i="10"/>
  <c r="BG123" i="10"/>
  <c r="A124" i="10"/>
  <c r="B124" i="10"/>
  <c r="C124" i="10"/>
  <c r="D124" i="10"/>
  <c r="E124" i="10"/>
  <c r="G124" i="10"/>
  <c r="H124" i="10"/>
  <c r="I124" i="10"/>
  <c r="J124" i="10"/>
  <c r="K124" i="10"/>
  <c r="M124" i="10"/>
  <c r="N124" i="10"/>
  <c r="O124" i="10"/>
  <c r="P124" i="10"/>
  <c r="Q124" i="10"/>
  <c r="R124" i="10"/>
  <c r="T124" i="10"/>
  <c r="U124" i="10"/>
  <c r="V124" i="10"/>
  <c r="W124" i="10"/>
  <c r="X124" i="10"/>
  <c r="Y124" i="10"/>
  <c r="AA124" i="10"/>
  <c r="AB124" i="10"/>
  <c r="AC124" i="10"/>
  <c r="AD124" i="10"/>
  <c r="AE124" i="10"/>
  <c r="AF124" i="10"/>
  <c r="AH124" i="10"/>
  <c r="AI124" i="10"/>
  <c r="AJ124" i="10"/>
  <c r="AK124" i="10"/>
  <c r="AL124" i="10"/>
  <c r="AM124" i="10"/>
  <c r="AN124" i="10"/>
  <c r="AO124" i="10"/>
  <c r="AP124" i="10"/>
  <c r="AQ124" i="10"/>
  <c r="AS124" i="10"/>
  <c r="AT124" i="10"/>
  <c r="AU124" i="10"/>
  <c r="AV124" i="10"/>
  <c r="AW124" i="10"/>
  <c r="AX124" i="10"/>
  <c r="AZ124" i="10"/>
  <c r="BA124" i="10"/>
  <c r="BB124" i="10"/>
  <c r="BC124" i="10"/>
  <c r="BD124" i="10"/>
  <c r="BE124" i="10"/>
  <c r="BG124" i="10"/>
  <c r="A125" i="10"/>
  <c r="B125" i="10"/>
  <c r="C125" i="10"/>
  <c r="D125" i="10"/>
  <c r="E125" i="10"/>
  <c r="G125" i="10"/>
  <c r="H125" i="10"/>
  <c r="I125" i="10"/>
  <c r="J125" i="10"/>
  <c r="K125" i="10"/>
  <c r="M125" i="10"/>
  <c r="N125" i="10"/>
  <c r="O125" i="10"/>
  <c r="P125" i="10"/>
  <c r="Q125" i="10"/>
  <c r="R125" i="10"/>
  <c r="T125" i="10"/>
  <c r="U125" i="10"/>
  <c r="V125" i="10"/>
  <c r="W125" i="10"/>
  <c r="X125" i="10"/>
  <c r="Y125" i="10"/>
  <c r="AA125" i="10"/>
  <c r="AB125" i="10"/>
  <c r="AC125" i="10"/>
  <c r="AD125" i="10"/>
  <c r="AE125" i="10"/>
  <c r="AF125" i="10"/>
  <c r="AH125" i="10"/>
  <c r="AI125" i="10"/>
  <c r="AJ125" i="10"/>
  <c r="AK125" i="10"/>
  <c r="AL125" i="10"/>
  <c r="AM125" i="10"/>
  <c r="AN125" i="10"/>
  <c r="AO125" i="10"/>
  <c r="AP125" i="10"/>
  <c r="AQ125" i="10"/>
  <c r="AS125" i="10"/>
  <c r="AT125" i="10"/>
  <c r="AU125" i="10"/>
  <c r="AV125" i="10"/>
  <c r="AW125" i="10"/>
  <c r="AX125" i="10"/>
  <c r="AZ125" i="10"/>
  <c r="BA125" i="10"/>
  <c r="BB125" i="10"/>
  <c r="BC125" i="10"/>
  <c r="BD125" i="10"/>
  <c r="BE125" i="10"/>
  <c r="BG125" i="10"/>
  <c r="A126" i="10"/>
  <c r="B126" i="10"/>
  <c r="C126" i="10"/>
  <c r="D126" i="10"/>
  <c r="E126" i="10"/>
  <c r="G126" i="10"/>
  <c r="H126" i="10"/>
  <c r="I126" i="10"/>
  <c r="J126" i="10"/>
  <c r="K126" i="10"/>
  <c r="M126" i="10"/>
  <c r="N126" i="10"/>
  <c r="O126" i="10"/>
  <c r="P126" i="10"/>
  <c r="Q126" i="10"/>
  <c r="R126" i="10"/>
  <c r="T126" i="10"/>
  <c r="U126" i="10"/>
  <c r="V126" i="10"/>
  <c r="W126" i="10"/>
  <c r="X126" i="10"/>
  <c r="Y126" i="10"/>
  <c r="AA126" i="10"/>
  <c r="AB126" i="10"/>
  <c r="AC126" i="10"/>
  <c r="AD126" i="10"/>
  <c r="AE126" i="10"/>
  <c r="AF126" i="10"/>
  <c r="AH126" i="10"/>
  <c r="AI126" i="10"/>
  <c r="AJ126" i="10"/>
  <c r="AK126" i="10"/>
  <c r="AL126" i="10"/>
  <c r="AM126" i="10"/>
  <c r="AN126" i="10"/>
  <c r="AO126" i="10"/>
  <c r="AP126" i="10"/>
  <c r="AQ126" i="10"/>
  <c r="AS126" i="10"/>
  <c r="AT126" i="10"/>
  <c r="AU126" i="10"/>
  <c r="AV126" i="10"/>
  <c r="AW126" i="10"/>
  <c r="AX126" i="10"/>
  <c r="AZ126" i="10"/>
  <c r="BA126" i="10"/>
  <c r="BB126" i="10"/>
  <c r="BC126" i="10"/>
  <c r="BD126" i="10"/>
  <c r="BE126" i="10"/>
  <c r="BG126" i="10"/>
  <c r="A127" i="10"/>
  <c r="B127" i="10"/>
  <c r="C127" i="10"/>
  <c r="D127" i="10"/>
  <c r="E127" i="10"/>
  <c r="G127" i="10"/>
  <c r="H127" i="10"/>
  <c r="I127" i="10"/>
  <c r="J127" i="10"/>
  <c r="K127" i="10"/>
  <c r="M127" i="10"/>
  <c r="N127" i="10"/>
  <c r="O127" i="10"/>
  <c r="P127" i="10"/>
  <c r="Q127" i="10"/>
  <c r="R127" i="10"/>
  <c r="T127" i="10"/>
  <c r="U127" i="10"/>
  <c r="V127" i="10"/>
  <c r="W127" i="10"/>
  <c r="X127" i="10"/>
  <c r="Y127" i="10"/>
  <c r="AA127" i="10"/>
  <c r="AB127" i="10"/>
  <c r="AC127" i="10"/>
  <c r="AD127" i="10"/>
  <c r="AE127" i="10"/>
  <c r="AF127" i="10"/>
  <c r="AH127" i="10"/>
  <c r="AI127" i="10"/>
  <c r="AJ127" i="10"/>
  <c r="AK127" i="10"/>
  <c r="AL127" i="10"/>
  <c r="AM127" i="10"/>
  <c r="AN127" i="10"/>
  <c r="AO127" i="10"/>
  <c r="AP127" i="10"/>
  <c r="AQ127" i="10"/>
  <c r="AS127" i="10"/>
  <c r="AT127" i="10"/>
  <c r="AU127" i="10"/>
  <c r="AV127" i="10"/>
  <c r="AW127" i="10"/>
  <c r="AX127" i="10"/>
  <c r="AZ127" i="10"/>
  <c r="BA127" i="10"/>
  <c r="BB127" i="10"/>
  <c r="BC127" i="10"/>
  <c r="BD127" i="10"/>
  <c r="BE127" i="10"/>
  <c r="BG127" i="10"/>
  <c r="A128" i="10"/>
  <c r="B128" i="10"/>
  <c r="C128" i="10"/>
  <c r="D128" i="10"/>
  <c r="E128" i="10"/>
  <c r="G128" i="10"/>
  <c r="H128" i="10"/>
  <c r="I128" i="10"/>
  <c r="J128" i="10"/>
  <c r="K128" i="10"/>
  <c r="M128" i="10"/>
  <c r="N128" i="10"/>
  <c r="O128" i="10"/>
  <c r="P128" i="10"/>
  <c r="Q128" i="10"/>
  <c r="R128" i="10"/>
  <c r="T128" i="10"/>
  <c r="U128" i="10"/>
  <c r="V128" i="10"/>
  <c r="W128" i="10"/>
  <c r="X128" i="10"/>
  <c r="Y128" i="10"/>
  <c r="AA128" i="10"/>
  <c r="AH128" i="10"/>
  <c r="AI128" i="10"/>
  <c r="AJ128" i="10"/>
  <c r="AK128" i="10"/>
  <c r="AL128" i="10"/>
  <c r="AM128" i="10"/>
  <c r="AN128" i="10"/>
  <c r="AO128" i="10"/>
  <c r="AP128" i="10"/>
  <c r="AQ128" i="10"/>
  <c r="AS128" i="10"/>
  <c r="AT128" i="10"/>
  <c r="AU128" i="10"/>
  <c r="AV128" i="10"/>
  <c r="AW128" i="10"/>
  <c r="AX128" i="10"/>
  <c r="AZ128" i="10"/>
  <c r="BA128" i="10"/>
  <c r="BB128" i="10"/>
  <c r="BC128" i="10"/>
  <c r="BD128" i="10"/>
  <c r="BE128" i="10"/>
  <c r="BG128" i="10"/>
  <c r="B309" i="10"/>
  <c r="C309" i="10"/>
  <c r="D309" i="10"/>
  <c r="E309" i="10"/>
  <c r="AB309" i="10"/>
  <c r="AH309" i="10"/>
  <c r="B310" i="10"/>
  <c r="C310" i="10"/>
  <c r="D310" i="10"/>
  <c r="E310" i="10"/>
  <c r="AB310" i="10"/>
  <c r="AH310" i="10"/>
  <c r="B311" i="10"/>
  <c r="C311" i="10"/>
  <c r="D311" i="10"/>
  <c r="E311" i="10"/>
  <c r="AB311" i="10"/>
  <c r="AH311" i="10"/>
  <c r="B312" i="10"/>
  <c r="C312" i="10"/>
  <c r="D312" i="10"/>
  <c r="E312" i="10"/>
  <c r="AB312" i="10"/>
  <c r="AH312" i="10"/>
  <c r="B313" i="10"/>
  <c r="C313" i="10"/>
  <c r="D313" i="10"/>
  <c r="E313" i="10"/>
  <c r="AB313" i="10"/>
  <c r="AH313" i="10"/>
  <c r="B314" i="10"/>
  <c r="C314" i="10"/>
  <c r="D314" i="10"/>
  <c r="E314" i="10"/>
  <c r="AB314" i="10"/>
  <c r="AH314" i="10"/>
  <c r="B315" i="10"/>
  <c r="C315" i="10"/>
  <c r="D315" i="10"/>
  <c r="E315" i="10"/>
  <c r="AB315" i="10"/>
  <c r="AH315" i="10"/>
  <c r="B316" i="10"/>
  <c r="C316" i="10"/>
  <c r="D316" i="10"/>
  <c r="E316" i="10"/>
  <c r="AB316" i="10"/>
  <c r="AH316" i="10"/>
  <c r="B317" i="10"/>
  <c r="C317" i="10"/>
  <c r="D317" i="10"/>
  <c r="E317" i="10"/>
  <c r="AB317" i="10"/>
  <c r="AH317" i="10"/>
  <c r="B318" i="10"/>
  <c r="C318" i="10"/>
  <c r="D318" i="10"/>
  <c r="E318" i="10"/>
  <c r="AB318" i="10"/>
  <c r="AH318" i="10"/>
  <c r="B319" i="10"/>
  <c r="C319" i="10"/>
  <c r="D319" i="10"/>
  <c r="E319" i="10"/>
  <c r="AB319" i="10"/>
  <c r="AH319" i="10"/>
  <c r="B320" i="10"/>
  <c r="C320" i="10"/>
  <c r="D320" i="10"/>
  <c r="E320" i="10"/>
  <c r="AB320" i="10"/>
  <c r="AH320" i="10"/>
  <c r="B321" i="10"/>
  <c r="C321" i="10"/>
  <c r="D321" i="10"/>
  <c r="E321" i="10"/>
  <c r="AB321" i="10"/>
  <c r="AH321" i="10"/>
  <c r="B322" i="10"/>
  <c r="C322" i="10"/>
  <c r="D322" i="10"/>
  <c r="E322" i="10"/>
  <c r="AB322" i="10"/>
  <c r="AH322" i="10"/>
  <c r="B323" i="10"/>
  <c r="C323" i="10"/>
  <c r="D323" i="10"/>
  <c r="E323" i="10"/>
  <c r="AB323" i="10"/>
  <c r="AH323" i="10"/>
  <c r="B324" i="10"/>
  <c r="C324" i="10"/>
  <c r="D324" i="10"/>
  <c r="E324" i="10"/>
  <c r="AB324" i="10"/>
  <c r="AH324" i="10"/>
  <c r="B325" i="10"/>
  <c r="C325" i="10"/>
  <c r="D325" i="10"/>
  <c r="E325" i="10"/>
  <c r="AB325" i="10"/>
  <c r="AH325" i="10"/>
  <c r="B326" i="10"/>
  <c r="C326" i="10"/>
  <c r="D326" i="10"/>
  <c r="E326" i="10"/>
  <c r="AB326" i="10"/>
  <c r="AH326" i="10"/>
  <c r="B327" i="10"/>
  <c r="C327" i="10"/>
  <c r="D327" i="10"/>
  <c r="E327" i="10"/>
  <c r="AB327" i="10"/>
  <c r="AH327" i="10"/>
  <c r="B328" i="10"/>
  <c r="C328" i="10"/>
  <c r="D328" i="10"/>
  <c r="E328" i="10"/>
  <c r="AB328" i="10"/>
  <c r="AH328" i="10"/>
  <c r="B329" i="10"/>
  <c r="C329" i="10"/>
  <c r="D329" i="10"/>
  <c r="E329" i="10"/>
  <c r="AB329" i="10"/>
  <c r="AH329" i="10"/>
  <c r="B330" i="10"/>
  <c r="C330" i="10"/>
  <c r="D330" i="10"/>
  <c r="E330" i="10"/>
  <c r="AB330" i="10"/>
  <c r="AH330" i="10"/>
  <c r="B331" i="10"/>
  <c r="C331" i="10"/>
  <c r="D331" i="10"/>
  <c r="E331" i="10"/>
  <c r="AB331" i="10"/>
  <c r="AH331" i="10"/>
  <c r="B332" i="10"/>
  <c r="C332" i="10"/>
  <c r="D332" i="10"/>
  <c r="E332" i="10"/>
  <c r="AB332" i="10"/>
  <c r="AH332" i="10"/>
  <c r="B333" i="10"/>
  <c r="C333" i="10"/>
  <c r="D333" i="10"/>
  <c r="E333" i="10"/>
  <c r="AB333" i="10"/>
  <c r="AH333" i="10"/>
  <c r="B334" i="10"/>
  <c r="C334" i="10"/>
  <c r="D334" i="10"/>
  <c r="E334" i="10"/>
  <c r="AB334" i="10"/>
  <c r="AH334" i="10"/>
  <c r="B335" i="10"/>
  <c r="C335" i="10"/>
  <c r="D335" i="10"/>
  <c r="E335" i="10"/>
  <c r="AB335" i="10"/>
  <c r="AH335" i="10"/>
  <c r="B336" i="10"/>
  <c r="C336" i="10"/>
  <c r="D336" i="10"/>
  <c r="E336" i="10"/>
  <c r="AB336" i="10"/>
  <c r="AH336" i="10"/>
  <c r="B337" i="10"/>
  <c r="C337" i="10"/>
  <c r="D337" i="10"/>
  <c r="E337" i="10"/>
  <c r="AB337" i="10"/>
  <c r="B338" i="10"/>
  <c r="C338" i="10"/>
  <c r="D338" i="10"/>
  <c r="E338" i="10"/>
  <c r="AB338" i="10"/>
  <c r="A339" i="10"/>
  <c r="B339" i="10"/>
  <c r="C339" i="10"/>
  <c r="D339" i="10"/>
  <c r="E339" i="10"/>
  <c r="AB339" i="10"/>
  <c r="AI339" i="10"/>
  <c r="AJ339" i="10"/>
  <c r="AK339" i="10"/>
  <c r="AL339" i="10"/>
  <c r="A340" i="10"/>
  <c r="B340" i="10"/>
  <c r="C340" i="10"/>
  <c r="D340" i="10"/>
  <c r="E340" i="10"/>
  <c r="AB340" i="10"/>
  <c r="AI340" i="10"/>
  <c r="AJ340" i="10"/>
  <c r="AK340" i="10"/>
  <c r="AL340" i="10"/>
  <c r="A341" i="10"/>
  <c r="B341" i="10"/>
  <c r="C341" i="10"/>
  <c r="D341" i="10"/>
  <c r="E341" i="10"/>
  <c r="AB341" i="10"/>
  <c r="AI341" i="10"/>
  <c r="AJ341" i="10"/>
  <c r="AK341" i="10"/>
  <c r="AL341" i="10"/>
  <c r="A342" i="10"/>
  <c r="B342" i="10"/>
  <c r="C342" i="10"/>
  <c r="D342" i="10"/>
  <c r="E342" i="10"/>
  <c r="AB342" i="10"/>
  <c r="AI342" i="10"/>
  <c r="AJ342" i="10"/>
  <c r="AK342" i="10"/>
  <c r="AL342" i="10"/>
  <c r="A343" i="10"/>
  <c r="B343" i="10"/>
  <c r="C343" i="10"/>
  <c r="D343" i="10"/>
  <c r="E343" i="10"/>
  <c r="AB343" i="10"/>
  <c r="AI343" i="10"/>
  <c r="AJ343" i="10"/>
  <c r="AK343" i="10"/>
  <c r="AL343" i="10"/>
  <c r="A344" i="10"/>
  <c r="B344" i="10"/>
  <c r="C344" i="10"/>
  <c r="D344" i="10"/>
  <c r="E344" i="10"/>
  <c r="AB344" i="10"/>
  <c r="AI344" i="10"/>
  <c r="AJ344" i="10"/>
  <c r="AK344" i="10"/>
  <c r="AL344" i="10"/>
  <c r="A345" i="10"/>
  <c r="B345" i="10"/>
  <c r="C345" i="10"/>
  <c r="D345" i="10"/>
  <c r="E345" i="10"/>
  <c r="AB345" i="10"/>
  <c r="AI345" i="10"/>
  <c r="AJ345" i="10"/>
  <c r="AK345" i="10"/>
  <c r="AL345" i="10"/>
  <c r="A346" i="10"/>
  <c r="B346" i="10"/>
  <c r="C346" i="10"/>
  <c r="D346" i="10"/>
  <c r="E346" i="10"/>
  <c r="AB346" i="10"/>
  <c r="AI346" i="10"/>
  <c r="AJ346" i="10"/>
  <c r="AK346" i="10"/>
  <c r="AL346" i="10"/>
  <c r="A347" i="10"/>
  <c r="B347" i="10"/>
  <c r="C347" i="10"/>
  <c r="D347" i="10"/>
  <c r="E347" i="10"/>
  <c r="AB347" i="10"/>
  <c r="AI347" i="10"/>
  <c r="AJ347" i="10"/>
  <c r="AK347" i="10"/>
  <c r="AL347" i="10"/>
  <c r="A348" i="10"/>
  <c r="B348" i="10"/>
  <c r="C348" i="10"/>
  <c r="D348" i="10"/>
  <c r="E348" i="10"/>
  <c r="AB348" i="10"/>
  <c r="AI348" i="10"/>
  <c r="AJ348" i="10"/>
  <c r="AK348" i="10"/>
  <c r="AL348" i="10"/>
  <c r="A349" i="10"/>
  <c r="B349" i="10"/>
  <c r="C349" i="10"/>
  <c r="D349" i="10"/>
  <c r="E349" i="10"/>
  <c r="AB349" i="10"/>
  <c r="AI349" i="10"/>
  <c r="AJ349" i="10"/>
  <c r="AK349" i="10"/>
  <c r="AL349" i="10"/>
  <c r="A350" i="10"/>
  <c r="B350" i="10"/>
  <c r="C350" i="10"/>
  <c r="D350" i="10"/>
  <c r="E350" i="10"/>
  <c r="AB350" i="10"/>
  <c r="AI350" i="10"/>
  <c r="AJ350" i="10"/>
  <c r="AK350" i="10"/>
  <c r="AL350" i="10"/>
  <c r="A351" i="10"/>
  <c r="B351" i="10"/>
  <c r="C351" i="10"/>
  <c r="D351" i="10"/>
  <c r="E351" i="10"/>
  <c r="AB351" i="10"/>
  <c r="AI351" i="10"/>
  <c r="AJ351" i="10"/>
  <c r="AK351" i="10"/>
  <c r="AL351" i="10"/>
  <c r="A352" i="10"/>
  <c r="B352" i="10"/>
  <c r="C352" i="10"/>
  <c r="D352" i="10"/>
  <c r="E352" i="10"/>
  <c r="AB352" i="10"/>
  <c r="AI352" i="10"/>
  <c r="AJ352" i="10"/>
  <c r="AK352" i="10"/>
  <c r="AL352" i="10"/>
  <c r="A353" i="10"/>
  <c r="B353" i="10"/>
  <c r="C353" i="10"/>
  <c r="D353" i="10"/>
  <c r="E353" i="10"/>
  <c r="AB353" i="10"/>
  <c r="AI353" i="10"/>
  <c r="AJ353" i="10"/>
  <c r="AK353" i="10"/>
  <c r="AL353" i="10"/>
  <c r="A354" i="10"/>
  <c r="B354" i="10"/>
  <c r="C354" i="10"/>
  <c r="D354" i="10"/>
  <c r="E354" i="10"/>
  <c r="AB354" i="10"/>
  <c r="AI354" i="10"/>
  <c r="AJ354" i="10"/>
  <c r="AK354" i="10"/>
  <c r="AL354" i="10"/>
  <c r="A355" i="10"/>
  <c r="B355" i="10"/>
  <c r="C355" i="10"/>
  <c r="D355" i="10"/>
  <c r="E355" i="10"/>
  <c r="AB355" i="10"/>
  <c r="AI355" i="10"/>
  <c r="AJ355" i="10"/>
  <c r="AK355" i="10"/>
  <c r="AL355" i="10"/>
  <c r="A356" i="10"/>
  <c r="B356" i="10"/>
  <c r="C356" i="10"/>
  <c r="D356" i="10"/>
  <c r="E356" i="10"/>
  <c r="AB356" i="10"/>
  <c r="AI356" i="10"/>
  <c r="AJ356" i="10"/>
  <c r="AK356" i="10"/>
  <c r="AL356" i="10"/>
  <c r="A357" i="10"/>
  <c r="AB357" i="10"/>
  <c r="AI357" i="10"/>
  <c r="AJ357" i="10"/>
  <c r="AK357" i="10"/>
  <c r="AL357" i="10"/>
  <c r="A358" i="10"/>
  <c r="AI358" i="10"/>
  <c r="AJ358" i="10"/>
  <c r="AK358" i="10"/>
  <c r="AL358" i="10"/>
  <c r="A359" i="10"/>
  <c r="AI359" i="10"/>
  <c r="AJ359" i="10"/>
  <c r="AK359" i="10"/>
  <c r="AL359" i="10"/>
  <c r="A360" i="10"/>
  <c r="AI360" i="10"/>
  <c r="AJ360" i="10"/>
  <c r="AK360" i="10"/>
  <c r="AL360" i="10"/>
  <c r="A361" i="10"/>
  <c r="AI361" i="10"/>
  <c r="AJ361" i="10"/>
  <c r="AK361" i="10"/>
  <c r="AL361" i="10"/>
  <c r="A362" i="10"/>
  <c r="AI362" i="10"/>
  <c r="AJ362" i="10"/>
  <c r="AK362" i="10"/>
  <c r="AL362" i="10"/>
  <c r="A363" i="10"/>
  <c r="AI363" i="10"/>
  <c r="AJ363" i="10"/>
  <c r="AK363" i="10"/>
  <c r="AL363" i="10"/>
  <c r="A364" i="10"/>
  <c r="AI364" i="10"/>
  <c r="AJ364" i="10"/>
  <c r="AK364" i="10"/>
  <c r="AL364" i="10"/>
  <c r="A365" i="10"/>
  <c r="AI365" i="10"/>
  <c r="AJ365" i="10"/>
  <c r="AK365" i="10"/>
  <c r="AL365" i="10"/>
  <c r="A366" i="10"/>
  <c r="AI366" i="10"/>
  <c r="AJ366" i="10"/>
  <c r="AK366" i="10"/>
  <c r="AL366" i="10"/>
  <c r="A367" i="10"/>
  <c r="A368" i="10"/>
  <c r="A369" i="10"/>
  <c r="A370" i="10"/>
  <c r="A371" i="10"/>
  <c r="A372" i="10"/>
  <c r="A373" i="10"/>
  <c r="A374" i="10"/>
  <c r="A375" i="10"/>
  <c r="A376" i="10"/>
  <c r="A377" i="10"/>
  <c r="A378" i="10"/>
  <c r="A379" i="10"/>
  <c r="A380" i="10"/>
  <c r="A381" i="10"/>
  <c r="A382" i="10"/>
  <c r="A383" i="10"/>
  <c r="A384" i="10"/>
  <c r="A385" i="10"/>
  <c r="A386" i="10"/>
  <c r="A387" i="10"/>
  <c r="A388" i="10"/>
  <c r="A389" i="10"/>
  <c r="A390" i="10"/>
  <c r="A391" i="10"/>
  <c r="A392" i="10"/>
  <c r="A393" i="10"/>
  <c r="A394" i="10"/>
  <c r="A395" i="10"/>
  <c r="A396" i="10"/>
  <c r="A397" i="10"/>
  <c r="A398" i="10"/>
  <c r="A399" i="10"/>
  <c r="A400" i="10"/>
  <c r="A401" i="10"/>
  <c r="A402" i="10"/>
  <c r="A403" i="10"/>
  <c r="A404" i="10"/>
  <c r="A405" i="10"/>
  <c r="A406" i="10"/>
  <c r="A407" i="10"/>
  <c r="A408" i="10"/>
  <c r="A409" i="10"/>
  <c r="A410" i="10"/>
  <c r="A411" i="10"/>
  <c r="A412" i="10"/>
  <c r="A413" i="10"/>
  <c r="A414" i="10"/>
  <c r="A415" i="10"/>
  <c r="A416" i="10"/>
  <c r="A417" i="10"/>
  <c r="A418" i="10"/>
  <c r="A419" i="10"/>
  <c r="A420" i="10"/>
  <c r="A421" i="10"/>
  <c r="A422" i="10"/>
  <c r="A423" i="10"/>
  <c r="A424" i="10"/>
  <c r="A425" i="10"/>
  <c r="A426" i="10"/>
  <c r="A427" i="10"/>
  <c r="A428" i="10"/>
  <c r="A429" i="10"/>
  <c r="A430" i="10"/>
  <c r="A431" i="10"/>
  <c r="A432" i="10"/>
  <c r="A433" i="10"/>
  <c r="A434" i="10"/>
  <c r="A435" i="10"/>
  <c r="A436" i="10"/>
  <c r="A437" i="10"/>
  <c r="A438" i="10"/>
  <c r="A439" i="10"/>
  <c r="A440" i="10"/>
  <c r="A441" i="10"/>
  <c r="A442" i="10"/>
  <c r="A443" i="10"/>
  <c r="A444" i="10"/>
  <c r="A445" i="10"/>
  <c r="A446" i="10"/>
  <c r="A447" i="10"/>
  <c r="A448" i="10"/>
  <c r="A449" i="10"/>
  <c r="A450" i="10"/>
  <c r="A451" i="10"/>
  <c r="A452" i="10"/>
  <c r="A453" i="10"/>
  <c r="A454" i="10"/>
  <c r="A455" i="10"/>
  <c r="A456" i="10"/>
  <c r="A457" i="10"/>
  <c r="A458" i="10"/>
  <c r="A459" i="10"/>
  <c r="A460" i="10"/>
  <c r="A461" i="10"/>
  <c r="A462" i="10"/>
  <c r="A463" i="10"/>
  <c r="A464" i="10"/>
  <c r="A465" i="10"/>
  <c r="A466" i="10"/>
  <c r="A467" i="10"/>
  <c r="A468" i="10"/>
  <c r="A469" i="10"/>
  <c r="A470" i="10"/>
  <c r="A471" i="10"/>
  <c r="A472" i="10"/>
  <c r="A473" i="10"/>
  <c r="A474" i="10"/>
  <c r="A475" i="10"/>
  <c r="A476" i="10"/>
  <c r="A477" i="10"/>
  <c r="A478" i="10"/>
  <c r="A479" i="10"/>
  <c r="A480" i="10"/>
  <c r="A481" i="10"/>
  <c r="A482" i="10"/>
  <c r="A483" i="10"/>
  <c r="A484" i="10"/>
  <c r="A485" i="10"/>
  <c r="A486" i="10"/>
  <c r="A487" i="10"/>
  <c r="A488" i="10"/>
  <c r="A489" i="10"/>
  <c r="A490" i="10"/>
  <c r="A491" i="10"/>
  <c r="A492" i="10"/>
  <c r="A493" i="10"/>
  <c r="A494" i="10"/>
  <c r="A495" i="10"/>
  <c r="A496" i="10"/>
  <c r="A497" i="10"/>
  <c r="A498" i="10"/>
  <c r="A499" i="10"/>
  <c r="A500" i="10"/>
  <c r="A501" i="10"/>
  <c r="A502" i="10"/>
  <c r="A503" i="10"/>
  <c r="A504" i="10"/>
  <c r="A505" i="10"/>
  <c r="A506" i="10"/>
  <c r="A507" i="10"/>
  <c r="A508" i="10"/>
  <c r="A509" i="10"/>
  <c r="A510" i="10"/>
  <c r="A511" i="10"/>
  <c r="A512" i="10"/>
  <c r="A513" i="10"/>
  <c r="A514" i="10"/>
  <c r="A515" i="10"/>
  <c r="A516" i="10"/>
  <c r="A517" i="10"/>
  <c r="A518" i="10"/>
  <c r="A519" i="10"/>
  <c r="A520" i="10"/>
  <c r="A521" i="10"/>
  <c r="A522" i="10"/>
  <c r="A523" i="10"/>
  <c r="A524" i="10"/>
  <c r="A525" i="10"/>
  <c r="A526" i="10"/>
  <c r="A527" i="10"/>
  <c r="A528" i="10"/>
  <c r="A529" i="10"/>
  <c r="A530" i="10"/>
  <c r="C2" i="35"/>
  <c r="D2" i="35"/>
  <c r="F2" i="35"/>
  <c r="G2" i="35"/>
  <c r="H2" i="35"/>
  <c r="J2" i="35"/>
  <c r="K2" i="35"/>
  <c r="M2" i="35"/>
  <c r="O2" i="35"/>
  <c r="C3" i="35"/>
  <c r="D3" i="35"/>
  <c r="F3" i="35"/>
  <c r="G3" i="35"/>
  <c r="H3" i="35"/>
  <c r="J3" i="35"/>
  <c r="K3" i="35"/>
  <c r="M3" i="35"/>
  <c r="O3" i="35"/>
  <c r="C4" i="35"/>
  <c r="D4" i="35"/>
  <c r="F4" i="35"/>
  <c r="G4" i="35"/>
  <c r="H4" i="35"/>
  <c r="J4" i="35"/>
  <c r="K4" i="35"/>
  <c r="M4" i="35"/>
  <c r="O4" i="35"/>
  <c r="O6" i="35"/>
  <c r="B10" i="35"/>
  <c r="C10" i="35"/>
  <c r="D10" i="35"/>
  <c r="F10" i="35"/>
  <c r="G10" i="35"/>
  <c r="H10" i="35"/>
  <c r="J10" i="35"/>
  <c r="K10" i="35"/>
  <c r="M10" i="35"/>
  <c r="O10" i="35"/>
  <c r="B11" i="35"/>
  <c r="C11" i="35"/>
  <c r="D11" i="35"/>
  <c r="F11" i="35"/>
  <c r="G11" i="35"/>
  <c r="H11" i="35"/>
  <c r="J11" i="35"/>
  <c r="K11" i="35"/>
  <c r="M11" i="35"/>
  <c r="O11" i="35"/>
  <c r="B12" i="35"/>
  <c r="C12" i="35"/>
  <c r="D12" i="35"/>
  <c r="F12" i="35"/>
  <c r="G12" i="35"/>
  <c r="H12" i="35"/>
  <c r="J12" i="35"/>
  <c r="K12" i="35"/>
  <c r="M12" i="35"/>
  <c r="O12" i="35"/>
  <c r="B13" i="35"/>
  <c r="C13" i="35"/>
  <c r="D13" i="35"/>
  <c r="F13" i="35"/>
  <c r="G13" i="35"/>
  <c r="H13" i="35"/>
  <c r="J13" i="35"/>
  <c r="K13" i="35"/>
  <c r="M13" i="35"/>
  <c r="O13" i="35"/>
  <c r="B14" i="35"/>
  <c r="C14" i="35"/>
  <c r="D14" i="35"/>
  <c r="F14" i="35"/>
  <c r="G14" i="35"/>
  <c r="H14" i="35"/>
  <c r="J14" i="35"/>
  <c r="K14" i="35"/>
  <c r="M14" i="35"/>
  <c r="O14" i="35"/>
  <c r="B15" i="35"/>
  <c r="C15" i="35"/>
  <c r="D15" i="35"/>
  <c r="F15" i="35"/>
  <c r="G15" i="35"/>
  <c r="H15" i="35"/>
  <c r="J15" i="35"/>
  <c r="K15" i="35"/>
  <c r="M15" i="35"/>
  <c r="O15" i="35"/>
  <c r="B16" i="35"/>
  <c r="C16" i="35"/>
  <c r="D16" i="35"/>
  <c r="F16" i="35"/>
  <c r="G16" i="35"/>
  <c r="H16" i="35"/>
  <c r="J16" i="35"/>
  <c r="K16" i="35"/>
  <c r="M16" i="35"/>
  <c r="O16" i="35"/>
  <c r="B17" i="35"/>
  <c r="C17" i="35"/>
  <c r="D17" i="35"/>
  <c r="F17" i="35"/>
  <c r="G17" i="35"/>
  <c r="H17" i="35"/>
  <c r="J17" i="35"/>
  <c r="K17" i="35"/>
  <c r="M17" i="35"/>
  <c r="O17" i="35"/>
  <c r="B18" i="35"/>
  <c r="C18" i="35"/>
  <c r="D18" i="35"/>
  <c r="F18" i="35"/>
  <c r="G18" i="35"/>
  <c r="H18" i="35"/>
  <c r="J18" i="35"/>
  <c r="K18" i="35"/>
  <c r="M18" i="35"/>
  <c r="O18" i="35"/>
  <c r="B19" i="35"/>
  <c r="C19" i="35"/>
  <c r="D19" i="35"/>
  <c r="F19" i="35"/>
  <c r="G19" i="35"/>
  <c r="H19" i="35"/>
  <c r="J19" i="35"/>
  <c r="K19" i="35"/>
  <c r="M19" i="35"/>
  <c r="O19" i="35"/>
  <c r="B20" i="35"/>
  <c r="C20" i="35"/>
  <c r="D20" i="35"/>
  <c r="F20" i="35"/>
  <c r="G20" i="35"/>
  <c r="H20" i="35"/>
  <c r="J20" i="35"/>
  <c r="K20" i="35"/>
  <c r="M20" i="35"/>
  <c r="O20" i="35"/>
  <c r="B21" i="35"/>
  <c r="C21" i="35"/>
  <c r="D21" i="35"/>
  <c r="F21" i="35"/>
  <c r="G21" i="35"/>
  <c r="H21" i="35"/>
  <c r="J21" i="35"/>
  <c r="K21" i="35"/>
  <c r="M21" i="35"/>
  <c r="O21" i="35"/>
  <c r="B22" i="35"/>
  <c r="C22" i="35"/>
  <c r="D22" i="35"/>
  <c r="F22" i="35"/>
  <c r="G22" i="35"/>
  <c r="H22" i="35"/>
  <c r="J22" i="35"/>
  <c r="K22" i="35"/>
  <c r="M22" i="35"/>
  <c r="O22" i="35"/>
  <c r="B23" i="35"/>
  <c r="C23" i="35"/>
  <c r="D23" i="35"/>
  <c r="F23" i="35"/>
  <c r="G23" i="35"/>
  <c r="H23" i="35"/>
  <c r="J23" i="35"/>
  <c r="K23" i="35"/>
  <c r="M23" i="35"/>
  <c r="O23" i="35"/>
  <c r="B24" i="35"/>
  <c r="C24" i="35"/>
  <c r="D24" i="35"/>
  <c r="F24" i="35"/>
  <c r="G24" i="35"/>
  <c r="H24" i="35"/>
  <c r="J24" i="35"/>
  <c r="K24" i="35"/>
  <c r="M24" i="35"/>
  <c r="O24" i="35"/>
  <c r="B25" i="35"/>
  <c r="C25" i="35"/>
  <c r="D25" i="35"/>
  <c r="F25" i="35"/>
  <c r="G25" i="35"/>
  <c r="H25" i="35"/>
  <c r="J25" i="35"/>
  <c r="K25" i="35"/>
  <c r="M25" i="35"/>
  <c r="O25" i="35"/>
  <c r="B26" i="35"/>
  <c r="C26" i="35"/>
  <c r="D26" i="35"/>
  <c r="F26" i="35"/>
  <c r="G26" i="35"/>
  <c r="H26" i="35"/>
  <c r="J26" i="35"/>
  <c r="K26" i="35"/>
  <c r="M26" i="35"/>
  <c r="O26" i="35"/>
  <c r="B27" i="35"/>
  <c r="C27" i="35"/>
  <c r="D27" i="35"/>
  <c r="F27" i="35"/>
  <c r="G27" i="35"/>
  <c r="H27" i="35"/>
  <c r="J27" i="35"/>
  <c r="K27" i="35"/>
  <c r="M27" i="35"/>
  <c r="O27" i="35"/>
  <c r="B28" i="35"/>
  <c r="C28" i="35"/>
  <c r="D28" i="35"/>
  <c r="F28" i="35"/>
  <c r="G28" i="35"/>
  <c r="H28" i="35"/>
  <c r="J28" i="35"/>
  <c r="K28" i="35"/>
  <c r="M28" i="35"/>
  <c r="O28" i="35"/>
  <c r="B29" i="35"/>
  <c r="C29" i="35"/>
  <c r="D29" i="35"/>
  <c r="F29" i="35"/>
  <c r="G29" i="35"/>
  <c r="H29" i="35"/>
  <c r="J29" i="35"/>
  <c r="K29" i="35"/>
  <c r="M29" i="35"/>
  <c r="O29" i="35"/>
  <c r="B30" i="35"/>
  <c r="C30" i="35"/>
  <c r="D30" i="35"/>
  <c r="F30" i="35"/>
  <c r="G30" i="35"/>
  <c r="H30" i="35"/>
  <c r="J30" i="35"/>
  <c r="K30" i="35"/>
  <c r="M30" i="35"/>
  <c r="O30" i="35"/>
  <c r="B31" i="35"/>
  <c r="C31" i="35"/>
  <c r="D31" i="35"/>
  <c r="F31" i="35"/>
  <c r="G31" i="35"/>
  <c r="H31" i="35"/>
  <c r="J31" i="35"/>
  <c r="K31" i="35"/>
  <c r="M31" i="35"/>
  <c r="O31" i="35"/>
  <c r="B32" i="35"/>
  <c r="C32" i="35"/>
  <c r="D32" i="35"/>
  <c r="F32" i="35"/>
  <c r="G32" i="35"/>
  <c r="H32" i="35"/>
  <c r="J32" i="35"/>
  <c r="K32" i="35"/>
  <c r="M32" i="35"/>
  <c r="O32" i="35"/>
  <c r="B33" i="35"/>
  <c r="C33" i="35"/>
  <c r="D33" i="35"/>
  <c r="F33" i="35"/>
  <c r="G33" i="35"/>
  <c r="H33" i="35"/>
  <c r="J33" i="35"/>
  <c r="K33" i="35"/>
  <c r="M33" i="35"/>
  <c r="O33" i="35"/>
  <c r="B34" i="35"/>
  <c r="C34" i="35"/>
  <c r="D34" i="35"/>
  <c r="F34" i="35"/>
  <c r="G34" i="35"/>
  <c r="H34" i="35"/>
  <c r="J34" i="35"/>
  <c r="K34" i="35"/>
  <c r="M34" i="35"/>
  <c r="O34" i="35"/>
  <c r="B35" i="35"/>
  <c r="C35" i="35"/>
  <c r="D35" i="35"/>
  <c r="F35" i="35"/>
  <c r="G35" i="35"/>
  <c r="H35" i="35"/>
  <c r="J35" i="35"/>
  <c r="K35" i="35"/>
  <c r="M35" i="35"/>
  <c r="O35" i="35"/>
  <c r="B36" i="35"/>
  <c r="C36" i="35"/>
  <c r="D36" i="35"/>
  <c r="F36" i="35"/>
  <c r="G36" i="35"/>
  <c r="H36" i="35"/>
  <c r="J36" i="35"/>
  <c r="K36" i="35"/>
  <c r="M36" i="35"/>
  <c r="O36" i="35"/>
  <c r="B37" i="35"/>
  <c r="C37" i="35"/>
  <c r="D37" i="35"/>
  <c r="F37" i="35"/>
  <c r="G37" i="35"/>
  <c r="H37" i="35"/>
  <c r="J37" i="35"/>
  <c r="K37" i="35"/>
  <c r="M37" i="35"/>
  <c r="O37" i="35"/>
  <c r="B38" i="35"/>
  <c r="C38" i="35"/>
  <c r="D38" i="35"/>
  <c r="F38" i="35"/>
  <c r="G38" i="35"/>
  <c r="H38" i="35"/>
  <c r="J38" i="35"/>
  <c r="K38" i="35"/>
  <c r="M38" i="35"/>
  <c r="O38" i="35"/>
  <c r="B39" i="35"/>
  <c r="C39" i="35"/>
  <c r="D39" i="35"/>
  <c r="F39" i="35"/>
  <c r="G39" i="35"/>
  <c r="H39" i="35"/>
  <c r="J39" i="35"/>
  <c r="K39" i="35"/>
  <c r="M39" i="35"/>
  <c r="O39" i="35"/>
  <c r="B40" i="35"/>
  <c r="C40" i="35"/>
  <c r="D40" i="35"/>
  <c r="F40" i="35"/>
  <c r="G40" i="35"/>
  <c r="H40" i="35"/>
  <c r="J40" i="35"/>
  <c r="K40" i="35"/>
  <c r="M40" i="35"/>
  <c r="O40" i="35"/>
  <c r="B41" i="35"/>
  <c r="C41" i="35"/>
  <c r="D41" i="35"/>
  <c r="F41" i="35"/>
  <c r="G41" i="35"/>
  <c r="H41" i="35"/>
  <c r="J41" i="35"/>
  <c r="K41" i="35"/>
  <c r="M41" i="35"/>
  <c r="O41" i="35"/>
  <c r="B42" i="35"/>
  <c r="C42" i="35"/>
  <c r="D42" i="35"/>
  <c r="F42" i="35"/>
  <c r="G42" i="35"/>
  <c r="H42" i="35"/>
  <c r="J42" i="35"/>
  <c r="K42" i="35"/>
  <c r="M42" i="35"/>
  <c r="O42" i="35"/>
  <c r="B43" i="35"/>
  <c r="C43" i="35"/>
  <c r="D43" i="35"/>
  <c r="F43" i="35"/>
  <c r="G43" i="35"/>
  <c r="H43" i="35"/>
  <c r="J43" i="35"/>
  <c r="K43" i="35"/>
  <c r="M43" i="35"/>
  <c r="O43" i="35"/>
  <c r="B44" i="35"/>
  <c r="C44" i="35"/>
  <c r="D44" i="35"/>
  <c r="F44" i="35"/>
  <c r="G44" i="35"/>
  <c r="H44" i="35"/>
  <c r="J44" i="35"/>
  <c r="K44" i="35"/>
  <c r="M44" i="35"/>
  <c r="O44" i="35"/>
  <c r="B45" i="35"/>
  <c r="C45" i="35"/>
  <c r="D45" i="35"/>
  <c r="F45" i="35"/>
  <c r="G45" i="35"/>
  <c r="H45" i="35"/>
  <c r="J45" i="35"/>
  <c r="K45" i="35"/>
  <c r="M45" i="35"/>
  <c r="O45" i="35"/>
  <c r="B46" i="35"/>
  <c r="C46" i="35"/>
  <c r="D46" i="35"/>
  <c r="F46" i="35"/>
  <c r="G46" i="35"/>
  <c r="H46" i="35"/>
  <c r="J46" i="35"/>
  <c r="K46" i="35"/>
  <c r="M46" i="35"/>
  <c r="O46" i="35"/>
  <c r="B47" i="35"/>
  <c r="C47" i="35"/>
  <c r="D47" i="35"/>
  <c r="F47" i="35"/>
  <c r="G47" i="35"/>
  <c r="H47" i="35"/>
  <c r="J47" i="35"/>
  <c r="K47" i="35"/>
  <c r="M47" i="35"/>
  <c r="O47" i="35"/>
  <c r="B48" i="35"/>
  <c r="C48" i="35"/>
  <c r="D48" i="35"/>
  <c r="F48" i="35"/>
  <c r="G48" i="35"/>
  <c r="H48" i="35"/>
  <c r="J48" i="35"/>
  <c r="K48" i="35"/>
  <c r="M48" i="35"/>
  <c r="O48" i="35"/>
  <c r="B49" i="35"/>
  <c r="C49" i="35"/>
  <c r="D49" i="35"/>
  <c r="F49" i="35"/>
  <c r="G49" i="35"/>
  <c r="H49" i="35"/>
  <c r="J49" i="35"/>
  <c r="K49" i="35"/>
  <c r="M49" i="35"/>
  <c r="O49" i="35"/>
  <c r="B50" i="35"/>
  <c r="C50" i="35"/>
  <c r="D50" i="35"/>
  <c r="F50" i="35"/>
  <c r="G50" i="35"/>
  <c r="H50" i="35"/>
  <c r="J50" i="35"/>
  <c r="K50" i="35"/>
  <c r="M50" i="35"/>
  <c r="O50" i="35"/>
  <c r="B51" i="35"/>
  <c r="C51" i="35"/>
  <c r="D51" i="35"/>
  <c r="F51" i="35"/>
  <c r="G51" i="35"/>
  <c r="H51" i="35"/>
  <c r="J51" i="35"/>
  <c r="K51" i="35"/>
  <c r="M51" i="35"/>
  <c r="O51" i="35"/>
  <c r="B52" i="35"/>
  <c r="C52" i="35"/>
  <c r="D52" i="35"/>
  <c r="F52" i="35"/>
  <c r="G52" i="35"/>
  <c r="H52" i="35"/>
  <c r="J52" i="35"/>
  <c r="K52" i="35"/>
  <c r="M52" i="35"/>
  <c r="O52" i="35"/>
  <c r="B53" i="35"/>
  <c r="C53" i="35"/>
  <c r="D53" i="35"/>
  <c r="F53" i="35"/>
  <c r="G53" i="35"/>
  <c r="H53" i="35"/>
  <c r="J53" i="35"/>
  <c r="K53" i="35"/>
  <c r="M53" i="35"/>
  <c r="O53" i="35"/>
  <c r="B54" i="35"/>
  <c r="C54" i="35"/>
  <c r="D54" i="35"/>
  <c r="F54" i="35"/>
  <c r="G54" i="35"/>
  <c r="H54" i="35"/>
  <c r="J54" i="35"/>
  <c r="K54" i="35"/>
  <c r="M54" i="35"/>
  <c r="O54" i="35"/>
  <c r="B55" i="35"/>
  <c r="C55" i="35"/>
  <c r="D55" i="35"/>
  <c r="F55" i="35"/>
  <c r="G55" i="35"/>
  <c r="H55" i="35"/>
  <c r="J55" i="35"/>
  <c r="K55" i="35"/>
  <c r="M55" i="35"/>
  <c r="O55" i="35"/>
  <c r="B56" i="35"/>
  <c r="C56" i="35"/>
  <c r="D56" i="35"/>
  <c r="F56" i="35"/>
  <c r="G56" i="35"/>
  <c r="H56" i="35"/>
  <c r="J56" i="35"/>
  <c r="K56" i="35"/>
  <c r="M56" i="35"/>
  <c r="O56" i="35"/>
  <c r="B57" i="35"/>
  <c r="C57" i="35"/>
  <c r="D57" i="35"/>
  <c r="F57" i="35"/>
  <c r="G57" i="35"/>
  <c r="H57" i="35"/>
  <c r="J57" i="35"/>
  <c r="K57" i="35"/>
  <c r="M57" i="35"/>
  <c r="O57" i="35"/>
  <c r="B58" i="35"/>
  <c r="C58" i="35"/>
  <c r="D58" i="35"/>
  <c r="F58" i="35"/>
  <c r="G58" i="35"/>
  <c r="H58" i="35"/>
  <c r="J58" i="35"/>
  <c r="K58" i="35"/>
  <c r="M58" i="35"/>
  <c r="O58" i="35"/>
  <c r="B59" i="35"/>
  <c r="C59" i="35"/>
  <c r="D59" i="35"/>
  <c r="F59" i="35"/>
  <c r="G59" i="35"/>
  <c r="H59" i="35"/>
  <c r="J59" i="35"/>
  <c r="K59" i="35"/>
  <c r="M59" i="35"/>
  <c r="O59" i="35"/>
  <c r="B60" i="35"/>
  <c r="C60" i="35"/>
  <c r="D60" i="35"/>
  <c r="F60" i="35"/>
  <c r="G60" i="35"/>
  <c r="H60" i="35"/>
  <c r="J60" i="35"/>
  <c r="K60" i="35"/>
  <c r="M60" i="35"/>
  <c r="O60" i="35"/>
  <c r="B61" i="35"/>
  <c r="C61" i="35"/>
  <c r="D61" i="35"/>
  <c r="F61" i="35"/>
  <c r="G61" i="35"/>
  <c r="H61" i="35"/>
  <c r="J61" i="35"/>
  <c r="K61" i="35"/>
  <c r="M61" i="35"/>
  <c r="O61" i="35"/>
  <c r="B62" i="35"/>
  <c r="C62" i="35"/>
  <c r="D62" i="35"/>
  <c r="F62" i="35"/>
  <c r="G62" i="35"/>
  <c r="H62" i="35"/>
  <c r="J62" i="35"/>
  <c r="K62" i="35"/>
  <c r="M62" i="35"/>
  <c r="O62" i="35"/>
  <c r="B63" i="35"/>
  <c r="C63" i="35"/>
  <c r="D63" i="35"/>
  <c r="F63" i="35"/>
  <c r="G63" i="35"/>
  <c r="H63" i="35"/>
  <c r="J63" i="35"/>
  <c r="K63" i="35"/>
  <c r="M63" i="35"/>
  <c r="O63" i="35"/>
  <c r="B64" i="35"/>
  <c r="C64" i="35"/>
  <c r="D64" i="35"/>
  <c r="F64" i="35"/>
  <c r="G64" i="35"/>
  <c r="H64" i="35"/>
  <c r="J64" i="35"/>
  <c r="K64" i="35"/>
  <c r="M64" i="35"/>
  <c r="O64" i="35"/>
  <c r="B65" i="35"/>
  <c r="C65" i="35"/>
  <c r="D65" i="35"/>
  <c r="F65" i="35"/>
  <c r="G65" i="35"/>
  <c r="H65" i="35"/>
  <c r="J65" i="35"/>
  <c r="K65" i="35"/>
  <c r="M65" i="35"/>
  <c r="O65" i="35"/>
  <c r="B66" i="35"/>
  <c r="C66" i="35"/>
  <c r="D66" i="35"/>
  <c r="F66" i="35"/>
  <c r="G66" i="35"/>
  <c r="H66" i="35"/>
  <c r="J66" i="35"/>
  <c r="K66" i="35"/>
  <c r="M66" i="35"/>
  <c r="O66" i="35"/>
  <c r="B67" i="35"/>
  <c r="C67" i="35"/>
  <c r="D67" i="35"/>
  <c r="F67" i="35"/>
  <c r="G67" i="35"/>
  <c r="H67" i="35"/>
  <c r="J67" i="35"/>
  <c r="K67" i="35"/>
  <c r="M67" i="35"/>
  <c r="O67" i="35"/>
  <c r="B68" i="35"/>
  <c r="C68" i="35"/>
  <c r="D68" i="35"/>
  <c r="F68" i="35"/>
  <c r="G68" i="35"/>
  <c r="H68" i="35"/>
  <c r="J68" i="35"/>
  <c r="K68" i="35"/>
  <c r="M68" i="35"/>
  <c r="O68" i="35"/>
  <c r="B69" i="35"/>
  <c r="C69" i="35"/>
  <c r="D69" i="35"/>
  <c r="F69" i="35"/>
  <c r="G69" i="35"/>
  <c r="H69" i="35"/>
  <c r="J69" i="35"/>
  <c r="K69" i="35"/>
  <c r="M69" i="35"/>
  <c r="O69" i="35"/>
  <c r="B70" i="35"/>
  <c r="C70" i="35"/>
  <c r="D70" i="35"/>
  <c r="F70" i="35"/>
  <c r="G70" i="35"/>
  <c r="H70" i="35"/>
  <c r="J70" i="35"/>
  <c r="K70" i="35"/>
  <c r="M70" i="35"/>
  <c r="O70" i="35"/>
  <c r="B71" i="35"/>
  <c r="C71" i="35"/>
  <c r="D71" i="35"/>
  <c r="F71" i="35"/>
  <c r="G71" i="35"/>
  <c r="H71" i="35"/>
  <c r="J71" i="35"/>
  <c r="K71" i="35"/>
  <c r="M71" i="35"/>
  <c r="O71" i="35"/>
  <c r="B72" i="35"/>
  <c r="C72" i="35"/>
  <c r="D72" i="35"/>
  <c r="F72" i="35"/>
  <c r="G72" i="35"/>
  <c r="H72" i="35"/>
  <c r="J72" i="35"/>
  <c r="K72" i="35"/>
  <c r="M72" i="35"/>
  <c r="O72" i="35"/>
  <c r="B73" i="35"/>
  <c r="C73" i="35"/>
  <c r="D73" i="35"/>
  <c r="F73" i="35"/>
  <c r="G73" i="35"/>
  <c r="H73" i="35"/>
  <c r="J73" i="35"/>
  <c r="K73" i="35"/>
  <c r="M73" i="35"/>
  <c r="O73" i="35"/>
  <c r="B74" i="35"/>
  <c r="C74" i="35"/>
  <c r="D74" i="35"/>
  <c r="F74" i="35"/>
  <c r="G74" i="35"/>
  <c r="H74" i="35"/>
  <c r="J74" i="35"/>
  <c r="K74" i="35"/>
  <c r="M74" i="35"/>
  <c r="O74" i="35"/>
  <c r="B75" i="35"/>
  <c r="C75" i="35"/>
  <c r="D75" i="35"/>
  <c r="F75" i="35"/>
  <c r="G75" i="35"/>
  <c r="H75" i="35"/>
  <c r="J75" i="35"/>
  <c r="K75" i="35"/>
  <c r="M75" i="35"/>
  <c r="O75" i="35"/>
  <c r="B76" i="35"/>
  <c r="C76" i="35"/>
  <c r="D76" i="35"/>
  <c r="F76" i="35"/>
  <c r="G76" i="35"/>
  <c r="H76" i="35"/>
  <c r="J76" i="35"/>
  <c r="K76" i="35"/>
  <c r="M76" i="35"/>
  <c r="O76" i="35"/>
  <c r="B77" i="35"/>
  <c r="C77" i="35"/>
  <c r="D77" i="35"/>
  <c r="F77" i="35"/>
  <c r="G77" i="35"/>
  <c r="H77" i="35"/>
  <c r="J77" i="35"/>
  <c r="K77" i="35"/>
  <c r="M77" i="35"/>
  <c r="O77" i="35"/>
  <c r="B78" i="35"/>
  <c r="C78" i="35"/>
  <c r="D78" i="35"/>
  <c r="F78" i="35"/>
  <c r="G78" i="35"/>
  <c r="H78" i="35"/>
  <c r="J78" i="35"/>
  <c r="K78" i="35"/>
  <c r="M78" i="35"/>
  <c r="O78" i="35"/>
  <c r="B79" i="35"/>
  <c r="C79" i="35"/>
  <c r="D79" i="35"/>
  <c r="F79" i="35"/>
  <c r="G79" i="35"/>
  <c r="H79" i="35"/>
  <c r="J79" i="35"/>
  <c r="K79" i="35"/>
  <c r="M79" i="35"/>
  <c r="O79" i="35"/>
  <c r="B80" i="35"/>
  <c r="C80" i="35"/>
  <c r="D80" i="35"/>
  <c r="F80" i="35"/>
  <c r="G80" i="35"/>
  <c r="H80" i="35"/>
  <c r="J80" i="35"/>
  <c r="K80" i="35"/>
  <c r="M80" i="35"/>
  <c r="O80" i="35"/>
  <c r="B81" i="35"/>
  <c r="C81" i="35"/>
  <c r="D81" i="35"/>
  <c r="F81" i="35"/>
  <c r="G81" i="35"/>
  <c r="H81" i="35"/>
  <c r="J81" i="35"/>
  <c r="K81" i="35"/>
  <c r="M81" i="35"/>
  <c r="O81" i="35"/>
  <c r="B82" i="35"/>
  <c r="C82" i="35"/>
  <c r="D82" i="35"/>
  <c r="F82" i="35"/>
  <c r="G82" i="35"/>
  <c r="H82" i="35"/>
  <c r="J82" i="35"/>
  <c r="K82" i="35"/>
  <c r="M82" i="35"/>
  <c r="O82" i="35"/>
  <c r="B83" i="35"/>
  <c r="C83" i="35"/>
  <c r="D83" i="35"/>
  <c r="F83" i="35"/>
  <c r="G83" i="35"/>
  <c r="H83" i="35"/>
  <c r="J83" i="35"/>
  <c r="K83" i="35"/>
  <c r="M83" i="35"/>
  <c r="O83" i="35"/>
  <c r="B84" i="35"/>
  <c r="C84" i="35"/>
  <c r="D84" i="35"/>
  <c r="F84" i="35"/>
  <c r="G84" i="35"/>
  <c r="H84" i="35"/>
  <c r="J84" i="35"/>
  <c r="K84" i="35"/>
  <c r="M84" i="35"/>
  <c r="O84" i="35"/>
  <c r="B85" i="35"/>
  <c r="C85" i="35"/>
  <c r="D85" i="35"/>
  <c r="F85" i="35"/>
  <c r="G85" i="35"/>
  <c r="H85" i="35"/>
  <c r="J85" i="35"/>
  <c r="K85" i="35"/>
  <c r="M85" i="35"/>
  <c r="O85" i="35"/>
  <c r="B86" i="35"/>
  <c r="C86" i="35"/>
  <c r="D86" i="35"/>
  <c r="F86" i="35"/>
  <c r="G86" i="35"/>
  <c r="H86" i="35"/>
  <c r="J86" i="35"/>
  <c r="K86" i="35"/>
  <c r="M86" i="35"/>
  <c r="O86" i="35"/>
  <c r="B87" i="35"/>
  <c r="C87" i="35"/>
  <c r="D87" i="35"/>
  <c r="F87" i="35"/>
  <c r="G87" i="35"/>
  <c r="H87" i="35"/>
  <c r="J87" i="35"/>
  <c r="K87" i="35"/>
  <c r="M87" i="35"/>
  <c r="O87" i="35"/>
  <c r="B88" i="35"/>
  <c r="C88" i="35"/>
  <c r="D88" i="35"/>
  <c r="F88" i="35"/>
  <c r="G88" i="35"/>
  <c r="H88" i="35"/>
  <c r="J88" i="35"/>
  <c r="K88" i="35"/>
  <c r="M88" i="35"/>
  <c r="O88" i="35"/>
  <c r="B89" i="35"/>
  <c r="C89" i="35"/>
  <c r="D89" i="35"/>
  <c r="F89" i="35"/>
  <c r="G89" i="35"/>
  <c r="H89" i="35"/>
  <c r="J89" i="35"/>
  <c r="K89" i="35"/>
  <c r="M89" i="35"/>
  <c r="O89" i="35"/>
  <c r="B90" i="35"/>
  <c r="C90" i="35"/>
  <c r="D90" i="35"/>
  <c r="F90" i="35"/>
  <c r="G90" i="35"/>
  <c r="H90" i="35"/>
  <c r="J90" i="35"/>
  <c r="K90" i="35"/>
  <c r="M90" i="35"/>
  <c r="O90" i="35"/>
  <c r="B91" i="35"/>
  <c r="C91" i="35"/>
  <c r="D91" i="35"/>
  <c r="F91" i="35"/>
  <c r="G91" i="35"/>
  <c r="H91" i="35"/>
  <c r="J91" i="35"/>
  <c r="K91" i="35"/>
  <c r="M91" i="35"/>
  <c r="O91" i="35"/>
  <c r="B92" i="35"/>
  <c r="C92" i="35"/>
  <c r="D92" i="35"/>
  <c r="F92" i="35"/>
  <c r="G92" i="35"/>
  <c r="H92" i="35"/>
  <c r="J92" i="35"/>
  <c r="K92" i="35"/>
  <c r="M92" i="35"/>
  <c r="O92" i="35"/>
  <c r="B93" i="35"/>
  <c r="C93" i="35"/>
  <c r="D93" i="35"/>
  <c r="F93" i="35"/>
  <c r="G93" i="35"/>
  <c r="H93" i="35"/>
  <c r="J93" i="35"/>
  <c r="K93" i="35"/>
  <c r="M93" i="35"/>
  <c r="O93" i="35"/>
  <c r="B94" i="35"/>
  <c r="C94" i="35"/>
  <c r="D94" i="35"/>
  <c r="F94" i="35"/>
  <c r="G94" i="35"/>
  <c r="H94" i="35"/>
  <c r="J94" i="35"/>
  <c r="K94" i="35"/>
  <c r="M94" i="35"/>
  <c r="O94" i="35"/>
  <c r="B95" i="35"/>
  <c r="C95" i="35"/>
  <c r="D95" i="35"/>
  <c r="F95" i="35"/>
  <c r="G95" i="35"/>
  <c r="H95" i="35"/>
  <c r="J95" i="35"/>
  <c r="K95" i="35"/>
  <c r="M95" i="35"/>
  <c r="O95" i="35"/>
  <c r="B96" i="35"/>
  <c r="C96" i="35"/>
  <c r="D96" i="35"/>
  <c r="F96" i="35"/>
  <c r="G96" i="35"/>
  <c r="H96" i="35"/>
  <c r="J96" i="35"/>
  <c r="K96" i="35"/>
  <c r="M96" i="35"/>
  <c r="O96" i="35"/>
  <c r="B97" i="35"/>
  <c r="C97" i="35"/>
  <c r="D97" i="35"/>
  <c r="F97" i="35"/>
  <c r="G97" i="35"/>
  <c r="H97" i="35"/>
  <c r="J97" i="35"/>
  <c r="K97" i="35"/>
  <c r="M97" i="35"/>
  <c r="O97" i="35"/>
  <c r="B98" i="35"/>
  <c r="C98" i="35"/>
  <c r="D98" i="35"/>
  <c r="F98" i="35"/>
  <c r="G98" i="35"/>
  <c r="H98" i="35"/>
  <c r="J98" i="35"/>
  <c r="K98" i="35"/>
  <c r="M98" i="35"/>
  <c r="O98" i="35"/>
  <c r="B99" i="35"/>
  <c r="C99" i="35"/>
  <c r="D99" i="35"/>
  <c r="F99" i="35"/>
  <c r="G99" i="35"/>
  <c r="H99" i="35"/>
  <c r="J99" i="35"/>
  <c r="K99" i="35"/>
  <c r="M99" i="35"/>
  <c r="O99" i="35"/>
  <c r="B100" i="35"/>
  <c r="C100" i="35"/>
  <c r="D100" i="35"/>
  <c r="F100" i="35"/>
  <c r="G100" i="35"/>
  <c r="H100" i="35"/>
  <c r="J100" i="35"/>
  <c r="K100" i="35"/>
  <c r="M100" i="35"/>
  <c r="O100" i="35"/>
  <c r="B101" i="35"/>
  <c r="C101" i="35"/>
  <c r="D101" i="35"/>
  <c r="F101" i="35"/>
  <c r="G101" i="35"/>
  <c r="H101" i="35"/>
  <c r="J101" i="35"/>
  <c r="K101" i="35"/>
  <c r="M101" i="35"/>
  <c r="O101" i="35"/>
  <c r="B102" i="35"/>
  <c r="C102" i="35"/>
  <c r="D102" i="35"/>
  <c r="F102" i="35"/>
  <c r="G102" i="35"/>
  <c r="H102" i="35"/>
  <c r="J102" i="35"/>
  <c r="K102" i="35"/>
  <c r="M102" i="35"/>
  <c r="O102" i="35"/>
  <c r="B103" i="35"/>
  <c r="C103" i="35"/>
  <c r="D103" i="35"/>
  <c r="F103" i="35"/>
  <c r="G103" i="35"/>
  <c r="H103" i="35"/>
  <c r="J103" i="35"/>
  <c r="K103" i="35"/>
  <c r="M103" i="35"/>
  <c r="O103" i="35"/>
  <c r="B104" i="35"/>
  <c r="C104" i="35"/>
  <c r="D104" i="35"/>
  <c r="F104" i="35"/>
  <c r="G104" i="35"/>
  <c r="H104" i="35"/>
  <c r="J104" i="35"/>
  <c r="K104" i="35"/>
  <c r="M104" i="35"/>
  <c r="O104" i="35"/>
  <c r="B105" i="35"/>
  <c r="C105" i="35"/>
  <c r="D105" i="35"/>
  <c r="F105" i="35"/>
  <c r="G105" i="35"/>
  <c r="H105" i="35"/>
  <c r="J105" i="35"/>
  <c r="K105" i="35"/>
  <c r="M105" i="35"/>
  <c r="O105" i="35"/>
  <c r="B106" i="35"/>
  <c r="C106" i="35"/>
  <c r="D106" i="35"/>
  <c r="F106" i="35"/>
  <c r="G106" i="35"/>
  <c r="H106" i="35"/>
  <c r="J106" i="35"/>
  <c r="K106" i="35"/>
  <c r="M106" i="35"/>
  <c r="O106" i="35"/>
  <c r="B107" i="35"/>
  <c r="C107" i="35"/>
  <c r="D107" i="35"/>
  <c r="F107" i="35"/>
  <c r="G107" i="35"/>
  <c r="H107" i="35"/>
  <c r="J107" i="35"/>
  <c r="K107" i="35"/>
  <c r="M107" i="35"/>
  <c r="O107" i="35"/>
  <c r="B108" i="35"/>
  <c r="C108" i="35"/>
  <c r="D108" i="35"/>
  <c r="F108" i="35"/>
  <c r="G108" i="35"/>
  <c r="H108" i="35"/>
  <c r="J108" i="35"/>
  <c r="K108" i="35"/>
  <c r="M108" i="35"/>
  <c r="O108" i="35"/>
  <c r="B109" i="35"/>
  <c r="C109" i="35"/>
  <c r="D109" i="35"/>
  <c r="F109" i="35"/>
  <c r="G109" i="35"/>
  <c r="H109" i="35"/>
  <c r="J109" i="35"/>
  <c r="K109" i="35"/>
  <c r="M109" i="35"/>
  <c r="O109" i="35"/>
  <c r="B110" i="35"/>
  <c r="C110" i="35"/>
  <c r="D110" i="35"/>
  <c r="F110" i="35"/>
  <c r="G110" i="35"/>
  <c r="H110" i="35"/>
  <c r="J110" i="35"/>
  <c r="K110" i="35"/>
  <c r="M110" i="35"/>
  <c r="O110" i="35"/>
  <c r="B111" i="35"/>
  <c r="C111" i="35"/>
  <c r="D111" i="35"/>
  <c r="F111" i="35"/>
  <c r="G111" i="35"/>
  <c r="H111" i="35"/>
  <c r="J111" i="35"/>
  <c r="K111" i="35"/>
  <c r="M111" i="35"/>
  <c r="O111" i="35"/>
  <c r="B112" i="35"/>
  <c r="C112" i="35"/>
  <c r="D112" i="35"/>
  <c r="F112" i="35"/>
  <c r="G112" i="35"/>
  <c r="H112" i="35"/>
  <c r="J112" i="35"/>
  <c r="K112" i="35"/>
  <c r="M112" i="35"/>
  <c r="O112" i="35"/>
  <c r="B113" i="35"/>
  <c r="C113" i="35"/>
  <c r="D113" i="35"/>
  <c r="F113" i="35"/>
  <c r="G113" i="35"/>
  <c r="H113" i="35"/>
  <c r="J113" i="35"/>
  <c r="K113" i="35"/>
  <c r="M113" i="35"/>
  <c r="O113" i="35"/>
  <c r="B114" i="35"/>
  <c r="C114" i="35"/>
  <c r="D114" i="35"/>
  <c r="F114" i="35"/>
  <c r="G114" i="35"/>
  <c r="H114" i="35"/>
  <c r="J114" i="35"/>
  <c r="K114" i="35"/>
  <c r="M114" i="35"/>
  <c r="O114" i="35"/>
  <c r="B115" i="35"/>
  <c r="C115" i="35"/>
  <c r="D115" i="35"/>
  <c r="F115" i="35"/>
  <c r="G115" i="35"/>
  <c r="H115" i="35"/>
  <c r="J115" i="35"/>
  <c r="K115" i="35"/>
  <c r="M115" i="35"/>
  <c r="O115" i="35"/>
  <c r="B116" i="35"/>
  <c r="C116" i="35"/>
  <c r="D116" i="35"/>
  <c r="F116" i="35"/>
  <c r="G116" i="35"/>
  <c r="H116" i="35"/>
  <c r="J116" i="35"/>
  <c r="K116" i="35"/>
  <c r="M116" i="35"/>
  <c r="O116" i="35"/>
  <c r="B117" i="35"/>
  <c r="C117" i="35"/>
  <c r="D117" i="35"/>
  <c r="F117" i="35"/>
  <c r="G117" i="35"/>
  <c r="H117" i="35"/>
  <c r="J117" i="35"/>
  <c r="K117" i="35"/>
  <c r="M117" i="35"/>
  <c r="O117" i="35"/>
  <c r="B118" i="35"/>
  <c r="C118" i="35"/>
  <c r="D118" i="35"/>
  <c r="F118" i="35"/>
  <c r="G118" i="35"/>
  <c r="H118" i="35"/>
  <c r="J118" i="35"/>
  <c r="K118" i="35"/>
  <c r="M118" i="35"/>
  <c r="O118" i="35"/>
  <c r="B119" i="35"/>
  <c r="C119" i="35"/>
  <c r="D119" i="35"/>
  <c r="F119" i="35"/>
  <c r="G119" i="35"/>
  <c r="H119" i="35"/>
  <c r="J119" i="35"/>
  <c r="K119" i="35"/>
  <c r="M119" i="35"/>
  <c r="O119" i="35"/>
  <c r="B120" i="35"/>
  <c r="C120" i="35"/>
  <c r="D120" i="35"/>
  <c r="F120" i="35"/>
  <c r="G120" i="35"/>
  <c r="H120" i="35"/>
  <c r="J120" i="35"/>
  <c r="K120" i="35"/>
  <c r="M120" i="35"/>
  <c r="O120" i="35"/>
  <c r="B121" i="35"/>
  <c r="C121" i="35"/>
  <c r="D121" i="35"/>
  <c r="F121" i="35"/>
  <c r="G121" i="35"/>
  <c r="H121" i="35"/>
  <c r="J121" i="35"/>
  <c r="K121" i="35"/>
  <c r="M121" i="35"/>
  <c r="O121" i="35"/>
  <c r="B122" i="35"/>
  <c r="C122" i="35"/>
  <c r="D122" i="35"/>
  <c r="F122" i="35"/>
  <c r="G122" i="35"/>
  <c r="H122" i="35"/>
  <c r="J122" i="35"/>
  <c r="K122" i="35"/>
  <c r="M122" i="35"/>
  <c r="O122" i="35"/>
  <c r="B123" i="35"/>
  <c r="C123" i="35"/>
  <c r="D123" i="35"/>
  <c r="F123" i="35"/>
  <c r="G123" i="35"/>
  <c r="H123" i="35"/>
  <c r="J123" i="35"/>
  <c r="K123" i="35"/>
  <c r="M123" i="35"/>
  <c r="O123" i="35"/>
  <c r="B124" i="35"/>
  <c r="C124" i="35"/>
  <c r="D124" i="35"/>
  <c r="F124" i="35"/>
  <c r="G124" i="35"/>
  <c r="H124" i="35"/>
  <c r="J124" i="35"/>
  <c r="K124" i="35"/>
  <c r="M124" i="35"/>
  <c r="O124" i="35"/>
  <c r="B125" i="35"/>
  <c r="C125" i="35"/>
  <c r="D125" i="35"/>
  <c r="F125" i="35"/>
  <c r="G125" i="35"/>
  <c r="H125" i="35"/>
  <c r="J125" i="35"/>
  <c r="K125" i="35"/>
  <c r="M125" i="35"/>
  <c r="O125" i="35"/>
  <c r="B126" i="35"/>
  <c r="C126" i="35"/>
  <c r="D126" i="35"/>
  <c r="F126" i="35"/>
  <c r="G126" i="35"/>
  <c r="H126" i="35"/>
  <c r="J126" i="35"/>
  <c r="K126" i="35"/>
  <c r="M126" i="35"/>
  <c r="O126" i="35"/>
  <c r="B127" i="35"/>
  <c r="C127" i="35"/>
  <c r="D127" i="35"/>
  <c r="F127" i="35"/>
  <c r="G127" i="35"/>
  <c r="H127" i="35"/>
  <c r="J127" i="35"/>
  <c r="K127" i="35"/>
  <c r="M127" i="35"/>
  <c r="O127" i="35"/>
  <c r="B128" i="35"/>
  <c r="O128" i="35"/>
  <c r="A3" i="12"/>
  <c r="T3" i="12"/>
  <c r="V3" i="12"/>
  <c r="P8" i="12"/>
  <c r="Q8" i="12"/>
  <c r="R8" i="12"/>
  <c r="S8" i="12"/>
  <c r="T8" i="12"/>
  <c r="U8" i="12"/>
  <c r="V8" i="12"/>
  <c r="W8" i="12"/>
  <c r="Y8" i="12"/>
  <c r="A10" i="12"/>
  <c r="P10" i="12"/>
  <c r="Q10" i="12"/>
  <c r="T10" i="12"/>
  <c r="U10" i="12"/>
  <c r="V10" i="12"/>
  <c r="W10" i="12"/>
  <c r="X10" i="12"/>
  <c r="Y10" i="12"/>
  <c r="A11" i="12"/>
  <c r="P11" i="12"/>
  <c r="Q11" i="12"/>
  <c r="T11" i="12"/>
  <c r="U11" i="12"/>
  <c r="V11" i="12"/>
  <c r="W11" i="12"/>
  <c r="X11" i="12"/>
  <c r="Y11" i="12"/>
  <c r="A12" i="12"/>
  <c r="P12" i="12"/>
  <c r="Q12" i="12"/>
  <c r="T12" i="12"/>
  <c r="U12" i="12"/>
  <c r="V12" i="12"/>
  <c r="W12" i="12"/>
  <c r="X12" i="12"/>
  <c r="Y12" i="12"/>
  <c r="A13" i="12"/>
  <c r="P13" i="12"/>
  <c r="Q13" i="12"/>
  <c r="T13" i="12"/>
  <c r="U13" i="12"/>
  <c r="V13" i="12"/>
  <c r="W13" i="12"/>
  <c r="X13" i="12"/>
  <c r="Y13" i="12"/>
  <c r="A14" i="12"/>
  <c r="P14" i="12"/>
  <c r="Q14" i="12"/>
  <c r="T14" i="12"/>
  <c r="U14" i="12"/>
  <c r="V14" i="12"/>
  <c r="W14" i="12"/>
  <c r="X14" i="12"/>
  <c r="Y14" i="12"/>
  <c r="A15" i="12"/>
  <c r="P15" i="12"/>
  <c r="Q15" i="12"/>
  <c r="T15" i="12"/>
  <c r="U15" i="12"/>
  <c r="V15" i="12"/>
  <c r="W15" i="12"/>
  <c r="X15" i="12"/>
  <c r="Y15" i="12"/>
  <c r="A16" i="12"/>
  <c r="P16" i="12"/>
  <c r="Q16" i="12"/>
  <c r="T16" i="12"/>
  <c r="U16" i="12"/>
  <c r="V16" i="12"/>
  <c r="W16" i="12"/>
  <c r="X16" i="12"/>
  <c r="Y16" i="12"/>
  <c r="A17" i="12"/>
  <c r="P17" i="12"/>
  <c r="Q17" i="12"/>
  <c r="T17" i="12"/>
  <c r="U17" i="12"/>
  <c r="V17" i="12"/>
  <c r="W17" i="12"/>
  <c r="X17" i="12"/>
  <c r="Y17" i="12"/>
  <c r="A18" i="12"/>
  <c r="P18" i="12"/>
  <c r="Q18" i="12"/>
  <c r="T18" i="12"/>
  <c r="U18" i="12"/>
  <c r="V18" i="12"/>
  <c r="W18" i="12"/>
  <c r="X18" i="12"/>
  <c r="Y18" i="12"/>
  <c r="A19" i="12"/>
  <c r="P19" i="12"/>
  <c r="Q19" i="12"/>
  <c r="T19" i="12"/>
  <c r="U19" i="12"/>
  <c r="V19" i="12"/>
  <c r="W19" i="12"/>
  <c r="X19" i="12"/>
  <c r="Y19" i="12"/>
  <c r="A20" i="12"/>
  <c r="P20" i="12"/>
  <c r="Q20" i="12"/>
  <c r="T20" i="12"/>
  <c r="U20" i="12"/>
  <c r="V20" i="12"/>
  <c r="W20" i="12"/>
  <c r="X20" i="12"/>
  <c r="Y20" i="12"/>
  <c r="A21" i="12"/>
  <c r="P21" i="12"/>
  <c r="Q21" i="12"/>
  <c r="T21" i="12"/>
  <c r="U21" i="12"/>
  <c r="V21" i="12"/>
  <c r="W21" i="12"/>
  <c r="X21" i="12"/>
  <c r="Y21" i="12"/>
  <c r="A22" i="12"/>
  <c r="P22" i="12"/>
  <c r="Q22" i="12"/>
  <c r="T22" i="12"/>
  <c r="U22" i="12"/>
  <c r="V22" i="12"/>
  <c r="W22" i="12"/>
  <c r="X22" i="12"/>
  <c r="Y22" i="12"/>
  <c r="A23" i="12"/>
  <c r="P23" i="12"/>
  <c r="Q23" i="12"/>
  <c r="T23" i="12"/>
  <c r="U23" i="12"/>
  <c r="V23" i="12"/>
  <c r="W23" i="12"/>
  <c r="X23" i="12"/>
  <c r="Y23" i="12"/>
  <c r="A24" i="12"/>
  <c r="P24" i="12"/>
  <c r="Q24" i="12"/>
  <c r="T24" i="12"/>
  <c r="U24" i="12"/>
  <c r="V24" i="12"/>
  <c r="W24" i="12"/>
  <c r="X24" i="12"/>
  <c r="Y24" i="12"/>
  <c r="A25" i="12"/>
  <c r="P25" i="12"/>
  <c r="Q25" i="12"/>
  <c r="T25" i="12"/>
  <c r="U25" i="12"/>
  <c r="V25" i="12"/>
  <c r="W25" i="12"/>
  <c r="X25" i="12"/>
  <c r="Y25" i="12"/>
  <c r="A26" i="12"/>
  <c r="P26" i="12"/>
  <c r="Q26" i="12"/>
  <c r="T26" i="12"/>
  <c r="U26" i="12"/>
  <c r="V26" i="12"/>
  <c r="W26" i="12"/>
  <c r="X26" i="12"/>
  <c r="Y26" i="12"/>
  <c r="A27" i="12"/>
  <c r="P27" i="12"/>
  <c r="Q27" i="12"/>
  <c r="T27" i="12"/>
  <c r="U27" i="12"/>
  <c r="V27" i="12"/>
  <c r="W27" i="12"/>
  <c r="X27" i="12"/>
  <c r="Y27" i="12"/>
  <c r="A28" i="12"/>
  <c r="P28" i="12"/>
  <c r="Q28" i="12"/>
  <c r="T28" i="12"/>
  <c r="U28" i="12"/>
  <c r="V28" i="12"/>
  <c r="W28" i="12"/>
  <c r="X28" i="12"/>
  <c r="Y28" i="12"/>
  <c r="A29" i="12"/>
  <c r="P29" i="12"/>
  <c r="Q29" i="12"/>
  <c r="T29" i="12"/>
  <c r="U29" i="12"/>
  <c r="V29" i="12"/>
  <c r="W29" i="12"/>
  <c r="X29" i="12"/>
  <c r="Y29" i="12"/>
  <c r="A30" i="12"/>
  <c r="P30" i="12"/>
  <c r="Q30" i="12"/>
  <c r="T30" i="12"/>
  <c r="U30" i="12"/>
  <c r="V30" i="12"/>
  <c r="W30" i="12"/>
  <c r="X30" i="12"/>
  <c r="Y30" i="12"/>
  <c r="A31" i="12"/>
  <c r="P31" i="12"/>
  <c r="Q31" i="12"/>
  <c r="T31" i="12"/>
  <c r="U31" i="12"/>
  <c r="V31" i="12"/>
  <c r="W31" i="12"/>
  <c r="X31" i="12"/>
  <c r="Y31" i="12"/>
  <c r="A32" i="12"/>
  <c r="P32" i="12"/>
  <c r="Q32" i="12"/>
  <c r="T32" i="12"/>
  <c r="U32" i="12"/>
  <c r="V32" i="12"/>
  <c r="W32" i="12"/>
  <c r="X32" i="12"/>
  <c r="Y32" i="12"/>
  <c r="A33" i="12"/>
  <c r="P33" i="12"/>
  <c r="Q33" i="12"/>
  <c r="T33" i="12"/>
  <c r="U33" i="12"/>
  <c r="V33" i="12"/>
  <c r="W33" i="12"/>
  <c r="X33" i="12"/>
  <c r="Y33" i="12"/>
  <c r="A34" i="12"/>
  <c r="P34" i="12"/>
  <c r="Q34" i="12"/>
  <c r="T34" i="12"/>
  <c r="U34" i="12"/>
  <c r="V34" i="12"/>
  <c r="W34" i="12"/>
  <c r="X34" i="12"/>
  <c r="Y34" i="12"/>
  <c r="A35" i="12"/>
  <c r="P35" i="12"/>
  <c r="Q35" i="12"/>
  <c r="T35" i="12"/>
  <c r="U35" i="12"/>
  <c r="V35" i="12"/>
  <c r="W35" i="12"/>
  <c r="X35" i="12"/>
  <c r="Y35" i="12"/>
  <c r="A36" i="12"/>
  <c r="P36" i="12"/>
  <c r="Q36" i="12"/>
  <c r="T36" i="12"/>
  <c r="U36" i="12"/>
  <c r="V36" i="12"/>
  <c r="W36" i="12"/>
  <c r="X36" i="12"/>
  <c r="Y36" i="12"/>
  <c r="A37" i="12"/>
  <c r="P37" i="12"/>
  <c r="Q37" i="12"/>
  <c r="T37" i="12"/>
  <c r="U37" i="12"/>
  <c r="V37" i="12"/>
  <c r="W37" i="12"/>
  <c r="X37" i="12"/>
  <c r="Y37" i="12"/>
  <c r="A38" i="12"/>
  <c r="P38" i="12"/>
  <c r="Q38" i="12"/>
  <c r="T38" i="12"/>
  <c r="U38" i="12"/>
  <c r="V38" i="12"/>
  <c r="W38" i="12"/>
  <c r="X38" i="12"/>
  <c r="Y38" i="12"/>
  <c r="A39" i="12"/>
  <c r="P39" i="12"/>
  <c r="Q39" i="12"/>
  <c r="T39" i="12"/>
  <c r="U39" i="12"/>
  <c r="V39" i="12"/>
  <c r="W39" i="12"/>
  <c r="X39" i="12"/>
  <c r="Y39" i="12"/>
  <c r="A40" i="12"/>
  <c r="P40" i="12"/>
  <c r="Q40" i="12"/>
  <c r="T40" i="12"/>
  <c r="U40" i="12"/>
  <c r="V40" i="12"/>
  <c r="W40" i="12"/>
  <c r="X40" i="12"/>
  <c r="Y40" i="12"/>
  <c r="A41" i="12"/>
  <c r="P41" i="12"/>
  <c r="Q41" i="12"/>
  <c r="T41" i="12"/>
  <c r="U41" i="12"/>
  <c r="V41" i="12"/>
  <c r="W41" i="12"/>
  <c r="X41" i="12"/>
  <c r="Y41" i="12"/>
  <c r="A42" i="12"/>
  <c r="P42" i="12"/>
  <c r="Q42" i="12"/>
  <c r="T42" i="12"/>
  <c r="U42" i="12"/>
  <c r="V42" i="12"/>
  <c r="W42" i="12"/>
  <c r="X42" i="12"/>
  <c r="Y42" i="12"/>
  <c r="A43" i="12"/>
  <c r="P43" i="12"/>
  <c r="Q43" i="12"/>
  <c r="T43" i="12"/>
  <c r="U43" i="12"/>
  <c r="V43" i="12"/>
  <c r="W43" i="12"/>
  <c r="X43" i="12"/>
  <c r="Y43" i="12"/>
  <c r="A44" i="12"/>
  <c r="P44" i="12"/>
  <c r="Q44" i="12"/>
  <c r="T44" i="12"/>
  <c r="U44" i="12"/>
  <c r="V44" i="12"/>
  <c r="W44" i="12"/>
  <c r="X44" i="12"/>
  <c r="Y44" i="12"/>
  <c r="A45" i="12"/>
  <c r="P45" i="12"/>
  <c r="Q45" i="12"/>
  <c r="T45" i="12"/>
  <c r="U45" i="12"/>
  <c r="V45" i="12"/>
  <c r="W45" i="12"/>
  <c r="X45" i="12"/>
  <c r="Y45" i="12"/>
  <c r="A46" i="12"/>
  <c r="P46" i="12"/>
  <c r="Q46" i="12"/>
  <c r="T46" i="12"/>
  <c r="U46" i="12"/>
  <c r="V46" i="12"/>
  <c r="W46" i="12"/>
  <c r="X46" i="12"/>
  <c r="Y46" i="12"/>
  <c r="A47" i="12"/>
  <c r="P47" i="12"/>
  <c r="Q47" i="12"/>
  <c r="T47" i="12"/>
  <c r="U47" i="12"/>
  <c r="V47" i="12"/>
  <c r="W47" i="12"/>
  <c r="X47" i="12"/>
  <c r="Y47" i="12"/>
  <c r="A48" i="12"/>
  <c r="P48" i="12"/>
  <c r="Q48" i="12"/>
  <c r="T48" i="12"/>
  <c r="U48" i="12"/>
  <c r="V48" i="12"/>
  <c r="W48" i="12"/>
  <c r="X48" i="12"/>
  <c r="Y48" i="12"/>
  <c r="A49" i="12"/>
  <c r="P49" i="12"/>
  <c r="Q49" i="12"/>
  <c r="T49" i="12"/>
  <c r="U49" i="12"/>
  <c r="V49" i="12"/>
  <c r="W49" i="12"/>
  <c r="X49" i="12"/>
  <c r="Y49" i="12"/>
  <c r="A50" i="12"/>
  <c r="P50" i="12"/>
  <c r="Q50" i="12"/>
  <c r="T50" i="12"/>
  <c r="U50" i="12"/>
  <c r="V50" i="12"/>
  <c r="W50" i="12"/>
  <c r="X50" i="12"/>
  <c r="Y50" i="12"/>
  <c r="A51" i="12"/>
  <c r="P51" i="12"/>
  <c r="Q51" i="12"/>
  <c r="T51" i="12"/>
  <c r="U51" i="12"/>
  <c r="V51" i="12"/>
  <c r="W51" i="12"/>
  <c r="X51" i="12"/>
  <c r="Y51" i="12"/>
  <c r="A52" i="12"/>
  <c r="P52" i="12"/>
  <c r="Q52" i="12"/>
  <c r="T52" i="12"/>
  <c r="U52" i="12"/>
  <c r="V52" i="12"/>
  <c r="W52" i="12"/>
  <c r="X52" i="12"/>
  <c r="Y52" i="12"/>
  <c r="A53" i="12"/>
  <c r="P53" i="12"/>
  <c r="Q53" i="12"/>
  <c r="T53" i="12"/>
  <c r="U53" i="12"/>
  <c r="V53" i="12"/>
  <c r="W53" i="12"/>
  <c r="X53" i="12"/>
  <c r="Y53" i="12"/>
  <c r="A54" i="12"/>
  <c r="P54" i="12"/>
  <c r="Q54" i="12"/>
  <c r="T54" i="12"/>
  <c r="U54" i="12"/>
  <c r="V54" i="12"/>
  <c r="W54" i="12"/>
  <c r="X54" i="12"/>
  <c r="Y54" i="12"/>
  <c r="A55" i="12"/>
  <c r="P55" i="12"/>
  <c r="Q55" i="12"/>
  <c r="T55" i="12"/>
  <c r="U55" i="12"/>
  <c r="V55" i="12"/>
  <c r="W55" i="12"/>
  <c r="X55" i="12"/>
  <c r="Y55" i="12"/>
  <c r="A56" i="12"/>
  <c r="P56" i="12"/>
  <c r="Q56" i="12"/>
  <c r="T56" i="12"/>
  <c r="U56" i="12"/>
  <c r="V56" i="12"/>
  <c r="W56" i="12"/>
  <c r="X56" i="12"/>
  <c r="Y56" i="12"/>
  <c r="A57" i="12"/>
  <c r="P57" i="12"/>
  <c r="Q57" i="12"/>
  <c r="T57" i="12"/>
  <c r="U57" i="12"/>
  <c r="V57" i="12"/>
  <c r="W57" i="12"/>
  <c r="X57" i="12"/>
  <c r="Y57" i="12"/>
  <c r="A58" i="12"/>
  <c r="P58" i="12"/>
  <c r="Q58" i="12"/>
  <c r="T58" i="12"/>
  <c r="U58" i="12"/>
  <c r="V58" i="12"/>
  <c r="W58" i="12"/>
  <c r="X58" i="12"/>
  <c r="Y58" i="12"/>
  <c r="A59" i="12"/>
  <c r="P59" i="12"/>
  <c r="Q59" i="12"/>
  <c r="T59" i="12"/>
  <c r="U59" i="12"/>
  <c r="V59" i="12"/>
  <c r="W59" i="12"/>
  <c r="X59" i="12"/>
  <c r="Y59" i="12"/>
  <c r="A60" i="12"/>
  <c r="P60" i="12"/>
  <c r="Q60" i="12"/>
  <c r="T60" i="12"/>
  <c r="U60" i="12"/>
  <c r="V60" i="12"/>
  <c r="W60" i="12"/>
  <c r="X60" i="12"/>
  <c r="Y60" i="12"/>
  <c r="A61" i="12"/>
  <c r="P61" i="12"/>
  <c r="Q61" i="12"/>
  <c r="T61" i="12"/>
  <c r="U61" i="12"/>
  <c r="V61" i="12"/>
  <c r="W61" i="12"/>
  <c r="X61" i="12"/>
  <c r="Y61" i="12"/>
  <c r="A62" i="12"/>
  <c r="P62" i="12"/>
  <c r="Q62" i="12"/>
  <c r="T62" i="12"/>
  <c r="U62" i="12"/>
  <c r="V62" i="12"/>
  <c r="W62" i="12"/>
  <c r="X62" i="12"/>
  <c r="Y62" i="12"/>
  <c r="A63" i="12"/>
  <c r="P63" i="12"/>
  <c r="Q63" i="12"/>
  <c r="T63" i="12"/>
  <c r="U63" i="12"/>
  <c r="V63" i="12"/>
  <c r="W63" i="12"/>
  <c r="X63" i="12"/>
  <c r="Y63" i="12"/>
  <c r="A64" i="12"/>
  <c r="P64" i="12"/>
  <c r="Q64" i="12"/>
  <c r="T64" i="12"/>
  <c r="U64" i="12"/>
  <c r="V64" i="12"/>
  <c r="W64" i="12"/>
  <c r="X64" i="12"/>
  <c r="Y64" i="12"/>
  <c r="A65" i="12"/>
  <c r="P65" i="12"/>
  <c r="Q65" i="12"/>
  <c r="T65" i="12"/>
  <c r="U65" i="12"/>
  <c r="V65" i="12"/>
  <c r="W65" i="12"/>
  <c r="X65" i="12"/>
  <c r="Y65" i="12"/>
  <c r="A66" i="12"/>
  <c r="P66" i="12"/>
  <c r="Q66" i="12"/>
  <c r="T66" i="12"/>
  <c r="U66" i="12"/>
  <c r="V66" i="12"/>
  <c r="W66" i="12"/>
  <c r="X66" i="12"/>
  <c r="Y66" i="12"/>
  <c r="A67" i="12"/>
  <c r="P67" i="12"/>
  <c r="Q67" i="12"/>
  <c r="T67" i="12"/>
  <c r="U67" i="12"/>
  <c r="V67" i="12"/>
  <c r="W67" i="12"/>
  <c r="X67" i="12"/>
  <c r="Y67" i="12"/>
  <c r="A68" i="12"/>
  <c r="P68" i="12"/>
  <c r="Q68" i="12"/>
  <c r="T68" i="12"/>
  <c r="U68" i="12"/>
  <c r="V68" i="12"/>
  <c r="W68" i="12"/>
  <c r="X68" i="12"/>
  <c r="Y68" i="12"/>
  <c r="A69" i="12"/>
  <c r="P69" i="12"/>
  <c r="Q69" i="12"/>
  <c r="T69" i="12"/>
  <c r="U69" i="12"/>
  <c r="V69" i="12"/>
  <c r="W69" i="12"/>
  <c r="X69" i="12"/>
  <c r="Y69" i="12"/>
  <c r="A70" i="12"/>
  <c r="P70" i="12"/>
  <c r="Q70" i="12"/>
  <c r="T70" i="12"/>
  <c r="U70" i="12"/>
  <c r="V70" i="12"/>
  <c r="W70" i="12"/>
  <c r="X70" i="12"/>
  <c r="Y70" i="12"/>
  <c r="A71" i="12"/>
  <c r="P71" i="12"/>
  <c r="Q71" i="12"/>
  <c r="T71" i="12"/>
  <c r="U71" i="12"/>
  <c r="V71" i="12"/>
  <c r="W71" i="12"/>
  <c r="X71" i="12"/>
  <c r="Y71" i="12"/>
  <c r="A72" i="12"/>
  <c r="P72" i="12"/>
  <c r="Q72" i="12"/>
  <c r="T72" i="12"/>
  <c r="U72" i="12"/>
  <c r="V72" i="12"/>
  <c r="W72" i="12"/>
  <c r="X72" i="12"/>
  <c r="Y72" i="12"/>
  <c r="A73" i="12"/>
  <c r="P73" i="12"/>
  <c r="Q73" i="12"/>
  <c r="T73" i="12"/>
  <c r="U73" i="12"/>
  <c r="V73" i="12"/>
  <c r="W73" i="12"/>
  <c r="X73" i="12"/>
  <c r="Y73" i="12"/>
  <c r="A74" i="12"/>
  <c r="P74" i="12"/>
  <c r="Q74" i="12"/>
  <c r="T74" i="12"/>
  <c r="U74" i="12"/>
  <c r="V74" i="12"/>
  <c r="W74" i="12"/>
  <c r="X74" i="12"/>
  <c r="Y74" i="12"/>
  <c r="A75" i="12"/>
  <c r="P75" i="12"/>
  <c r="Q75" i="12"/>
  <c r="T75" i="12"/>
  <c r="U75" i="12"/>
  <c r="V75" i="12"/>
  <c r="W75" i="12"/>
  <c r="X75" i="12"/>
  <c r="Y75" i="12"/>
  <c r="A76" i="12"/>
  <c r="P76" i="12"/>
  <c r="Q76" i="12"/>
  <c r="T76" i="12"/>
  <c r="U76" i="12"/>
  <c r="V76" i="12"/>
  <c r="W76" i="12"/>
  <c r="X76" i="12"/>
  <c r="Y76" i="12"/>
  <c r="A77" i="12"/>
  <c r="P77" i="12"/>
  <c r="Q77" i="12"/>
  <c r="T77" i="12"/>
  <c r="U77" i="12"/>
  <c r="V77" i="12"/>
  <c r="W77" i="12"/>
  <c r="X77" i="12"/>
  <c r="Y77" i="12"/>
  <c r="A78" i="12"/>
  <c r="P78" i="12"/>
  <c r="Q78" i="12"/>
  <c r="T78" i="12"/>
  <c r="U78" i="12"/>
  <c r="V78" i="12"/>
  <c r="W78" i="12"/>
  <c r="X78" i="12"/>
  <c r="Y78" i="12"/>
  <c r="A79" i="12"/>
  <c r="P79" i="12"/>
  <c r="Q79" i="12"/>
  <c r="T79" i="12"/>
  <c r="U79" i="12"/>
  <c r="V79" i="12"/>
  <c r="W79" i="12"/>
  <c r="X79" i="12"/>
  <c r="Y79" i="12"/>
  <c r="A80" i="12"/>
  <c r="P80" i="12"/>
  <c r="Q80" i="12"/>
  <c r="T80" i="12"/>
  <c r="U80" i="12"/>
  <c r="V80" i="12"/>
  <c r="W80" i="12"/>
  <c r="X80" i="12"/>
  <c r="Y80" i="12"/>
  <c r="A81" i="12"/>
  <c r="P81" i="12"/>
  <c r="Q81" i="12"/>
  <c r="T81" i="12"/>
  <c r="U81" i="12"/>
  <c r="V81" i="12"/>
  <c r="W81" i="12"/>
  <c r="X81" i="12"/>
  <c r="Y81" i="12"/>
  <c r="A82" i="12"/>
  <c r="P82" i="12"/>
  <c r="Q82" i="12"/>
  <c r="T82" i="12"/>
  <c r="U82" i="12"/>
  <c r="V82" i="12"/>
  <c r="W82" i="12"/>
  <c r="X82" i="12"/>
  <c r="Y82" i="12"/>
  <c r="A83" i="12"/>
  <c r="P83" i="12"/>
  <c r="Q83" i="12"/>
  <c r="T83" i="12"/>
  <c r="U83" i="12"/>
  <c r="V83" i="12"/>
  <c r="W83" i="12"/>
  <c r="X83" i="12"/>
  <c r="Y83" i="12"/>
  <c r="A84" i="12"/>
  <c r="P84" i="12"/>
  <c r="Q84" i="12"/>
  <c r="T84" i="12"/>
  <c r="U84" i="12"/>
  <c r="V84" i="12"/>
  <c r="W84" i="12"/>
  <c r="X84" i="12"/>
  <c r="Y84" i="12"/>
  <c r="A85" i="12"/>
  <c r="P85" i="12"/>
  <c r="Q85" i="12"/>
  <c r="T85" i="12"/>
  <c r="U85" i="12"/>
  <c r="V85" i="12"/>
  <c r="W85" i="12"/>
  <c r="X85" i="12"/>
  <c r="Y85" i="12"/>
  <c r="A86" i="12"/>
  <c r="P86" i="12"/>
  <c r="Q86" i="12"/>
  <c r="T86" i="12"/>
  <c r="U86" i="12"/>
  <c r="V86" i="12"/>
  <c r="W86" i="12"/>
  <c r="X86" i="12"/>
  <c r="Y86" i="12"/>
  <c r="A87" i="12"/>
  <c r="P87" i="12"/>
  <c r="Q87" i="12"/>
  <c r="T87" i="12"/>
  <c r="U87" i="12"/>
  <c r="V87" i="12"/>
  <c r="W87" i="12"/>
  <c r="X87" i="12"/>
  <c r="Y87" i="12"/>
  <c r="A88" i="12"/>
  <c r="P88" i="12"/>
  <c r="Q88" i="12"/>
  <c r="T88" i="12"/>
  <c r="U88" i="12"/>
  <c r="V88" i="12"/>
  <c r="W88" i="12"/>
  <c r="X88" i="12"/>
  <c r="Y88" i="12"/>
  <c r="A89" i="12"/>
  <c r="P89" i="12"/>
  <c r="Q89" i="12"/>
  <c r="T89" i="12"/>
  <c r="U89" i="12"/>
  <c r="V89" i="12"/>
  <c r="W89" i="12"/>
  <c r="X89" i="12"/>
  <c r="Y89" i="12"/>
  <c r="A90" i="12"/>
  <c r="P90" i="12"/>
  <c r="Q90" i="12"/>
  <c r="T90" i="12"/>
  <c r="U90" i="12"/>
  <c r="V90" i="12"/>
  <c r="W90" i="12"/>
  <c r="X90" i="12"/>
  <c r="Y90" i="12"/>
  <c r="A91" i="12"/>
  <c r="P91" i="12"/>
  <c r="Q91" i="12"/>
  <c r="T91" i="12"/>
  <c r="U91" i="12"/>
  <c r="V91" i="12"/>
  <c r="W91" i="12"/>
  <c r="X91" i="12"/>
  <c r="Y91" i="12"/>
  <c r="A92" i="12"/>
  <c r="P92" i="12"/>
  <c r="Q92" i="12"/>
  <c r="T92" i="12"/>
  <c r="U92" i="12"/>
  <c r="V92" i="12"/>
  <c r="W92" i="12"/>
  <c r="X92" i="12"/>
  <c r="Y92" i="12"/>
  <c r="A93" i="12"/>
  <c r="P93" i="12"/>
  <c r="Q93" i="12"/>
  <c r="T93" i="12"/>
  <c r="U93" i="12"/>
  <c r="V93" i="12"/>
  <c r="W93" i="12"/>
  <c r="X93" i="12"/>
  <c r="Y93" i="12"/>
  <c r="A94" i="12"/>
  <c r="P94" i="12"/>
  <c r="Q94" i="12"/>
  <c r="T94" i="12"/>
  <c r="U94" i="12"/>
  <c r="V94" i="12"/>
  <c r="W94" i="12"/>
  <c r="X94" i="12"/>
  <c r="Y94" i="12"/>
  <c r="A95" i="12"/>
  <c r="P95" i="12"/>
  <c r="Q95" i="12"/>
  <c r="T95" i="12"/>
  <c r="U95" i="12"/>
  <c r="V95" i="12"/>
  <c r="W95" i="12"/>
  <c r="X95" i="12"/>
  <c r="Y95" i="12"/>
  <c r="A96" i="12"/>
  <c r="P96" i="12"/>
  <c r="Q96" i="12"/>
  <c r="T96" i="12"/>
  <c r="U96" i="12"/>
  <c r="V96" i="12"/>
  <c r="W96" i="12"/>
  <c r="X96" i="12"/>
  <c r="Y96" i="12"/>
  <c r="A97" i="12"/>
  <c r="P97" i="12"/>
  <c r="Q97" i="12"/>
  <c r="T97" i="12"/>
  <c r="U97" i="12"/>
  <c r="V97" i="12"/>
  <c r="W97" i="12"/>
  <c r="X97" i="12"/>
  <c r="Y97" i="12"/>
  <c r="A98" i="12"/>
  <c r="P98" i="12"/>
  <c r="Q98" i="12"/>
  <c r="T98" i="12"/>
  <c r="U98" i="12"/>
  <c r="V98" i="12"/>
  <c r="W98" i="12"/>
  <c r="X98" i="12"/>
  <c r="Y98" i="12"/>
  <c r="A99" i="12"/>
  <c r="P99" i="12"/>
  <c r="Q99" i="12"/>
  <c r="T99" i="12"/>
  <c r="U99" i="12"/>
  <c r="V99" i="12"/>
  <c r="W99" i="12"/>
  <c r="X99" i="12"/>
  <c r="Y99" i="12"/>
  <c r="A100" i="12"/>
  <c r="P100" i="12"/>
  <c r="Q100" i="12"/>
  <c r="T100" i="12"/>
  <c r="U100" i="12"/>
  <c r="V100" i="12"/>
  <c r="W100" i="12"/>
  <c r="X100" i="12"/>
  <c r="Y100" i="12"/>
  <c r="A101" i="12"/>
  <c r="P101" i="12"/>
  <c r="Q101" i="12"/>
  <c r="T101" i="12"/>
  <c r="U101" i="12"/>
  <c r="V101" i="12"/>
  <c r="W101" i="12"/>
  <c r="X101" i="12"/>
  <c r="Y101" i="12"/>
  <c r="A102" i="12"/>
  <c r="P102" i="12"/>
  <c r="Q102" i="12"/>
  <c r="T102" i="12"/>
  <c r="U102" i="12"/>
  <c r="V102" i="12"/>
  <c r="W102" i="12"/>
  <c r="X102" i="12"/>
  <c r="Y102" i="12"/>
  <c r="A103" i="12"/>
  <c r="P103" i="12"/>
  <c r="Q103" i="12"/>
  <c r="T103" i="12"/>
  <c r="U103" i="12"/>
  <c r="V103" i="12"/>
  <c r="W103" i="12"/>
  <c r="X103" i="12"/>
  <c r="Y103" i="12"/>
  <c r="A104" i="12"/>
  <c r="P104" i="12"/>
  <c r="Q104" i="12"/>
  <c r="T104" i="12"/>
  <c r="U104" i="12"/>
  <c r="V104" i="12"/>
  <c r="W104" i="12"/>
  <c r="X104" i="12"/>
  <c r="Y104" i="12"/>
  <c r="A105" i="12"/>
  <c r="P105" i="12"/>
  <c r="Q105" i="12"/>
  <c r="T105" i="12"/>
  <c r="U105" i="12"/>
  <c r="V105" i="12"/>
  <c r="W105" i="12"/>
  <c r="X105" i="12"/>
  <c r="Y105" i="12"/>
  <c r="A106" i="12"/>
  <c r="P106" i="12"/>
  <c r="Q106" i="12"/>
  <c r="T106" i="12"/>
  <c r="U106" i="12"/>
  <c r="V106" i="12"/>
  <c r="W106" i="12"/>
  <c r="X106" i="12"/>
  <c r="Y106" i="12"/>
  <c r="A107" i="12"/>
  <c r="P107" i="12"/>
  <c r="Q107" i="12"/>
  <c r="T107" i="12"/>
  <c r="U107" i="12"/>
  <c r="V107" i="12"/>
  <c r="W107" i="12"/>
  <c r="X107" i="12"/>
  <c r="Y107" i="12"/>
  <c r="A108" i="12"/>
  <c r="P108" i="12"/>
  <c r="Q108" i="12"/>
  <c r="T108" i="12"/>
  <c r="U108" i="12"/>
  <c r="V108" i="12"/>
  <c r="W108" i="12"/>
  <c r="X108" i="12"/>
  <c r="Y108" i="12"/>
  <c r="A109" i="12"/>
  <c r="P109" i="12"/>
  <c r="Q109" i="12"/>
  <c r="T109" i="12"/>
  <c r="U109" i="12"/>
  <c r="V109" i="12"/>
  <c r="W109" i="12"/>
  <c r="X109" i="12"/>
  <c r="Y109" i="12"/>
  <c r="A110" i="12"/>
  <c r="P110" i="12"/>
  <c r="Q110" i="12"/>
  <c r="T110" i="12"/>
  <c r="U110" i="12"/>
  <c r="V110" i="12"/>
  <c r="W110" i="12"/>
  <c r="X110" i="12"/>
  <c r="Y110" i="12"/>
  <c r="A111" i="12"/>
  <c r="P111" i="12"/>
  <c r="Q111" i="12"/>
  <c r="T111" i="12"/>
  <c r="U111" i="12"/>
  <c r="V111" i="12"/>
  <c r="W111" i="12"/>
  <c r="X111" i="12"/>
  <c r="Y111" i="12"/>
  <c r="A112" i="12"/>
  <c r="P112" i="12"/>
  <c r="Q112" i="12"/>
  <c r="T112" i="12"/>
  <c r="U112" i="12"/>
  <c r="V112" i="12"/>
  <c r="W112" i="12"/>
  <c r="X112" i="12"/>
  <c r="Y112" i="12"/>
  <c r="A113" i="12"/>
  <c r="P113" i="12"/>
  <c r="Q113" i="12"/>
  <c r="T113" i="12"/>
  <c r="U113" i="12"/>
  <c r="V113" i="12"/>
  <c r="W113" i="12"/>
  <c r="X113" i="12"/>
  <c r="Y113" i="12"/>
  <c r="A114" i="12"/>
  <c r="P114" i="12"/>
  <c r="Q114" i="12"/>
  <c r="T114" i="12"/>
  <c r="U114" i="12"/>
  <c r="V114" i="12"/>
  <c r="W114" i="12"/>
  <c r="X114" i="12"/>
  <c r="Y114" i="12"/>
  <c r="A115" i="12"/>
  <c r="P115" i="12"/>
  <c r="Q115" i="12"/>
  <c r="T115" i="12"/>
  <c r="U115" i="12"/>
  <c r="V115" i="12"/>
  <c r="W115" i="12"/>
  <c r="X115" i="12"/>
  <c r="Y115" i="12"/>
  <c r="A116" i="12"/>
  <c r="P116" i="12"/>
  <c r="Q116" i="12"/>
  <c r="T116" i="12"/>
  <c r="U116" i="12"/>
  <c r="V116" i="12"/>
  <c r="W116" i="12"/>
  <c r="X116" i="12"/>
  <c r="Y116" i="12"/>
  <c r="A117" i="12"/>
  <c r="P117" i="12"/>
  <c r="Q117" i="12"/>
  <c r="T117" i="12"/>
  <c r="U117" i="12"/>
  <c r="V117" i="12"/>
  <c r="W117" i="12"/>
  <c r="X117" i="12"/>
  <c r="Y117" i="12"/>
  <c r="A118" i="12"/>
  <c r="P118" i="12"/>
  <c r="Q118" i="12"/>
  <c r="T118" i="12"/>
  <c r="U118" i="12"/>
  <c r="V118" i="12"/>
  <c r="W118" i="12"/>
  <c r="X118" i="12"/>
  <c r="Y118" i="12"/>
  <c r="A119" i="12"/>
  <c r="P119" i="12"/>
  <c r="Q119" i="12"/>
  <c r="T119" i="12"/>
  <c r="U119" i="12"/>
  <c r="V119" i="12"/>
  <c r="W119" i="12"/>
  <c r="X119" i="12"/>
  <c r="Y119" i="12"/>
  <c r="A120" i="12"/>
  <c r="P120" i="12"/>
  <c r="Q120" i="12"/>
  <c r="T120" i="12"/>
  <c r="U120" i="12"/>
  <c r="V120" i="12"/>
  <c r="W120" i="12"/>
  <c r="X120" i="12"/>
  <c r="Y120" i="12"/>
  <c r="A121" i="12"/>
  <c r="P121" i="12"/>
  <c r="Q121" i="12"/>
  <c r="T121" i="12"/>
  <c r="U121" i="12"/>
  <c r="V121" i="12"/>
  <c r="W121" i="12"/>
  <c r="X121" i="12"/>
  <c r="Y121" i="12"/>
  <c r="A122" i="12"/>
  <c r="P122" i="12"/>
  <c r="Q122" i="12"/>
  <c r="T122" i="12"/>
  <c r="U122" i="12"/>
  <c r="V122" i="12"/>
  <c r="W122" i="12"/>
  <c r="X122" i="12"/>
  <c r="Y122" i="12"/>
  <c r="A123" i="12"/>
  <c r="P123" i="12"/>
  <c r="Q123" i="12"/>
  <c r="T123" i="12"/>
  <c r="U123" i="12"/>
  <c r="V123" i="12"/>
  <c r="W123" i="12"/>
  <c r="X123" i="12"/>
  <c r="Y123" i="12"/>
  <c r="A124" i="12"/>
  <c r="P124" i="12"/>
  <c r="Q124" i="12"/>
  <c r="T124" i="12"/>
  <c r="U124" i="12"/>
  <c r="V124" i="12"/>
  <c r="W124" i="12"/>
  <c r="X124" i="12"/>
  <c r="Y124" i="12"/>
  <c r="A125" i="12"/>
  <c r="P125" i="12"/>
  <c r="Q125" i="12"/>
  <c r="T125" i="12"/>
  <c r="U125" i="12"/>
  <c r="V125" i="12"/>
  <c r="W125" i="12"/>
  <c r="X125" i="12"/>
  <c r="Y125" i="12"/>
  <c r="A126" i="12"/>
  <c r="P126" i="12"/>
  <c r="Q126" i="12"/>
  <c r="T126" i="12"/>
  <c r="U126" i="12"/>
  <c r="V126" i="12"/>
  <c r="W126" i="12"/>
  <c r="X126" i="12"/>
  <c r="Y126" i="12"/>
  <c r="A127" i="12"/>
  <c r="P127" i="12"/>
  <c r="Q127" i="12"/>
  <c r="T127" i="12"/>
  <c r="U127" i="12"/>
  <c r="V127" i="12"/>
  <c r="W127" i="12"/>
  <c r="X127" i="12"/>
  <c r="Y127" i="12"/>
  <c r="B128" i="12"/>
  <c r="C128" i="12"/>
  <c r="D128" i="12"/>
  <c r="E128" i="12"/>
  <c r="F128" i="12"/>
  <c r="G128" i="12"/>
  <c r="H128" i="12"/>
  <c r="I128" i="12"/>
  <c r="J128" i="12"/>
  <c r="K128" i="12"/>
  <c r="L128" i="12"/>
  <c r="M128" i="12"/>
  <c r="N128" i="12"/>
  <c r="P128" i="12"/>
  <c r="Q128" i="12"/>
  <c r="R128" i="12"/>
  <c r="S128" i="12"/>
  <c r="T128" i="12"/>
  <c r="U128" i="12"/>
  <c r="V128" i="12"/>
  <c r="W128" i="12"/>
  <c r="X128" i="12"/>
  <c r="Y128" i="12"/>
  <c r="C3" i="16"/>
  <c r="E3" i="16"/>
  <c r="E4" i="16"/>
  <c r="C5" i="16"/>
  <c r="E5" i="16"/>
  <c r="E8" i="16"/>
  <c r="C13" i="16"/>
  <c r="A15" i="16"/>
  <c r="C15" i="16"/>
  <c r="E15" i="16"/>
  <c r="A16" i="16"/>
  <c r="C16" i="16"/>
  <c r="E16" i="16"/>
  <c r="A17" i="16"/>
  <c r="C17" i="16"/>
  <c r="E17" i="16"/>
  <c r="A18" i="16"/>
  <c r="C18" i="16"/>
  <c r="E18" i="16"/>
  <c r="A19" i="16"/>
  <c r="C19" i="16"/>
  <c r="E19" i="16"/>
  <c r="A20" i="16"/>
  <c r="C20" i="16"/>
  <c r="E20" i="16"/>
  <c r="A21" i="16"/>
  <c r="C21" i="16"/>
  <c r="E21" i="16"/>
  <c r="A22" i="16"/>
  <c r="C22" i="16"/>
  <c r="E22" i="16"/>
  <c r="A23" i="16"/>
  <c r="C23" i="16"/>
  <c r="E23" i="16"/>
  <c r="A24" i="16"/>
  <c r="C24" i="16"/>
  <c r="E24" i="16"/>
  <c r="A25" i="16"/>
  <c r="C25" i="16"/>
  <c r="E25" i="16"/>
  <c r="A26" i="16"/>
  <c r="C26" i="16"/>
  <c r="E26" i="16"/>
  <c r="A27" i="16"/>
  <c r="C27" i="16"/>
  <c r="E27" i="16"/>
  <c r="A28" i="16"/>
  <c r="C28" i="16"/>
  <c r="E28" i="16"/>
  <c r="A29" i="16"/>
  <c r="C29" i="16"/>
  <c r="E29" i="16"/>
  <c r="A30" i="16"/>
  <c r="C30" i="16"/>
  <c r="E30" i="16"/>
  <c r="A31" i="16"/>
  <c r="C31" i="16"/>
  <c r="E31" i="16"/>
  <c r="A32" i="16"/>
  <c r="C32" i="16"/>
  <c r="E32" i="16"/>
  <c r="A33" i="16"/>
  <c r="C33" i="16"/>
  <c r="E33" i="16"/>
  <c r="A34" i="16"/>
  <c r="C34" i="16"/>
  <c r="E34" i="16"/>
  <c r="A35" i="16"/>
  <c r="C35" i="16"/>
  <c r="E35" i="16"/>
  <c r="A36" i="16"/>
  <c r="C36" i="16"/>
  <c r="E36" i="16"/>
  <c r="A37" i="16"/>
  <c r="C37" i="16"/>
  <c r="E37" i="16"/>
  <c r="A38" i="16"/>
  <c r="C38" i="16"/>
  <c r="E38" i="16"/>
  <c r="A39" i="16"/>
  <c r="C39" i="16"/>
  <c r="E39" i="16"/>
  <c r="A40" i="16"/>
  <c r="C40" i="16"/>
  <c r="E40" i="16"/>
  <c r="A41" i="16"/>
  <c r="C41" i="16"/>
  <c r="E41" i="16"/>
  <c r="A42" i="16"/>
  <c r="C42" i="16"/>
  <c r="E42" i="16"/>
  <c r="A43" i="16"/>
  <c r="C43" i="16"/>
  <c r="E43" i="16"/>
  <c r="A44" i="16"/>
  <c r="C44" i="16"/>
  <c r="E44" i="16"/>
  <c r="A45" i="16"/>
  <c r="C45" i="16"/>
  <c r="E45" i="16"/>
  <c r="A46" i="16"/>
  <c r="C46" i="16"/>
  <c r="E46" i="16"/>
  <c r="A47" i="16"/>
  <c r="C47" i="16"/>
  <c r="E47" i="16"/>
  <c r="A48" i="16"/>
  <c r="C48" i="16"/>
  <c r="E48" i="16"/>
  <c r="A49" i="16"/>
  <c r="C49" i="16"/>
  <c r="E49" i="16"/>
  <c r="A50" i="16"/>
  <c r="C50" i="16"/>
  <c r="E50" i="16"/>
  <c r="A51" i="16"/>
  <c r="C51" i="16"/>
  <c r="E51" i="16"/>
  <c r="A52" i="16"/>
  <c r="C52" i="16"/>
  <c r="E52" i="16"/>
  <c r="A53" i="16"/>
  <c r="C53" i="16"/>
  <c r="E53" i="16"/>
  <c r="A54" i="16"/>
  <c r="C54" i="16"/>
  <c r="E54" i="16"/>
  <c r="A55" i="16"/>
  <c r="C55" i="16"/>
  <c r="E55" i="16"/>
  <c r="A56" i="16"/>
  <c r="C56" i="16"/>
  <c r="E56" i="16"/>
  <c r="A57" i="16"/>
  <c r="C57" i="16"/>
  <c r="E57" i="16"/>
  <c r="A58" i="16"/>
  <c r="C58" i="16"/>
  <c r="E58" i="16"/>
  <c r="A59" i="16"/>
  <c r="C59" i="16"/>
  <c r="E59" i="16"/>
  <c r="A60" i="16"/>
  <c r="C60" i="16"/>
  <c r="E60" i="16"/>
  <c r="A61" i="16"/>
  <c r="C61" i="16"/>
  <c r="E61" i="16"/>
  <c r="A62" i="16"/>
  <c r="C62" i="16"/>
  <c r="E62" i="16"/>
  <c r="A63" i="16"/>
  <c r="C63" i="16"/>
  <c r="E63" i="16"/>
  <c r="A64" i="16"/>
  <c r="C64" i="16"/>
  <c r="E64" i="16"/>
  <c r="A65" i="16"/>
  <c r="C65" i="16"/>
  <c r="E65" i="16"/>
  <c r="A66" i="16"/>
  <c r="C66" i="16"/>
  <c r="E66" i="16"/>
  <c r="A67" i="16"/>
  <c r="C67" i="16"/>
  <c r="E67" i="16"/>
  <c r="A68" i="16"/>
  <c r="C68" i="16"/>
  <c r="E68" i="16"/>
  <c r="A69" i="16"/>
  <c r="C69" i="16"/>
  <c r="E69" i="16"/>
  <c r="A70" i="16"/>
  <c r="C70" i="16"/>
  <c r="E70" i="16"/>
  <c r="A71" i="16"/>
  <c r="C71" i="16"/>
  <c r="E71" i="16"/>
  <c r="A72" i="16"/>
  <c r="C72" i="16"/>
  <c r="E72" i="16"/>
  <c r="A73" i="16"/>
  <c r="C73" i="16"/>
  <c r="E73" i="16"/>
  <c r="A74" i="16"/>
  <c r="C74" i="16"/>
  <c r="E74" i="16"/>
  <c r="A75" i="16"/>
  <c r="C75" i="16"/>
  <c r="E75" i="16"/>
  <c r="A76" i="16"/>
  <c r="C76" i="16"/>
  <c r="E76" i="16"/>
  <c r="A77" i="16"/>
  <c r="C77" i="16"/>
  <c r="E77" i="16"/>
  <c r="A78" i="16"/>
  <c r="C78" i="16"/>
  <c r="E78" i="16"/>
  <c r="A79" i="16"/>
  <c r="C79" i="16"/>
  <c r="E79" i="16"/>
  <c r="A80" i="16"/>
  <c r="C80" i="16"/>
  <c r="E80" i="16"/>
  <c r="A81" i="16"/>
  <c r="C81" i="16"/>
  <c r="E81" i="16"/>
  <c r="A82" i="16"/>
  <c r="C82" i="16"/>
  <c r="E82" i="16"/>
  <c r="A83" i="16"/>
  <c r="C83" i="16"/>
  <c r="E83" i="16"/>
  <c r="A84" i="16"/>
  <c r="C84" i="16"/>
  <c r="E84" i="16"/>
  <c r="A85" i="16"/>
  <c r="C85" i="16"/>
  <c r="E85" i="16"/>
  <c r="A86" i="16"/>
  <c r="C86" i="16"/>
  <c r="E86" i="16"/>
  <c r="A87" i="16"/>
  <c r="C87" i="16"/>
  <c r="E87" i="16"/>
  <c r="A88" i="16"/>
  <c r="C88" i="16"/>
  <c r="E88" i="16"/>
  <c r="A89" i="16"/>
  <c r="C89" i="16"/>
  <c r="E89" i="16"/>
  <c r="A90" i="16"/>
  <c r="C90" i="16"/>
  <c r="E90" i="16"/>
  <c r="A91" i="16"/>
  <c r="C91" i="16"/>
  <c r="E91" i="16"/>
  <c r="A92" i="16"/>
  <c r="C92" i="16"/>
  <c r="E92" i="16"/>
  <c r="A93" i="16"/>
  <c r="C93" i="16"/>
  <c r="E93" i="16"/>
  <c r="A94" i="16"/>
  <c r="C94" i="16"/>
  <c r="E94" i="16"/>
  <c r="A95" i="16"/>
  <c r="C95" i="16"/>
  <c r="E95" i="16"/>
  <c r="A96" i="16"/>
  <c r="C96" i="16"/>
  <c r="E96" i="16"/>
  <c r="A97" i="16"/>
  <c r="C97" i="16"/>
  <c r="E97" i="16"/>
  <c r="A98" i="16"/>
  <c r="C98" i="16"/>
  <c r="E98" i="16"/>
  <c r="A99" i="16"/>
  <c r="C99" i="16"/>
  <c r="E99" i="16"/>
  <c r="A100" i="16"/>
  <c r="C100" i="16"/>
  <c r="E100" i="16"/>
  <c r="A101" i="16"/>
  <c r="C101" i="16"/>
  <c r="E101" i="16"/>
  <c r="A102" i="16"/>
  <c r="C102" i="16"/>
  <c r="E102" i="16"/>
  <c r="A103" i="16"/>
  <c r="C103" i="16"/>
  <c r="E103" i="16"/>
  <c r="A104" i="16"/>
  <c r="C104" i="16"/>
  <c r="E104" i="16"/>
  <c r="A105" i="16"/>
  <c r="C105" i="16"/>
  <c r="E105" i="16"/>
  <c r="A106" i="16"/>
  <c r="C106" i="16"/>
  <c r="E106" i="16"/>
  <c r="A107" i="16"/>
  <c r="C107" i="16"/>
  <c r="E107" i="16"/>
  <c r="A108" i="16"/>
  <c r="C108" i="16"/>
  <c r="E108" i="16"/>
  <c r="A109" i="16"/>
  <c r="C109" i="16"/>
  <c r="E109" i="16"/>
  <c r="A110" i="16"/>
  <c r="C110" i="16"/>
  <c r="E110" i="16"/>
  <c r="A111" i="16"/>
  <c r="C111" i="16"/>
  <c r="E111" i="16"/>
  <c r="A112" i="16"/>
  <c r="C112" i="16"/>
  <c r="E112" i="16"/>
  <c r="A113" i="16"/>
  <c r="C113" i="16"/>
  <c r="E113" i="16"/>
  <c r="A114" i="16"/>
  <c r="C114" i="16"/>
  <c r="E114" i="16"/>
  <c r="A115" i="16"/>
  <c r="C115" i="16"/>
  <c r="E115" i="16"/>
  <c r="A116" i="16"/>
  <c r="C116" i="16"/>
  <c r="E116" i="16"/>
  <c r="A117" i="16"/>
  <c r="C117" i="16"/>
  <c r="E117" i="16"/>
  <c r="A118" i="16"/>
  <c r="C118" i="16"/>
  <c r="E118" i="16"/>
  <c r="A119" i="16"/>
  <c r="C119" i="16"/>
  <c r="E119" i="16"/>
  <c r="A120" i="16"/>
  <c r="C120" i="16"/>
  <c r="E120" i="16"/>
  <c r="A121" i="16"/>
  <c r="C121" i="16"/>
  <c r="E121" i="16"/>
  <c r="A122" i="16"/>
  <c r="C122" i="16"/>
  <c r="E122" i="16"/>
  <c r="A123" i="16"/>
  <c r="C123" i="16"/>
  <c r="E123" i="16"/>
  <c r="A124" i="16"/>
  <c r="C124" i="16"/>
  <c r="E124" i="16"/>
  <c r="A125" i="16"/>
  <c r="C125" i="16"/>
  <c r="E125" i="16"/>
  <c r="A126" i="16"/>
  <c r="C126" i="16"/>
  <c r="E126" i="16"/>
  <c r="A127" i="16"/>
  <c r="C127" i="16"/>
  <c r="E127" i="16"/>
  <c r="A128" i="16"/>
  <c r="C128" i="16"/>
  <c r="E128" i="16"/>
  <c r="A129" i="16"/>
  <c r="C129" i="16"/>
  <c r="E129" i="16"/>
  <c r="A130" i="16"/>
  <c r="C130" i="16"/>
  <c r="E130" i="16"/>
  <c r="A131" i="16"/>
  <c r="C131" i="16"/>
  <c r="E131" i="16"/>
  <c r="A132" i="16"/>
  <c r="C132" i="16"/>
  <c r="E132" i="16"/>
  <c r="A3" i="17"/>
  <c r="E8" i="17"/>
  <c r="F8" i="17"/>
  <c r="H8" i="17"/>
  <c r="J8" i="17"/>
  <c r="C10" i="17"/>
  <c r="E10" i="17"/>
  <c r="F10" i="17"/>
  <c r="H10" i="17"/>
  <c r="J10" i="17"/>
  <c r="D2" i="9"/>
  <c r="D6" i="9"/>
  <c r="E6" i="9"/>
  <c r="F6" i="9"/>
  <c r="G6" i="9"/>
  <c r="H6" i="9"/>
  <c r="I6" i="9"/>
  <c r="N6" i="9"/>
  <c r="Q6" i="9"/>
  <c r="S6" i="9"/>
  <c r="U6" i="9"/>
  <c r="V6" i="9"/>
  <c r="X6" i="9"/>
  <c r="D7" i="9"/>
  <c r="E7" i="9"/>
  <c r="F7" i="9"/>
  <c r="G7" i="9"/>
  <c r="H7" i="9"/>
  <c r="I7" i="9"/>
  <c r="N7" i="9"/>
  <c r="Q7" i="9"/>
  <c r="S7" i="9"/>
  <c r="U7" i="9"/>
  <c r="V7" i="9"/>
  <c r="X7" i="9"/>
  <c r="D8" i="9"/>
  <c r="I8" i="9"/>
  <c r="N8" i="9"/>
  <c r="Q8" i="9"/>
  <c r="S8" i="9"/>
  <c r="U8" i="9"/>
  <c r="V8" i="9"/>
  <c r="X8" i="9"/>
  <c r="D9" i="9"/>
  <c r="E9" i="9"/>
  <c r="I9" i="9"/>
  <c r="N9" i="9"/>
  <c r="Q9" i="9"/>
  <c r="S9" i="9"/>
  <c r="U9" i="9"/>
  <c r="V9" i="9"/>
  <c r="X9" i="9"/>
  <c r="D10" i="9"/>
  <c r="E10" i="9"/>
  <c r="H10" i="9"/>
  <c r="I10" i="9"/>
  <c r="N10" i="9"/>
  <c r="Q10" i="9"/>
  <c r="S10" i="9"/>
  <c r="U10" i="9"/>
  <c r="V10" i="9"/>
  <c r="X10" i="9"/>
  <c r="D11" i="9"/>
  <c r="E11" i="9"/>
  <c r="H11" i="9"/>
  <c r="I11" i="9"/>
  <c r="N11" i="9"/>
  <c r="Q11" i="9"/>
  <c r="S11" i="9"/>
  <c r="U11" i="9"/>
  <c r="V11" i="9"/>
  <c r="X11" i="9"/>
  <c r="D12" i="9"/>
  <c r="I12" i="9"/>
  <c r="N12" i="9"/>
  <c r="Q12" i="9"/>
  <c r="S12" i="9"/>
  <c r="U12" i="9"/>
  <c r="V12" i="9"/>
  <c r="X12" i="9"/>
  <c r="D13" i="9"/>
  <c r="I13" i="9"/>
  <c r="N13" i="9"/>
  <c r="Q13" i="9"/>
  <c r="S13" i="9"/>
  <c r="U13" i="9"/>
  <c r="V13" i="9"/>
  <c r="X13" i="9"/>
  <c r="D14" i="9"/>
  <c r="E14" i="9"/>
  <c r="F14" i="9"/>
  <c r="G14" i="9"/>
  <c r="H14" i="9"/>
  <c r="I14" i="9"/>
  <c r="N14" i="9"/>
  <c r="Q14" i="9"/>
  <c r="S14" i="9"/>
  <c r="U14" i="9"/>
  <c r="V14" i="9"/>
  <c r="X14" i="9"/>
  <c r="N15" i="9"/>
  <c r="Q15" i="9"/>
  <c r="S15" i="9"/>
  <c r="U15" i="9"/>
  <c r="V15" i="9"/>
  <c r="X15" i="9"/>
  <c r="N16" i="9"/>
  <c r="Q16" i="9"/>
  <c r="S16" i="9"/>
  <c r="U16" i="9"/>
  <c r="V16" i="9"/>
  <c r="X16" i="9"/>
  <c r="N17" i="9"/>
  <c r="Q17" i="9"/>
  <c r="S17" i="9"/>
  <c r="U17" i="9"/>
  <c r="V17" i="9"/>
  <c r="X17" i="9"/>
  <c r="N18" i="9"/>
  <c r="Q18" i="9"/>
  <c r="S18" i="9"/>
  <c r="U18" i="9"/>
  <c r="V18" i="9"/>
  <c r="X18" i="9"/>
  <c r="N19" i="9"/>
  <c r="Q19" i="9"/>
  <c r="S19" i="9"/>
  <c r="U19" i="9"/>
  <c r="V19" i="9"/>
  <c r="X19" i="9"/>
  <c r="D20" i="9"/>
  <c r="E20" i="9"/>
  <c r="G20" i="9"/>
  <c r="I20" i="9"/>
  <c r="N20" i="9"/>
  <c r="Q20" i="9"/>
  <c r="S20" i="9"/>
  <c r="U20" i="9"/>
  <c r="V20" i="9"/>
  <c r="X20" i="9"/>
  <c r="D21" i="9"/>
  <c r="E21" i="9"/>
  <c r="G21" i="9"/>
  <c r="I21" i="9"/>
  <c r="N21" i="9"/>
  <c r="Q21" i="9"/>
  <c r="S21" i="9"/>
  <c r="U21" i="9"/>
  <c r="V21" i="9"/>
  <c r="X21" i="9"/>
  <c r="D22" i="9"/>
  <c r="E22" i="9"/>
  <c r="I22" i="9"/>
  <c r="N22" i="9"/>
  <c r="Q22" i="9"/>
  <c r="S22" i="9"/>
  <c r="U22" i="9"/>
  <c r="V22" i="9"/>
  <c r="X22" i="9"/>
  <c r="D23" i="9"/>
  <c r="E23" i="9"/>
  <c r="I23" i="9"/>
  <c r="N23" i="9"/>
  <c r="Q23" i="9"/>
  <c r="S23" i="9"/>
  <c r="U23" i="9"/>
  <c r="V23" i="9"/>
  <c r="X23" i="9"/>
  <c r="D24" i="9"/>
  <c r="E24" i="9"/>
  <c r="G24" i="9"/>
  <c r="H24" i="9"/>
  <c r="I24" i="9"/>
  <c r="N24" i="9"/>
  <c r="Q24" i="9"/>
  <c r="S24" i="9"/>
  <c r="U24" i="9"/>
  <c r="V24" i="9"/>
  <c r="X24" i="9"/>
  <c r="D25" i="9"/>
  <c r="E25" i="9"/>
  <c r="H25" i="9"/>
  <c r="I25" i="9"/>
  <c r="N25" i="9"/>
  <c r="Q25" i="9"/>
  <c r="S25" i="9"/>
  <c r="U25" i="9"/>
  <c r="V25" i="9"/>
  <c r="X25" i="9"/>
  <c r="D26" i="9"/>
  <c r="E26" i="9"/>
  <c r="I26" i="9"/>
  <c r="D27" i="9"/>
  <c r="E27" i="9"/>
  <c r="I27" i="9"/>
  <c r="D28" i="9"/>
  <c r="E28" i="9"/>
  <c r="F28" i="9"/>
  <c r="G28" i="9"/>
  <c r="H28" i="9"/>
  <c r="I28" i="9"/>
  <c r="D33" i="9"/>
  <c r="E33" i="9"/>
  <c r="F33" i="9"/>
  <c r="G33" i="9"/>
  <c r="H33" i="9"/>
  <c r="D34" i="9"/>
  <c r="E34" i="9"/>
  <c r="F34" i="9"/>
  <c r="G34" i="9"/>
  <c r="H34" i="9"/>
  <c r="D35" i="9"/>
  <c r="E35" i="9"/>
  <c r="F35" i="9"/>
  <c r="G35" i="9"/>
  <c r="H35" i="9"/>
  <c r="D36" i="9"/>
  <c r="E36" i="9"/>
  <c r="F36" i="9"/>
  <c r="G36" i="9"/>
  <c r="H36" i="9"/>
  <c r="D37" i="9"/>
  <c r="E37" i="9"/>
  <c r="F37" i="9"/>
  <c r="G37" i="9"/>
  <c r="H37" i="9"/>
  <c r="D38" i="9"/>
  <c r="E38" i="9"/>
  <c r="F38" i="9"/>
  <c r="G38" i="9"/>
  <c r="H38" i="9"/>
  <c r="D39" i="9"/>
  <c r="E39" i="9"/>
  <c r="F39" i="9"/>
  <c r="G39" i="9"/>
  <c r="H39" i="9"/>
  <c r="F43" i="9"/>
  <c r="H43" i="9"/>
  <c r="F44" i="9"/>
  <c r="G44" i="9"/>
  <c r="H44" i="9"/>
  <c r="J44" i="9"/>
  <c r="F45" i="9"/>
  <c r="G45" i="9"/>
  <c r="H45" i="9"/>
  <c r="J45" i="9"/>
  <c r="F46" i="9"/>
  <c r="G46" i="9"/>
  <c r="H46" i="9"/>
  <c r="J46" i="9"/>
  <c r="F47" i="9"/>
  <c r="G47" i="9"/>
  <c r="H47" i="9"/>
  <c r="F48" i="9"/>
  <c r="H48" i="9"/>
  <c r="F49" i="9"/>
  <c r="G49" i="9"/>
  <c r="H49" i="9"/>
  <c r="J49" i="9"/>
  <c r="F50" i="9"/>
  <c r="G50" i="9"/>
  <c r="H50" i="9"/>
  <c r="F51" i="9"/>
  <c r="G51" i="9"/>
  <c r="H51" i="9"/>
  <c r="J51" i="9"/>
  <c r="F52" i="9"/>
  <c r="H52" i="9"/>
  <c r="F53" i="9"/>
  <c r="G53" i="9"/>
  <c r="H53" i="9"/>
  <c r="F54" i="9"/>
  <c r="H54" i="9"/>
  <c r="F55" i="9"/>
  <c r="G55" i="9"/>
  <c r="H55" i="9"/>
  <c r="F56" i="9"/>
  <c r="G56" i="9"/>
  <c r="H56" i="9"/>
  <c r="F57" i="9"/>
  <c r="G57" i="9"/>
  <c r="H57" i="9"/>
  <c r="F58" i="9"/>
  <c r="H58" i="9"/>
  <c r="F59" i="9"/>
  <c r="H59" i="9"/>
  <c r="F60" i="9"/>
  <c r="H60" i="9"/>
  <c r="F61" i="9"/>
  <c r="H61" i="9"/>
  <c r="F62" i="9"/>
  <c r="H62" i="9"/>
  <c r="F63" i="9"/>
  <c r="G63" i="9"/>
  <c r="H63" i="9"/>
  <c r="F64" i="9"/>
  <c r="G64" i="9"/>
  <c r="H64" i="9"/>
  <c r="F65" i="9"/>
  <c r="G65" i="9"/>
  <c r="H65" i="9"/>
  <c r="F66" i="9"/>
  <c r="G66" i="9"/>
  <c r="H66" i="9"/>
  <c r="F67" i="9"/>
  <c r="G67" i="9"/>
  <c r="H67" i="9"/>
  <c r="F68" i="9"/>
  <c r="G68" i="9"/>
  <c r="H68" i="9"/>
  <c r="F69" i="9"/>
  <c r="G69" i="9"/>
  <c r="H69" i="9"/>
  <c r="F70" i="9"/>
  <c r="G70" i="9"/>
  <c r="H70" i="9"/>
  <c r="I79" i="9"/>
  <c r="B11" i="3"/>
  <c r="C11" i="3"/>
  <c r="D11" i="3"/>
  <c r="E11" i="3"/>
  <c r="F11" i="3"/>
  <c r="G11" i="3"/>
  <c r="I11" i="3"/>
  <c r="J11" i="3"/>
  <c r="K11" i="3"/>
  <c r="L11" i="3"/>
  <c r="M11" i="3"/>
  <c r="N11" i="3"/>
  <c r="P11" i="3"/>
  <c r="Q11" i="3"/>
  <c r="R11" i="3"/>
  <c r="S11" i="3"/>
  <c r="T11" i="3"/>
  <c r="W11" i="3"/>
  <c r="X11" i="3"/>
  <c r="Y11" i="3"/>
  <c r="Z11" i="3"/>
  <c r="B13" i="3"/>
  <c r="C13" i="3"/>
  <c r="D13" i="3"/>
  <c r="E13" i="3"/>
  <c r="F13" i="3"/>
  <c r="G13" i="3"/>
  <c r="I13" i="3"/>
  <c r="J13" i="3"/>
  <c r="K13" i="3"/>
  <c r="L13" i="3"/>
  <c r="M13" i="3"/>
  <c r="N13" i="3"/>
  <c r="P13" i="3"/>
  <c r="Q13" i="3"/>
  <c r="R13" i="3"/>
  <c r="S13" i="3"/>
  <c r="T13" i="3"/>
  <c r="W13" i="3"/>
  <c r="X13" i="3"/>
  <c r="Y13" i="3"/>
  <c r="Z13" i="3"/>
  <c r="B14" i="3"/>
  <c r="C14" i="3"/>
  <c r="D14" i="3"/>
  <c r="E14" i="3"/>
  <c r="F14" i="3"/>
  <c r="G14" i="3"/>
  <c r="I14" i="3"/>
  <c r="J14" i="3"/>
  <c r="K14" i="3"/>
  <c r="L14" i="3"/>
  <c r="M14" i="3"/>
  <c r="N14" i="3"/>
  <c r="P14" i="3"/>
  <c r="Q14" i="3"/>
  <c r="R14" i="3"/>
  <c r="S14" i="3"/>
  <c r="T14" i="3"/>
  <c r="W14" i="3"/>
  <c r="X14" i="3"/>
  <c r="Y14" i="3"/>
  <c r="Z14" i="3"/>
  <c r="B15" i="3"/>
  <c r="C15" i="3"/>
  <c r="D15" i="3"/>
  <c r="E15" i="3"/>
  <c r="F15" i="3"/>
  <c r="G15" i="3"/>
  <c r="I15" i="3"/>
  <c r="J15" i="3"/>
  <c r="K15" i="3"/>
  <c r="L15" i="3"/>
  <c r="M15" i="3"/>
  <c r="N15" i="3"/>
  <c r="P15" i="3"/>
  <c r="Q15" i="3"/>
  <c r="R15" i="3"/>
  <c r="S15" i="3"/>
  <c r="T15" i="3"/>
  <c r="W15" i="3"/>
  <c r="X15" i="3"/>
  <c r="Y15" i="3"/>
  <c r="Z15" i="3"/>
  <c r="B16" i="3"/>
  <c r="C16" i="3"/>
  <c r="D16" i="3"/>
  <c r="E16" i="3"/>
  <c r="F16" i="3"/>
  <c r="G16" i="3"/>
  <c r="I16" i="3"/>
  <c r="J16" i="3"/>
  <c r="K16" i="3"/>
  <c r="L16" i="3"/>
  <c r="M16" i="3"/>
  <c r="N16" i="3"/>
  <c r="P16" i="3"/>
  <c r="Q16" i="3"/>
  <c r="R16" i="3"/>
  <c r="S16" i="3"/>
  <c r="T16" i="3"/>
  <c r="W16" i="3"/>
  <c r="X16" i="3"/>
  <c r="Y16" i="3"/>
  <c r="Z16" i="3"/>
  <c r="B17" i="3"/>
  <c r="C17" i="3"/>
  <c r="D17" i="3"/>
  <c r="E17" i="3"/>
  <c r="F17" i="3"/>
  <c r="G17" i="3"/>
  <c r="I17" i="3"/>
  <c r="J17" i="3"/>
  <c r="K17" i="3"/>
  <c r="L17" i="3"/>
  <c r="M17" i="3"/>
  <c r="N17" i="3"/>
  <c r="P17" i="3"/>
  <c r="Q17" i="3"/>
  <c r="R17" i="3"/>
  <c r="S17" i="3"/>
  <c r="T17" i="3"/>
  <c r="W17" i="3"/>
  <c r="X17" i="3"/>
  <c r="Y17" i="3"/>
  <c r="Z17" i="3"/>
  <c r="B18" i="3"/>
  <c r="C18" i="3"/>
  <c r="D18" i="3"/>
  <c r="E18" i="3"/>
  <c r="F18" i="3"/>
  <c r="G18" i="3"/>
  <c r="I18" i="3"/>
  <c r="J18" i="3"/>
  <c r="K18" i="3"/>
  <c r="L18" i="3"/>
  <c r="M18" i="3"/>
  <c r="N18" i="3"/>
  <c r="P18" i="3"/>
  <c r="Q18" i="3"/>
  <c r="R18" i="3"/>
  <c r="S18" i="3"/>
  <c r="T18" i="3"/>
  <c r="W18" i="3"/>
  <c r="X18" i="3"/>
  <c r="Y18" i="3"/>
  <c r="Z18" i="3"/>
  <c r="B19" i="3"/>
  <c r="C19" i="3"/>
  <c r="D19" i="3"/>
  <c r="E19" i="3"/>
  <c r="F19" i="3"/>
  <c r="G19" i="3"/>
  <c r="I19" i="3"/>
  <c r="J19" i="3"/>
  <c r="K19" i="3"/>
  <c r="L19" i="3"/>
  <c r="M19" i="3"/>
  <c r="N19" i="3"/>
  <c r="P19" i="3"/>
  <c r="Q19" i="3"/>
  <c r="R19" i="3"/>
  <c r="S19" i="3"/>
  <c r="T19" i="3"/>
  <c r="W19" i="3"/>
  <c r="X19" i="3"/>
  <c r="Y19" i="3"/>
  <c r="Z19" i="3"/>
  <c r="B23" i="3"/>
  <c r="C23" i="3"/>
  <c r="D23" i="3"/>
  <c r="E23" i="3"/>
  <c r="F23" i="3"/>
  <c r="G23" i="3"/>
  <c r="I23" i="3"/>
  <c r="J23" i="3"/>
  <c r="K23" i="3"/>
  <c r="L23" i="3"/>
  <c r="M23" i="3"/>
  <c r="N23" i="3"/>
  <c r="P23" i="3"/>
  <c r="Q23" i="3"/>
  <c r="R23" i="3"/>
  <c r="S23" i="3"/>
  <c r="T23" i="3"/>
  <c r="W23" i="3"/>
  <c r="X23" i="3"/>
  <c r="Y23" i="3"/>
  <c r="Z23" i="3"/>
  <c r="B24" i="3"/>
  <c r="C24" i="3"/>
  <c r="D24" i="3"/>
  <c r="E24" i="3"/>
  <c r="F24" i="3"/>
  <c r="G24" i="3"/>
  <c r="I24" i="3"/>
  <c r="J24" i="3"/>
  <c r="K24" i="3"/>
  <c r="L24" i="3"/>
  <c r="M24" i="3"/>
  <c r="N24" i="3"/>
  <c r="P24" i="3"/>
  <c r="Q24" i="3"/>
  <c r="R24" i="3"/>
  <c r="S24" i="3"/>
  <c r="T24" i="3"/>
  <c r="W24" i="3"/>
  <c r="X24" i="3"/>
  <c r="Y24" i="3"/>
  <c r="Z24" i="3"/>
  <c r="B25" i="3"/>
  <c r="C25" i="3"/>
  <c r="D25" i="3"/>
  <c r="E25" i="3"/>
  <c r="F25" i="3"/>
  <c r="G25" i="3"/>
  <c r="I25" i="3"/>
  <c r="J25" i="3"/>
  <c r="K25" i="3"/>
  <c r="L25" i="3"/>
  <c r="M25" i="3"/>
  <c r="N25" i="3"/>
  <c r="P25" i="3"/>
  <c r="Q25" i="3"/>
  <c r="R25" i="3"/>
  <c r="S25" i="3"/>
  <c r="T25" i="3"/>
  <c r="W25" i="3"/>
  <c r="X25" i="3"/>
  <c r="Y25" i="3"/>
  <c r="Z25" i="3"/>
  <c r="B26" i="3"/>
  <c r="C26" i="3"/>
  <c r="D26" i="3"/>
  <c r="E26" i="3"/>
  <c r="F26" i="3"/>
  <c r="G26" i="3"/>
  <c r="I26" i="3"/>
  <c r="J26" i="3"/>
  <c r="K26" i="3"/>
  <c r="L26" i="3"/>
  <c r="M26" i="3"/>
  <c r="N26" i="3"/>
  <c r="P26" i="3"/>
  <c r="Q26" i="3"/>
  <c r="R26" i="3"/>
  <c r="S26" i="3"/>
  <c r="T26" i="3"/>
  <c r="W26" i="3"/>
  <c r="X26" i="3"/>
  <c r="Y26" i="3"/>
  <c r="Z26" i="3"/>
  <c r="B27" i="3"/>
  <c r="C27" i="3"/>
  <c r="D27" i="3"/>
  <c r="E27" i="3"/>
  <c r="F27" i="3"/>
  <c r="G27" i="3"/>
  <c r="I27" i="3"/>
  <c r="J27" i="3"/>
  <c r="K27" i="3"/>
  <c r="L27" i="3"/>
  <c r="M27" i="3"/>
  <c r="N27" i="3"/>
  <c r="P27" i="3"/>
  <c r="Q27" i="3"/>
  <c r="R27" i="3"/>
  <c r="S27" i="3"/>
  <c r="T27" i="3"/>
  <c r="W27" i="3"/>
  <c r="X27" i="3"/>
  <c r="Y27" i="3"/>
  <c r="Z27" i="3"/>
  <c r="B28" i="3"/>
  <c r="C28" i="3"/>
  <c r="D28" i="3"/>
  <c r="E28" i="3"/>
  <c r="F28" i="3"/>
  <c r="G28" i="3"/>
  <c r="I28" i="3"/>
  <c r="J28" i="3"/>
  <c r="K28" i="3"/>
  <c r="L28" i="3"/>
  <c r="M28" i="3"/>
  <c r="N28" i="3"/>
  <c r="P28" i="3"/>
  <c r="Q28" i="3"/>
  <c r="R28" i="3"/>
  <c r="S28" i="3"/>
  <c r="T28" i="3"/>
  <c r="W28" i="3"/>
  <c r="X28" i="3"/>
  <c r="Y28" i="3"/>
  <c r="Z28" i="3"/>
  <c r="B29" i="3"/>
  <c r="C29" i="3"/>
  <c r="D29" i="3"/>
  <c r="E29" i="3"/>
  <c r="F29" i="3"/>
  <c r="G29" i="3"/>
  <c r="I29" i="3"/>
  <c r="J29" i="3"/>
  <c r="K29" i="3"/>
  <c r="L29" i="3"/>
  <c r="M29" i="3"/>
  <c r="N29" i="3"/>
  <c r="P29" i="3"/>
  <c r="Q29" i="3"/>
  <c r="R29" i="3"/>
  <c r="S29" i="3"/>
  <c r="T29" i="3"/>
  <c r="W29" i="3"/>
  <c r="X29" i="3"/>
  <c r="Y29" i="3"/>
  <c r="Z29" i="3"/>
  <c r="B30" i="3"/>
  <c r="C30" i="3"/>
  <c r="D30" i="3"/>
  <c r="E30" i="3"/>
  <c r="F30" i="3"/>
  <c r="G30" i="3"/>
  <c r="I30" i="3"/>
  <c r="J30" i="3"/>
  <c r="K30" i="3"/>
  <c r="L30" i="3"/>
  <c r="M30" i="3"/>
  <c r="N30" i="3"/>
  <c r="P30" i="3"/>
  <c r="Q30" i="3"/>
  <c r="R30" i="3"/>
  <c r="S30" i="3"/>
  <c r="T30" i="3"/>
  <c r="W30" i="3"/>
  <c r="X30" i="3"/>
  <c r="Y30" i="3"/>
  <c r="Z30" i="3"/>
  <c r="B31" i="3"/>
  <c r="C31" i="3"/>
  <c r="D31" i="3"/>
  <c r="E31" i="3"/>
  <c r="F31" i="3"/>
  <c r="G31" i="3"/>
  <c r="I31" i="3"/>
  <c r="J31" i="3"/>
  <c r="K31" i="3"/>
  <c r="L31" i="3"/>
  <c r="M31" i="3"/>
  <c r="N31" i="3"/>
  <c r="P31" i="3"/>
  <c r="Q31" i="3"/>
  <c r="R31" i="3"/>
  <c r="S31" i="3"/>
  <c r="T31" i="3"/>
  <c r="W31" i="3"/>
  <c r="X31" i="3"/>
  <c r="Y31" i="3"/>
  <c r="Z31" i="3"/>
  <c r="B32" i="3"/>
  <c r="C32" i="3"/>
  <c r="D32" i="3"/>
  <c r="E32" i="3"/>
  <c r="F32" i="3"/>
  <c r="G32" i="3"/>
  <c r="J32" i="3"/>
  <c r="K32" i="3"/>
  <c r="L32" i="3"/>
  <c r="M32" i="3"/>
  <c r="N32" i="3"/>
  <c r="P32" i="3"/>
  <c r="Q32" i="3"/>
  <c r="R32" i="3"/>
  <c r="S32" i="3"/>
  <c r="T32" i="3"/>
  <c r="W32" i="3"/>
  <c r="X32" i="3"/>
  <c r="Y32" i="3"/>
  <c r="Z32" i="3"/>
  <c r="B33" i="3"/>
  <c r="C33" i="3"/>
  <c r="D33" i="3"/>
  <c r="E33" i="3"/>
  <c r="F33" i="3"/>
  <c r="G33" i="3"/>
  <c r="I33" i="3"/>
  <c r="J33" i="3"/>
  <c r="K33" i="3"/>
  <c r="L33" i="3"/>
  <c r="M33" i="3"/>
  <c r="N33" i="3"/>
  <c r="P33" i="3"/>
  <c r="Q33" i="3"/>
  <c r="R33" i="3"/>
  <c r="S33" i="3"/>
  <c r="T33" i="3"/>
  <c r="W33" i="3"/>
  <c r="X33" i="3"/>
  <c r="Y33" i="3"/>
  <c r="Z33" i="3"/>
  <c r="B34" i="3"/>
  <c r="C34" i="3"/>
  <c r="D34" i="3"/>
  <c r="E34" i="3"/>
  <c r="F34" i="3"/>
  <c r="G34" i="3"/>
  <c r="I34" i="3"/>
  <c r="J34" i="3"/>
  <c r="K34" i="3"/>
  <c r="L34" i="3"/>
  <c r="M34" i="3"/>
  <c r="N34" i="3"/>
  <c r="P34" i="3"/>
  <c r="Q34" i="3"/>
  <c r="R34" i="3"/>
  <c r="S34" i="3"/>
  <c r="T34" i="3"/>
  <c r="W34" i="3"/>
  <c r="X34" i="3"/>
  <c r="Y34" i="3"/>
  <c r="Z34" i="3"/>
  <c r="B35" i="3"/>
  <c r="C35" i="3"/>
  <c r="D35" i="3"/>
  <c r="E35" i="3"/>
  <c r="F35" i="3"/>
  <c r="G35" i="3"/>
  <c r="I35" i="3"/>
  <c r="J35" i="3"/>
  <c r="K35" i="3"/>
  <c r="L35" i="3"/>
  <c r="M35" i="3"/>
  <c r="N35" i="3"/>
  <c r="P35" i="3"/>
  <c r="Q35" i="3"/>
  <c r="R35" i="3"/>
  <c r="S35" i="3"/>
  <c r="T35" i="3"/>
  <c r="W35" i="3"/>
  <c r="X35" i="3"/>
  <c r="Y35" i="3"/>
  <c r="Z35" i="3"/>
  <c r="B36" i="3"/>
  <c r="C36" i="3"/>
  <c r="D36" i="3"/>
  <c r="E36" i="3"/>
  <c r="F36" i="3"/>
  <c r="G36" i="3"/>
  <c r="I36" i="3"/>
  <c r="J36" i="3"/>
  <c r="K36" i="3"/>
  <c r="L36" i="3"/>
  <c r="M36" i="3"/>
  <c r="N36" i="3"/>
  <c r="P36" i="3"/>
  <c r="Q36" i="3"/>
  <c r="R36" i="3"/>
  <c r="S36" i="3"/>
  <c r="T36" i="3"/>
  <c r="W36" i="3"/>
  <c r="X36" i="3"/>
  <c r="Y36" i="3"/>
  <c r="Z36" i="3"/>
  <c r="B37" i="3"/>
  <c r="C37" i="3"/>
  <c r="D37" i="3"/>
  <c r="E37" i="3"/>
  <c r="F37" i="3"/>
  <c r="G37" i="3"/>
  <c r="I37" i="3"/>
  <c r="J37" i="3"/>
  <c r="K37" i="3"/>
  <c r="L37" i="3"/>
  <c r="M37" i="3"/>
  <c r="N37" i="3"/>
  <c r="P37" i="3"/>
  <c r="Q37" i="3"/>
  <c r="R37" i="3"/>
  <c r="S37" i="3"/>
  <c r="T37" i="3"/>
  <c r="W37" i="3"/>
  <c r="X37" i="3"/>
  <c r="Y37" i="3"/>
  <c r="Z37" i="3"/>
  <c r="B38" i="3"/>
  <c r="C38" i="3"/>
  <c r="D38" i="3"/>
  <c r="E38" i="3"/>
  <c r="F38" i="3"/>
  <c r="G38" i="3"/>
  <c r="I38" i="3"/>
  <c r="J38" i="3"/>
  <c r="K38" i="3"/>
  <c r="L38" i="3"/>
  <c r="M38" i="3"/>
  <c r="N38" i="3"/>
  <c r="P38" i="3"/>
  <c r="Q38" i="3"/>
  <c r="R38" i="3"/>
  <c r="S38" i="3"/>
  <c r="T38" i="3"/>
  <c r="W38" i="3"/>
  <c r="X38" i="3"/>
  <c r="Y38" i="3"/>
  <c r="Z38" i="3"/>
  <c r="B39" i="3"/>
  <c r="C39" i="3"/>
  <c r="D39" i="3"/>
  <c r="E39" i="3"/>
  <c r="F39" i="3"/>
  <c r="G39" i="3"/>
  <c r="I39" i="3"/>
  <c r="J39" i="3"/>
  <c r="K39" i="3"/>
  <c r="L39" i="3"/>
  <c r="M39" i="3"/>
  <c r="N39" i="3"/>
  <c r="P39" i="3"/>
  <c r="Q39" i="3"/>
  <c r="R39" i="3"/>
  <c r="S39" i="3"/>
  <c r="T39" i="3"/>
  <c r="W39" i="3"/>
  <c r="X39" i="3"/>
  <c r="Y39" i="3"/>
  <c r="Z39" i="3"/>
  <c r="B40" i="3"/>
  <c r="C40" i="3"/>
  <c r="D40" i="3"/>
  <c r="E40" i="3"/>
  <c r="F40" i="3"/>
  <c r="G40" i="3"/>
  <c r="I40" i="3"/>
  <c r="J40" i="3"/>
  <c r="K40" i="3"/>
  <c r="L40" i="3"/>
  <c r="M40" i="3"/>
  <c r="N40" i="3"/>
  <c r="P40" i="3"/>
  <c r="Q40" i="3"/>
  <c r="R40" i="3"/>
  <c r="S40" i="3"/>
  <c r="T40" i="3"/>
  <c r="W40" i="3"/>
  <c r="X40" i="3"/>
  <c r="Y40" i="3"/>
  <c r="Z40" i="3"/>
  <c r="B41" i="3"/>
  <c r="C41" i="3"/>
  <c r="D41" i="3"/>
  <c r="E41" i="3"/>
  <c r="F41" i="3"/>
  <c r="G41" i="3"/>
  <c r="I41" i="3"/>
  <c r="J41" i="3"/>
  <c r="K41" i="3"/>
  <c r="L41" i="3"/>
  <c r="M41" i="3"/>
  <c r="N41" i="3"/>
  <c r="P41" i="3"/>
  <c r="Q41" i="3"/>
  <c r="R41" i="3"/>
  <c r="S41" i="3"/>
  <c r="T41" i="3"/>
  <c r="W41" i="3"/>
  <c r="X41" i="3"/>
  <c r="Y41" i="3"/>
  <c r="Z41" i="3"/>
  <c r="B42" i="3"/>
  <c r="C42" i="3"/>
  <c r="D42" i="3"/>
  <c r="E42" i="3"/>
  <c r="F42" i="3"/>
  <c r="G42" i="3"/>
  <c r="I42" i="3"/>
  <c r="J42" i="3"/>
  <c r="K42" i="3"/>
  <c r="L42" i="3"/>
  <c r="M42" i="3"/>
  <c r="N42" i="3"/>
  <c r="P42" i="3"/>
  <c r="Q42" i="3"/>
  <c r="R42" i="3"/>
  <c r="S42" i="3"/>
  <c r="T42" i="3"/>
  <c r="W42" i="3"/>
  <c r="X42" i="3"/>
  <c r="Y42" i="3"/>
  <c r="Z42" i="3"/>
  <c r="B43" i="3"/>
  <c r="C43" i="3"/>
  <c r="D43" i="3"/>
  <c r="E43" i="3"/>
  <c r="F43" i="3"/>
  <c r="G43" i="3"/>
  <c r="I43" i="3"/>
  <c r="J43" i="3"/>
  <c r="K43" i="3"/>
  <c r="L43" i="3"/>
  <c r="M43" i="3"/>
  <c r="N43" i="3"/>
  <c r="P43" i="3"/>
  <c r="Q43" i="3"/>
  <c r="R43" i="3"/>
  <c r="S43" i="3"/>
  <c r="T43" i="3"/>
  <c r="W43" i="3"/>
  <c r="X43" i="3"/>
  <c r="Y43" i="3"/>
  <c r="Z43" i="3"/>
  <c r="B44" i="3"/>
  <c r="C44" i="3"/>
  <c r="D44" i="3"/>
  <c r="E44" i="3"/>
  <c r="F44" i="3"/>
  <c r="G44" i="3"/>
  <c r="I44" i="3"/>
  <c r="J44" i="3"/>
  <c r="K44" i="3"/>
  <c r="L44" i="3"/>
  <c r="M44" i="3"/>
  <c r="N44" i="3"/>
  <c r="P44" i="3"/>
  <c r="Q44" i="3"/>
  <c r="R44" i="3"/>
  <c r="S44" i="3"/>
  <c r="T44" i="3"/>
  <c r="W44" i="3"/>
  <c r="X44" i="3"/>
  <c r="Y44" i="3"/>
  <c r="Z44" i="3"/>
  <c r="B45" i="3"/>
  <c r="C45" i="3"/>
  <c r="D45" i="3"/>
  <c r="E45" i="3"/>
  <c r="F45" i="3"/>
  <c r="G45" i="3"/>
  <c r="I45" i="3"/>
  <c r="J45" i="3"/>
  <c r="K45" i="3"/>
  <c r="L45" i="3"/>
  <c r="M45" i="3"/>
  <c r="N45" i="3"/>
  <c r="P45" i="3"/>
  <c r="Q45" i="3"/>
  <c r="R45" i="3"/>
  <c r="S45" i="3"/>
  <c r="T45" i="3"/>
  <c r="W45" i="3"/>
  <c r="X45" i="3"/>
  <c r="Y45" i="3"/>
  <c r="Z45" i="3"/>
  <c r="B46" i="3"/>
  <c r="C46" i="3"/>
  <c r="D46" i="3"/>
  <c r="E46" i="3"/>
  <c r="F46" i="3"/>
  <c r="G46" i="3"/>
  <c r="I46" i="3"/>
  <c r="J46" i="3"/>
  <c r="K46" i="3"/>
  <c r="L46" i="3"/>
  <c r="M46" i="3"/>
  <c r="N46" i="3"/>
  <c r="P46" i="3"/>
  <c r="Q46" i="3"/>
  <c r="R46" i="3"/>
  <c r="S46" i="3"/>
  <c r="T46" i="3"/>
  <c r="W46" i="3"/>
  <c r="X46" i="3"/>
  <c r="Y46" i="3"/>
  <c r="Z46" i="3"/>
  <c r="B47" i="3"/>
  <c r="C47" i="3"/>
  <c r="D47" i="3"/>
  <c r="E47" i="3"/>
  <c r="F47" i="3"/>
  <c r="G47" i="3"/>
  <c r="I47" i="3"/>
  <c r="J47" i="3"/>
  <c r="K47" i="3"/>
  <c r="L47" i="3"/>
  <c r="M47" i="3"/>
  <c r="N47" i="3"/>
  <c r="P47" i="3"/>
  <c r="Q47" i="3"/>
  <c r="R47" i="3"/>
  <c r="S47" i="3"/>
  <c r="T47" i="3"/>
  <c r="W47" i="3"/>
  <c r="X47" i="3"/>
  <c r="Y47" i="3"/>
  <c r="Z47" i="3"/>
  <c r="B48" i="3"/>
  <c r="C48" i="3"/>
  <c r="D48" i="3"/>
  <c r="E48" i="3"/>
  <c r="F48" i="3"/>
  <c r="G48" i="3"/>
  <c r="I48" i="3"/>
  <c r="J48" i="3"/>
  <c r="K48" i="3"/>
  <c r="L48" i="3"/>
  <c r="M48" i="3"/>
  <c r="N48" i="3"/>
  <c r="P48" i="3"/>
  <c r="Q48" i="3"/>
  <c r="R48" i="3"/>
  <c r="S48" i="3"/>
  <c r="T48" i="3"/>
  <c r="W48" i="3"/>
  <c r="X48" i="3"/>
  <c r="Y48" i="3"/>
  <c r="Z48" i="3"/>
  <c r="B49" i="3"/>
  <c r="C49" i="3"/>
  <c r="D49" i="3"/>
  <c r="E49" i="3"/>
  <c r="F49" i="3"/>
  <c r="G49" i="3"/>
  <c r="I49" i="3"/>
  <c r="J49" i="3"/>
  <c r="K49" i="3"/>
  <c r="L49" i="3"/>
  <c r="M49" i="3"/>
  <c r="N49" i="3"/>
  <c r="P49" i="3"/>
  <c r="Q49" i="3"/>
  <c r="R49" i="3"/>
  <c r="S49" i="3"/>
  <c r="T49" i="3"/>
  <c r="W49" i="3"/>
  <c r="X49" i="3"/>
  <c r="Y49" i="3"/>
  <c r="Z49" i="3"/>
  <c r="B50" i="3"/>
  <c r="C50" i="3"/>
  <c r="D50" i="3"/>
  <c r="E50" i="3"/>
  <c r="F50" i="3"/>
  <c r="G50" i="3"/>
  <c r="I50" i="3"/>
  <c r="J50" i="3"/>
  <c r="K50" i="3"/>
  <c r="L50" i="3"/>
  <c r="M50" i="3"/>
  <c r="N50" i="3"/>
  <c r="P50" i="3"/>
  <c r="Q50" i="3"/>
  <c r="R50" i="3"/>
  <c r="S50" i="3"/>
  <c r="T50" i="3"/>
  <c r="W50" i="3"/>
  <c r="X50" i="3"/>
  <c r="Y50" i="3"/>
  <c r="Z50" i="3"/>
  <c r="B51" i="3"/>
  <c r="C51" i="3"/>
  <c r="D51" i="3"/>
  <c r="E51" i="3"/>
  <c r="F51" i="3"/>
  <c r="G51" i="3"/>
  <c r="I51" i="3"/>
  <c r="J51" i="3"/>
  <c r="K51" i="3"/>
  <c r="L51" i="3"/>
  <c r="M51" i="3"/>
  <c r="N51" i="3"/>
  <c r="P51" i="3"/>
  <c r="Q51" i="3"/>
  <c r="R51" i="3"/>
  <c r="S51" i="3"/>
  <c r="T51" i="3"/>
  <c r="W51" i="3"/>
  <c r="X51" i="3"/>
  <c r="Y51" i="3"/>
  <c r="Z51" i="3"/>
  <c r="B52" i="3"/>
  <c r="C52" i="3"/>
  <c r="D52" i="3"/>
  <c r="E52" i="3"/>
  <c r="F52" i="3"/>
  <c r="G52" i="3"/>
  <c r="I52" i="3"/>
  <c r="J52" i="3"/>
  <c r="K52" i="3"/>
  <c r="L52" i="3"/>
  <c r="M52" i="3"/>
  <c r="N52" i="3"/>
  <c r="P52" i="3"/>
  <c r="Q52" i="3"/>
  <c r="R52" i="3"/>
  <c r="S52" i="3"/>
  <c r="T52" i="3"/>
  <c r="W52" i="3"/>
  <c r="X52" i="3"/>
  <c r="Y52" i="3"/>
  <c r="Z52" i="3"/>
  <c r="B53" i="3"/>
  <c r="C53" i="3"/>
  <c r="D53" i="3"/>
  <c r="E53" i="3"/>
  <c r="F53" i="3"/>
  <c r="G53" i="3"/>
  <c r="I53" i="3"/>
  <c r="J53" i="3"/>
  <c r="K53" i="3"/>
  <c r="L53" i="3"/>
  <c r="M53" i="3"/>
  <c r="N53" i="3"/>
  <c r="P53" i="3"/>
  <c r="Q53" i="3"/>
  <c r="R53" i="3"/>
  <c r="S53" i="3"/>
  <c r="T53" i="3"/>
  <c r="W53" i="3"/>
  <c r="X53" i="3"/>
  <c r="Y53" i="3"/>
  <c r="Z53" i="3"/>
  <c r="B54" i="3"/>
  <c r="C54" i="3"/>
  <c r="D54" i="3"/>
  <c r="E54" i="3"/>
  <c r="F54" i="3"/>
  <c r="G54" i="3"/>
  <c r="I54" i="3"/>
  <c r="J54" i="3"/>
  <c r="K54" i="3"/>
  <c r="L54" i="3"/>
  <c r="M54" i="3"/>
  <c r="N54" i="3"/>
  <c r="P54" i="3"/>
  <c r="Q54" i="3"/>
  <c r="R54" i="3"/>
  <c r="S54" i="3"/>
  <c r="T54" i="3"/>
  <c r="W54" i="3"/>
  <c r="X54" i="3"/>
  <c r="Y54" i="3"/>
  <c r="Z54" i="3"/>
  <c r="B55" i="3"/>
  <c r="C55" i="3"/>
  <c r="D55" i="3"/>
  <c r="E55" i="3"/>
  <c r="F55" i="3"/>
  <c r="G55" i="3"/>
  <c r="I55" i="3"/>
  <c r="J55" i="3"/>
  <c r="K55" i="3"/>
  <c r="L55" i="3"/>
  <c r="M55" i="3"/>
  <c r="N55" i="3"/>
  <c r="P55" i="3"/>
  <c r="Q55" i="3"/>
  <c r="R55" i="3"/>
  <c r="S55" i="3"/>
  <c r="T55" i="3"/>
  <c r="W55" i="3"/>
  <c r="X55" i="3"/>
  <c r="Y55" i="3"/>
  <c r="Z55" i="3"/>
  <c r="B56" i="3"/>
  <c r="C56" i="3"/>
  <c r="D56" i="3"/>
  <c r="E56" i="3"/>
  <c r="F56" i="3"/>
  <c r="G56" i="3"/>
  <c r="I56" i="3"/>
  <c r="J56" i="3"/>
  <c r="K56" i="3"/>
  <c r="L56" i="3"/>
  <c r="M56" i="3"/>
  <c r="N56" i="3"/>
  <c r="P56" i="3"/>
  <c r="Q56" i="3"/>
  <c r="R56" i="3"/>
  <c r="S56" i="3"/>
  <c r="T56" i="3"/>
  <c r="W56" i="3"/>
  <c r="X56" i="3"/>
  <c r="Y56" i="3"/>
  <c r="Z56" i="3"/>
  <c r="B57" i="3"/>
  <c r="C57" i="3"/>
  <c r="D57" i="3"/>
  <c r="E57" i="3"/>
  <c r="F57" i="3"/>
  <c r="G57" i="3"/>
  <c r="I57" i="3"/>
  <c r="J57" i="3"/>
  <c r="K57" i="3"/>
  <c r="L57" i="3"/>
  <c r="M57" i="3"/>
  <c r="N57" i="3"/>
  <c r="P57" i="3"/>
  <c r="Q57" i="3"/>
  <c r="R57" i="3"/>
  <c r="S57" i="3"/>
  <c r="T57" i="3"/>
  <c r="W57" i="3"/>
  <c r="X57" i="3"/>
  <c r="Y57" i="3"/>
  <c r="Z57" i="3"/>
  <c r="B58" i="3"/>
  <c r="C58" i="3"/>
  <c r="D58" i="3"/>
  <c r="E58" i="3"/>
  <c r="F58" i="3"/>
  <c r="G58" i="3"/>
  <c r="I58" i="3"/>
  <c r="J58" i="3"/>
  <c r="K58" i="3"/>
  <c r="L58" i="3"/>
  <c r="M58" i="3"/>
  <c r="N58" i="3"/>
  <c r="P58" i="3"/>
  <c r="Q58" i="3"/>
  <c r="R58" i="3"/>
  <c r="S58" i="3"/>
  <c r="T58" i="3"/>
  <c r="W58" i="3"/>
  <c r="X58" i="3"/>
  <c r="Y58" i="3"/>
  <c r="Z58" i="3"/>
  <c r="B59" i="3"/>
  <c r="C59" i="3"/>
  <c r="D59" i="3"/>
  <c r="E59" i="3"/>
  <c r="F59" i="3"/>
  <c r="G59" i="3"/>
  <c r="I59" i="3"/>
  <c r="J59" i="3"/>
  <c r="K59" i="3"/>
  <c r="L59" i="3"/>
  <c r="M59" i="3"/>
  <c r="N59" i="3"/>
  <c r="P59" i="3"/>
  <c r="Q59" i="3"/>
  <c r="R59" i="3"/>
  <c r="S59" i="3"/>
  <c r="T59" i="3"/>
  <c r="W59" i="3"/>
  <c r="X59" i="3"/>
  <c r="Y59" i="3"/>
  <c r="Z59" i="3"/>
  <c r="B60" i="3"/>
  <c r="C60" i="3"/>
  <c r="D60" i="3"/>
  <c r="E60" i="3"/>
  <c r="F60" i="3"/>
  <c r="G60" i="3"/>
  <c r="I60" i="3"/>
  <c r="J60" i="3"/>
  <c r="K60" i="3"/>
  <c r="L60" i="3"/>
  <c r="M60" i="3"/>
  <c r="N60" i="3"/>
  <c r="P60" i="3"/>
  <c r="Q60" i="3"/>
  <c r="R60" i="3"/>
  <c r="S60" i="3"/>
  <c r="T60" i="3"/>
  <c r="W60" i="3"/>
  <c r="X60" i="3"/>
  <c r="Y60" i="3"/>
  <c r="Z60" i="3"/>
  <c r="B61" i="3"/>
  <c r="C61" i="3"/>
  <c r="D61" i="3"/>
  <c r="E61" i="3"/>
  <c r="F61" i="3"/>
  <c r="G61" i="3"/>
  <c r="I61" i="3"/>
  <c r="J61" i="3"/>
  <c r="K61" i="3"/>
  <c r="L61" i="3"/>
  <c r="M61" i="3"/>
  <c r="N61" i="3"/>
  <c r="P61" i="3"/>
  <c r="Q61" i="3"/>
  <c r="R61" i="3"/>
  <c r="S61" i="3"/>
  <c r="T61" i="3"/>
  <c r="W61" i="3"/>
  <c r="X61" i="3"/>
  <c r="Y61" i="3"/>
  <c r="Z61" i="3"/>
  <c r="B62" i="3"/>
  <c r="C62" i="3"/>
  <c r="D62" i="3"/>
  <c r="E62" i="3"/>
  <c r="F62" i="3"/>
  <c r="G62" i="3"/>
  <c r="I62" i="3"/>
  <c r="J62" i="3"/>
  <c r="K62" i="3"/>
  <c r="L62" i="3"/>
  <c r="M62" i="3"/>
  <c r="N62" i="3"/>
  <c r="P62" i="3"/>
  <c r="Q62" i="3"/>
  <c r="R62" i="3"/>
  <c r="S62" i="3"/>
  <c r="T62" i="3"/>
  <c r="W62" i="3"/>
  <c r="X62" i="3"/>
  <c r="Y62" i="3"/>
  <c r="Z62" i="3"/>
  <c r="B63" i="3"/>
  <c r="C63" i="3"/>
  <c r="D63" i="3"/>
  <c r="E63" i="3"/>
  <c r="F63" i="3"/>
  <c r="G63" i="3"/>
  <c r="I63" i="3"/>
  <c r="J63" i="3"/>
  <c r="K63" i="3"/>
  <c r="L63" i="3"/>
  <c r="M63" i="3"/>
  <c r="N63" i="3"/>
  <c r="P63" i="3"/>
  <c r="Q63" i="3"/>
  <c r="R63" i="3"/>
  <c r="S63" i="3"/>
  <c r="T63" i="3"/>
  <c r="W63" i="3"/>
  <c r="X63" i="3"/>
  <c r="Y63" i="3"/>
  <c r="Z63" i="3"/>
  <c r="B64" i="3"/>
  <c r="C64" i="3"/>
  <c r="D64" i="3"/>
  <c r="E64" i="3"/>
  <c r="F64" i="3"/>
  <c r="G64" i="3"/>
  <c r="I64" i="3"/>
  <c r="J64" i="3"/>
  <c r="K64" i="3"/>
  <c r="L64" i="3"/>
  <c r="M64" i="3"/>
  <c r="N64" i="3"/>
  <c r="P64" i="3"/>
  <c r="Q64" i="3"/>
  <c r="R64" i="3"/>
  <c r="S64" i="3"/>
  <c r="T64" i="3"/>
  <c r="W64" i="3"/>
  <c r="X64" i="3"/>
  <c r="Y64" i="3"/>
  <c r="Z64" i="3"/>
  <c r="B65" i="3"/>
  <c r="C65" i="3"/>
  <c r="D65" i="3"/>
  <c r="E65" i="3"/>
  <c r="F65" i="3"/>
  <c r="G65" i="3"/>
  <c r="I65" i="3"/>
  <c r="J65" i="3"/>
  <c r="K65" i="3"/>
  <c r="L65" i="3"/>
  <c r="M65" i="3"/>
  <c r="N65" i="3"/>
  <c r="P65" i="3"/>
  <c r="Q65" i="3"/>
  <c r="R65" i="3"/>
  <c r="S65" i="3"/>
  <c r="T65" i="3"/>
  <c r="W65" i="3"/>
  <c r="X65" i="3"/>
  <c r="Y65" i="3"/>
  <c r="Z65" i="3"/>
  <c r="B66" i="3"/>
  <c r="C66" i="3"/>
  <c r="D66" i="3"/>
  <c r="E66" i="3"/>
  <c r="F66" i="3"/>
  <c r="G66" i="3"/>
  <c r="I66" i="3"/>
  <c r="J66" i="3"/>
  <c r="K66" i="3"/>
  <c r="L66" i="3"/>
  <c r="M66" i="3"/>
  <c r="N66" i="3"/>
  <c r="P66" i="3"/>
  <c r="Q66" i="3"/>
  <c r="R66" i="3"/>
  <c r="S66" i="3"/>
  <c r="T66" i="3"/>
  <c r="W66" i="3"/>
  <c r="X66" i="3"/>
  <c r="Y66" i="3"/>
  <c r="Z66" i="3"/>
  <c r="B67" i="3"/>
  <c r="C67" i="3"/>
  <c r="D67" i="3"/>
  <c r="E67" i="3"/>
  <c r="F67" i="3"/>
  <c r="G67" i="3"/>
  <c r="I67" i="3"/>
  <c r="J67" i="3"/>
  <c r="K67" i="3"/>
  <c r="L67" i="3"/>
  <c r="M67" i="3"/>
  <c r="N67" i="3"/>
  <c r="P67" i="3"/>
  <c r="Q67" i="3"/>
  <c r="R67" i="3"/>
  <c r="S67" i="3"/>
  <c r="T67" i="3"/>
  <c r="W67" i="3"/>
  <c r="X67" i="3"/>
  <c r="Y67" i="3"/>
  <c r="Z67" i="3"/>
  <c r="B68" i="3"/>
  <c r="C68" i="3"/>
  <c r="D68" i="3"/>
  <c r="E68" i="3"/>
  <c r="F68" i="3"/>
  <c r="G68" i="3"/>
  <c r="I68" i="3"/>
  <c r="J68" i="3"/>
  <c r="K68" i="3"/>
  <c r="L68" i="3"/>
  <c r="M68" i="3"/>
  <c r="N68" i="3"/>
  <c r="P68" i="3"/>
  <c r="Q68" i="3"/>
  <c r="R68" i="3"/>
  <c r="S68" i="3"/>
  <c r="T68" i="3"/>
  <c r="W68" i="3"/>
  <c r="X68" i="3"/>
  <c r="Y68" i="3"/>
  <c r="Z68" i="3"/>
  <c r="B69" i="3"/>
  <c r="C69" i="3"/>
  <c r="D69" i="3"/>
  <c r="E69" i="3"/>
  <c r="F69" i="3"/>
  <c r="G69" i="3"/>
  <c r="I69" i="3"/>
  <c r="J69" i="3"/>
  <c r="K69" i="3"/>
  <c r="L69" i="3"/>
  <c r="M69" i="3"/>
  <c r="N69" i="3"/>
  <c r="P69" i="3"/>
  <c r="Q69" i="3"/>
  <c r="R69" i="3"/>
  <c r="S69" i="3"/>
  <c r="T69" i="3"/>
  <c r="W69" i="3"/>
  <c r="X69" i="3"/>
  <c r="Y69" i="3"/>
  <c r="Z69" i="3"/>
  <c r="B70" i="3"/>
  <c r="C70" i="3"/>
  <c r="D70" i="3"/>
  <c r="E70" i="3"/>
  <c r="F70" i="3"/>
  <c r="G70" i="3"/>
  <c r="I70" i="3"/>
  <c r="J70" i="3"/>
  <c r="K70" i="3"/>
  <c r="L70" i="3"/>
  <c r="M70" i="3"/>
  <c r="N70" i="3"/>
  <c r="P70" i="3"/>
  <c r="Q70" i="3"/>
  <c r="R70" i="3"/>
  <c r="S70" i="3"/>
  <c r="T70" i="3"/>
  <c r="W70" i="3"/>
  <c r="X70" i="3"/>
  <c r="Y70" i="3"/>
  <c r="Z70" i="3"/>
  <c r="B71" i="3"/>
  <c r="C71" i="3"/>
  <c r="D71" i="3"/>
  <c r="E71" i="3"/>
  <c r="F71" i="3"/>
  <c r="G71" i="3"/>
  <c r="I71" i="3"/>
  <c r="J71" i="3"/>
  <c r="K71" i="3"/>
  <c r="L71" i="3"/>
  <c r="M71" i="3"/>
  <c r="N71" i="3"/>
  <c r="P71" i="3"/>
  <c r="Q71" i="3"/>
  <c r="R71" i="3"/>
  <c r="S71" i="3"/>
  <c r="T71" i="3"/>
  <c r="W71" i="3"/>
  <c r="X71" i="3"/>
  <c r="Y71" i="3"/>
  <c r="Z71" i="3"/>
  <c r="B72" i="3"/>
  <c r="C72" i="3"/>
  <c r="D72" i="3"/>
  <c r="E72" i="3"/>
  <c r="F72" i="3"/>
  <c r="G72" i="3"/>
  <c r="I72" i="3"/>
  <c r="J72" i="3"/>
  <c r="K72" i="3"/>
  <c r="L72" i="3"/>
  <c r="M72" i="3"/>
  <c r="N72" i="3"/>
  <c r="P72" i="3"/>
  <c r="Q72" i="3"/>
  <c r="R72" i="3"/>
  <c r="S72" i="3"/>
  <c r="T72" i="3"/>
  <c r="W72" i="3"/>
  <c r="X72" i="3"/>
  <c r="Y72" i="3"/>
  <c r="Z72" i="3"/>
  <c r="B73" i="3"/>
  <c r="C73" i="3"/>
  <c r="D73" i="3"/>
  <c r="E73" i="3"/>
  <c r="F73" i="3"/>
  <c r="G73" i="3"/>
  <c r="I73" i="3"/>
  <c r="J73" i="3"/>
  <c r="K73" i="3"/>
  <c r="L73" i="3"/>
  <c r="M73" i="3"/>
  <c r="N73" i="3"/>
  <c r="P73" i="3"/>
  <c r="Q73" i="3"/>
  <c r="R73" i="3"/>
  <c r="S73" i="3"/>
  <c r="T73" i="3"/>
  <c r="W73" i="3"/>
  <c r="X73" i="3"/>
  <c r="Y73" i="3"/>
  <c r="Z73" i="3"/>
  <c r="B74" i="3"/>
  <c r="C74" i="3"/>
  <c r="D74" i="3"/>
  <c r="E74" i="3"/>
  <c r="F74" i="3"/>
  <c r="G74" i="3"/>
  <c r="I74" i="3"/>
  <c r="J74" i="3"/>
  <c r="K74" i="3"/>
  <c r="L74" i="3"/>
  <c r="M74" i="3"/>
  <c r="N74" i="3"/>
  <c r="P74" i="3"/>
  <c r="Q74" i="3"/>
  <c r="R74" i="3"/>
  <c r="S74" i="3"/>
  <c r="T74" i="3"/>
  <c r="W74" i="3"/>
  <c r="X74" i="3"/>
  <c r="Y74" i="3"/>
  <c r="Z74" i="3"/>
  <c r="B75" i="3"/>
  <c r="C75" i="3"/>
  <c r="D75" i="3"/>
  <c r="E75" i="3"/>
  <c r="F75" i="3"/>
  <c r="G75" i="3"/>
  <c r="I75" i="3"/>
  <c r="J75" i="3"/>
  <c r="K75" i="3"/>
  <c r="L75" i="3"/>
  <c r="M75" i="3"/>
  <c r="N75" i="3"/>
  <c r="P75" i="3"/>
  <c r="Q75" i="3"/>
  <c r="R75" i="3"/>
  <c r="S75" i="3"/>
  <c r="T75" i="3"/>
  <c r="W75" i="3"/>
  <c r="X75" i="3"/>
  <c r="Y75" i="3"/>
  <c r="Z75" i="3"/>
  <c r="B76" i="3"/>
  <c r="C76" i="3"/>
  <c r="D76" i="3"/>
  <c r="E76" i="3"/>
  <c r="F76" i="3"/>
  <c r="G76" i="3"/>
  <c r="I76" i="3"/>
  <c r="J76" i="3"/>
  <c r="K76" i="3"/>
  <c r="L76" i="3"/>
  <c r="M76" i="3"/>
  <c r="N76" i="3"/>
  <c r="P76" i="3"/>
  <c r="Q76" i="3"/>
  <c r="R76" i="3"/>
  <c r="S76" i="3"/>
  <c r="T76" i="3"/>
  <c r="W76" i="3"/>
  <c r="X76" i="3"/>
  <c r="Y76" i="3"/>
  <c r="Z76" i="3"/>
  <c r="B77" i="3"/>
  <c r="C77" i="3"/>
  <c r="D77" i="3"/>
  <c r="E77" i="3"/>
  <c r="F77" i="3"/>
  <c r="G77" i="3"/>
  <c r="I77" i="3"/>
  <c r="J77" i="3"/>
  <c r="K77" i="3"/>
  <c r="L77" i="3"/>
  <c r="M77" i="3"/>
  <c r="N77" i="3"/>
  <c r="P77" i="3"/>
  <c r="Q77" i="3"/>
  <c r="R77" i="3"/>
  <c r="S77" i="3"/>
  <c r="T77" i="3"/>
  <c r="W77" i="3"/>
  <c r="X77" i="3"/>
  <c r="Y77" i="3"/>
  <c r="Z77" i="3"/>
  <c r="B78" i="3"/>
  <c r="C78" i="3"/>
  <c r="D78" i="3"/>
  <c r="E78" i="3"/>
  <c r="F78" i="3"/>
  <c r="G78" i="3"/>
  <c r="I78" i="3"/>
  <c r="J78" i="3"/>
  <c r="K78" i="3"/>
  <c r="L78" i="3"/>
  <c r="M78" i="3"/>
  <c r="N78" i="3"/>
  <c r="P78" i="3"/>
  <c r="Q78" i="3"/>
  <c r="R78" i="3"/>
  <c r="S78" i="3"/>
  <c r="T78" i="3"/>
  <c r="W78" i="3"/>
  <c r="X78" i="3"/>
  <c r="Y78" i="3"/>
  <c r="Z78" i="3"/>
  <c r="B79" i="3"/>
  <c r="C79" i="3"/>
  <c r="D79" i="3"/>
  <c r="E79" i="3"/>
  <c r="F79" i="3"/>
  <c r="G79" i="3"/>
  <c r="I79" i="3"/>
  <c r="J79" i="3"/>
  <c r="K79" i="3"/>
  <c r="L79" i="3"/>
  <c r="M79" i="3"/>
  <c r="N79" i="3"/>
  <c r="P79" i="3"/>
  <c r="Q79" i="3"/>
  <c r="R79" i="3"/>
  <c r="S79" i="3"/>
  <c r="T79" i="3"/>
  <c r="W79" i="3"/>
  <c r="X79" i="3"/>
  <c r="Y79" i="3"/>
  <c r="Z79" i="3"/>
  <c r="B80" i="3"/>
  <c r="C80" i="3"/>
  <c r="D80" i="3"/>
  <c r="E80" i="3"/>
  <c r="F80" i="3"/>
  <c r="G80" i="3"/>
  <c r="I80" i="3"/>
  <c r="J80" i="3"/>
  <c r="K80" i="3"/>
  <c r="L80" i="3"/>
  <c r="M80" i="3"/>
  <c r="N80" i="3"/>
  <c r="P80" i="3"/>
  <c r="Q80" i="3"/>
  <c r="R80" i="3"/>
  <c r="S80" i="3"/>
  <c r="T80" i="3"/>
  <c r="W80" i="3"/>
  <c r="X80" i="3"/>
  <c r="Y80" i="3"/>
  <c r="Z80" i="3"/>
  <c r="B81" i="3"/>
  <c r="C81" i="3"/>
  <c r="D81" i="3"/>
  <c r="E81" i="3"/>
  <c r="F81" i="3"/>
  <c r="G81" i="3"/>
  <c r="I81" i="3"/>
  <c r="J81" i="3"/>
  <c r="K81" i="3"/>
  <c r="L81" i="3"/>
  <c r="M81" i="3"/>
  <c r="N81" i="3"/>
  <c r="P81" i="3"/>
  <c r="Q81" i="3"/>
  <c r="R81" i="3"/>
  <c r="S81" i="3"/>
  <c r="T81" i="3"/>
  <c r="W81" i="3"/>
  <c r="X81" i="3"/>
  <c r="Y81" i="3"/>
  <c r="Z81" i="3"/>
  <c r="B82" i="3"/>
  <c r="C82" i="3"/>
  <c r="D82" i="3"/>
  <c r="E82" i="3"/>
  <c r="F82" i="3"/>
  <c r="G82" i="3"/>
  <c r="I82" i="3"/>
  <c r="J82" i="3"/>
  <c r="K82" i="3"/>
  <c r="L82" i="3"/>
  <c r="M82" i="3"/>
  <c r="N82" i="3"/>
  <c r="P82" i="3"/>
  <c r="Q82" i="3"/>
  <c r="R82" i="3"/>
  <c r="S82" i="3"/>
  <c r="T82" i="3"/>
  <c r="W82" i="3"/>
  <c r="X82" i="3"/>
  <c r="Y82" i="3"/>
  <c r="Z82" i="3"/>
  <c r="B83" i="3"/>
  <c r="C83" i="3"/>
  <c r="D83" i="3"/>
  <c r="E83" i="3"/>
  <c r="F83" i="3"/>
  <c r="G83" i="3"/>
  <c r="I83" i="3"/>
  <c r="J83" i="3"/>
  <c r="K83" i="3"/>
  <c r="L83" i="3"/>
  <c r="M83" i="3"/>
  <c r="N83" i="3"/>
  <c r="P83" i="3"/>
  <c r="Q83" i="3"/>
  <c r="R83" i="3"/>
  <c r="S83" i="3"/>
  <c r="T83" i="3"/>
  <c r="W83" i="3"/>
  <c r="X83" i="3"/>
  <c r="Y83" i="3"/>
  <c r="Z83" i="3"/>
  <c r="B84" i="3"/>
  <c r="C84" i="3"/>
  <c r="D84" i="3"/>
  <c r="E84" i="3"/>
  <c r="F84" i="3"/>
  <c r="G84" i="3"/>
  <c r="I84" i="3"/>
  <c r="J84" i="3"/>
  <c r="K84" i="3"/>
  <c r="L84" i="3"/>
  <c r="M84" i="3"/>
  <c r="N84" i="3"/>
  <c r="P84" i="3"/>
  <c r="Q84" i="3"/>
  <c r="R84" i="3"/>
  <c r="S84" i="3"/>
  <c r="T84" i="3"/>
  <c r="W84" i="3"/>
  <c r="X84" i="3"/>
  <c r="Y84" i="3"/>
  <c r="Z84" i="3"/>
  <c r="B85" i="3"/>
  <c r="C85" i="3"/>
  <c r="D85" i="3"/>
  <c r="E85" i="3"/>
  <c r="F85" i="3"/>
  <c r="G85" i="3"/>
  <c r="I85" i="3"/>
  <c r="J85" i="3"/>
  <c r="K85" i="3"/>
  <c r="L85" i="3"/>
  <c r="M85" i="3"/>
  <c r="N85" i="3"/>
  <c r="P85" i="3"/>
  <c r="Q85" i="3"/>
  <c r="R85" i="3"/>
  <c r="S85" i="3"/>
  <c r="T85" i="3"/>
  <c r="W85" i="3"/>
  <c r="X85" i="3"/>
  <c r="Y85" i="3"/>
  <c r="Z85" i="3"/>
  <c r="B86" i="3"/>
  <c r="C86" i="3"/>
  <c r="D86" i="3"/>
  <c r="E86" i="3"/>
  <c r="F86" i="3"/>
  <c r="G86" i="3"/>
  <c r="I86" i="3"/>
  <c r="J86" i="3"/>
  <c r="K86" i="3"/>
  <c r="L86" i="3"/>
  <c r="M86" i="3"/>
  <c r="N86" i="3"/>
  <c r="P86" i="3"/>
  <c r="Q86" i="3"/>
  <c r="R86" i="3"/>
  <c r="S86" i="3"/>
  <c r="T86" i="3"/>
  <c r="W86" i="3"/>
  <c r="X86" i="3"/>
  <c r="Y86" i="3"/>
  <c r="Z86" i="3"/>
  <c r="B87" i="3"/>
  <c r="C87" i="3"/>
  <c r="D87" i="3"/>
  <c r="E87" i="3"/>
  <c r="F87" i="3"/>
  <c r="G87" i="3"/>
  <c r="I87" i="3"/>
  <c r="J87" i="3"/>
  <c r="K87" i="3"/>
  <c r="L87" i="3"/>
  <c r="M87" i="3"/>
  <c r="N87" i="3"/>
  <c r="P87" i="3"/>
  <c r="Q87" i="3"/>
  <c r="R87" i="3"/>
  <c r="S87" i="3"/>
  <c r="T87" i="3"/>
  <c r="W87" i="3"/>
  <c r="X87" i="3"/>
  <c r="Y87" i="3"/>
  <c r="Z87" i="3"/>
  <c r="B88" i="3"/>
  <c r="C88" i="3"/>
  <c r="D88" i="3"/>
  <c r="E88" i="3"/>
  <c r="F88" i="3"/>
  <c r="G88" i="3"/>
  <c r="I88" i="3"/>
  <c r="J88" i="3"/>
  <c r="K88" i="3"/>
  <c r="L88" i="3"/>
  <c r="M88" i="3"/>
  <c r="N88" i="3"/>
  <c r="P88" i="3"/>
  <c r="Q88" i="3"/>
  <c r="R88" i="3"/>
  <c r="S88" i="3"/>
  <c r="T88" i="3"/>
  <c r="W88" i="3"/>
  <c r="X88" i="3"/>
  <c r="Y88" i="3"/>
  <c r="Z88" i="3"/>
  <c r="B89" i="3"/>
  <c r="C89" i="3"/>
  <c r="D89" i="3"/>
  <c r="E89" i="3"/>
  <c r="F89" i="3"/>
  <c r="G89" i="3"/>
  <c r="I89" i="3"/>
  <c r="J89" i="3"/>
  <c r="K89" i="3"/>
  <c r="L89" i="3"/>
  <c r="M89" i="3"/>
  <c r="N89" i="3"/>
  <c r="P89" i="3"/>
  <c r="Q89" i="3"/>
  <c r="R89" i="3"/>
  <c r="S89" i="3"/>
  <c r="T89" i="3"/>
  <c r="W89" i="3"/>
  <c r="X89" i="3"/>
  <c r="Y89" i="3"/>
  <c r="Z89" i="3"/>
  <c r="B90" i="3"/>
  <c r="C90" i="3"/>
  <c r="D90" i="3"/>
  <c r="E90" i="3"/>
  <c r="F90" i="3"/>
  <c r="G90" i="3"/>
  <c r="I90" i="3"/>
  <c r="J90" i="3"/>
  <c r="K90" i="3"/>
  <c r="L90" i="3"/>
  <c r="M90" i="3"/>
  <c r="N90" i="3"/>
  <c r="P90" i="3"/>
  <c r="Q90" i="3"/>
  <c r="R90" i="3"/>
  <c r="S90" i="3"/>
  <c r="T90" i="3"/>
  <c r="W90" i="3"/>
  <c r="X90" i="3"/>
  <c r="Y90" i="3"/>
  <c r="Z90" i="3"/>
  <c r="B91" i="3"/>
  <c r="C91" i="3"/>
  <c r="D91" i="3"/>
  <c r="E91" i="3"/>
  <c r="F91" i="3"/>
  <c r="G91" i="3"/>
  <c r="I91" i="3"/>
  <c r="J91" i="3"/>
  <c r="K91" i="3"/>
  <c r="L91" i="3"/>
  <c r="M91" i="3"/>
  <c r="N91" i="3"/>
  <c r="P91" i="3"/>
  <c r="Q91" i="3"/>
  <c r="R91" i="3"/>
  <c r="S91" i="3"/>
  <c r="T91" i="3"/>
  <c r="W91" i="3"/>
  <c r="X91" i="3"/>
  <c r="Y91" i="3"/>
  <c r="Z91" i="3"/>
  <c r="B92" i="3"/>
  <c r="C92" i="3"/>
  <c r="D92" i="3"/>
  <c r="E92" i="3"/>
  <c r="F92" i="3"/>
  <c r="G92" i="3"/>
  <c r="I92" i="3"/>
  <c r="J92" i="3"/>
  <c r="K92" i="3"/>
  <c r="L92" i="3"/>
  <c r="M92" i="3"/>
  <c r="N92" i="3"/>
  <c r="P92" i="3"/>
  <c r="Q92" i="3"/>
  <c r="R92" i="3"/>
  <c r="S92" i="3"/>
  <c r="T92" i="3"/>
  <c r="W92" i="3"/>
  <c r="X92" i="3"/>
  <c r="Y92" i="3"/>
  <c r="Z92" i="3"/>
  <c r="B93" i="3"/>
  <c r="C93" i="3"/>
  <c r="D93" i="3"/>
  <c r="E93" i="3"/>
  <c r="F93" i="3"/>
  <c r="G93" i="3"/>
  <c r="I93" i="3"/>
  <c r="J93" i="3"/>
  <c r="K93" i="3"/>
  <c r="L93" i="3"/>
  <c r="M93" i="3"/>
  <c r="N93" i="3"/>
  <c r="P93" i="3"/>
  <c r="Q93" i="3"/>
  <c r="R93" i="3"/>
  <c r="S93" i="3"/>
  <c r="T93" i="3"/>
  <c r="W93" i="3"/>
  <c r="X93" i="3"/>
  <c r="Y93" i="3"/>
  <c r="Z93" i="3"/>
  <c r="B94" i="3"/>
  <c r="C94" i="3"/>
  <c r="D94" i="3"/>
  <c r="E94" i="3"/>
  <c r="F94" i="3"/>
  <c r="G94" i="3"/>
  <c r="I94" i="3"/>
  <c r="J94" i="3"/>
  <c r="K94" i="3"/>
  <c r="L94" i="3"/>
  <c r="M94" i="3"/>
  <c r="N94" i="3"/>
  <c r="P94" i="3"/>
  <c r="Q94" i="3"/>
  <c r="R94" i="3"/>
  <c r="S94" i="3"/>
  <c r="T94" i="3"/>
  <c r="W94" i="3"/>
  <c r="X94" i="3"/>
  <c r="Y94" i="3"/>
  <c r="Z94" i="3"/>
  <c r="B95" i="3"/>
  <c r="C95" i="3"/>
  <c r="D95" i="3"/>
  <c r="E95" i="3"/>
  <c r="F95" i="3"/>
  <c r="G95" i="3"/>
  <c r="I95" i="3"/>
  <c r="J95" i="3"/>
  <c r="K95" i="3"/>
  <c r="L95" i="3"/>
  <c r="M95" i="3"/>
  <c r="N95" i="3"/>
  <c r="P95" i="3"/>
  <c r="Q95" i="3"/>
  <c r="R95" i="3"/>
  <c r="S95" i="3"/>
  <c r="T95" i="3"/>
  <c r="W95" i="3"/>
  <c r="X95" i="3"/>
  <c r="Y95" i="3"/>
  <c r="Z95" i="3"/>
  <c r="B96" i="3"/>
  <c r="C96" i="3"/>
  <c r="D96" i="3"/>
  <c r="E96" i="3"/>
  <c r="F96" i="3"/>
  <c r="G96" i="3"/>
  <c r="I96" i="3"/>
  <c r="J96" i="3"/>
  <c r="K96" i="3"/>
  <c r="L96" i="3"/>
  <c r="M96" i="3"/>
  <c r="N96" i="3"/>
  <c r="P96" i="3"/>
  <c r="Q96" i="3"/>
  <c r="R96" i="3"/>
  <c r="S96" i="3"/>
  <c r="T96" i="3"/>
  <c r="W96" i="3"/>
  <c r="X96" i="3"/>
  <c r="Y96" i="3"/>
  <c r="Z96" i="3"/>
  <c r="B97" i="3"/>
  <c r="C97" i="3"/>
  <c r="D97" i="3"/>
  <c r="E97" i="3"/>
  <c r="F97" i="3"/>
  <c r="G97" i="3"/>
  <c r="I97" i="3"/>
  <c r="J97" i="3"/>
  <c r="K97" i="3"/>
  <c r="L97" i="3"/>
  <c r="M97" i="3"/>
  <c r="N97" i="3"/>
  <c r="P97" i="3"/>
  <c r="Q97" i="3"/>
  <c r="R97" i="3"/>
  <c r="S97" i="3"/>
  <c r="T97" i="3"/>
  <c r="W97" i="3"/>
  <c r="X97" i="3"/>
  <c r="Y97" i="3"/>
  <c r="Z97" i="3"/>
  <c r="B98" i="3"/>
  <c r="C98" i="3"/>
  <c r="D98" i="3"/>
  <c r="E98" i="3"/>
  <c r="F98" i="3"/>
  <c r="G98" i="3"/>
  <c r="I98" i="3"/>
  <c r="J98" i="3"/>
  <c r="K98" i="3"/>
  <c r="L98" i="3"/>
  <c r="M98" i="3"/>
  <c r="N98" i="3"/>
  <c r="P98" i="3"/>
  <c r="Q98" i="3"/>
  <c r="R98" i="3"/>
  <c r="S98" i="3"/>
  <c r="T98" i="3"/>
  <c r="W98" i="3"/>
  <c r="X98" i="3"/>
  <c r="Y98" i="3"/>
  <c r="Z98" i="3"/>
  <c r="B99" i="3"/>
  <c r="C99" i="3"/>
  <c r="D99" i="3"/>
  <c r="E99" i="3"/>
  <c r="F99" i="3"/>
  <c r="G99" i="3"/>
  <c r="I99" i="3"/>
  <c r="J99" i="3"/>
  <c r="K99" i="3"/>
  <c r="L99" i="3"/>
  <c r="M99" i="3"/>
  <c r="N99" i="3"/>
  <c r="P99" i="3"/>
  <c r="Q99" i="3"/>
  <c r="R99" i="3"/>
  <c r="S99" i="3"/>
  <c r="T99" i="3"/>
  <c r="W99" i="3"/>
  <c r="X99" i="3"/>
  <c r="Y99" i="3"/>
  <c r="Z99" i="3"/>
  <c r="B100" i="3"/>
  <c r="C100" i="3"/>
  <c r="D100" i="3"/>
  <c r="E100" i="3"/>
  <c r="F100" i="3"/>
  <c r="G100" i="3"/>
  <c r="I100" i="3"/>
  <c r="J100" i="3"/>
  <c r="K100" i="3"/>
  <c r="L100" i="3"/>
  <c r="M100" i="3"/>
  <c r="N100" i="3"/>
  <c r="P100" i="3"/>
  <c r="Q100" i="3"/>
  <c r="R100" i="3"/>
  <c r="S100" i="3"/>
  <c r="T100" i="3"/>
  <c r="W100" i="3"/>
  <c r="X100" i="3"/>
  <c r="Y100" i="3"/>
  <c r="Z100" i="3"/>
  <c r="B101" i="3"/>
  <c r="C101" i="3"/>
  <c r="D101" i="3"/>
  <c r="E101" i="3"/>
  <c r="F101" i="3"/>
  <c r="G101" i="3"/>
  <c r="I101" i="3"/>
  <c r="J101" i="3"/>
  <c r="K101" i="3"/>
  <c r="L101" i="3"/>
  <c r="M101" i="3"/>
  <c r="N101" i="3"/>
  <c r="P101" i="3"/>
  <c r="Q101" i="3"/>
  <c r="R101" i="3"/>
  <c r="S101" i="3"/>
  <c r="T101" i="3"/>
  <c r="W101" i="3"/>
  <c r="X101" i="3"/>
  <c r="Y101" i="3"/>
  <c r="Z101" i="3"/>
  <c r="B102" i="3"/>
  <c r="C102" i="3"/>
  <c r="D102" i="3"/>
  <c r="E102" i="3"/>
  <c r="F102" i="3"/>
  <c r="G102" i="3"/>
  <c r="I102" i="3"/>
  <c r="J102" i="3"/>
  <c r="K102" i="3"/>
  <c r="L102" i="3"/>
  <c r="M102" i="3"/>
  <c r="N102" i="3"/>
  <c r="P102" i="3"/>
  <c r="Q102" i="3"/>
  <c r="R102" i="3"/>
  <c r="S102" i="3"/>
  <c r="T102" i="3"/>
  <c r="W102" i="3"/>
  <c r="X102" i="3"/>
  <c r="Y102" i="3"/>
  <c r="Z102" i="3"/>
  <c r="B103" i="3"/>
  <c r="C103" i="3"/>
  <c r="D103" i="3"/>
  <c r="E103" i="3"/>
  <c r="F103" i="3"/>
  <c r="G103" i="3"/>
  <c r="I103" i="3"/>
  <c r="J103" i="3"/>
  <c r="K103" i="3"/>
  <c r="L103" i="3"/>
  <c r="M103" i="3"/>
  <c r="N103" i="3"/>
  <c r="P103" i="3"/>
  <c r="Q103" i="3"/>
  <c r="R103" i="3"/>
  <c r="S103" i="3"/>
  <c r="T103" i="3"/>
  <c r="W103" i="3"/>
  <c r="X103" i="3"/>
  <c r="Y103" i="3"/>
  <c r="Z103" i="3"/>
  <c r="B104" i="3"/>
  <c r="C104" i="3"/>
  <c r="D104" i="3"/>
  <c r="E104" i="3"/>
  <c r="F104" i="3"/>
  <c r="G104" i="3"/>
  <c r="I104" i="3"/>
  <c r="J104" i="3"/>
  <c r="K104" i="3"/>
  <c r="L104" i="3"/>
  <c r="M104" i="3"/>
  <c r="N104" i="3"/>
  <c r="P104" i="3"/>
  <c r="Q104" i="3"/>
  <c r="R104" i="3"/>
  <c r="S104" i="3"/>
  <c r="T104" i="3"/>
  <c r="W104" i="3"/>
  <c r="X104" i="3"/>
  <c r="Y104" i="3"/>
  <c r="Z104" i="3"/>
  <c r="B105" i="3"/>
  <c r="C105" i="3"/>
  <c r="D105" i="3"/>
  <c r="E105" i="3"/>
  <c r="F105" i="3"/>
  <c r="G105" i="3"/>
  <c r="I105" i="3"/>
  <c r="J105" i="3"/>
  <c r="K105" i="3"/>
  <c r="L105" i="3"/>
  <c r="M105" i="3"/>
  <c r="N105" i="3"/>
  <c r="P105" i="3"/>
  <c r="Q105" i="3"/>
  <c r="R105" i="3"/>
  <c r="S105" i="3"/>
  <c r="T105" i="3"/>
  <c r="W105" i="3"/>
  <c r="X105" i="3"/>
  <c r="Y105" i="3"/>
  <c r="Z105" i="3"/>
  <c r="B106" i="3"/>
  <c r="C106" i="3"/>
  <c r="D106" i="3"/>
  <c r="E106" i="3"/>
  <c r="F106" i="3"/>
  <c r="G106" i="3"/>
  <c r="I106" i="3"/>
  <c r="J106" i="3"/>
  <c r="K106" i="3"/>
  <c r="L106" i="3"/>
  <c r="M106" i="3"/>
  <c r="N106" i="3"/>
  <c r="P106" i="3"/>
  <c r="Q106" i="3"/>
  <c r="R106" i="3"/>
  <c r="S106" i="3"/>
  <c r="T106" i="3"/>
  <c r="W106" i="3"/>
  <c r="X106" i="3"/>
  <c r="Y106" i="3"/>
  <c r="Z106" i="3"/>
  <c r="B107" i="3"/>
  <c r="C107" i="3"/>
  <c r="D107" i="3"/>
  <c r="E107" i="3"/>
  <c r="F107" i="3"/>
  <c r="G107" i="3"/>
  <c r="I107" i="3"/>
  <c r="J107" i="3"/>
  <c r="K107" i="3"/>
  <c r="L107" i="3"/>
  <c r="M107" i="3"/>
  <c r="N107" i="3"/>
  <c r="P107" i="3"/>
  <c r="Q107" i="3"/>
  <c r="R107" i="3"/>
  <c r="S107" i="3"/>
  <c r="T107" i="3"/>
  <c r="W107" i="3"/>
  <c r="X107" i="3"/>
  <c r="Y107" i="3"/>
  <c r="Z107" i="3"/>
  <c r="B108" i="3"/>
  <c r="C108" i="3"/>
  <c r="D108" i="3"/>
  <c r="E108" i="3"/>
  <c r="F108" i="3"/>
  <c r="G108" i="3"/>
  <c r="I108" i="3"/>
  <c r="J108" i="3"/>
  <c r="K108" i="3"/>
  <c r="L108" i="3"/>
  <c r="M108" i="3"/>
  <c r="N108" i="3"/>
  <c r="P108" i="3"/>
  <c r="Q108" i="3"/>
  <c r="R108" i="3"/>
  <c r="S108" i="3"/>
  <c r="T108" i="3"/>
  <c r="W108" i="3"/>
  <c r="X108" i="3"/>
  <c r="Y108" i="3"/>
  <c r="Z108" i="3"/>
  <c r="B109" i="3"/>
  <c r="C109" i="3"/>
  <c r="D109" i="3"/>
  <c r="E109" i="3"/>
  <c r="F109" i="3"/>
  <c r="G109" i="3"/>
  <c r="I109" i="3"/>
  <c r="J109" i="3"/>
  <c r="K109" i="3"/>
  <c r="L109" i="3"/>
  <c r="M109" i="3"/>
  <c r="N109" i="3"/>
  <c r="P109" i="3"/>
  <c r="Q109" i="3"/>
  <c r="R109" i="3"/>
  <c r="S109" i="3"/>
  <c r="T109" i="3"/>
  <c r="W109" i="3"/>
  <c r="X109" i="3"/>
  <c r="Y109" i="3"/>
  <c r="Z109" i="3"/>
  <c r="B110" i="3"/>
  <c r="C110" i="3"/>
  <c r="D110" i="3"/>
  <c r="E110" i="3"/>
  <c r="F110" i="3"/>
  <c r="G110" i="3"/>
  <c r="I110" i="3"/>
  <c r="J110" i="3"/>
  <c r="K110" i="3"/>
  <c r="L110" i="3"/>
  <c r="M110" i="3"/>
  <c r="N110" i="3"/>
  <c r="P110" i="3"/>
  <c r="Q110" i="3"/>
  <c r="R110" i="3"/>
  <c r="S110" i="3"/>
  <c r="T110" i="3"/>
  <c r="W110" i="3"/>
  <c r="X110" i="3"/>
  <c r="Y110" i="3"/>
  <c r="Z110" i="3"/>
  <c r="B111" i="3"/>
  <c r="C111" i="3"/>
  <c r="D111" i="3"/>
  <c r="E111" i="3"/>
  <c r="F111" i="3"/>
  <c r="G111" i="3"/>
  <c r="I111" i="3"/>
  <c r="J111" i="3"/>
  <c r="K111" i="3"/>
  <c r="L111" i="3"/>
  <c r="M111" i="3"/>
  <c r="N111" i="3"/>
  <c r="P111" i="3"/>
  <c r="Q111" i="3"/>
  <c r="R111" i="3"/>
  <c r="S111" i="3"/>
  <c r="T111" i="3"/>
  <c r="W111" i="3"/>
  <c r="X111" i="3"/>
  <c r="Y111" i="3"/>
  <c r="Z111" i="3"/>
  <c r="B112" i="3"/>
  <c r="C112" i="3"/>
  <c r="D112" i="3"/>
  <c r="E112" i="3"/>
  <c r="F112" i="3"/>
  <c r="G112" i="3"/>
  <c r="I112" i="3"/>
  <c r="J112" i="3"/>
  <c r="K112" i="3"/>
  <c r="L112" i="3"/>
  <c r="M112" i="3"/>
  <c r="N112" i="3"/>
  <c r="P112" i="3"/>
  <c r="Q112" i="3"/>
  <c r="R112" i="3"/>
  <c r="S112" i="3"/>
  <c r="T112" i="3"/>
  <c r="W112" i="3"/>
  <c r="X112" i="3"/>
  <c r="Y112" i="3"/>
  <c r="Z112" i="3"/>
  <c r="B113" i="3"/>
  <c r="C113" i="3"/>
  <c r="D113" i="3"/>
  <c r="E113" i="3"/>
  <c r="F113" i="3"/>
  <c r="G113" i="3"/>
  <c r="I113" i="3"/>
  <c r="J113" i="3"/>
  <c r="K113" i="3"/>
  <c r="L113" i="3"/>
  <c r="M113" i="3"/>
  <c r="N113" i="3"/>
  <c r="P113" i="3"/>
  <c r="Q113" i="3"/>
  <c r="R113" i="3"/>
  <c r="S113" i="3"/>
  <c r="T113" i="3"/>
  <c r="W113" i="3"/>
  <c r="X113" i="3"/>
  <c r="Y113" i="3"/>
  <c r="Z113" i="3"/>
  <c r="B114" i="3"/>
  <c r="C114" i="3"/>
  <c r="D114" i="3"/>
  <c r="E114" i="3"/>
  <c r="F114" i="3"/>
  <c r="G114" i="3"/>
  <c r="I114" i="3"/>
  <c r="J114" i="3"/>
  <c r="K114" i="3"/>
  <c r="L114" i="3"/>
  <c r="M114" i="3"/>
  <c r="N114" i="3"/>
  <c r="P114" i="3"/>
  <c r="Q114" i="3"/>
  <c r="R114" i="3"/>
  <c r="S114" i="3"/>
  <c r="T114" i="3"/>
  <c r="W114" i="3"/>
  <c r="X114" i="3"/>
  <c r="Y114" i="3"/>
  <c r="Z114" i="3"/>
  <c r="B115" i="3"/>
  <c r="C115" i="3"/>
  <c r="D115" i="3"/>
  <c r="E115" i="3"/>
  <c r="F115" i="3"/>
  <c r="G115" i="3"/>
  <c r="I115" i="3"/>
  <c r="J115" i="3"/>
  <c r="K115" i="3"/>
  <c r="L115" i="3"/>
  <c r="M115" i="3"/>
  <c r="N115" i="3"/>
  <c r="P115" i="3"/>
  <c r="Q115" i="3"/>
  <c r="R115" i="3"/>
  <c r="S115" i="3"/>
  <c r="T115" i="3"/>
  <c r="W115" i="3"/>
  <c r="X115" i="3"/>
  <c r="Y115" i="3"/>
  <c r="Z115" i="3"/>
  <c r="B116" i="3"/>
  <c r="C116" i="3"/>
  <c r="D116" i="3"/>
  <c r="E116" i="3"/>
  <c r="F116" i="3"/>
  <c r="G116" i="3"/>
  <c r="I116" i="3"/>
  <c r="J116" i="3"/>
  <c r="K116" i="3"/>
  <c r="L116" i="3"/>
  <c r="M116" i="3"/>
  <c r="N116" i="3"/>
  <c r="P116" i="3"/>
  <c r="Q116" i="3"/>
  <c r="R116" i="3"/>
  <c r="S116" i="3"/>
  <c r="T116" i="3"/>
  <c r="W116" i="3"/>
  <c r="X116" i="3"/>
  <c r="Y116" i="3"/>
  <c r="Z116" i="3"/>
  <c r="B117" i="3"/>
  <c r="C117" i="3"/>
  <c r="D117" i="3"/>
  <c r="E117" i="3"/>
  <c r="F117" i="3"/>
  <c r="G117" i="3"/>
  <c r="I117" i="3"/>
  <c r="J117" i="3"/>
  <c r="K117" i="3"/>
  <c r="L117" i="3"/>
  <c r="M117" i="3"/>
  <c r="N117" i="3"/>
  <c r="P117" i="3"/>
  <c r="Q117" i="3"/>
  <c r="R117" i="3"/>
  <c r="S117" i="3"/>
  <c r="T117" i="3"/>
  <c r="W117" i="3"/>
  <c r="X117" i="3"/>
  <c r="Y117" i="3"/>
  <c r="Z117" i="3"/>
  <c r="B118" i="3"/>
  <c r="C118" i="3"/>
  <c r="D118" i="3"/>
  <c r="E118" i="3"/>
  <c r="F118" i="3"/>
  <c r="G118" i="3"/>
  <c r="I118" i="3"/>
  <c r="J118" i="3"/>
  <c r="K118" i="3"/>
  <c r="L118" i="3"/>
  <c r="M118" i="3"/>
  <c r="N118" i="3"/>
  <c r="P118" i="3"/>
  <c r="Q118" i="3"/>
  <c r="R118" i="3"/>
  <c r="S118" i="3"/>
  <c r="T118" i="3"/>
  <c r="W118" i="3"/>
  <c r="X118" i="3"/>
  <c r="Y118" i="3"/>
  <c r="Z118" i="3"/>
  <c r="B119" i="3"/>
  <c r="C119" i="3"/>
  <c r="D119" i="3"/>
  <c r="E119" i="3"/>
  <c r="F119" i="3"/>
  <c r="G119" i="3"/>
  <c r="I119" i="3"/>
  <c r="J119" i="3"/>
  <c r="K119" i="3"/>
  <c r="L119" i="3"/>
  <c r="M119" i="3"/>
  <c r="N119" i="3"/>
  <c r="P119" i="3"/>
  <c r="Q119" i="3"/>
  <c r="R119" i="3"/>
  <c r="S119" i="3"/>
  <c r="T119" i="3"/>
  <c r="W119" i="3"/>
  <c r="X119" i="3"/>
  <c r="Y119" i="3"/>
  <c r="Z119" i="3"/>
  <c r="B120" i="3"/>
  <c r="C120" i="3"/>
  <c r="D120" i="3"/>
  <c r="E120" i="3"/>
  <c r="F120" i="3"/>
  <c r="G120" i="3"/>
  <c r="I120" i="3"/>
  <c r="J120" i="3"/>
  <c r="K120" i="3"/>
  <c r="L120" i="3"/>
  <c r="M120" i="3"/>
  <c r="N120" i="3"/>
  <c r="P120" i="3"/>
  <c r="Q120" i="3"/>
  <c r="R120" i="3"/>
  <c r="S120" i="3"/>
  <c r="T120" i="3"/>
  <c r="W120" i="3"/>
  <c r="X120" i="3"/>
  <c r="Y120" i="3"/>
  <c r="Z120" i="3"/>
  <c r="B121" i="3"/>
  <c r="C121" i="3"/>
  <c r="D121" i="3"/>
  <c r="E121" i="3"/>
  <c r="F121" i="3"/>
  <c r="G121" i="3"/>
  <c r="I121" i="3"/>
  <c r="J121" i="3"/>
  <c r="K121" i="3"/>
  <c r="L121" i="3"/>
  <c r="M121" i="3"/>
  <c r="N121" i="3"/>
  <c r="P121" i="3"/>
  <c r="Q121" i="3"/>
  <c r="R121" i="3"/>
  <c r="S121" i="3"/>
  <c r="T121" i="3"/>
  <c r="W121" i="3"/>
  <c r="X121" i="3"/>
  <c r="Y121" i="3"/>
  <c r="Z121" i="3"/>
  <c r="B122" i="3"/>
  <c r="C122" i="3"/>
  <c r="D122" i="3"/>
  <c r="E122" i="3"/>
  <c r="F122" i="3"/>
  <c r="G122" i="3"/>
  <c r="I122" i="3"/>
  <c r="J122" i="3"/>
  <c r="K122" i="3"/>
  <c r="L122" i="3"/>
  <c r="M122" i="3"/>
  <c r="N122" i="3"/>
  <c r="P122" i="3"/>
  <c r="Q122" i="3"/>
  <c r="R122" i="3"/>
  <c r="S122" i="3"/>
  <c r="T122" i="3"/>
  <c r="W122" i="3"/>
  <c r="X122" i="3"/>
  <c r="Y122" i="3"/>
  <c r="Z122" i="3"/>
  <c r="B123" i="3"/>
  <c r="C123" i="3"/>
  <c r="D123" i="3"/>
  <c r="E123" i="3"/>
  <c r="F123" i="3"/>
  <c r="G123" i="3"/>
  <c r="I123" i="3"/>
  <c r="J123" i="3"/>
  <c r="K123" i="3"/>
  <c r="L123" i="3"/>
  <c r="M123" i="3"/>
  <c r="N123" i="3"/>
  <c r="P123" i="3"/>
  <c r="Q123" i="3"/>
  <c r="R123" i="3"/>
  <c r="S123" i="3"/>
  <c r="T123" i="3"/>
  <c r="W123" i="3"/>
  <c r="X123" i="3"/>
  <c r="Y123" i="3"/>
  <c r="Z123" i="3"/>
  <c r="B124" i="3"/>
  <c r="C124" i="3"/>
  <c r="D124" i="3"/>
  <c r="E124" i="3"/>
  <c r="F124" i="3"/>
  <c r="G124" i="3"/>
  <c r="I124" i="3"/>
  <c r="J124" i="3"/>
  <c r="K124" i="3"/>
  <c r="L124" i="3"/>
  <c r="M124" i="3"/>
  <c r="N124" i="3"/>
  <c r="P124" i="3"/>
  <c r="Q124" i="3"/>
  <c r="R124" i="3"/>
  <c r="S124" i="3"/>
  <c r="T124" i="3"/>
  <c r="W124" i="3"/>
  <c r="X124" i="3"/>
  <c r="Y124" i="3"/>
  <c r="Z124" i="3"/>
  <c r="B125" i="3"/>
  <c r="C125" i="3"/>
  <c r="D125" i="3"/>
  <c r="E125" i="3"/>
  <c r="F125" i="3"/>
  <c r="G125" i="3"/>
  <c r="I125" i="3"/>
  <c r="J125" i="3"/>
  <c r="K125" i="3"/>
  <c r="L125" i="3"/>
  <c r="M125" i="3"/>
  <c r="N125" i="3"/>
  <c r="P125" i="3"/>
  <c r="Q125" i="3"/>
  <c r="R125" i="3"/>
  <c r="S125" i="3"/>
  <c r="T125" i="3"/>
  <c r="W125" i="3"/>
  <c r="X125" i="3"/>
  <c r="Y125" i="3"/>
  <c r="Z125" i="3"/>
  <c r="B126" i="3"/>
  <c r="C126" i="3"/>
  <c r="D126" i="3"/>
  <c r="E126" i="3"/>
  <c r="F126" i="3"/>
  <c r="G126" i="3"/>
  <c r="I126" i="3"/>
  <c r="J126" i="3"/>
  <c r="K126" i="3"/>
  <c r="L126" i="3"/>
  <c r="M126" i="3"/>
  <c r="N126" i="3"/>
  <c r="P126" i="3"/>
  <c r="Q126" i="3"/>
  <c r="R126" i="3"/>
  <c r="S126" i="3"/>
  <c r="T126" i="3"/>
  <c r="W126" i="3"/>
  <c r="X126" i="3"/>
  <c r="Y126" i="3"/>
  <c r="Z126" i="3"/>
  <c r="B127" i="3"/>
  <c r="C127" i="3"/>
  <c r="D127" i="3"/>
  <c r="E127" i="3"/>
  <c r="F127" i="3"/>
  <c r="G127" i="3"/>
  <c r="I127" i="3"/>
  <c r="J127" i="3"/>
  <c r="K127" i="3"/>
  <c r="L127" i="3"/>
  <c r="M127" i="3"/>
  <c r="N127" i="3"/>
  <c r="P127" i="3"/>
  <c r="Q127" i="3"/>
  <c r="R127" i="3"/>
  <c r="S127" i="3"/>
  <c r="T127" i="3"/>
  <c r="W127" i="3"/>
  <c r="X127" i="3"/>
  <c r="Y127" i="3"/>
  <c r="Z127" i="3"/>
  <c r="B128" i="3"/>
  <c r="C128" i="3"/>
  <c r="D128" i="3"/>
  <c r="E128" i="3"/>
  <c r="F128" i="3"/>
  <c r="G128" i="3"/>
  <c r="I128" i="3"/>
  <c r="J128" i="3"/>
  <c r="K128" i="3"/>
  <c r="L128" i="3"/>
  <c r="M128" i="3"/>
  <c r="N128" i="3"/>
  <c r="P128" i="3"/>
  <c r="Q128" i="3"/>
  <c r="R128" i="3"/>
  <c r="S128" i="3"/>
  <c r="T128" i="3"/>
  <c r="W128" i="3"/>
  <c r="X128" i="3"/>
  <c r="Y128" i="3"/>
  <c r="Z128" i="3"/>
  <c r="B129" i="3"/>
  <c r="C129" i="3"/>
  <c r="D129" i="3"/>
  <c r="E129" i="3"/>
  <c r="F129" i="3"/>
  <c r="G129" i="3"/>
  <c r="I129" i="3"/>
  <c r="J129" i="3"/>
  <c r="K129" i="3"/>
  <c r="L129" i="3"/>
  <c r="M129" i="3"/>
  <c r="N129" i="3"/>
  <c r="P129" i="3"/>
  <c r="Q129" i="3"/>
  <c r="R129" i="3"/>
  <c r="S129" i="3"/>
  <c r="T129" i="3"/>
  <c r="W129" i="3"/>
  <c r="X129" i="3"/>
  <c r="Y129" i="3"/>
  <c r="Z129" i="3"/>
  <c r="B130" i="3"/>
  <c r="C130" i="3"/>
  <c r="D130" i="3"/>
  <c r="E130" i="3"/>
  <c r="F130" i="3"/>
  <c r="G130" i="3"/>
  <c r="I130" i="3"/>
  <c r="J130" i="3"/>
  <c r="K130" i="3"/>
  <c r="L130" i="3"/>
  <c r="M130" i="3"/>
  <c r="N130" i="3"/>
  <c r="P130" i="3"/>
  <c r="Q130" i="3"/>
  <c r="R130" i="3"/>
  <c r="S130" i="3"/>
  <c r="T130" i="3"/>
  <c r="W130" i="3"/>
  <c r="X130" i="3"/>
  <c r="Y130" i="3"/>
  <c r="Z130" i="3"/>
  <c r="B131" i="3"/>
  <c r="C131" i="3"/>
  <c r="D131" i="3"/>
  <c r="E131" i="3"/>
  <c r="F131" i="3"/>
  <c r="G131" i="3"/>
  <c r="I131" i="3"/>
  <c r="J131" i="3"/>
  <c r="K131" i="3"/>
  <c r="L131" i="3"/>
  <c r="M131" i="3"/>
  <c r="N131" i="3"/>
  <c r="P131" i="3"/>
  <c r="Q131" i="3"/>
  <c r="R131" i="3"/>
  <c r="S131" i="3"/>
  <c r="T131" i="3"/>
  <c r="W131" i="3"/>
  <c r="X131" i="3"/>
  <c r="Y131" i="3"/>
  <c r="Z131" i="3"/>
  <c r="B132" i="3"/>
  <c r="C132" i="3"/>
  <c r="D132" i="3"/>
  <c r="E132" i="3"/>
  <c r="F132" i="3"/>
  <c r="G132" i="3"/>
  <c r="I132" i="3"/>
  <c r="J132" i="3"/>
  <c r="K132" i="3"/>
  <c r="L132" i="3"/>
  <c r="M132" i="3"/>
  <c r="N132" i="3"/>
  <c r="P132" i="3"/>
  <c r="Q132" i="3"/>
  <c r="R132" i="3"/>
  <c r="S132" i="3"/>
  <c r="T132" i="3"/>
  <c r="W132" i="3"/>
  <c r="X132" i="3"/>
  <c r="Y132" i="3"/>
  <c r="Z132" i="3"/>
  <c r="B133" i="3"/>
  <c r="C133" i="3"/>
  <c r="D133" i="3"/>
  <c r="E133" i="3"/>
  <c r="F133" i="3"/>
  <c r="G133" i="3"/>
  <c r="I133" i="3"/>
  <c r="J133" i="3"/>
  <c r="K133" i="3"/>
  <c r="L133" i="3"/>
  <c r="M133" i="3"/>
  <c r="N133" i="3"/>
  <c r="P133" i="3"/>
  <c r="Q133" i="3"/>
  <c r="R133" i="3"/>
  <c r="S133" i="3"/>
  <c r="T133" i="3"/>
  <c r="W133" i="3"/>
  <c r="X133" i="3"/>
  <c r="Y133" i="3"/>
  <c r="Z133" i="3"/>
  <c r="B134" i="3"/>
  <c r="C134" i="3"/>
  <c r="D134" i="3"/>
  <c r="E134" i="3"/>
  <c r="F134" i="3"/>
  <c r="G134" i="3"/>
  <c r="I134" i="3"/>
  <c r="J134" i="3"/>
  <c r="K134" i="3"/>
  <c r="L134" i="3"/>
  <c r="M134" i="3"/>
  <c r="N134" i="3"/>
  <c r="P134" i="3"/>
  <c r="Q134" i="3"/>
  <c r="R134" i="3"/>
  <c r="S134" i="3"/>
  <c r="T134" i="3"/>
  <c r="W134" i="3"/>
  <c r="X134" i="3"/>
  <c r="Y134" i="3"/>
  <c r="Z134" i="3"/>
  <c r="B135" i="3"/>
  <c r="C135" i="3"/>
  <c r="D135" i="3"/>
  <c r="E135" i="3"/>
  <c r="F135" i="3"/>
  <c r="G135" i="3"/>
  <c r="I135" i="3"/>
  <c r="J135" i="3"/>
  <c r="K135" i="3"/>
  <c r="L135" i="3"/>
  <c r="M135" i="3"/>
  <c r="N135" i="3"/>
  <c r="P135" i="3"/>
  <c r="Q135" i="3"/>
  <c r="R135" i="3"/>
  <c r="S135" i="3"/>
  <c r="T135" i="3"/>
  <c r="W135" i="3"/>
  <c r="X135" i="3"/>
  <c r="Y135" i="3"/>
  <c r="Z135" i="3"/>
  <c r="B136" i="3"/>
  <c r="C136" i="3"/>
  <c r="D136" i="3"/>
  <c r="E136" i="3"/>
  <c r="F136" i="3"/>
  <c r="G136" i="3"/>
  <c r="I136" i="3"/>
  <c r="J136" i="3"/>
  <c r="K136" i="3"/>
  <c r="L136" i="3"/>
  <c r="M136" i="3"/>
  <c r="N136" i="3"/>
  <c r="P136" i="3"/>
  <c r="Q136" i="3"/>
  <c r="R136" i="3"/>
  <c r="S136" i="3"/>
  <c r="T136" i="3"/>
  <c r="W136" i="3"/>
  <c r="X136" i="3"/>
  <c r="Y136" i="3"/>
  <c r="Z136" i="3"/>
  <c r="B137" i="3"/>
  <c r="C137" i="3"/>
  <c r="D137" i="3"/>
  <c r="E137" i="3"/>
  <c r="F137" i="3"/>
  <c r="G137" i="3"/>
  <c r="I137" i="3"/>
  <c r="J137" i="3"/>
  <c r="K137" i="3"/>
  <c r="L137" i="3"/>
  <c r="M137" i="3"/>
  <c r="N137" i="3"/>
  <c r="P137" i="3"/>
  <c r="Q137" i="3"/>
  <c r="R137" i="3"/>
  <c r="S137" i="3"/>
  <c r="T137" i="3"/>
  <c r="W137" i="3"/>
  <c r="X137" i="3"/>
  <c r="Y137" i="3"/>
  <c r="Z137" i="3"/>
  <c r="B138" i="3"/>
  <c r="C138" i="3"/>
  <c r="D138" i="3"/>
  <c r="E138" i="3"/>
  <c r="F138" i="3"/>
  <c r="G138" i="3"/>
  <c r="I138" i="3"/>
  <c r="J138" i="3"/>
  <c r="K138" i="3"/>
  <c r="L138" i="3"/>
  <c r="M138" i="3"/>
  <c r="N138" i="3"/>
  <c r="P138" i="3"/>
  <c r="Q138" i="3"/>
  <c r="R138" i="3"/>
  <c r="S138" i="3"/>
  <c r="T138" i="3"/>
  <c r="W138" i="3"/>
  <c r="X138" i="3"/>
  <c r="Y138" i="3"/>
  <c r="Z138" i="3"/>
  <c r="B139" i="3"/>
  <c r="C139" i="3"/>
  <c r="D139" i="3"/>
  <c r="E139" i="3"/>
  <c r="F139" i="3"/>
  <c r="G139" i="3"/>
  <c r="I139" i="3"/>
  <c r="J139" i="3"/>
  <c r="K139" i="3"/>
  <c r="L139" i="3"/>
  <c r="M139" i="3"/>
  <c r="N139" i="3"/>
  <c r="P139" i="3"/>
  <c r="Q139" i="3"/>
  <c r="R139" i="3"/>
  <c r="S139" i="3"/>
  <c r="T139" i="3"/>
  <c r="W139" i="3"/>
  <c r="X139" i="3"/>
  <c r="Y139" i="3"/>
  <c r="Z139" i="3"/>
  <c r="B140" i="3"/>
  <c r="C140" i="3"/>
  <c r="D140" i="3"/>
  <c r="E140" i="3"/>
  <c r="F140" i="3"/>
  <c r="G140" i="3"/>
  <c r="I140" i="3"/>
  <c r="J140" i="3"/>
  <c r="K140" i="3"/>
  <c r="L140" i="3"/>
  <c r="M140" i="3"/>
  <c r="N140" i="3"/>
  <c r="P140" i="3"/>
  <c r="Q140" i="3"/>
  <c r="R140" i="3"/>
  <c r="S140" i="3"/>
  <c r="T140" i="3"/>
  <c r="W140" i="3"/>
  <c r="X140" i="3"/>
  <c r="Y140" i="3"/>
  <c r="Z140" i="3"/>
  <c r="B141" i="3"/>
  <c r="C141" i="3"/>
  <c r="D141" i="3"/>
  <c r="E141" i="3"/>
  <c r="F141" i="3"/>
  <c r="G141" i="3"/>
  <c r="I141" i="3"/>
  <c r="J141" i="3"/>
  <c r="K141" i="3"/>
  <c r="L141" i="3"/>
  <c r="M141" i="3"/>
  <c r="N141" i="3"/>
  <c r="P141" i="3"/>
  <c r="Q141" i="3"/>
  <c r="R141" i="3"/>
  <c r="S141" i="3"/>
  <c r="T141" i="3"/>
  <c r="W141" i="3"/>
  <c r="X141" i="3"/>
  <c r="Y141" i="3"/>
  <c r="Z141" i="3"/>
  <c r="A5" i="29"/>
  <c r="B11" i="29"/>
  <c r="C11" i="29"/>
  <c r="D11" i="29"/>
  <c r="E11" i="29"/>
  <c r="F11" i="29"/>
  <c r="G11" i="29"/>
  <c r="I11" i="29"/>
  <c r="J11" i="29"/>
  <c r="K11" i="29"/>
  <c r="L11" i="29"/>
  <c r="M11" i="29"/>
  <c r="N11" i="29"/>
  <c r="P11" i="29"/>
  <c r="Q11" i="29"/>
  <c r="R11" i="29"/>
  <c r="S11" i="29"/>
  <c r="T11" i="29"/>
  <c r="W11" i="29"/>
  <c r="X11" i="29"/>
  <c r="Y11" i="29"/>
  <c r="Z11" i="29"/>
  <c r="B13" i="29"/>
  <c r="C13" i="29"/>
  <c r="D13" i="29"/>
  <c r="E13" i="29"/>
  <c r="F13" i="29"/>
  <c r="G13" i="29"/>
  <c r="I13" i="29"/>
  <c r="J13" i="29"/>
  <c r="K13" i="29"/>
  <c r="L13" i="29"/>
  <c r="M13" i="29"/>
  <c r="N13" i="29"/>
  <c r="P13" i="29"/>
  <c r="Q13" i="29"/>
  <c r="R13" i="29"/>
  <c r="S13" i="29"/>
  <c r="T13" i="29"/>
  <c r="V13" i="29"/>
  <c r="W13" i="29"/>
  <c r="X13" i="29"/>
  <c r="Y13" i="29"/>
  <c r="Z13" i="29"/>
  <c r="B14" i="29"/>
  <c r="C14" i="29"/>
  <c r="D14" i="29"/>
  <c r="E14" i="29"/>
  <c r="F14" i="29"/>
  <c r="G14" i="29"/>
  <c r="I14" i="29"/>
  <c r="J14" i="29"/>
  <c r="K14" i="29"/>
  <c r="L14" i="29"/>
  <c r="M14" i="29"/>
  <c r="N14" i="29"/>
  <c r="P14" i="29"/>
  <c r="Q14" i="29"/>
  <c r="R14" i="29"/>
  <c r="S14" i="29"/>
  <c r="T14" i="29"/>
  <c r="V14" i="29"/>
  <c r="W14" i="29"/>
  <c r="X14" i="29"/>
  <c r="Y14" i="29"/>
  <c r="Z14" i="29"/>
  <c r="AA14" i="29"/>
  <c r="B15" i="29"/>
  <c r="C15" i="29"/>
  <c r="D15" i="29"/>
  <c r="E15" i="29"/>
  <c r="F15" i="29"/>
  <c r="G15" i="29"/>
  <c r="I15" i="29"/>
  <c r="J15" i="29"/>
  <c r="K15" i="29"/>
  <c r="L15" i="29"/>
  <c r="M15" i="29"/>
  <c r="N15" i="29"/>
  <c r="P15" i="29"/>
  <c r="Q15" i="29"/>
  <c r="R15" i="29"/>
  <c r="S15" i="29"/>
  <c r="T15" i="29"/>
  <c r="V15" i="29"/>
  <c r="W15" i="29"/>
  <c r="X15" i="29"/>
  <c r="Y15" i="29"/>
  <c r="Z15" i="29"/>
  <c r="AA15" i="29"/>
  <c r="B16" i="29"/>
  <c r="C16" i="29"/>
  <c r="D16" i="29"/>
  <c r="E16" i="29"/>
  <c r="F16" i="29"/>
  <c r="G16" i="29"/>
  <c r="I16" i="29"/>
  <c r="J16" i="29"/>
  <c r="K16" i="29"/>
  <c r="L16" i="29"/>
  <c r="M16" i="29"/>
  <c r="N16" i="29"/>
  <c r="P16" i="29"/>
  <c r="Q16" i="29"/>
  <c r="R16" i="29"/>
  <c r="S16" i="29"/>
  <c r="T16" i="29"/>
  <c r="V16" i="29"/>
  <c r="W16" i="29"/>
  <c r="X16" i="29"/>
  <c r="Y16" i="29"/>
  <c r="Z16" i="29"/>
  <c r="B17" i="29"/>
  <c r="C17" i="29"/>
  <c r="D17" i="29"/>
  <c r="E17" i="29"/>
  <c r="F17" i="29"/>
  <c r="G17" i="29"/>
  <c r="I17" i="29"/>
  <c r="J17" i="29"/>
  <c r="K17" i="29"/>
  <c r="L17" i="29"/>
  <c r="M17" i="29"/>
  <c r="N17" i="29"/>
  <c r="P17" i="29"/>
  <c r="Q17" i="29"/>
  <c r="R17" i="29"/>
  <c r="S17" i="29"/>
  <c r="T17" i="29"/>
  <c r="V17" i="29"/>
  <c r="W17" i="29"/>
  <c r="X17" i="29"/>
  <c r="Y17" i="29"/>
  <c r="Z17" i="29"/>
  <c r="B18" i="29"/>
  <c r="C18" i="29"/>
  <c r="D18" i="29"/>
  <c r="E18" i="29"/>
  <c r="F18" i="29"/>
  <c r="G18" i="29"/>
  <c r="I18" i="29"/>
  <c r="J18" i="29"/>
  <c r="K18" i="29"/>
  <c r="L18" i="29"/>
  <c r="M18" i="29"/>
  <c r="N18" i="29"/>
  <c r="P18" i="29"/>
  <c r="Q18" i="29"/>
  <c r="R18" i="29"/>
  <c r="S18" i="29"/>
  <c r="T18" i="29"/>
  <c r="W18" i="29"/>
  <c r="X18" i="29"/>
  <c r="Y18" i="29"/>
  <c r="Z18" i="29"/>
  <c r="B19" i="29"/>
  <c r="C19" i="29"/>
  <c r="D19" i="29"/>
  <c r="E19" i="29"/>
  <c r="F19" i="29"/>
  <c r="G19" i="29"/>
  <c r="I19" i="29"/>
  <c r="J19" i="29"/>
  <c r="K19" i="29"/>
  <c r="L19" i="29"/>
  <c r="M19" i="29"/>
  <c r="N19" i="29"/>
  <c r="P19" i="29"/>
  <c r="Q19" i="29"/>
  <c r="R19" i="29"/>
  <c r="S19" i="29"/>
  <c r="T19" i="29"/>
  <c r="W19" i="29"/>
  <c r="X19" i="29"/>
  <c r="Y19" i="29"/>
  <c r="Z19" i="29"/>
  <c r="B23" i="29"/>
  <c r="C23" i="29"/>
  <c r="D23" i="29"/>
  <c r="E23" i="29"/>
  <c r="G23" i="29"/>
  <c r="I23" i="29"/>
  <c r="J23" i="29"/>
  <c r="K23" i="29"/>
  <c r="L23" i="29"/>
  <c r="M23" i="29"/>
  <c r="N23" i="29"/>
  <c r="P23" i="29"/>
  <c r="Q23" i="29"/>
  <c r="R23" i="29"/>
  <c r="S23" i="29"/>
  <c r="T23" i="29"/>
  <c r="V23" i="29"/>
  <c r="W23" i="29"/>
  <c r="X23" i="29"/>
  <c r="Y23" i="29"/>
  <c r="Z23" i="29"/>
  <c r="B24" i="29"/>
  <c r="C24" i="29"/>
  <c r="D24" i="29"/>
  <c r="E24" i="29"/>
  <c r="G24" i="29"/>
  <c r="I24" i="29"/>
  <c r="J24" i="29"/>
  <c r="K24" i="29"/>
  <c r="L24" i="29"/>
  <c r="M24" i="29"/>
  <c r="N24" i="29"/>
  <c r="P24" i="29"/>
  <c r="Q24" i="29"/>
  <c r="R24" i="29"/>
  <c r="S24" i="29"/>
  <c r="T24" i="29"/>
  <c r="V24" i="29"/>
  <c r="W24" i="29"/>
  <c r="X24" i="29"/>
  <c r="Y24" i="29"/>
  <c r="Z24" i="29"/>
  <c r="B25" i="29"/>
  <c r="C25" i="29"/>
  <c r="D25" i="29"/>
  <c r="E25" i="29"/>
  <c r="G25" i="29"/>
  <c r="I25" i="29"/>
  <c r="J25" i="29"/>
  <c r="K25" i="29"/>
  <c r="L25" i="29"/>
  <c r="M25" i="29"/>
  <c r="N25" i="29"/>
  <c r="P25" i="29"/>
  <c r="Q25" i="29"/>
  <c r="R25" i="29"/>
  <c r="S25" i="29"/>
  <c r="T25" i="29"/>
  <c r="V25" i="29"/>
  <c r="W25" i="29"/>
  <c r="X25" i="29"/>
  <c r="Y25" i="29"/>
  <c r="Z25" i="29"/>
  <c r="B26" i="29"/>
  <c r="C26" i="29"/>
  <c r="D26" i="29"/>
  <c r="E26" i="29"/>
  <c r="G26" i="29"/>
  <c r="I26" i="29"/>
  <c r="J26" i="29"/>
  <c r="K26" i="29"/>
  <c r="L26" i="29"/>
  <c r="M26" i="29"/>
  <c r="N26" i="29"/>
  <c r="P26" i="29"/>
  <c r="Q26" i="29"/>
  <c r="R26" i="29"/>
  <c r="S26" i="29"/>
  <c r="T26" i="29"/>
  <c r="V26" i="29"/>
  <c r="W26" i="29"/>
  <c r="X26" i="29"/>
  <c r="Y26" i="29"/>
  <c r="Z26" i="29"/>
  <c r="B27" i="29"/>
  <c r="C27" i="29"/>
  <c r="D27" i="29"/>
  <c r="E27" i="29"/>
  <c r="G27" i="29"/>
  <c r="I27" i="29"/>
  <c r="J27" i="29"/>
  <c r="K27" i="29"/>
  <c r="L27" i="29"/>
  <c r="M27" i="29"/>
  <c r="N27" i="29"/>
  <c r="P27" i="29"/>
  <c r="Q27" i="29"/>
  <c r="R27" i="29"/>
  <c r="S27" i="29"/>
  <c r="T27" i="29"/>
  <c r="V27" i="29"/>
  <c r="W27" i="29"/>
  <c r="X27" i="29"/>
  <c r="Y27" i="29"/>
  <c r="Z27" i="29"/>
  <c r="B28" i="29"/>
  <c r="C28" i="29"/>
  <c r="D28" i="29"/>
  <c r="E28" i="29"/>
  <c r="G28" i="29"/>
  <c r="I28" i="29"/>
  <c r="J28" i="29"/>
  <c r="K28" i="29"/>
  <c r="L28" i="29"/>
  <c r="M28" i="29"/>
  <c r="N28" i="29"/>
  <c r="P28" i="29"/>
  <c r="Q28" i="29"/>
  <c r="R28" i="29"/>
  <c r="S28" i="29"/>
  <c r="T28" i="29"/>
  <c r="V28" i="29"/>
  <c r="W28" i="29"/>
  <c r="X28" i="29"/>
  <c r="Y28" i="29"/>
  <c r="Z28" i="29"/>
  <c r="B29" i="29"/>
  <c r="C29" i="29"/>
  <c r="D29" i="29"/>
  <c r="E29" i="29"/>
  <c r="G29" i="29"/>
  <c r="I29" i="29"/>
  <c r="J29" i="29"/>
  <c r="K29" i="29"/>
  <c r="L29" i="29"/>
  <c r="M29" i="29"/>
  <c r="N29" i="29"/>
  <c r="P29" i="29"/>
  <c r="Q29" i="29"/>
  <c r="R29" i="29"/>
  <c r="S29" i="29"/>
  <c r="T29" i="29"/>
  <c r="V29" i="29"/>
  <c r="W29" i="29"/>
  <c r="X29" i="29"/>
  <c r="Y29" i="29"/>
  <c r="Z29" i="29"/>
  <c r="B30" i="29"/>
  <c r="C30" i="29"/>
  <c r="D30" i="29"/>
  <c r="E30" i="29"/>
  <c r="G30" i="29"/>
  <c r="I30" i="29"/>
  <c r="J30" i="29"/>
  <c r="K30" i="29"/>
  <c r="L30" i="29"/>
  <c r="M30" i="29"/>
  <c r="N30" i="29"/>
  <c r="P30" i="29"/>
  <c r="Q30" i="29"/>
  <c r="R30" i="29"/>
  <c r="S30" i="29"/>
  <c r="T30" i="29"/>
  <c r="V30" i="29"/>
  <c r="W30" i="29"/>
  <c r="X30" i="29"/>
  <c r="Y30" i="29"/>
  <c r="Z30" i="29"/>
  <c r="B31" i="29"/>
  <c r="C31" i="29"/>
  <c r="D31" i="29"/>
  <c r="E31" i="29"/>
  <c r="G31" i="29"/>
  <c r="I31" i="29"/>
  <c r="J31" i="29"/>
  <c r="K31" i="29"/>
  <c r="L31" i="29"/>
  <c r="M31" i="29"/>
  <c r="N31" i="29"/>
  <c r="P31" i="29"/>
  <c r="Q31" i="29"/>
  <c r="R31" i="29"/>
  <c r="S31" i="29"/>
  <c r="T31" i="29"/>
  <c r="V31" i="29"/>
  <c r="W31" i="29"/>
  <c r="X31" i="29"/>
  <c r="Y31" i="29"/>
  <c r="Z31" i="29"/>
  <c r="B32" i="29"/>
  <c r="C32" i="29"/>
  <c r="D32" i="29"/>
  <c r="E32" i="29"/>
  <c r="G32" i="29"/>
  <c r="I32" i="29"/>
  <c r="J32" i="29"/>
  <c r="K32" i="29"/>
  <c r="L32" i="29"/>
  <c r="M32" i="29"/>
  <c r="N32" i="29"/>
  <c r="P32" i="29"/>
  <c r="Q32" i="29"/>
  <c r="R32" i="29"/>
  <c r="S32" i="29"/>
  <c r="T32" i="29"/>
  <c r="V32" i="29"/>
  <c r="W32" i="29"/>
  <c r="X32" i="29"/>
  <c r="Y32" i="29"/>
  <c r="Z32" i="29"/>
  <c r="B33" i="29"/>
  <c r="C33" i="29"/>
  <c r="D33" i="29"/>
  <c r="E33" i="29"/>
  <c r="G33" i="29"/>
  <c r="I33" i="29"/>
  <c r="J33" i="29"/>
  <c r="K33" i="29"/>
  <c r="L33" i="29"/>
  <c r="M33" i="29"/>
  <c r="N33" i="29"/>
  <c r="P33" i="29"/>
  <c r="Q33" i="29"/>
  <c r="R33" i="29"/>
  <c r="S33" i="29"/>
  <c r="T33" i="29"/>
  <c r="V33" i="29"/>
  <c r="W33" i="29"/>
  <c r="X33" i="29"/>
  <c r="Y33" i="29"/>
  <c r="Z33" i="29"/>
  <c r="B34" i="29"/>
  <c r="C34" i="29"/>
  <c r="D34" i="29"/>
  <c r="E34" i="29"/>
  <c r="G34" i="29"/>
  <c r="I34" i="29"/>
  <c r="J34" i="29"/>
  <c r="K34" i="29"/>
  <c r="L34" i="29"/>
  <c r="M34" i="29"/>
  <c r="N34" i="29"/>
  <c r="P34" i="29"/>
  <c r="Q34" i="29"/>
  <c r="R34" i="29"/>
  <c r="S34" i="29"/>
  <c r="T34" i="29"/>
  <c r="V34" i="29"/>
  <c r="W34" i="29"/>
  <c r="X34" i="29"/>
  <c r="Y34" i="29"/>
  <c r="Z34" i="29"/>
  <c r="B35" i="29"/>
  <c r="C35" i="29"/>
  <c r="D35" i="29"/>
  <c r="E35" i="29"/>
  <c r="G35" i="29"/>
  <c r="I35" i="29"/>
  <c r="J35" i="29"/>
  <c r="K35" i="29"/>
  <c r="L35" i="29"/>
  <c r="M35" i="29"/>
  <c r="N35" i="29"/>
  <c r="P35" i="29"/>
  <c r="Q35" i="29"/>
  <c r="R35" i="29"/>
  <c r="S35" i="29"/>
  <c r="T35" i="29"/>
  <c r="V35" i="29"/>
  <c r="W35" i="29"/>
  <c r="X35" i="29"/>
  <c r="Y35" i="29"/>
  <c r="Z35" i="29"/>
  <c r="B36" i="29"/>
  <c r="C36" i="29"/>
  <c r="D36" i="29"/>
  <c r="E36" i="29"/>
  <c r="G36" i="29"/>
  <c r="I36" i="29"/>
  <c r="J36" i="29"/>
  <c r="K36" i="29"/>
  <c r="L36" i="29"/>
  <c r="M36" i="29"/>
  <c r="N36" i="29"/>
  <c r="P36" i="29"/>
  <c r="Q36" i="29"/>
  <c r="R36" i="29"/>
  <c r="S36" i="29"/>
  <c r="T36" i="29"/>
  <c r="V36" i="29"/>
  <c r="W36" i="29"/>
  <c r="X36" i="29"/>
  <c r="Y36" i="29"/>
  <c r="Z36" i="29"/>
  <c r="B37" i="29"/>
  <c r="C37" i="29"/>
  <c r="D37" i="29"/>
  <c r="E37" i="29"/>
  <c r="G37" i="29"/>
  <c r="I37" i="29"/>
  <c r="J37" i="29"/>
  <c r="K37" i="29"/>
  <c r="L37" i="29"/>
  <c r="M37" i="29"/>
  <c r="N37" i="29"/>
  <c r="P37" i="29"/>
  <c r="Q37" i="29"/>
  <c r="R37" i="29"/>
  <c r="S37" i="29"/>
  <c r="T37" i="29"/>
  <c r="V37" i="29"/>
  <c r="W37" i="29"/>
  <c r="X37" i="29"/>
  <c r="Y37" i="29"/>
  <c r="Z37" i="29"/>
  <c r="B38" i="29"/>
  <c r="C38" i="29"/>
  <c r="D38" i="29"/>
  <c r="E38" i="29"/>
  <c r="G38" i="29"/>
  <c r="I38" i="29"/>
  <c r="J38" i="29"/>
  <c r="K38" i="29"/>
  <c r="L38" i="29"/>
  <c r="M38" i="29"/>
  <c r="N38" i="29"/>
  <c r="P38" i="29"/>
  <c r="Q38" i="29"/>
  <c r="R38" i="29"/>
  <c r="S38" i="29"/>
  <c r="T38" i="29"/>
  <c r="V38" i="29"/>
  <c r="W38" i="29"/>
  <c r="X38" i="29"/>
  <c r="Y38" i="29"/>
  <c r="Z38" i="29"/>
  <c r="B39" i="29"/>
  <c r="C39" i="29"/>
  <c r="D39" i="29"/>
  <c r="E39" i="29"/>
  <c r="G39" i="29"/>
  <c r="I39" i="29"/>
  <c r="J39" i="29"/>
  <c r="K39" i="29"/>
  <c r="L39" i="29"/>
  <c r="M39" i="29"/>
  <c r="N39" i="29"/>
  <c r="P39" i="29"/>
  <c r="Q39" i="29"/>
  <c r="R39" i="29"/>
  <c r="S39" i="29"/>
  <c r="T39" i="29"/>
  <c r="V39" i="29"/>
  <c r="W39" i="29"/>
  <c r="X39" i="29"/>
  <c r="Y39" i="29"/>
  <c r="Z39" i="29"/>
  <c r="B40" i="29"/>
  <c r="C40" i="29"/>
  <c r="D40" i="29"/>
  <c r="E40" i="29"/>
  <c r="G40" i="29"/>
  <c r="I40" i="29"/>
  <c r="J40" i="29"/>
  <c r="K40" i="29"/>
  <c r="L40" i="29"/>
  <c r="M40" i="29"/>
  <c r="N40" i="29"/>
  <c r="P40" i="29"/>
  <c r="Q40" i="29"/>
  <c r="R40" i="29"/>
  <c r="S40" i="29"/>
  <c r="T40" i="29"/>
  <c r="V40" i="29"/>
  <c r="W40" i="29"/>
  <c r="X40" i="29"/>
  <c r="Y40" i="29"/>
  <c r="Z40" i="29"/>
  <c r="B41" i="29"/>
  <c r="C41" i="29"/>
  <c r="D41" i="29"/>
  <c r="E41" i="29"/>
  <c r="G41" i="29"/>
  <c r="I41" i="29"/>
  <c r="J41" i="29"/>
  <c r="K41" i="29"/>
  <c r="L41" i="29"/>
  <c r="M41" i="29"/>
  <c r="N41" i="29"/>
  <c r="P41" i="29"/>
  <c r="Q41" i="29"/>
  <c r="R41" i="29"/>
  <c r="S41" i="29"/>
  <c r="T41" i="29"/>
  <c r="V41" i="29"/>
  <c r="W41" i="29"/>
  <c r="X41" i="29"/>
  <c r="Y41" i="29"/>
  <c r="Z41" i="29"/>
  <c r="B42" i="29"/>
  <c r="C42" i="29"/>
  <c r="D42" i="29"/>
  <c r="E42" i="29"/>
  <c r="G42" i="29"/>
  <c r="I42" i="29"/>
  <c r="J42" i="29"/>
  <c r="K42" i="29"/>
  <c r="L42" i="29"/>
  <c r="M42" i="29"/>
  <c r="N42" i="29"/>
  <c r="P42" i="29"/>
  <c r="Q42" i="29"/>
  <c r="R42" i="29"/>
  <c r="S42" i="29"/>
  <c r="T42" i="29"/>
  <c r="V42" i="29"/>
  <c r="W42" i="29"/>
  <c r="X42" i="29"/>
  <c r="Y42" i="29"/>
  <c r="Z42" i="29"/>
  <c r="B43" i="29"/>
  <c r="C43" i="29"/>
  <c r="D43" i="29"/>
  <c r="E43" i="29"/>
  <c r="G43" i="29"/>
  <c r="I43" i="29"/>
  <c r="J43" i="29"/>
  <c r="K43" i="29"/>
  <c r="L43" i="29"/>
  <c r="M43" i="29"/>
  <c r="N43" i="29"/>
  <c r="P43" i="29"/>
  <c r="Q43" i="29"/>
  <c r="R43" i="29"/>
  <c r="S43" i="29"/>
  <c r="T43" i="29"/>
  <c r="V43" i="29"/>
  <c r="W43" i="29"/>
  <c r="X43" i="29"/>
  <c r="Y43" i="29"/>
  <c r="Z43" i="29"/>
  <c r="B44" i="29"/>
  <c r="C44" i="29"/>
  <c r="D44" i="29"/>
  <c r="E44" i="29"/>
  <c r="G44" i="29"/>
  <c r="I44" i="29"/>
  <c r="J44" i="29"/>
  <c r="K44" i="29"/>
  <c r="L44" i="29"/>
  <c r="M44" i="29"/>
  <c r="N44" i="29"/>
  <c r="P44" i="29"/>
  <c r="Q44" i="29"/>
  <c r="R44" i="29"/>
  <c r="S44" i="29"/>
  <c r="T44" i="29"/>
  <c r="V44" i="29"/>
  <c r="W44" i="29"/>
  <c r="X44" i="29"/>
  <c r="Y44" i="29"/>
  <c r="Z44" i="29"/>
  <c r="B45" i="29"/>
  <c r="C45" i="29"/>
  <c r="D45" i="29"/>
  <c r="E45" i="29"/>
  <c r="G45" i="29"/>
  <c r="I45" i="29"/>
  <c r="J45" i="29"/>
  <c r="K45" i="29"/>
  <c r="L45" i="29"/>
  <c r="M45" i="29"/>
  <c r="N45" i="29"/>
  <c r="P45" i="29"/>
  <c r="Q45" i="29"/>
  <c r="R45" i="29"/>
  <c r="S45" i="29"/>
  <c r="T45" i="29"/>
  <c r="V45" i="29"/>
  <c r="W45" i="29"/>
  <c r="X45" i="29"/>
  <c r="Y45" i="29"/>
  <c r="Z45" i="29"/>
  <c r="B46" i="29"/>
  <c r="C46" i="29"/>
  <c r="D46" i="29"/>
  <c r="E46" i="29"/>
  <c r="G46" i="29"/>
  <c r="I46" i="29"/>
  <c r="J46" i="29"/>
  <c r="K46" i="29"/>
  <c r="L46" i="29"/>
  <c r="M46" i="29"/>
  <c r="N46" i="29"/>
  <c r="P46" i="29"/>
  <c r="Q46" i="29"/>
  <c r="R46" i="29"/>
  <c r="S46" i="29"/>
  <c r="T46" i="29"/>
  <c r="V46" i="29"/>
  <c r="W46" i="29"/>
  <c r="X46" i="29"/>
  <c r="Y46" i="29"/>
  <c r="Z46" i="29"/>
  <c r="B47" i="29"/>
  <c r="C47" i="29"/>
  <c r="D47" i="29"/>
  <c r="E47" i="29"/>
  <c r="G47" i="29"/>
  <c r="I47" i="29"/>
  <c r="J47" i="29"/>
  <c r="K47" i="29"/>
  <c r="L47" i="29"/>
  <c r="M47" i="29"/>
  <c r="N47" i="29"/>
  <c r="P47" i="29"/>
  <c r="Q47" i="29"/>
  <c r="R47" i="29"/>
  <c r="S47" i="29"/>
  <c r="T47" i="29"/>
  <c r="V47" i="29"/>
  <c r="W47" i="29"/>
  <c r="X47" i="29"/>
  <c r="Y47" i="29"/>
  <c r="Z47" i="29"/>
  <c r="B48" i="29"/>
  <c r="C48" i="29"/>
  <c r="D48" i="29"/>
  <c r="E48" i="29"/>
  <c r="G48" i="29"/>
  <c r="I48" i="29"/>
  <c r="J48" i="29"/>
  <c r="K48" i="29"/>
  <c r="L48" i="29"/>
  <c r="M48" i="29"/>
  <c r="N48" i="29"/>
  <c r="P48" i="29"/>
  <c r="Q48" i="29"/>
  <c r="R48" i="29"/>
  <c r="S48" i="29"/>
  <c r="T48" i="29"/>
  <c r="V48" i="29"/>
  <c r="W48" i="29"/>
  <c r="X48" i="29"/>
  <c r="Y48" i="29"/>
  <c r="Z48" i="29"/>
  <c r="B49" i="29"/>
  <c r="C49" i="29"/>
  <c r="D49" i="29"/>
  <c r="E49" i="29"/>
  <c r="G49" i="29"/>
  <c r="I49" i="29"/>
  <c r="J49" i="29"/>
  <c r="K49" i="29"/>
  <c r="L49" i="29"/>
  <c r="M49" i="29"/>
  <c r="N49" i="29"/>
  <c r="P49" i="29"/>
  <c r="Q49" i="29"/>
  <c r="R49" i="29"/>
  <c r="S49" i="29"/>
  <c r="T49" i="29"/>
  <c r="V49" i="29"/>
  <c r="W49" i="29"/>
  <c r="X49" i="29"/>
  <c r="Y49" i="29"/>
  <c r="Z49" i="29"/>
  <c r="B50" i="29"/>
  <c r="C50" i="29"/>
  <c r="D50" i="29"/>
  <c r="E50" i="29"/>
  <c r="G50" i="29"/>
  <c r="I50" i="29"/>
  <c r="J50" i="29"/>
  <c r="K50" i="29"/>
  <c r="L50" i="29"/>
  <c r="M50" i="29"/>
  <c r="N50" i="29"/>
  <c r="P50" i="29"/>
  <c r="Q50" i="29"/>
  <c r="R50" i="29"/>
  <c r="S50" i="29"/>
  <c r="T50" i="29"/>
  <c r="V50" i="29"/>
  <c r="W50" i="29"/>
  <c r="X50" i="29"/>
  <c r="Y50" i="29"/>
  <c r="Z50" i="29"/>
  <c r="B51" i="29"/>
  <c r="C51" i="29"/>
  <c r="D51" i="29"/>
  <c r="E51" i="29"/>
  <c r="G51" i="29"/>
  <c r="I51" i="29"/>
  <c r="J51" i="29"/>
  <c r="K51" i="29"/>
  <c r="L51" i="29"/>
  <c r="M51" i="29"/>
  <c r="N51" i="29"/>
  <c r="P51" i="29"/>
  <c r="Q51" i="29"/>
  <c r="R51" i="29"/>
  <c r="S51" i="29"/>
  <c r="T51" i="29"/>
  <c r="V51" i="29"/>
  <c r="W51" i="29"/>
  <c r="X51" i="29"/>
  <c r="Y51" i="29"/>
  <c r="Z51" i="29"/>
  <c r="B52" i="29"/>
  <c r="C52" i="29"/>
  <c r="D52" i="29"/>
  <c r="E52" i="29"/>
  <c r="G52" i="29"/>
  <c r="I52" i="29"/>
  <c r="J52" i="29"/>
  <c r="K52" i="29"/>
  <c r="L52" i="29"/>
  <c r="M52" i="29"/>
  <c r="N52" i="29"/>
  <c r="P52" i="29"/>
  <c r="Q52" i="29"/>
  <c r="R52" i="29"/>
  <c r="S52" i="29"/>
  <c r="T52" i="29"/>
  <c r="V52" i="29"/>
  <c r="W52" i="29"/>
  <c r="X52" i="29"/>
  <c r="Y52" i="29"/>
  <c r="Z52" i="29"/>
  <c r="B53" i="29"/>
  <c r="C53" i="29"/>
  <c r="D53" i="29"/>
  <c r="E53" i="29"/>
  <c r="G53" i="29"/>
  <c r="I53" i="29"/>
  <c r="J53" i="29"/>
  <c r="K53" i="29"/>
  <c r="L53" i="29"/>
  <c r="M53" i="29"/>
  <c r="N53" i="29"/>
  <c r="P53" i="29"/>
  <c r="Q53" i="29"/>
  <c r="R53" i="29"/>
  <c r="S53" i="29"/>
  <c r="T53" i="29"/>
  <c r="V53" i="29"/>
  <c r="W53" i="29"/>
  <c r="X53" i="29"/>
  <c r="Y53" i="29"/>
  <c r="Z53" i="29"/>
  <c r="B54" i="29"/>
  <c r="C54" i="29"/>
  <c r="D54" i="29"/>
  <c r="E54" i="29"/>
  <c r="G54" i="29"/>
  <c r="I54" i="29"/>
  <c r="J54" i="29"/>
  <c r="K54" i="29"/>
  <c r="L54" i="29"/>
  <c r="M54" i="29"/>
  <c r="N54" i="29"/>
  <c r="P54" i="29"/>
  <c r="Q54" i="29"/>
  <c r="R54" i="29"/>
  <c r="S54" i="29"/>
  <c r="T54" i="29"/>
  <c r="V54" i="29"/>
  <c r="W54" i="29"/>
  <c r="X54" i="29"/>
  <c r="Y54" i="29"/>
  <c r="Z54" i="29"/>
  <c r="B55" i="29"/>
  <c r="C55" i="29"/>
  <c r="D55" i="29"/>
  <c r="E55" i="29"/>
  <c r="G55" i="29"/>
  <c r="I55" i="29"/>
  <c r="J55" i="29"/>
  <c r="K55" i="29"/>
  <c r="L55" i="29"/>
  <c r="M55" i="29"/>
  <c r="N55" i="29"/>
  <c r="P55" i="29"/>
  <c r="Q55" i="29"/>
  <c r="R55" i="29"/>
  <c r="S55" i="29"/>
  <c r="T55" i="29"/>
  <c r="V55" i="29"/>
  <c r="W55" i="29"/>
  <c r="X55" i="29"/>
  <c r="Y55" i="29"/>
  <c r="Z55" i="29"/>
  <c r="B56" i="29"/>
  <c r="C56" i="29"/>
  <c r="D56" i="29"/>
  <c r="E56" i="29"/>
  <c r="G56" i="29"/>
  <c r="I56" i="29"/>
  <c r="J56" i="29"/>
  <c r="K56" i="29"/>
  <c r="L56" i="29"/>
  <c r="M56" i="29"/>
  <c r="N56" i="29"/>
  <c r="P56" i="29"/>
  <c r="Q56" i="29"/>
  <c r="R56" i="29"/>
  <c r="S56" i="29"/>
  <c r="T56" i="29"/>
  <c r="V56" i="29"/>
  <c r="W56" i="29"/>
  <c r="X56" i="29"/>
  <c r="Y56" i="29"/>
  <c r="Z56" i="29"/>
  <c r="B57" i="29"/>
  <c r="C57" i="29"/>
  <c r="D57" i="29"/>
  <c r="E57" i="29"/>
  <c r="G57" i="29"/>
  <c r="I57" i="29"/>
  <c r="J57" i="29"/>
  <c r="K57" i="29"/>
  <c r="L57" i="29"/>
  <c r="M57" i="29"/>
  <c r="N57" i="29"/>
  <c r="P57" i="29"/>
  <c r="Q57" i="29"/>
  <c r="R57" i="29"/>
  <c r="S57" i="29"/>
  <c r="T57" i="29"/>
  <c r="V57" i="29"/>
  <c r="W57" i="29"/>
  <c r="X57" i="29"/>
  <c r="Y57" i="29"/>
  <c r="Z57" i="29"/>
  <c r="B58" i="29"/>
  <c r="C58" i="29"/>
  <c r="D58" i="29"/>
  <c r="E58" i="29"/>
  <c r="G58" i="29"/>
  <c r="I58" i="29"/>
  <c r="J58" i="29"/>
  <c r="K58" i="29"/>
  <c r="L58" i="29"/>
  <c r="M58" i="29"/>
  <c r="N58" i="29"/>
  <c r="P58" i="29"/>
  <c r="Q58" i="29"/>
  <c r="R58" i="29"/>
  <c r="S58" i="29"/>
  <c r="T58" i="29"/>
  <c r="V58" i="29"/>
  <c r="W58" i="29"/>
  <c r="X58" i="29"/>
  <c r="Y58" i="29"/>
  <c r="Z58" i="29"/>
  <c r="B59" i="29"/>
  <c r="C59" i="29"/>
  <c r="D59" i="29"/>
  <c r="E59" i="29"/>
  <c r="G59" i="29"/>
  <c r="I59" i="29"/>
  <c r="J59" i="29"/>
  <c r="K59" i="29"/>
  <c r="L59" i="29"/>
  <c r="M59" i="29"/>
  <c r="N59" i="29"/>
  <c r="P59" i="29"/>
  <c r="Q59" i="29"/>
  <c r="R59" i="29"/>
  <c r="S59" i="29"/>
  <c r="T59" i="29"/>
  <c r="V59" i="29"/>
  <c r="W59" i="29"/>
  <c r="X59" i="29"/>
  <c r="Y59" i="29"/>
  <c r="Z59" i="29"/>
  <c r="B60" i="29"/>
  <c r="C60" i="29"/>
  <c r="D60" i="29"/>
  <c r="E60" i="29"/>
  <c r="G60" i="29"/>
  <c r="I60" i="29"/>
  <c r="J60" i="29"/>
  <c r="K60" i="29"/>
  <c r="L60" i="29"/>
  <c r="M60" i="29"/>
  <c r="N60" i="29"/>
  <c r="P60" i="29"/>
  <c r="Q60" i="29"/>
  <c r="R60" i="29"/>
  <c r="S60" i="29"/>
  <c r="T60" i="29"/>
  <c r="V60" i="29"/>
  <c r="W60" i="29"/>
  <c r="X60" i="29"/>
  <c r="Y60" i="29"/>
  <c r="Z60" i="29"/>
  <c r="B61" i="29"/>
  <c r="C61" i="29"/>
  <c r="D61" i="29"/>
  <c r="E61" i="29"/>
  <c r="G61" i="29"/>
  <c r="I61" i="29"/>
  <c r="J61" i="29"/>
  <c r="K61" i="29"/>
  <c r="L61" i="29"/>
  <c r="M61" i="29"/>
  <c r="N61" i="29"/>
  <c r="P61" i="29"/>
  <c r="Q61" i="29"/>
  <c r="R61" i="29"/>
  <c r="S61" i="29"/>
  <c r="T61" i="29"/>
  <c r="V61" i="29"/>
  <c r="W61" i="29"/>
  <c r="X61" i="29"/>
  <c r="Y61" i="29"/>
  <c r="Z61" i="29"/>
  <c r="B62" i="29"/>
  <c r="C62" i="29"/>
  <c r="D62" i="29"/>
  <c r="E62" i="29"/>
  <c r="G62" i="29"/>
  <c r="I62" i="29"/>
  <c r="J62" i="29"/>
  <c r="K62" i="29"/>
  <c r="L62" i="29"/>
  <c r="M62" i="29"/>
  <c r="N62" i="29"/>
  <c r="P62" i="29"/>
  <c r="Q62" i="29"/>
  <c r="R62" i="29"/>
  <c r="S62" i="29"/>
  <c r="T62" i="29"/>
  <c r="V62" i="29"/>
  <c r="W62" i="29"/>
  <c r="X62" i="29"/>
  <c r="Y62" i="29"/>
  <c r="Z62" i="29"/>
  <c r="B63" i="29"/>
  <c r="C63" i="29"/>
  <c r="D63" i="29"/>
  <c r="E63" i="29"/>
  <c r="G63" i="29"/>
  <c r="I63" i="29"/>
  <c r="J63" i="29"/>
  <c r="K63" i="29"/>
  <c r="L63" i="29"/>
  <c r="M63" i="29"/>
  <c r="N63" i="29"/>
  <c r="P63" i="29"/>
  <c r="Q63" i="29"/>
  <c r="R63" i="29"/>
  <c r="S63" i="29"/>
  <c r="T63" i="29"/>
  <c r="V63" i="29"/>
  <c r="W63" i="29"/>
  <c r="X63" i="29"/>
  <c r="Y63" i="29"/>
  <c r="Z63" i="29"/>
  <c r="B64" i="29"/>
  <c r="C64" i="29"/>
  <c r="D64" i="29"/>
  <c r="E64" i="29"/>
  <c r="G64" i="29"/>
  <c r="I64" i="29"/>
  <c r="J64" i="29"/>
  <c r="K64" i="29"/>
  <c r="L64" i="29"/>
  <c r="M64" i="29"/>
  <c r="N64" i="29"/>
  <c r="P64" i="29"/>
  <c r="Q64" i="29"/>
  <c r="R64" i="29"/>
  <c r="S64" i="29"/>
  <c r="T64" i="29"/>
  <c r="V64" i="29"/>
  <c r="W64" i="29"/>
  <c r="X64" i="29"/>
  <c r="Y64" i="29"/>
  <c r="Z64" i="29"/>
  <c r="B65" i="29"/>
  <c r="C65" i="29"/>
  <c r="D65" i="29"/>
  <c r="E65" i="29"/>
  <c r="G65" i="29"/>
  <c r="I65" i="29"/>
  <c r="J65" i="29"/>
  <c r="K65" i="29"/>
  <c r="L65" i="29"/>
  <c r="M65" i="29"/>
  <c r="N65" i="29"/>
  <c r="P65" i="29"/>
  <c r="Q65" i="29"/>
  <c r="R65" i="29"/>
  <c r="S65" i="29"/>
  <c r="T65" i="29"/>
  <c r="V65" i="29"/>
  <c r="W65" i="29"/>
  <c r="X65" i="29"/>
  <c r="Y65" i="29"/>
  <c r="Z65" i="29"/>
  <c r="B66" i="29"/>
  <c r="C66" i="29"/>
  <c r="D66" i="29"/>
  <c r="E66" i="29"/>
  <c r="G66" i="29"/>
  <c r="I66" i="29"/>
  <c r="J66" i="29"/>
  <c r="K66" i="29"/>
  <c r="L66" i="29"/>
  <c r="M66" i="29"/>
  <c r="N66" i="29"/>
  <c r="P66" i="29"/>
  <c r="Q66" i="29"/>
  <c r="R66" i="29"/>
  <c r="S66" i="29"/>
  <c r="T66" i="29"/>
  <c r="V66" i="29"/>
  <c r="W66" i="29"/>
  <c r="X66" i="29"/>
  <c r="Y66" i="29"/>
  <c r="Z66" i="29"/>
  <c r="B67" i="29"/>
  <c r="C67" i="29"/>
  <c r="D67" i="29"/>
  <c r="E67" i="29"/>
  <c r="G67" i="29"/>
  <c r="I67" i="29"/>
  <c r="J67" i="29"/>
  <c r="K67" i="29"/>
  <c r="L67" i="29"/>
  <c r="M67" i="29"/>
  <c r="N67" i="29"/>
  <c r="P67" i="29"/>
  <c r="Q67" i="29"/>
  <c r="R67" i="29"/>
  <c r="S67" i="29"/>
  <c r="T67" i="29"/>
  <c r="V67" i="29"/>
  <c r="W67" i="29"/>
  <c r="X67" i="29"/>
  <c r="Y67" i="29"/>
  <c r="Z67" i="29"/>
  <c r="B68" i="29"/>
  <c r="C68" i="29"/>
  <c r="D68" i="29"/>
  <c r="E68" i="29"/>
  <c r="G68" i="29"/>
  <c r="I68" i="29"/>
  <c r="J68" i="29"/>
  <c r="K68" i="29"/>
  <c r="L68" i="29"/>
  <c r="M68" i="29"/>
  <c r="N68" i="29"/>
  <c r="P68" i="29"/>
  <c r="Q68" i="29"/>
  <c r="R68" i="29"/>
  <c r="S68" i="29"/>
  <c r="T68" i="29"/>
  <c r="V68" i="29"/>
  <c r="W68" i="29"/>
  <c r="X68" i="29"/>
  <c r="Y68" i="29"/>
  <c r="Z68" i="29"/>
  <c r="B69" i="29"/>
  <c r="C69" i="29"/>
  <c r="D69" i="29"/>
  <c r="E69" i="29"/>
  <c r="G69" i="29"/>
  <c r="I69" i="29"/>
  <c r="J69" i="29"/>
  <c r="K69" i="29"/>
  <c r="L69" i="29"/>
  <c r="M69" i="29"/>
  <c r="N69" i="29"/>
  <c r="P69" i="29"/>
  <c r="Q69" i="29"/>
  <c r="R69" i="29"/>
  <c r="S69" i="29"/>
  <c r="T69" i="29"/>
  <c r="V69" i="29"/>
  <c r="W69" i="29"/>
  <c r="X69" i="29"/>
  <c r="Y69" i="29"/>
  <c r="Z69" i="29"/>
  <c r="B70" i="29"/>
  <c r="C70" i="29"/>
  <c r="D70" i="29"/>
  <c r="E70" i="29"/>
  <c r="G70" i="29"/>
  <c r="I70" i="29"/>
  <c r="J70" i="29"/>
  <c r="K70" i="29"/>
  <c r="L70" i="29"/>
  <c r="M70" i="29"/>
  <c r="N70" i="29"/>
  <c r="P70" i="29"/>
  <c r="Q70" i="29"/>
  <c r="R70" i="29"/>
  <c r="S70" i="29"/>
  <c r="T70" i="29"/>
  <c r="V70" i="29"/>
  <c r="W70" i="29"/>
  <c r="X70" i="29"/>
  <c r="Y70" i="29"/>
  <c r="Z70" i="29"/>
  <c r="B71" i="29"/>
  <c r="C71" i="29"/>
  <c r="D71" i="29"/>
  <c r="E71" i="29"/>
  <c r="G71" i="29"/>
  <c r="I71" i="29"/>
  <c r="J71" i="29"/>
  <c r="K71" i="29"/>
  <c r="L71" i="29"/>
  <c r="M71" i="29"/>
  <c r="N71" i="29"/>
  <c r="P71" i="29"/>
  <c r="Q71" i="29"/>
  <c r="R71" i="29"/>
  <c r="S71" i="29"/>
  <c r="T71" i="29"/>
  <c r="V71" i="29"/>
  <c r="W71" i="29"/>
  <c r="X71" i="29"/>
  <c r="Y71" i="29"/>
  <c r="Z71" i="29"/>
  <c r="B72" i="29"/>
  <c r="C72" i="29"/>
  <c r="D72" i="29"/>
  <c r="E72" i="29"/>
  <c r="G72" i="29"/>
  <c r="I72" i="29"/>
  <c r="J72" i="29"/>
  <c r="K72" i="29"/>
  <c r="L72" i="29"/>
  <c r="M72" i="29"/>
  <c r="N72" i="29"/>
  <c r="P72" i="29"/>
  <c r="Q72" i="29"/>
  <c r="R72" i="29"/>
  <c r="S72" i="29"/>
  <c r="T72" i="29"/>
  <c r="V72" i="29"/>
  <c r="W72" i="29"/>
  <c r="X72" i="29"/>
  <c r="Y72" i="29"/>
  <c r="Z72" i="29"/>
  <c r="B73" i="29"/>
  <c r="C73" i="29"/>
  <c r="D73" i="29"/>
  <c r="E73" i="29"/>
  <c r="G73" i="29"/>
  <c r="I73" i="29"/>
  <c r="J73" i="29"/>
  <c r="K73" i="29"/>
  <c r="L73" i="29"/>
  <c r="M73" i="29"/>
  <c r="N73" i="29"/>
  <c r="P73" i="29"/>
  <c r="Q73" i="29"/>
  <c r="R73" i="29"/>
  <c r="S73" i="29"/>
  <c r="T73" i="29"/>
  <c r="V73" i="29"/>
  <c r="W73" i="29"/>
  <c r="X73" i="29"/>
  <c r="Y73" i="29"/>
  <c r="Z73" i="29"/>
  <c r="B74" i="29"/>
  <c r="C74" i="29"/>
  <c r="D74" i="29"/>
  <c r="E74" i="29"/>
  <c r="G74" i="29"/>
  <c r="I74" i="29"/>
  <c r="J74" i="29"/>
  <c r="K74" i="29"/>
  <c r="L74" i="29"/>
  <c r="M74" i="29"/>
  <c r="N74" i="29"/>
  <c r="P74" i="29"/>
  <c r="Q74" i="29"/>
  <c r="R74" i="29"/>
  <c r="S74" i="29"/>
  <c r="T74" i="29"/>
  <c r="V74" i="29"/>
  <c r="W74" i="29"/>
  <c r="X74" i="29"/>
  <c r="Y74" i="29"/>
  <c r="Z74" i="29"/>
  <c r="B75" i="29"/>
  <c r="C75" i="29"/>
  <c r="D75" i="29"/>
  <c r="E75" i="29"/>
  <c r="G75" i="29"/>
  <c r="I75" i="29"/>
  <c r="J75" i="29"/>
  <c r="K75" i="29"/>
  <c r="L75" i="29"/>
  <c r="M75" i="29"/>
  <c r="N75" i="29"/>
  <c r="P75" i="29"/>
  <c r="Q75" i="29"/>
  <c r="R75" i="29"/>
  <c r="S75" i="29"/>
  <c r="T75" i="29"/>
  <c r="V75" i="29"/>
  <c r="W75" i="29"/>
  <c r="X75" i="29"/>
  <c r="Y75" i="29"/>
  <c r="Z75" i="29"/>
  <c r="B76" i="29"/>
  <c r="C76" i="29"/>
  <c r="D76" i="29"/>
  <c r="E76" i="29"/>
  <c r="G76" i="29"/>
  <c r="I76" i="29"/>
  <c r="J76" i="29"/>
  <c r="K76" i="29"/>
  <c r="L76" i="29"/>
  <c r="M76" i="29"/>
  <c r="N76" i="29"/>
  <c r="P76" i="29"/>
  <c r="Q76" i="29"/>
  <c r="R76" i="29"/>
  <c r="S76" i="29"/>
  <c r="T76" i="29"/>
  <c r="V76" i="29"/>
  <c r="W76" i="29"/>
  <c r="X76" i="29"/>
  <c r="Y76" i="29"/>
  <c r="Z76" i="29"/>
  <c r="B77" i="29"/>
  <c r="C77" i="29"/>
  <c r="D77" i="29"/>
  <c r="E77" i="29"/>
  <c r="G77" i="29"/>
  <c r="I77" i="29"/>
  <c r="J77" i="29"/>
  <c r="K77" i="29"/>
  <c r="L77" i="29"/>
  <c r="M77" i="29"/>
  <c r="N77" i="29"/>
  <c r="P77" i="29"/>
  <c r="Q77" i="29"/>
  <c r="R77" i="29"/>
  <c r="S77" i="29"/>
  <c r="T77" i="29"/>
  <c r="V77" i="29"/>
  <c r="W77" i="29"/>
  <c r="X77" i="29"/>
  <c r="Y77" i="29"/>
  <c r="Z77" i="29"/>
  <c r="B78" i="29"/>
  <c r="C78" i="29"/>
  <c r="D78" i="29"/>
  <c r="E78" i="29"/>
  <c r="G78" i="29"/>
  <c r="I78" i="29"/>
  <c r="J78" i="29"/>
  <c r="K78" i="29"/>
  <c r="L78" i="29"/>
  <c r="M78" i="29"/>
  <c r="N78" i="29"/>
  <c r="P78" i="29"/>
  <c r="Q78" i="29"/>
  <c r="R78" i="29"/>
  <c r="S78" i="29"/>
  <c r="T78" i="29"/>
  <c r="V78" i="29"/>
  <c r="W78" i="29"/>
  <c r="X78" i="29"/>
  <c r="Y78" i="29"/>
  <c r="Z78" i="29"/>
  <c r="B79" i="29"/>
  <c r="C79" i="29"/>
  <c r="D79" i="29"/>
  <c r="E79" i="29"/>
  <c r="G79" i="29"/>
  <c r="I79" i="29"/>
  <c r="J79" i="29"/>
  <c r="K79" i="29"/>
  <c r="L79" i="29"/>
  <c r="M79" i="29"/>
  <c r="N79" i="29"/>
  <c r="P79" i="29"/>
  <c r="Q79" i="29"/>
  <c r="R79" i="29"/>
  <c r="S79" i="29"/>
  <c r="T79" i="29"/>
  <c r="V79" i="29"/>
  <c r="W79" i="29"/>
  <c r="X79" i="29"/>
  <c r="Y79" i="29"/>
  <c r="Z79" i="29"/>
  <c r="B80" i="29"/>
  <c r="C80" i="29"/>
  <c r="D80" i="29"/>
  <c r="E80" i="29"/>
  <c r="G80" i="29"/>
  <c r="I80" i="29"/>
  <c r="J80" i="29"/>
  <c r="K80" i="29"/>
  <c r="L80" i="29"/>
  <c r="M80" i="29"/>
  <c r="N80" i="29"/>
  <c r="P80" i="29"/>
  <c r="Q80" i="29"/>
  <c r="R80" i="29"/>
  <c r="S80" i="29"/>
  <c r="T80" i="29"/>
  <c r="V80" i="29"/>
  <c r="W80" i="29"/>
  <c r="X80" i="29"/>
  <c r="Y80" i="29"/>
  <c r="Z80" i="29"/>
  <c r="B81" i="29"/>
  <c r="C81" i="29"/>
  <c r="D81" i="29"/>
  <c r="E81" i="29"/>
  <c r="G81" i="29"/>
  <c r="I81" i="29"/>
  <c r="J81" i="29"/>
  <c r="K81" i="29"/>
  <c r="L81" i="29"/>
  <c r="M81" i="29"/>
  <c r="N81" i="29"/>
  <c r="P81" i="29"/>
  <c r="Q81" i="29"/>
  <c r="R81" i="29"/>
  <c r="S81" i="29"/>
  <c r="T81" i="29"/>
  <c r="V81" i="29"/>
  <c r="W81" i="29"/>
  <c r="X81" i="29"/>
  <c r="Y81" i="29"/>
  <c r="Z81" i="29"/>
  <c r="B82" i="29"/>
  <c r="C82" i="29"/>
  <c r="D82" i="29"/>
  <c r="E82" i="29"/>
  <c r="G82" i="29"/>
  <c r="I82" i="29"/>
  <c r="J82" i="29"/>
  <c r="K82" i="29"/>
  <c r="L82" i="29"/>
  <c r="M82" i="29"/>
  <c r="N82" i="29"/>
  <c r="P82" i="29"/>
  <c r="Q82" i="29"/>
  <c r="R82" i="29"/>
  <c r="S82" i="29"/>
  <c r="T82" i="29"/>
  <c r="V82" i="29"/>
  <c r="W82" i="29"/>
  <c r="X82" i="29"/>
  <c r="Y82" i="29"/>
  <c r="Z82" i="29"/>
  <c r="B83" i="29"/>
  <c r="C83" i="29"/>
  <c r="D83" i="29"/>
  <c r="E83" i="29"/>
  <c r="G83" i="29"/>
  <c r="I83" i="29"/>
  <c r="J83" i="29"/>
  <c r="K83" i="29"/>
  <c r="L83" i="29"/>
  <c r="M83" i="29"/>
  <c r="N83" i="29"/>
  <c r="P83" i="29"/>
  <c r="Q83" i="29"/>
  <c r="R83" i="29"/>
  <c r="S83" i="29"/>
  <c r="T83" i="29"/>
  <c r="V83" i="29"/>
  <c r="W83" i="29"/>
  <c r="X83" i="29"/>
  <c r="Y83" i="29"/>
  <c r="Z83" i="29"/>
  <c r="B84" i="29"/>
  <c r="C84" i="29"/>
  <c r="D84" i="29"/>
  <c r="E84" i="29"/>
  <c r="G84" i="29"/>
  <c r="I84" i="29"/>
  <c r="J84" i="29"/>
  <c r="K84" i="29"/>
  <c r="L84" i="29"/>
  <c r="M84" i="29"/>
  <c r="N84" i="29"/>
  <c r="P84" i="29"/>
  <c r="Q84" i="29"/>
  <c r="R84" i="29"/>
  <c r="S84" i="29"/>
  <c r="T84" i="29"/>
  <c r="V84" i="29"/>
  <c r="W84" i="29"/>
  <c r="X84" i="29"/>
  <c r="Y84" i="29"/>
  <c r="Z84" i="29"/>
  <c r="B85" i="29"/>
  <c r="C85" i="29"/>
  <c r="D85" i="29"/>
  <c r="E85" i="29"/>
  <c r="G85" i="29"/>
  <c r="I85" i="29"/>
  <c r="J85" i="29"/>
  <c r="K85" i="29"/>
  <c r="L85" i="29"/>
  <c r="M85" i="29"/>
  <c r="N85" i="29"/>
  <c r="P85" i="29"/>
  <c r="Q85" i="29"/>
  <c r="R85" i="29"/>
  <c r="S85" i="29"/>
  <c r="T85" i="29"/>
  <c r="V85" i="29"/>
  <c r="W85" i="29"/>
  <c r="X85" i="29"/>
  <c r="Y85" i="29"/>
  <c r="Z85" i="29"/>
  <c r="B86" i="29"/>
  <c r="C86" i="29"/>
  <c r="D86" i="29"/>
  <c r="E86" i="29"/>
  <c r="G86" i="29"/>
  <c r="I86" i="29"/>
  <c r="J86" i="29"/>
  <c r="K86" i="29"/>
  <c r="L86" i="29"/>
  <c r="M86" i="29"/>
  <c r="N86" i="29"/>
  <c r="P86" i="29"/>
  <c r="Q86" i="29"/>
  <c r="R86" i="29"/>
  <c r="S86" i="29"/>
  <c r="T86" i="29"/>
  <c r="V86" i="29"/>
  <c r="W86" i="29"/>
  <c r="X86" i="29"/>
  <c r="Y86" i="29"/>
  <c r="Z86" i="29"/>
  <c r="B87" i="29"/>
  <c r="C87" i="29"/>
  <c r="D87" i="29"/>
  <c r="E87" i="29"/>
  <c r="G87" i="29"/>
  <c r="I87" i="29"/>
  <c r="J87" i="29"/>
  <c r="K87" i="29"/>
  <c r="L87" i="29"/>
  <c r="M87" i="29"/>
  <c r="N87" i="29"/>
  <c r="P87" i="29"/>
  <c r="Q87" i="29"/>
  <c r="R87" i="29"/>
  <c r="S87" i="29"/>
  <c r="T87" i="29"/>
  <c r="V87" i="29"/>
  <c r="W87" i="29"/>
  <c r="X87" i="29"/>
  <c r="Y87" i="29"/>
  <c r="Z87" i="29"/>
  <c r="B88" i="29"/>
  <c r="C88" i="29"/>
  <c r="D88" i="29"/>
  <c r="E88" i="29"/>
  <c r="G88" i="29"/>
  <c r="I88" i="29"/>
  <c r="J88" i="29"/>
  <c r="K88" i="29"/>
  <c r="L88" i="29"/>
  <c r="M88" i="29"/>
  <c r="N88" i="29"/>
  <c r="P88" i="29"/>
  <c r="Q88" i="29"/>
  <c r="R88" i="29"/>
  <c r="S88" i="29"/>
  <c r="T88" i="29"/>
  <c r="V88" i="29"/>
  <c r="W88" i="29"/>
  <c r="X88" i="29"/>
  <c r="Y88" i="29"/>
  <c r="Z88" i="29"/>
  <c r="B89" i="29"/>
  <c r="C89" i="29"/>
  <c r="D89" i="29"/>
  <c r="E89" i="29"/>
  <c r="G89" i="29"/>
  <c r="I89" i="29"/>
  <c r="J89" i="29"/>
  <c r="K89" i="29"/>
  <c r="L89" i="29"/>
  <c r="M89" i="29"/>
  <c r="N89" i="29"/>
  <c r="P89" i="29"/>
  <c r="Q89" i="29"/>
  <c r="R89" i="29"/>
  <c r="S89" i="29"/>
  <c r="T89" i="29"/>
  <c r="V89" i="29"/>
  <c r="W89" i="29"/>
  <c r="X89" i="29"/>
  <c r="Y89" i="29"/>
  <c r="Z89" i="29"/>
  <c r="B90" i="29"/>
  <c r="C90" i="29"/>
  <c r="D90" i="29"/>
  <c r="E90" i="29"/>
  <c r="G90" i="29"/>
  <c r="I90" i="29"/>
  <c r="J90" i="29"/>
  <c r="K90" i="29"/>
  <c r="L90" i="29"/>
  <c r="M90" i="29"/>
  <c r="N90" i="29"/>
  <c r="P90" i="29"/>
  <c r="Q90" i="29"/>
  <c r="R90" i="29"/>
  <c r="S90" i="29"/>
  <c r="T90" i="29"/>
  <c r="V90" i="29"/>
  <c r="W90" i="29"/>
  <c r="X90" i="29"/>
  <c r="Y90" i="29"/>
  <c r="Z90" i="29"/>
  <c r="B91" i="29"/>
  <c r="C91" i="29"/>
  <c r="D91" i="29"/>
  <c r="E91" i="29"/>
  <c r="G91" i="29"/>
  <c r="I91" i="29"/>
  <c r="J91" i="29"/>
  <c r="K91" i="29"/>
  <c r="L91" i="29"/>
  <c r="M91" i="29"/>
  <c r="N91" i="29"/>
  <c r="P91" i="29"/>
  <c r="Q91" i="29"/>
  <c r="R91" i="29"/>
  <c r="S91" i="29"/>
  <c r="T91" i="29"/>
  <c r="V91" i="29"/>
  <c r="W91" i="29"/>
  <c r="X91" i="29"/>
  <c r="Y91" i="29"/>
  <c r="Z91" i="29"/>
  <c r="B92" i="29"/>
  <c r="C92" i="29"/>
  <c r="D92" i="29"/>
  <c r="E92" i="29"/>
  <c r="G92" i="29"/>
  <c r="I92" i="29"/>
  <c r="J92" i="29"/>
  <c r="K92" i="29"/>
  <c r="L92" i="29"/>
  <c r="M92" i="29"/>
  <c r="N92" i="29"/>
  <c r="P92" i="29"/>
  <c r="Q92" i="29"/>
  <c r="R92" i="29"/>
  <c r="S92" i="29"/>
  <c r="T92" i="29"/>
  <c r="V92" i="29"/>
  <c r="W92" i="29"/>
  <c r="X92" i="29"/>
  <c r="Y92" i="29"/>
  <c r="Z92" i="29"/>
  <c r="B93" i="29"/>
  <c r="C93" i="29"/>
  <c r="D93" i="29"/>
  <c r="E93" i="29"/>
  <c r="G93" i="29"/>
  <c r="I93" i="29"/>
  <c r="J93" i="29"/>
  <c r="K93" i="29"/>
  <c r="L93" i="29"/>
  <c r="M93" i="29"/>
  <c r="N93" i="29"/>
  <c r="P93" i="29"/>
  <c r="Q93" i="29"/>
  <c r="R93" i="29"/>
  <c r="S93" i="29"/>
  <c r="T93" i="29"/>
  <c r="V93" i="29"/>
  <c r="W93" i="29"/>
  <c r="X93" i="29"/>
  <c r="Y93" i="29"/>
  <c r="Z93" i="29"/>
  <c r="B94" i="29"/>
  <c r="C94" i="29"/>
  <c r="D94" i="29"/>
  <c r="E94" i="29"/>
  <c r="G94" i="29"/>
  <c r="I94" i="29"/>
  <c r="J94" i="29"/>
  <c r="K94" i="29"/>
  <c r="L94" i="29"/>
  <c r="M94" i="29"/>
  <c r="N94" i="29"/>
  <c r="P94" i="29"/>
  <c r="Q94" i="29"/>
  <c r="R94" i="29"/>
  <c r="S94" i="29"/>
  <c r="T94" i="29"/>
  <c r="V94" i="29"/>
  <c r="W94" i="29"/>
  <c r="X94" i="29"/>
  <c r="Y94" i="29"/>
  <c r="Z94" i="29"/>
  <c r="B95" i="29"/>
  <c r="C95" i="29"/>
  <c r="D95" i="29"/>
  <c r="E95" i="29"/>
  <c r="G95" i="29"/>
  <c r="I95" i="29"/>
  <c r="J95" i="29"/>
  <c r="K95" i="29"/>
  <c r="L95" i="29"/>
  <c r="M95" i="29"/>
  <c r="N95" i="29"/>
  <c r="P95" i="29"/>
  <c r="Q95" i="29"/>
  <c r="R95" i="29"/>
  <c r="S95" i="29"/>
  <c r="T95" i="29"/>
  <c r="V95" i="29"/>
  <c r="W95" i="29"/>
  <c r="X95" i="29"/>
  <c r="Y95" i="29"/>
  <c r="Z95" i="29"/>
  <c r="B96" i="29"/>
  <c r="C96" i="29"/>
  <c r="D96" i="29"/>
  <c r="E96" i="29"/>
  <c r="G96" i="29"/>
  <c r="I96" i="29"/>
  <c r="J96" i="29"/>
  <c r="K96" i="29"/>
  <c r="L96" i="29"/>
  <c r="M96" i="29"/>
  <c r="N96" i="29"/>
  <c r="P96" i="29"/>
  <c r="Q96" i="29"/>
  <c r="R96" i="29"/>
  <c r="S96" i="29"/>
  <c r="T96" i="29"/>
  <c r="V96" i="29"/>
  <c r="W96" i="29"/>
  <c r="X96" i="29"/>
  <c r="Y96" i="29"/>
  <c r="Z96" i="29"/>
  <c r="B97" i="29"/>
  <c r="C97" i="29"/>
  <c r="D97" i="29"/>
  <c r="E97" i="29"/>
  <c r="G97" i="29"/>
  <c r="I97" i="29"/>
  <c r="J97" i="29"/>
  <c r="K97" i="29"/>
  <c r="L97" i="29"/>
  <c r="M97" i="29"/>
  <c r="N97" i="29"/>
  <c r="P97" i="29"/>
  <c r="Q97" i="29"/>
  <c r="R97" i="29"/>
  <c r="S97" i="29"/>
  <c r="T97" i="29"/>
  <c r="V97" i="29"/>
  <c r="W97" i="29"/>
  <c r="X97" i="29"/>
  <c r="Y97" i="29"/>
  <c r="Z97" i="29"/>
  <c r="B98" i="29"/>
  <c r="C98" i="29"/>
  <c r="D98" i="29"/>
  <c r="E98" i="29"/>
  <c r="G98" i="29"/>
  <c r="I98" i="29"/>
  <c r="J98" i="29"/>
  <c r="K98" i="29"/>
  <c r="L98" i="29"/>
  <c r="M98" i="29"/>
  <c r="N98" i="29"/>
  <c r="P98" i="29"/>
  <c r="Q98" i="29"/>
  <c r="R98" i="29"/>
  <c r="S98" i="29"/>
  <c r="T98" i="29"/>
  <c r="V98" i="29"/>
  <c r="W98" i="29"/>
  <c r="X98" i="29"/>
  <c r="Y98" i="29"/>
  <c r="Z98" i="29"/>
  <c r="B99" i="29"/>
  <c r="C99" i="29"/>
  <c r="D99" i="29"/>
  <c r="E99" i="29"/>
  <c r="G99" i="29"/>
  <c r="I99" i="29"/>
  <c r="J99" i="29"/>
  <c r="K99" i="29"/>
  <c r="L99" i="29"/>
  <c r="M99" i="29"/>
  <c r="N99" i="29"/>
  <c r="P99" i="29"/>
  <c r="Q99" i="29"/>
  <c r="R99" i="29"/>
  <c r="S99" i="29"/>
  <c r="T99" i="29"/>
  <c r="V99" i="29"/>
  <c r="W99" i="29"/>
  <c r="X99" i="29"/>
  <c r="Y99" i="29"/>
  <c r="Z99" i="29"/>
  <c r="B100" i="29"/>
  <c r="C100" i="29"/>
  <c r="D100" i="29"/>
  <c r="E100" i="29"/>
  <c r="G100" i="29"/>
  <c r="I100" i="29"/>
  <c r="J100" i="29"/>
  <c r="K100" i="29"/>
  <c r="L100" i="29"/>
  <c r="M100" i="29"/>
  <c r="N100" i="29"/>
  <c r="P100" i="29"/>
  <c r="Q100" i="29"/>
  <c r="R100" i="29"/>
  <c r="S100" i="29"/>
  <c r="T100" i="29"/>
  <c r="V100" i="29"/>
  <c r="W100" i="29"/>
  <c r="X100" i="29"/>
  <c r="Y100" i="29"/>
  <c r="Z100" i="29"/>
  <c r="B101" i="29"/>
  <c r="C101" i="29"/>
  <c r="D101" i="29"/>
  <c r="E101" i="29"/>
  <c r="G101" i="29"/>
  <c r="I101" i="29"/>
  <c r="J101" i="29"/>
  <c r="K101" i="29"/>
  <c r="L101" i="29"/>
  <c r="M101" i="29"/>
  <c r="N101" i="29"/>
  <c r="P101" i="29"/>
  <c r="Q101" i="29"/>
  <c r="R101" i="29"/>
  <c r="S101" i="29"/>
  <c r="T101" i="29"/>
  <c r="V101" i="29"/>
  <c r="W101" i="29"/>
  <c r="X101" i="29"/>
  <c r="Y101" i="29"/>
  <c r="Z101" i="29"/>
  <c r="B102" i="29"/>
  <c r="C102" i="29"/>
  <c r="D102" i="29"/>
  <c r="E102" i="29"/>
  <c r="G102" i="29"/>
  <c r="I102" i="29"/>
  <c r="J102" i="29"/>
  <c r="K102" i="29"/>
  <c r="L102" i="29"/>
  <c r="M102" i="29"/>
  <c r="N102" i="29"/>
  <c r="P102" i="29"/>
  <c r="Q102" i="29"/>
  <c r="R102" i="29"/>
  <c r="S102" i="29"/>
  <c r="T102" i="29"/>
  <c r="V102" i="29"/>
  <c r="W102" i="29"/>
  <c r="X102" i="29"/>
  <c r="Y102" i="29"/>
  <c r="Z102" i="29"/>
  <c r="B103" i="29"/>
  <c r="C103" i="29"/>
  <c r="D103" i="29"/>
  <c r="E103" i="29"/>
  <c r="G103" i="29"/>
  <c r="I103" i="29"/>
  <c r="J103" i="29"/>
  <c r="K103" i="29"/>
  <c r="L103" i="29"/>
  <c r="M103" i="29"/>
  <c r="N103" i="29"/>
  <c r="P103" i="29"/>
  <c r="Q103" i="29"/>
  <c r="R103" i="29"/>
  <c r="S103" i="29"/>
  <c r="T103" i="29"/>
  <c r="V103" i="29"/>
  <c r="W103" i="29"/>
  <c r="X103" i="29"/>
  <c r="Y103" i="29"/>
  <c r="Z103" i="29"/>
  <c r="B104" i="29"/>
  <c r="C104" i="29"/>
  <c r="D104" i="29"/>
  <c r="E104" i="29"/>
  <c r="G104" i="29"/>
  <c r="I104" i="29"/>
  <c r="J104" i="29"/>
  <c r="K104" i="29"/>
  <c r="L104" i="29"/>
  <c r="M104" i="29"/>
  <c r="N104" i="29"/>
  <c r="P104" i="29"/>
  <c r="Q104" i="29"/>
  <c r="R104" i="29"/>
  <c r="S104" i="29"/>
  <c r="T104" i="29"/>
  <c r="V104" i="29"/>
  <c r="W104" i="29"/>
  <c r="X104" i="29"/>
  <c r="Y104" i="29"/>
  <c r="Z104" i="29"/>
  <c r="B105" i="29"/>
  <c r="C105" i="29"/>
  <c r="D105" i="29"/>
  <c r="E105" i="29"/>
  <c r="G105" i="29"/>
  <c r="I105" i="29"/>
  <c r="J105" i="29"/>
  <c r="K105" i="29"/>
  <c r="L105" i="29"/>
  <c r="M105" i="29"/>
  <c r="N105" i="29"/>
  <c r="P105" i="29"/>
  <c r="Q105" i="29"/>
  <c r="R105" i="29"/>
  <c r="S105" i="29"/>
  <c r="T105" i="29"/>
  <c r="V105" i="29"/>
  <c r="W105" i="29"/>
  <c r="X105" i="29"/>
  <c r="Y105" i="29"/>
  <c r="Z105" i="29"/>
  <c r="B106" i="29"/>
  <c r="C106" i="29"/>
  <c r="D106" i="29"/>
  <c r="E106" i="29"/>
  <c r="G106" i="29"/>
  <c r="I106" i="29"/>
  <c r="J106" i="29"/>
  <c r="K106" i="29"/>
  <c r="L106" i="29"/>
  <c r="M106" i="29"/>
  <c r="N106" i="29"/>
  <c r="P106" i="29"/>
  <c r="Q106" i="29"/>
  <c r="R106" i="29"/>
  <c r="S106" i="29"/>
  <c r="T106" i="29"/>
  <c r="V106" i="29"/>
  <c r="W106" i="29"/>
  <c r="X106" i="29"/>
  <c r="Y106" i="29"/>
  <c r="Z106" i="29"/>
  <c r="B107" i="29"/>
  <c r="C107" i="29"/>
  <c r="D107" i="29"/>
  <c r="E107" i="29"/>
  <c r="G107" i="29"/>
  <c r="I107" i="29"/>
  <c r="J107" i="29"/>
  <c r="K107" i="29"/>
  <c r="L107" i="29"/>
  <c r="M107" i="29"/>
  <c r="N107" i="29"/>
  <c r="P107" i="29"/>
  <c r="Q107" i="29"/>
  <c r="R107" i="29"/>
  <c r="S107" i="29"/>
  <c r="T107" i="29"/>
  <c r="V107" i="29"/>
  <c r="W107" i="29"/>
  <c r="X107" i="29"/>
  <c r="Y107" i="29"/>
  <c r="Z107" i="29"/>
  <c r="B108" i="29"/>
  <c r="C108" i="29"/>
  <c r="D108" i="29"/>
  <c r="E108" i="29"/>
  <c r="G108" i="29"/>
  <c r="I108" i="29"/>
  <c r="J108" i="29"/>
  <c r="K108" i="29"/>
  <c r="L108" i="29"/>
  <c r="M108" i="29"/>
  <c r="N108" i="29"/>
  <c r="P108" i="29"/>
  <c r="Q108" i="29"/>
  <c r="R108" i="29"/>
  <c r="S108" i="29"/>
  <c r="T108" i="29"/>
  <c r="V108" i="29"/>
  <c r="W108" i="29"/>
  <c r="X108" i="29"/>
  <c r="Y108" i="29"/>
  <c r="Z108" i="29"/>
  <c r="B109" i="29"/>
  <c r="C109" i="29"/>
  <c r="D109" i="29"/>
  <c r="E109" i="29"/>
  <c r="G109" i="29"/>
  <c r="I109" i="29"/>
  <c r="J109" i="29"/>
  <c r="K109" i="29"/>
  <c r="L109" i="29"/>
  <c r="M109" i="29"/>
  <c r="N109" i="29"/>
  <c r="P109" i="29"/>
  <c r="Q109" i="29"/>
  <c r="R109" i="29"/>
  <c r="S109" i="29"/>
  <c r="T109" i="29"/>
  <c r="V109" i="29"/>
  <c r="W109" i="29"/>
  <c r="X109" i="29"/>
  <c r="Y109" i="29"/>
  <c r="Z109" i="29"/>
  <c r="B110" i="29"/>
  <c r="C110" i="29"/>
  <c r="D110" i="29"/>
  <c r="E110" i="29"/>
  <c r="G110" i="29"/>
  <c r="I110" i="29"/>
  <c r="J110" i="29"/>
  <c r="K110" i="29"/>
  <c r="L110" i="29"/>
  <c r="M110" i="29"/>
  <c r="N110" i="29"/>
  <c r="P110" i="29"/>
  <c r="Q110" i="29"/>
  <c r="R110" i="29"/>
  <c r="S110" i="29"/>
  <c r="T110" i="29"/>
  <c r="V110" i="29"/>
  <c r="W110" i="29"/>
  <c r="X110" i="29"/>
  <c r="Y110" i="29"/>
  <c r="Z110" i="29"/>
  <c r="B111" i="29"/>
  <c r="C111" i="29"/>
  <c r="D111" i="29"/>
  <c r="E111" i="29"/>
  <c r="G111" i="29"/>
  <c r="I111" i="29"/>
  <c r="J111" i="29"/>
  <c r="K111" i="29"/>
  <c r="L111" i="29"/>
  <c r="M111" i="29"/>
  <c r="N111" i="29"/>
  <c r="P111" i="29"/>
  <c r="Q111" i="29"/>
  <c r="R111" i="29"/>
  <c r="S111" i="29"/>
  <c r="T111" i="29"/>
  <c r="V111" i="29"/>
  <c r="W111" i="29"/>
  <c r="X111" i="29"/>
  <c r="Y111" i="29"/>
  <c r="Z111" i="29"/>
  <c r="B112" i="29"/>
  <c r="C112" i="29"/>
  <c r="D112" i="29"/>
  <c r="E112" i="29"/>
  <c r="G112" i="29"/>
  <c r="I112" i="29"/>
  <c r="J112" i="29"/>
  <c r="K112" i="29"/>
  <c r="L112" i="29"/>
  <c r="M112" i="29"/>
  <c r="N112" i="29"/>
  <c r="P112" i="29"/>
  <c r="Q112" i="29"/>
  <c r="R112" i="29"/>
  <c r="S112" i="29"/>
  <c r="T112" i="29"/>
  <c r="V112" i="29"/>
  <c r="W112" i="29"/>
  <c r="X112" i="29"/>
  <c r="Y112" i="29"/>
  <c r="Z112" i="29"/>
  <c r="B113" i="29"/>
  <c r="C113" i="29"/>
  <c r="D113" i="29"/>
  <c r="E113" i="29"/>
  <c r="G113" i="29"/>
  <c r="I113" i="29"/>
  <c r="J113" i="29"/>
  <c r="K113" i="29"/>
  <c r="L113" i="29"/>
  <c r="M113" i="29"/>
  <c r="N113" i="29"/>
  <c r="P113" i="29"/>
  <c r="Q113" i="29"/>
  <c r="R113" i="29"/>
  <c r="S113" i="29"/>
  <c r="T113" i="29"/>
  <c r="V113" i="29"/>
  <c r="W113" i="29"/>
  <c r="X113" i="29"/>
  <c r="Y113" i="29"/>
  <c r="Z113" i="29"/>
  <c r="B114" i="29"/>
  <c r="C114" i="29"/>
  <c r="D114" i="29"/>
  <c r="E114" i="29"/>
  <c r="G114" i="29"/>
  <c r="I114" i="29"/>
  <c r="J114" i="29"/>
  <c r="K114" i="29"/>
  <c r="L114" i="29"/>
  <c r="M114" i="29"/>
  <c r="N114" i="29"/>
  <c r="P114" i="29"/>
  <c r="Q114" i="29"/>
  <c r="R114" i="29"/>
  <c r="S114" i="29"/>
  <c r="T114" i="29"/>
  <c r="V114" i="29"/>
  <c r="W114" i="29"/>
  <c r="X114" i="29"/>
  <c r="Y114" i="29"/>
  <c r="Z114" i="29"/>
  <c r="B115" i="29"/>
  <c r="C115" i="29"/>
  <c r="D115" i="29"/>
  <c r="E115" i="29"/>
  <c r="G115" i="29"/>
  <c r="I115" i="29"/>
  <c r="J115" i="29"/>
  <c r="K115" i="29"/>
  <c r="L115" i="29"/>
  <c r="M115" i="29"/>
  <c r="N115" i="29"/>
  <c r="P115" i="29"/>
  <c r="Q115" i="29"/>
  <c r="R115" i="29"/>
  <c r="S115" i="29"/>
  <c r="T115" i="29"/>
  <c r="V115" i="29"/>
  <c r="W115" i="29"/>
  <c r="X115" i="29"/>
  <c r="Y115" i="29"/>
  <c r="Z115" i="29"/>
  <c r="B116" i="29"/>
  <c r="C116" i="29"/>
  <c r="D116" i="29"/>
  <c r="E116" i="29"/>
  <c r="G116" i="29"/>
  <c r="I116" i="29"/>
  <c r="J116" i="29"/>
  <c r="K116" i="29"/>
  <c r="L116" i="29"/>
  <c r="M116" i="29"/>
  <c r="N116" i="29"/>
  <c r="P116" i="29"/>
  <c r="Q116" i="29"/>
  <c r="R116" i="29"/>
  <c r="S116" i="29"/>
  <c r="T116" i="29"/>
  <c r="V116" i="29"/>
  <c r="W116" i="29"/>
  <c r="X116" i="29"/>
  <c r="Y116" i="29"/>
  <c r="Z116" i="29"/>
  <c r="B117" i="29"/>
  <c r="C117" i="29"/>
  <c r="D117" i="29"/>
  <c r="E117" i="29"/>
  <c r="G117" i="29"/>
  <c r="I117" i="29"/>
  <c r="J117" i="29"/>
  <c r="K117" i="29"/>
  <c r="L117" i="29"/>
  <c r="M117" i="29"/>
  <c r="N117" i="29"/>
  <c r="P117" i="29"/>
  <c r="Q117" i="29"/>
  <c r="R117" i="29"/>
  <c r="S117" i="29"/>
  <c r="T117" i="29"/>
  <c r="V117" i="29"/>
  <c r="W117" i="29"/>
  <c r="X117" i="29"/>
  <c r="Y117" i="29"/>
  <c r="Z117" i="29"/>
  <c r="B118" i="29"/>
  <c r="C118" i="29"/>
  <c r="D118" i="29"/>
  <c r="E118" i="29"/>
  <c r="G118" i="29"/>
  <c r="I118" i="29"/>
  <c r="J118" i="29"/>
  <c r="K118" i="29"/>
  <c r="L118" i="29"/>
  <c r="M118" i="29"/>
  <c r="N118" i="29"/>
  <c r="P118" i="29"/>
  <c r="Q118" i="29"/>
  <c r="R118" i="29"/>
  <c r="S118" i="29"/>
  <c r="T118" i="29"/>
  <c r="V118" i="29"/>
  <c r="W118" i="29"/>
  <c r="X118" i="29"/>
  <c r="Y118" i="29"/>
  <c r="Z118" i="29"/>
  <c r="B119" i="29"/>
  <c r="C119" i="29"/>
  <c r="D119" i="29"/>
  <c r="E119" i="29"/>
  <c r="G119" i="29"/>
  <c r="I119" i="29"/>
  <c r="J119" i="29"/>
  <c r="K119" i="29"/>
  <c r="L119" i="29"/>
  <c r="M119" i="29"/>
  <c r="N119" i="29"/>
  <c r="P119" i="29"/>
  <c r="Q119" i="29"/>
  <c r="R119" i="29"/>
  <c r="S119" i="29"/>
  <c r="T119" i="29"/>
  <c r="V119" i="29"/>
  <c r="W119" i="29"/>
  <c r="X119" i="29"/>
  <c r="Y119" i="29"/>
  <c r="Z119" i="29"/>
  <c r="B120" i="29"/>
  <c r="C120" i="29"/>
  <c r="D120" i="29"/>
  <c r="E120" i="29"/>
  <c r="G120" i="29"/>
  <c r="I120" i="29"/>
  <c r="J120" i="29"/>
  <c r="K120" i="29"/>
  <c r="L120" i="29"/>
  <c r="M120" i="29"/>
  <c r="N120" i="29"/>
  <c r="P120" i="29"/>
  <c r="Q120" i="29"/>
  <c r="R120" i="29"/>
  <c r="S120" i="29"/>
  <c r="T120" i="29"/>
  <c r="V120" i="29"/>
  <c r="W120" i="29"/>
  <c r="X120" i="29"/>
  <c r="Y120" i="29"/>
  <c r="Z120" i="29"/>
  <c r="B121" i="29"/>
  <c r="C121" i="29"/>
  <c r="D121" i="29"/>
  <c r="E121" i="29"/>
  <c r="G121" i="29"/>
  <c r="I121" i="29"/>
  <c r="J121" i="29"/>
  <c r="K121" i="29"/>
  <c r="L121" i="29"/>
  <c r="M121" i="29"/>
  <c r="N121" i="29"/>
  <c r="P121" i="29"/>
  <c r="Q121" i="29"/>
  <c r="R121" i="29"/>
  <c r="S121" i="29"/>
  <c r="T121" i="29"/>
  <c r="V121" i="29"/>
  <c r="W121" i="29"/>
  <c r="X121" i="29"/>
  <c r="Y121" i="29"/>
  <c r="Z121" i="29"/>
  <c r="B122" i="29"/>
  <c r="C122" i="29"/>
  <c r="D122" i="29"/>
  <c r="E122" i="29"/>
  <c r="G122" i="29"/>
  <c r="I122" i="29"/>
  <c r="J122" i="29"/>
  <c r="K122" i="29"/>
  <c r="L122" i="29"/>
  <c r="M122" i="29"/>
  <c r="N122" i="29"/>
  <c r="P122" i="29"/>
  <c r="Q122" i="29"/>
  <c r="R122" i="29"/>
  <c r="S122" i="29"/>
  <c r="T122" i="29"/>
  <c r="V122" i="29"/>
  <c r="W122" i="29"/>
  <c r="X122" i="29"/>
  <c r="Y122" i="29"/>
  <c r="Z122" i="29"/>
  <c r="B123" i="29"/>
  <c r="C123" i="29"/>
  <c r="D123" i="29"/>
  <c r="E123" i="29"/>
  <c r="G123" i="29"/>
  <c r="I123" i="29"/>
  <c r="J123" i="29"/>
  <c r="K123" i="29"/>
  <c r="L123" i="29"/>
  <c r="M123" i="29"/>
  <c r="N123" i="29"/>
  <c r="P123" i="29"/>
  <c r="Q123" i="29"/>
  <c r="R123" i="29"/>
  <c r="S123" i="29"/>
  <c r="T123" i="29"/>
  <c r="V123" i="29"/>
  <c r="W123" i="29"/>
  <c r="X123" i="29"/>
  <c r="Y123" i="29"/>
  <c r="Z123" i="29"/>
  <c r="B124" i="29"/>
  <c r="C124" i="29"/>
  <c r="D124" i="29"/>
  <c r="E124" i="29"/>
  <c r="G124" i="29"/>
  <c r="I124" i="29"/>
  <c r="J124" i="29"/>
  <c r="K124" i="29"/>
  <c r="L124" i="29"/>
  <c r="M124" i="29"/>
  <c r="N124" i="29"/>
  <c r="P124" i="29"/>
  <c r="Q124" i="29"/>
  <c r="R124" i="29"/>
  <c r="S124" i="29"/>
  <c r="T124" i="29"/>
  <c r="V124" i="29"/>
  <c r="W124" i="29"/>
  <c r="X124" i="29"/>
  <c r="Y124" i="29"/>
  <c r="Z124" i="29"/>
  <c r="B125" i="29"/>
  <c r="C125" i="29"/>
  <c r="D125" i="29"/>
  <c r="E125" i="29"/>
  <c r="G125" i="29"/>
  <c r="I125" i="29"/>
  <c r="J125" i="29"/>
  <c r="K125" i="29"/>
  <c r="L125" i="29"/>
  <c r="M125" i="29"/>
  <c r="N125" i="29"/>
  <c r="P125" i="29"/>
  <c r="Q125" i="29"/>
  <c r="R125" i="29"/>
  <c r="S125" i="29"/>
  <c r="T125" i="29"/>
  <c r="V125" i="29"/>
  <c r="W125" i="29"/>
  <c r="X125" i="29"/>
  <c r="Y125" i="29"/>
  <c r="Z125" i="29"/>
  <c r="B126" i="29"/>
  <c r="C126" i="29"/>
  <c r="D126" i="29"/>
  <c r="E126" i="29"/>
  <c r="G126" i="29"/>
  <c r="I126" i="29"/>
  <c r="J126" i="29"/>
  <c r="K126" i="29"/>
  <c r="L126" i="29"/>
  <c r="M126" i="29"/>
  <c r="N126" i="29"/>
  <c r="P126" i="29"/>
  <c r="Q126" i="29"/>
  <c r="R126" i="29"/>
  <c r="S126" i="29"/>
  <c r="T126" i="29"/>
  <c r="V126" i="29"/>
  <c r="W126" i="29"/>
  <c r="X126" i="29"/>
  <c r="Y126" i="29"/>
  <c r="Z126" i="29"/>
  <c r="B127" i="29"/>
  <c r="C127" i="29"/>
  <c r="D127" i="29"/>
  <c r="E127" i="29"/>
  <c r="G127" i="29"/>
  <c r="I127" i="29"/>
  <c r="J127" i="29"/>
  <c r="K127" i="29"/>
  <c r="L127" i="29"/>
  <c r="M127" i="29"/>
  <c r="N127" i="29"/>
  <c r="P127" i="29"/>
  <c r="Q127" i="29"/>
  <c r="R127" i="29"/>
  <c r="S127" i="29"/>
  <c r="T127" i="29"/>
  <c r="V127" i="29"/>
  <c r="W127" i="29"/>
  <c r="X127" i="29"/>
  <c r="Y127" i="29"/>
  <c r="Z127" i="29"/>
  <c r="B128" i="29"/>
  <c r="C128" i="29"/>
  <c r="D128" i="29"/>
  <c r="E128" i="29"/>
  <c r="G128" i="29"/>
  <c r="I128" i="29"/>
  <c r="J128" i="29"/>
  <c r="K128" i="29"/>
  <c r="L128" i="29"/>
  <c r="M128" i="29"/>
  <c r="N128" i="29"/>
  <c r="P128" i="29"/>
  <c r="Q128" i="29"/>
  <c r="R128" i="29"/>
  <c r="S128" i="29"/>
  <c r="T128" i="29"/>
  <c r="V128" i="29"/>
  <c r="W128" i="29"/>
  <c r="X128" i="29"/>
  <c r="Y128" i="29"/>
  <c r="Z128" i="29"/>
  <c r="B129" i="29"/>
  <c r="C129" i="29"/>
  <c r="D129" i="29"/>
  <c r="E129" i="29"/>
  <c r="G129" i="29"/>
  <c r="I129" i="29"/>
  <c r="J129" i="29"/>
  <c r="K129" i="29"/>
  <c r="L129" i="29"/>
  <c r="M129" i="29"/>
  <c r="N129" i="29"/>
  <c r="P129" i="29"/>
  <c r="Q129" i="29"/>
  <c r="R129" i="29"/>
  <c r="S129" i="29"/>
  <c r="T129" i="29"/>
  <c r="V129" i="29"/>
  <c r="W129" i="29"/>
  <c r="X129" i="29"/>
  <c r="Y129" i="29"/>
  <c r="Z129" i="29"/>
  <c r="B130" i="29"/>
  <c r="C130" i="29"/>
  <c r="D130" i="29"/>
  <c r="E130" i="29"/>
  <c r="G130" i="29"/>
  <c r="I130" i="29"/>
  <c r="J130" i="29"/>
  <c r="K130" i="29"/>
  <c r="L130" i="29"/>
  <c r="M130" i="29"/>
  <c r="N130" i="29"/>
  <c r="P130" i="29"/>
  <c r="Q130" i="29"/>
  <c r="R130" i="29"/>
  <c r="S130" i="29"/>
  <c r="T130" i="29"/>
  <c r="V130" i="29"/>
  <c r="W130" i="29"/>
  <c r="X130" i="29"/>
  <c r="Y130" i="29"/>
  <c r="Z130" i="29"/>
  <c r="B131" i="29"/>
  <c r="C131" i="29"/>
  <c r="D131" i="29"/>
  <c r="E131" i="29"/>
  <c r="G131" i="29"/>
  <c r="I131" i="29"/>
  <c r="J131" i="29"/>
  <c r="K131" i="29"/>
  <c r="L131" i="29"/>
  <c r="M131" i="29"/>
  <c r="N131" i="29"/>
  <c r="P131" i="29"/>
  <c r="Q131" i="29"/>
  <c r="R131" i="29"/>
  <c r="S131" i="29"/>
  <c r="T131" i="29"/>
  <c r="V131" i="29"/>
  <c r="W131" i="29"/>
  <c r="X131" i="29"/>
  <c r="Y131" i="29"/>
  <c r="Z131" i="29"/>
  <c r="B132" i="29"/>
  <c r="C132" i="29"/>
  <c r="D132" i="29"/>
  <c r="E132" i="29"/>
  <c r="G132" i="29"/>
  <c r="I132" i="29"/>
  <c r="J132" i="29"/>
  <c r="K132" i="29"/>
  <c r="L132" i="29"/>
  <c r="M132" i="29"/>
  <c r="N132" i="29"/>
  <c r="P132" i="29"/>
  <c r="Q132" i="29"/>
  <c r="R132" i="29"/>
  <c r="S132" i="29"/>
  <c r="T132" i="29"/>
  <c r="V132" i="29"/>
  <c r="W132" i="29"/>
  <c r="X132" i="29"/>
  <c r="Y132" i="29"/>
  <c r="Z132" i="29"/>
  <c r="B133" i="29"/>
  <c r="C133" i="29"/>
  <c r="D133" i="29"/>
  <c r="E133" i="29"/>
  <c r="G133" i="29"/>
  <c r="I133" i="29"/>
  <c r="J133" i="29"/>
  <c r="K133" i="29"/>
  <c r="L133" i="29"/>
  <c r="M133" i="29"/>
  <c r="N133" i="29"/>
  <c r="P133" i="29"/>
  <c r="Q133" i="29"/>
  <c r="R133" i="29"/>
  <c r="S133" i="29"/>
  <c r="T133" i="29"/>
  <c r="V133" i="29"/>
  <c r="W133" i="29"/>
  <c r="X133" i="29"/>
  <c r="Y133" i="29"/>
  <c r="Z133" i="29"/>
  <c r="B134" i="29"/>
  <c r="C134" i="29"/>
  <c r="D134" i="29"/>
  <c r="E134" i="29"/>
  <c r="G134" i="29"/>
  <c r="I134" i="29"/>
  <c r="J134" i="29"/>
  <c r="K134" i="29"/>
  <c r="L134" i="29"/>
  <c r="M134" i="29"/>
  <c r="N134" i="29"/>
  <c r="P134" i="29"/>
  <c r="Q134" i="29"/>
  <c r="R134" i="29"/>
  <c r="S134" i="29"/>
  <c r="T134" i="29"/>
  <c r="V134" i="29"/>
  <c r="W134" i="29"/>
  <c r="X134" i="29"/>
  <c r="Y134" i="29"/>
  <c r="Z134" i="29"/>
  <c r="B135" i="29"/>
  <c r="C135" i="29"/>
  <c r="D135" i="29"/>
  <c r="E135" i="29"/>
  <c r="G135" i="29"/>
  <c r="I135" i="29"/>
  <c r="J135" i="29"/>
  <c r="K135" i="29"/>
  <c r="L135" i="29"/>
  <c r="M135" i="29"/>
  <c r="N135" i="29"/>
  <c r="P135" i="29"/>
  <c r="Q135" i="29"/>
  <c r="R135" i="29"/>
  <c r="S135" i="29"/>
  <c r="T135" i="29"/>
  <c r="V135" i="29"/>
  <c r="W135" i="29"/>
  <c r="X135" i="29"/>
  <c r="Y135" i="29"/>
  <c r="Z135" i="29"/>
  <c r="B136" i="29"/>
  <c r="C136" i="29"/>
  <c r="D136" i="29"/>
  <c r="E136" i="29"/>
  <c r="G136" i="29"/>
  <c r="I136" i="29"/>
  <c r="J136" i="29"/>
  <c r="K136" i="29"/>
  <c r="L136" i="29"/>
  <c r="M136" i="29"/>
  <c r="N136" i="29"/>
  <c r="P136" i="29"/>
  <c r="Q136" i="29"/>
  <c r="R136" i="29"/>
  <c r="S136" i="29"/>
  <c r="T136" i="29"/>
  <c r="V136" i="29"/>
  <c r="W136" i="29"/>
  <c r="X136" i="29"/>
  <c r="Y136" i="29"/>
  <c r="Z136" i="29"/>
  <c r="B137" i="29"/>
  <c r="C137" i="29"/>
  <c r="D137" i="29"/>
  <c r="E137" i="29"/>
  <c r="G137" i="29"/>
  <c r="I137" i="29"/>
  <c r="J137" i="29"/>
  <c r="K137" i="29"/>
  <c r="L137" i="29"/>
  <c r="M137" i="29"/>
  <c r="N137" i="29"/>
  <c r="P137" i="29"/>
  <c r="Q137" i="29"/>
  <c r="R137" i="29"/>
  <c r="S137" i="29"/>
  <c r="T137" i="29"/>
  <c r="V137" i="29"/>
  <c r="W137" i="29"/>
  <c r="X137" i="29"/>
  <c r="Y137" i="29"/>
  <c r="Z137" i="29"/>
  <c r="B138" i="29"/>
  <c r="C138" i="29"/>
  <c r="D138" i="29"/>
  <c r="E138" i="29"/>
  <c r="G138" i="29"/>
  <c r="I138" i="29"/>
  <c r="J138" i="29"/>
  <c r="K138" i="29"/>
  <c r="L138" i="29"/>
  <c r="M138" i="29"/>
  <c r="N138" i="29"/>
  <c r="P138" i="29"/>
  <c r="Q138" i="29"/>
  <c r="R138" i="29"/>
  <c r="S138" i="29"/>
  <c r="T138" i="29"/>
  <c r="V138" i="29"/>
  <c r="W138" i="29"/>
  <c r="X138" i="29"/>
  <c r="Y138" i="29"/>
  <c r="Z138" i="29"/>
  <c r="B139" i="29"/>
  <c r="C139" i="29"/>
  <c r="D139" i="29"/>
  <c r="E139" i="29"/>
  <c r="G139" i="29"/>
  <c r="I139" i="29"/>
  <c r="J139" i="29"/>
  <c r="K139" i="29"/>
  <c r="L139" i="29"/>
  <c r="M139" i="29"/>
  <c r="N139" i="29"/>
  <c r="P139" i="29"/>
  <c r="Q139" i="29"/>
  <c r="R139" i="29"/>
  <c r="S139" i="29"/>
  <c r="T139" i="29"/>
  <c r="V139" i="29"/>
  <c r="W139" i="29"/>
  <c r="X139" i="29"/>
  <c r="Y139" i="29"/>
  <c r="Z139" i="29"/>
  <c r="B140" i="29"/>
  <c r="C140" i="29"/>
  <c r="D140" i="29"/>
  <c r="E140" i="29"/>
  <c r="G140" i="29"/>
  <c r="I140" i="29"/>
  <c r="J140" i="29"/>
  <c r="K140" i="29"/>
  <c r="L140" i="29"/>
  <c r="M140" i="29"/>
  <c r="N140" i="29"/>
  <c r="P140" i="29"/>
  <c r="Q140" i="29"/>
  <c r="R140" i="29"/>
  <c r="S140" i="29"/>
  <c r="T140" i="29"/>
  <c r="V140" i="29"/>
  <c r="W140" i="29"/>
  <c r="X140" i="29"/>
  <c r="Y140" i="29"/>
  <c r="Z140" i="29"/>
  <c r="B141" i="29"/>
  <c r="C141" i="29"/>
  <c r="D141" i="29"/>
  <c r="E141" i="29"/>
  <c r="G141" i="29"/>
  <c r="I141" i="29"/>
  <c r="J141" i="29"/>
  <c r="K141" i="29"/>
  <c r="L141" i="29"/>
  <c r="M141" i="29"/>
  <c r="N141" i="29"/>
  <c r="V141" i="29"/>
  <c r="W141" i="29"/>
  <c r="X141" i="29"/>
  <c r="Y141" i="29"/>
  <c r="Z141" i="29"/>
  <c r="B142" i="29"/>
  <c r="C142" i="29"/>
  <c r="D142" i="29"/>
  <c r="E142" i="29"/>
  <c r="F142" i="29"/>
  <c r="G142" i="29"/>
  <c r="I142" i="29"/>
  <c r="J142" i="29"/>
  <c r="K142" i="29"/>
  <c r="L142" i="29"/>
  <c r="M142" i="29"/>
  <c r="N142" i="29"/>
  <c r="O142" i="29"/>
  <c r="P142" i="29"/>
  <c r="Q142" i="29"/>
  <c r="R142" i="29"/>
  <c r="S142" i="29"/>
  <c r="T142" i="29"/>
  <c r="W142" i="29"/>
  <c r="X142" i="29"/>
  <c r="Y142" i="29"/>
  <c r="Z142" i="29"/>
  <c r="A5" i="30"/>
  <c r="B11" i="30"/>
  <c r="C11" i="30"/>
  <c r="D11" i="30"/>
  <c r="E11" i="30"/>
  <c r="F11" i="30"/>
  <c r="G11" i="30"/>
  <c r="I11" i="30"/>
  <c r="J11" i="30"/>
  <c r="K11" i="30"/>
  <c r="L11" i="30"/>
  <c r="M11" i="30"/>
  <c r="N11" i="30"/>
  <c r="P11" i="30"/>
  <c r="Q11" i="30"/>
  <c r="R11" i="30"/>
  <c r="S11" i="30"/>
  <c r="T11" i="30"/>
  <c r="W11" i="30"/>
  <c r="X11" i="30"/>
  <c r="Y11" i="30"/>
  <c r="Z11" i="30"/>
  <c r="B13" i="30"/>
  <c r="C13" i="30"/>
  <c r="D13" i="30"/>
  <c r="E13" i="30"/>
  <c r="F13" i="30"/>
  <c r="G13" i="30"/>
  <c r="I13" i="30"/>
  <c r="J13" i="30"/>
  <c r="K13" i="30"/>
  <c r="L13" i="30"/>
  <c r="M13" i="30"/>
  <c r="N13" i="30"/>
  <c r="P13" i="30"/>
  <c r="Q13" i="30"/>
  <c r="R13" i="30"/>
  <c r="S13" i="30"/>
  <c r="T13" i="30"/>
  <c r="V13" i="30"/>
  <c r="W13" i="30"/>
  <c r="X13" i="30"/>
  <c r="Y13" i="30"/>
  <c r="Z13" i="30"/>
  <c r="B14" i="30"/>
  <c r="C14" i="30"/>
  <c r="D14" i="30"/>
  <c r="E14" i="30"/>
  <c r="F14" i="30"/>
  <c r="G14" i="30"/>
  <c r="I14" i="30"/>
  <c r="J14" i="30"/>
  <c r="K14" i="30"/>
  <c r="L14" i="30"/>
  <c r="M14" i="30"/>
  <c r="N14" i="30"/>
  <c r="P14" i="30"/>
  <c r="Q14" i="30"/>
  <c r="R14" i="30"/>
  <c r="S14" i="30"/>
  <c r="T14" i="30"/>
  <c r="V14" i="30"/>
  <c r="W14" i="30"/>
  <c r="X14" i="30"/>
  <c r="Y14" i="30"/>
  <c r="Z14" i="30"/>
  <c r="B15" i="30"/>
  <c r="C15" i="30"/>
  <c r="D15" i="30"/>
  <c r="E15" i="30"/>
  <c r="F15" i="30"/>
  <c r="G15" i="30"/>
  <c r="I15" i="30"/>
  <c r="J15" i="30"/>
  <c r="K15" i="30"/>
  <c r="L15" i="30"/>
  <c r="M15" i="30"/>
  <c r="N15" i="30"/>
  <c r="P15" i="30"/>
  <c r="Q15" i="30"/>
  <c r="R15" i="30"/>
  <c r="S15" i="30"/>
  <c r="T15" i="30"/>
  <c r="V15" i="30"/>
  <c r="W15" i="30"/>
  <c r="X15" i="30"/>
  <c r="Y15" i="30"/>
  <c r="Z15" i="30"/>
  <c r="B16" i="30"/>
  <c r="C16" i="30"/>
  <c r="D16" i="30"/>
  <c r="E16" i="30"/>
  <c r="F16" i="30"/>
  <c r="G16" i="30"/>
  <c r="I16" i="30"/>
  <c r="J16" i="30"/>
  <c r="K16" i="30"/>
  <c r="L16" i="30"/>
  <c r="M16" i="30"/>
  <c r="N16" i="30"/>
  <c r="P16" i="30"/>
  <c r="Q16" i="30"/>
  <c r="R16" i="30"/>
  <c r="S16" i="30"/>
  <c r="T16" i="30"/>
  <c r="V16" i="30"/>
  <c r="W16" i="30"/>
  <c r="X16" i="30"/>
  <c r="Y16" i="30"/>
  <c r="Z16" i="30"/>
  <c r="B17" i="30"/>
  <c r="C17" i="30"/>
  <c r="D17" i="30"/>
  <c r="E17" i="30"/>
  <c r="F17" i="30"/>
  <c r="G17" i="30"/>
  <c r="I17" i="30"/>
  <c r="J17" i="30"/>
  <c r="K17" i="30"/>
  <c r="L17" i="30"/>
  <c r="M17" i="30"/>
  <c r="N17" i="30"/>
  <c r="P17" i="30"/>
  <c r="Q17" i="30"/>
  <c r="R17" i="30"/>
  <c r="S17" i="30"/>
  <c r="T17" i="30"/>
  <c r="V17" i="30"/>
  <c r="W17" i="30"/>
  <c r="X17" i="30"/>
  <c r="Y17" i="30"/>
  <c r="Z17" i="30"/>
  <c r="B18" i="30"/>
  <c r="C18" i="30"/>
  <c r="D18" i="30"/>
  <c r="E18" i="30"/>
  <c r="F18" i="30"/>
  <c r="G18" i="30"/>
  <c r="I18" i="30"/>
  <c r="J18" i="30"/>
  <c r="K18" i="30"/>
  <c r="L18" i="30"/>
  <c r="M18" i="30"/>
  <c r="N18" i="30"/>
  <c r="P18" i="30"/>
  <c r="Q18" i="30"/>
  <c r="R18" i="30"/>
  <c r="S18" i="30"/>
  <c r="T18" i="30"/>
  <c r="V18" i="30"/>
  <c r="W18" i="30"/>
  <c r="X18" i="30"/>
  <c r="Y18" i="30"/>
  <c r="Z18" i="30"/>
  <c r="B19" i="30"/>
  <c r="C19" i="30"/>
  <c r="D19" i="30"/>
  <c r="E19" i="30"/>
  <c r="F19" i="30"/>
  <c r="G19" i="30"/>
  <c r="I19" i="30"/>
  <c r="J19" i="30"/>
  <c r="K19" i="30"/>
  <c r="L19" i="30"/>
  <c r="M19" i="30"/>
  <c r="N19" i="30"/>
  <c r="P19" i="30"/>
  <c r="Q19" i="30"/>
  <c r="R19" i="30"/>
  <c r="S19" i="30"/>
  <c r="T19" i="30"/>
  <c r="W19" i="30"/>
  <c r="X19" i="30"/>
  <c r="Y19" i="30"/>
  <c r="Z19" i="30"/>
  <c r="B23" i="30"/>
  <c r="C23" i="30"/>
  <c r="D23" i="30"/>
  <c r="E23" i="30"/>
  <c r="G23" i="30"/>
  <c r="I23" i="30"/>
  <c r="J23" i="30"/>
  <c r="K23" i="30"/>
  <c r="L23" i="30"/>
  <c r="M23" i="30"/>
  <c r="N23" i="30"/>
  <c r="P23" i="30"/>
  <c r="Q23" i="30"/>
  <c r="R23" i="30"/>
  <c r="S23" i="30"/>
  <c r="T23" i="30"/>
  <c r="V23" i="30"/>
  <c r="W23" i="30"/>
  <c r="X23" i="30"/>
  <c r="Y23" i="30"/>
  <c r="Z23" i="30"/>
  <c r="B24" i="30"/>
  <c r="C24" i="30"/>
  <c r="D24" i="30"/>
  <c r="E24" i="30"/>
  <c r="G24" i="30"/>
  <c r="I24" i="30"/>
  <c r="J24" i="30"/>
  <c r="K24" i="30"/>
  <c r="L24" i="30"/>
  <c r="M24" i="30"/>
  <c r="N24" i="30"/>
  <c r="P24" i="30"/>
  <c r="Q24" i="30"/>
  <c r="R24" i="30"/>
  <c r="S24" i="30"/>
  <c r="T24" i="30"/>
  <c r="V24" i="30"/>
  <c r="W24" i="30"/>
  <c r="X24" i="30"/>
  <c r="Y24" i="30"/>
  <c r="Z24" i="30"/>
  <c r="B25" i="30"/>
  <c r="C25" i="30"/>
  <c r="D25" i="30"/>
  <c r="E25" i="30"/>
  <c r="G25" i="30"/>
  <c r="I25" i="30"/>
  <c r="J25" i="30"/>
  <c r="K25" i="30"/>
  <c r="L25" i="30"/>
  <c r="M25" i="30"/>
  <c r="N25" i="30"/>
  <c r="P25" i="30"/>
  <c r="Q25" i="30"/>
  <c r="R25" i="30"/>
  <c r="S25" i="30"/>
  <c r="T25" i="30"/>
  <c r="V25" i="30"/>
  <c r="W25" i="30"/>
  <c r="X25" i="30"/>
  <c r="Y25" i="30"/>
  <c r="Z25" i="30"/>
  <c r="B26" i="30"/>
  <c r="C26" i="30"/>
  <c r="D26" i="30"/>
  <c r="E26" i="30"/>
  <c r="G26" i="30"/>
  <c r="I26" i="30"/>
  <c r="J26" i="30"/>
  <c r="K26" i="30"/>
  <c r="L26" i="30"/>
  <c r="M26" i="30"/>
  <c r="N26" i="30"/>
  <c r="P26" i="30"/>
  <c r="Q26" i="30"/>
  <c r="R26" i="30"/>
  <c r="S26" i="30"/>
  <c r="T26" i="30"/>
  <c r="V26" i="30"/>
  <c r="W26" i="30"/>
  <c r="X26" i="30"/>
  <c r="Y26" i="30"/>
  <c r="Z26" i="30"/>
  <c r="B27" i="30"/>
  <c r="C27" i="30"/>
  <c r="D27" i="30"/>
  <c r="E27" i="30"/>
  <c r="G27" i="30"/>
  <c r="I27" i="30"/>
  <c r="J27" i="30"/>
  <c r="K27" i="30"/>
  <c r="L27" i="30"/>
  <c r="M27" i="30"/>
  <c r="N27" i="30"/>
  <c r="P27" i="30"/>
  <c r="Q27" i="30"/>
  <c r="R27" i="30"/>
  <c r="S27" i="30"/>
  <c r="T27" i="30"/>
  <c r="V27" i="30"/>
  <c r="W27" i="30"/>
  <c r="X27" i="30"/>
  <c r="Y27" i="30"/>
  <c r="Z27" i="30"/>
  <c r="B28" i="30"/>
  <c r="C28" i="30"/>
  <c r="D28" i="30"/>
  <c r="E28" i="30"/>
  <c r="G28" i="30"/>
  <c r="I28" i="30"/>
  <c r="J28" i="30"/>
  <c r="K28" i="30"/>
  <c r="L28" i="30"/>
  <c r="M28" i="30"/>
  <c r="N28" i="30"/>
  <c r="P28" i="30"/>
  <c r="Q28" i="30"/>
  <c r="R28" i="30"/>
  <c r="S28" i="30"/>
  <c r="T28" i="30"/>
  <c r="V28" i="30"/>
  <c r="W28" i="30"/>
  <c r="X28" i="30"/>
  <c r="Y28" i="30"/>
  <c r="Z28" i="30"/>
  <c r="B29" i="30"/>
  <c r="C29" i="30"/>
  <c r="D29" i="30"/>
  <c r="E29" i="30"/>
  <c r="G29" i="30"/>
  <c r="I29" i="30"/>
  <c r="J29" i="30"/>
  <c r="K29" i="30"/>
  <c r="L29" i="30"/>
  <c r="M29" i="30"/>
  <c r="N29" i="30"/>
  <c r="P29" i="30"/>
  <c r="Q29" i="30"/>
  <c r="R29" i="30"/>
  <c r="S29" i="30"/>
  <c r="T29" i="30"/>
  <c r="V29" i="30"/>
  <c r="W29" i="30"/>
  <c r="X29" i="30"/>
  <c r="Y29" i="30"/>
  <c r="Z29" i="30"/>
  <c r="B30" i="30"/>
  <c r="C30" i="30"/>
  <c r="D30" i="30"/>
  <c r="E30" i="30"/>
  <c r="G30" i="30"/>
  <c r="I30" i="30"/>
  <c r="J30" i="30"/>
  <c r="K30" i="30"/>
  <c r="L30" i="30"/>
  <c r="M30" i="30"/>
  <c r="N30" i="30"/>
  <c r="P30" i="30"/>
  <c r="Q30" i="30"/>
  <c r="R30" i="30"/>
  <c r="S30" i="30"/>
  <c r="T30" i="30"/>
  <c r="V30" i="30"/>
  <c r="W30" i="30"/>
  <c r="X30" i="30"/>
  <c r="Y30" i="30"/>
  <c r="Z30" i="30"/>
  <c r="B31" i="30"/>
  <c r="C31" i="30"/>
  <c r="D31" i="30"/>
  <c r="E31" i="30"/>
  <c r="G31" i="30"/>
  <c r="I31" i="30"/>
  <c r="J31" i="30"/>
  <c r="K31" i="30"/>
  <c r="L31" i="30"/>
  <c r="M31" i="30"/>
  <c r="N31" i="30"/>
  <c r="P31" i="30"/>
  <c r="Q31" i="30"/>
  <c r="R31" i="30"/>
  <c r="S31" i="30"/>
  <c r="T31" i="30"/>
  <c r="V31" i="30"/>
  <c r="W31" i="30"/>
  <c r="X31" i="30"/>
  <c r="Y31" i="30"/>
  <c r="Z31" i="30"/>
  <c r="B32" i="30"/>
  <c r="C32" i="30"/>
  <c r="D32" i="30"/>
  <c r="E32" i="30"/>
  <c r="G32" i="30"/>
  <c r="I32" i="30"/>
  <c r="J32" i="30"/>
  <c r="K32" i="30"/>
  <c r="L32" i="30"/>
  <c r="M32" i="30"/>
  <c r="N32" i="30"/>
  <c r="P32" i="30"/>
  <c r="Q32" i="30"/>
  <c r="R32" i="30"/>
  <c r="S32" i="30"/>
  <c r="T32" i="30"/>
  <c r="V32" i="30"/>
  <c r="W32" i="30"/>
  <c r="X32" i="30"/>
  <c r="Y32" i="30"/>
  <c r="Z32" i="30"/>
  <c r="B33" i="30"/>
  <c r="C33" i="30"/>
  <c r="D33" i="30"/>
  <c r="E33" i="30"/>
  <c r="G33" i="30"/>
  <c r="I33" i="30"/>
  <c r="J33" i="30"/>
  <c r="K33" i="30"/>
  <c r="L33" i="30"/>
  <c r="M33" i="30"/>
  <c r="N33" i="30"/>
  <c r="P33" i="30"/>
  <c r="Q33" i="30"/>
  <c r="R33" i="30"/>
  <c r="S33" i="30"/>
  <c r="T33" i="30"/>
  <c r="V33" i="30"/>
  <c r="W33" i="30"/>
  <c r="X33" i="30"/>
  <c r="Y33" i="30"/>
  <c r="Z33" i="30"/>
  <c r="B34" i="30"/>
  <c r="C34" i="30"/>
  <c r="D34" i="30"/>
  <c r="E34" i="30"/>
  <c r="G34" i="30"/>
  <c r="I34" i="30"/>
  <c r="J34" i="30"/>
  <c r="K34" i="30"/>
  <c r="L34" i="30"/>
  <c r="M34" i="30"/>
  <c r="N34" i="30"/>
  <c r="P34" i="30"/>
  <c r="Q34" i="30"/>
  <c r="R34" i="30"/>
  <c r="S34" i="30"/>
  <c r="T34" i="30"/>
  <c r="V34" i="30"/>
  <c r="W34" i="30"/>
  <c r="X34" i="30"/>
  <c r="Y34" i="30"/>
  <c r="Z34" i="30"/>
  <c r="B35" i="30"/>
  <c r="C35" i="30"/>
  <c r="D35" i="30"/>
  <c r="E35" i="30"/>
  <c r="G35" i="30"/>
  <c r="I35" i="30"/>
  <c r="J35" i="30"/>
  <c r="K35" i="30"/>
  <c r="L35" i="30"/>
  <c r="M35" i="30"/>
  <c r="N35" i="30"/>
  <c r="P35" i="30"/>
  <c r="Q35" i="30"/>
  <c r="R35" i="30"/>
  <c r="S35" i="30"/>
  <c r="T35" i="30"/>
  <c r="V35" i="30"/>
  <c r="W35" i="30"/>
  <c r="X35" i="30"/>
  <c r="Y35" i="30"/>
  <c r="Z35" i="30"/>
  <c r="B36" i="30"/>
  <c r="C36" i="30"/>
  <c r="D36" i="30"/>
  <c r="E36" i="30"/>
  <c r="G36" i="30"/>
  <c r="I36" i="30"/>
  <c r="J36" i="30"/>
  <c r="K36" i="30"/>
  <c r="L36" i="30"/>
  <c r="M36" i="30"/>
  <c r="N36" i="30"/>
  <c r="P36" i="30"/>
  <c r="Q36" i="30"/>
  <c r="R36" i="30"/>
  <c r="S36" i="30"/>
  <c r="T36" i="30"/>
  <c r="V36" i="30"/>
  <c r="W36" i="30"/>
  <c r="X36" i="30"/>
  <c r="Y36" i="30"/>
  <c r="Z36" i="30"/>
  <c r="B37" i="30"/>
  <c r="C37" i="30"/>
  <c r="D37" i="30"/>
  <c r="E37" i="30"/>
  <c r="G37" i="30"/>
  <c r="I37" i="30"/>
  <c r="J37" i="30"/>
  <c r="K37" i="30"/>
  <c r="L37" i="30"/>
  <c r="M37" i="30"/>
  <c r="N37" i="30"/>
  <c r="P37" i="30"/>
  <c r="Q37" i="30"/>
  <c r="R37" i="30"/>
  <c r="S37" i="30"/>
  <c r="T37" i="30"/>
  <c r="V37" i="30"/>
  <c r="W37" i="30"/>
  <c r="X37" i="30"/>
  <c r="Y37" i="30"/>
  <c r="Z37" i="30"/>
  <c r="B38" i="30"/>
  <c r="C38" i="30"/>
  <c r="D38" i="30"/>
  <c r="E38" i="30"/>
  <c r="G38" i="30"/>
  <c r="I38" i="30"/>
  <c r="J38" i="30"/>
  <c r="K38" i="30"/>
  <c r="L38" i="30"/>
  <c r="M38" i="30"/>
  <c r="N38" i="30"/>
  <c r="P38" i="30"/>
  <c r="Q38" i="30"/>
  <c r="R38" i="30"/>
  <c r="S38" i="30"/>
  <c r="T38" i="30"/>
  <c r="V38" i="30"/>
  <c r="W38" i="30"/>
  <c r="X38" i="30"/>
  <c r="Y38" i="30"/>
  <c r="Z38" i="30"/>
  <c r="B39" i="30"/>
  <c r="C39" i="30"/>
  <c r="D39" i="30"/>
  <c r="E39" i="30"/>
  <c r="G39" i="30"/>
  <c r="I39" i="30"/>
  <c r="J39" i="30"/>
  <c r="K39" i="30"/>
  <c r="L39" i="30"/>
  <c r="M39" i="30"/>
  <c r="N39" i="30"/>
  <c r="P39" i="30"/>
  <c r="Q39" i="30"/>
  <c r="R39" i="30"/>
  <c r="S39" i="30"/>
  <c r="T39" i="30"/>
  <c r="V39" i="30"/>
  <c r="W39" i="30"/>
  <c r="X39" i="30"/>
  <c r="Y39" i="30"/>
  <c r="Z39" i="30"/>
  <c r="B40" i="30"/>
  <c r="C40" i="30"/>
  <c r="D40" i="30"/>
  <c r="E40" i="30"/>
  <c r="G40" i="30"/>
  <c r="I40" i="30"/>
  <c r="J40" i="30"/>
  <c r="K40" i="30"/>
  <c r="L40" i="30"/>
  <c r="M40" i="30"/>
  <c r="N40" i="30"/>
  <c r="P40" i="30"/>
  <c r="Q40" i="30"/>
  <c r="R40" i="30"/>
  <c r="S40" i="30"/>
  <c r="T40" i="30"/>
  <c r="V40" i="30"/>
  <c r="W40" i="30"/>
  <c r="X40" i="30"/>
  <c r="Y40" i="30"/>
  <c r="Z40" i="30"/>
  <c r="B41" i="30"/>
  <c r="C41" i="30"/>
  <c r="D41" i="30"/>
  <c r="E41" i="30"/>
  <c r="G41" i="30"/>
  <c r="I41" i="30"/>
  <c r="J41" i="30"/>
  <c r="K41" i="30"/>
  <c r="L41" i="30"/>
  <c r="M41" i="30"/>
  <c r="N41" i="30"/>
  <c r="P41" i="30"/>
  <c r="Q41" i="30"/>
  <c r="R41" i="30"/>
  <c r="S41" i="30"/>
  <c r="T41" i="30"/>
  <c r="V41" i="30"/>
  <c r="W41" i="30"/>
  <c r="X41" i="30"/>
  <c r="Y41" i="30"/>
  <c r="Z41" i="30"/>
  <c r="B42" i="30"/>
  <c r="C42" i="30"/>
  <c r="D42" i="30"/>
  <c r="E42" i="30"/>
  <c r="G42" i="30"/>
  <c r="I42" i="30"/>
  <c r="J42" i="30"/>
  <c r="K42" i="30"/>
  <c r="L42" i="30"/>
  <c r="M42" i="30"/>
  <c r="N42" i="30"/>
  <c r="P42" i="30"/>
  <c r="Q42" i="30"/>
  <c r="R42" i="30"/>
  <c r="S42" i="30"/>
  <c r="T42" i="30"/>
  <c r="V42" i="30"/>
  <c r="W42" i="30"/>
  <c r="X42" i="30"/>
  <c r="Y42" i="30"/>
  <c r="Z42" i="30"/>
  <c r="B43" i="30"/>
  <c r="C43" i="30"/>
  <c r="D43" i="30"/>
  <c r="E43" i="30"/>
  <c r="G43" i="30"/>
  <c r="I43" i="30"/>
  <c r="J43" i="30"/>
  <c r="K43" i="30"/>
  <c r="L43" i="30"/>
  <c r="M43" i="30"/>
  <c r="N43" i="30"/>
  <c r="P43" i="30"/>
  <c r="Q43" i="30"/>
  <c r="R43" i="30"/>
  <c r="S43" i="30"/>
  <c r="T43" i="30"/>
  <c r="V43" i="30"/>
  <c r="W43" i="30"/>
  <c r="X43" i="30"/>
  <c r="Y43" i="30"/>
  <c r="Z43" i="30"/>
  <c r="B44" i="30"/>
  <c r="C44" i="30"/>
  <c r="D44" i="30"/>
  <c r="E44" i="30"/>
  <c r="G44" i="30"/>
  <c r="I44" i="30"/>
  <c r="J44" i="30"/>
  <c r="K44" i="30"/>
  <c r="L44" i="30"/>
  <c r="M44" i="30"/>
  <c r="N44" i="30"/>
  <c r="P44" i="30"/>
  <c r="Q44" i="30"/>
  <c r="R44" i="30"/>
  <c r="S44" i="30"/>
  <c r="T44" i="30"/>
  <c r="V44" i="30"/>
  <c r="W44" i="30"/>
  <c r="X44" i="30"/>
  <c r="Y44" i="30"/>
  <c r="Z44" i="30"/>
  <c r="B45" i="30"/>
  <c r="C45" i="30"/>
  <c r="D45" i="30"/>
  <c r="E45" i="30"/>
  <c r="G45" i="30"/>
  <c r="I45" i="30"/>
  <c r="J45" i="30"/>
  <c r="K45" i="30"/>
  <c r="L45" i="30"/>
  <c r="M45" i="30"/>
  <c r="N45" i="30"/>
  <c r="P45" i="30"/>
  <c r="Q45" i="30"/>
  <c r="R45" i="30"/>
  <c r="S45" i="30"/>
  <c r="T45" i="30"/>
  <c r="V45" i="30"/>
  <c r="W45" i="30"/>
  <c r="X45" i="30"/>
  <c r="Y45" i="30"/>
  <c r="Z45" i="30"/>
  <c r="B46" i="30"/>
  <c r="C46" i="30"/>
  <c r="D46" i="30"/>
  <c r="E46" i="30"/>
  <c r="G46" i="30"/>
  <c r="I46" i="30"/>
  <c r="J46" i="30"/>
  <c r="K46" i="30"/>
  <c r="L46" i="30"/>
  <c r="M46" i="30"/>
  <c r="N46" i="30"/>
  <c r="P46" i="30"/>
  <c r="Q46" i="30"/>
  <c r="R46" i="30"/>
  <c r="S46" i="30"/>
  <c r="T46" i="30"/>
  <c r="V46" i="30"/>
  <c r="W46" i="30"/>
  <c r="X46" i="30"/>
  <c r="Y46" i="30"/>
  <c r="Z46" i="30"/>
  <c r="B47" i="30"/>
  <c r="C47" i="30"/>
  <c r="D47" i="30"/>
  <c r="E47" i="30"/>
  <c r="G47" i="30"/>
  <c r="I47" i="30"/>
  <c r="J47" i="30"/>
  <c r="K47" i="30"/>
  <c r="L47" i="30"/>
  <c r="M47" i="30"/>
  <c r="N47" i="30"/>
  <c r="P47" i="30"/>
  <c r="Q47" i="30"/>
  <c r="R47" i="30"/>
  <c r="S47" i="30"/>
  <c r="T47" i="30"/>
  <c r="V47" i="30"/>
  <c r="W47" i="30"/>
  <c r="X47" i="30"/>
  <c r="Y47" i="30"/>
  <c r="Z47" i="30"/>
  <c r="B48" i="30"/>
  <c r="C48" i="30"/>
  <c r="D48" i="30"/>
  <c r="E48" i="30"/>
  <c r="G48" i="30"/>
  <c r="I48" i="30"/>
  <c r="J48" i="30"/>
  <c r="K48" i="30"/>
  <c r="L48" i="30"/>
  <c r="M48" i="30"/>
  <c r="N48" i="30"/>
  <c r="P48" i="30"/>
  <c r="Q48" i="30"/>
  <c r="R48" i="30"/>
  <c r="S48" i="30"/>
  <c r="T48" i="30"/>
  <c r="V48" i="30"/>
  <c r="W48" i="30"/>
  <c r="X48" i="30"/>
  <c r="Y48" i="30"/>
  <c r="Z48" i="30"/>
  <c r="B49" i="30"/>
  <c r="C49" i="30"/>
  <c r="D49" i="30"/>
  <c r="E49" i="30"/>
  <c r="G49" i="30"/>
  <c r="I49" i="30"/>
  <c r="J49" i="30"/>
  <c r="K49" i="30"/>
  <c r="L49" i="30"/>
  <c r="M49" i="30"/>
  <c r="N49" i="30"/>
  <c r="P49" i="30"/>
  <c r="Q49" i="30"/>
  <c r="R49" i="30"/>
  <c r="S49" i="30"/>
  <c r="T49" i="30"/>
  <c r="V49" i="30"/>
  <c r="W49" i="30"/>
  <c r="X49" i="30"/>
  <c r="Y49" i="30"/>
  <c r="Z49" i="30"/>
  <c r="B50" i="30"/>
  <c r="C50" i="30"/>
  <c r="D50" i="30"/>
  <c r="E50" i="30"/>
  <c r="G50" i="30"/>
  <c r="I50" i="30"/>
  <c r="J50" i="30"/>
  <c r="K50" i="30"/>
  <c r="L50" i="30"/>
  <c r="M50" i="30"/>
  <c r="N50" i="30"/>
  <c r="P50" i="30"/>
  <c r="Q50" i="30"/>
  <c r="R50" i="30"/>
  <c r="S50" i="30"/>
  <c r="T50" i="30"/>
  <c r="V50" i="30"/>
  <c r="W50" i="30"/>
  <c r="X50" i="30"/>
  <c r="Y50" i="30"/>
  <c r="Z50" i="30"/>
  <c r="B51" i="30"/>
  <c r="C51" i="30"/>
  <c r="D51" i="30"/>
  <c r="E51" i="30"/>
  <c r="G51" i="30"/>
  <c r="I51" i="30"/>
  <c r="J51" i="30"/>
  <c r="K51" i="30"/>
  <c r="L51" i="30"/>
  <c r="M51" i="30"/>
  <c r="N51" i="30"/>
  <c r="P51" i="30"/>
  <c r="Q51" i="30"/>
  <c r="R51" i="30"/>
  <c r="S51" i="30"/>
  <c r="T51" i="30"/>
  <c r="V51" i="30"/>
  <c r="W51" i="30"/>
  <c r="X51" i="30"/>
  <c r="Y51" i="30"/>
  <c r="Z51" i="30"/>
  <c r="B52" i="30"/>
  <c r="C52" i="30"/>
  <c r="D52" i="30"/>
  <c r="E52" i="30"/>
  <c r="G52" i="30"/>
  <c r="I52" i="30"/>
  <c r="J52" i="30"/>
  <c r="K52" i="30"/>
  <c r="L52" i="30"/>
  <c r="M52" i="30"/>
  <c r="N52" i="30"/>
  <c r="P52" i="30"/>
  <c r="Q52" i="30"/>
  <c r="R52" i="30"/>
  <c r="S52" i="30"/>
  <c r="T52" i="30"/>
  <c r="V52" i="30"/>
  <c r="W52" i="30"/>
  <c r="X52" i="30"/>
  <c r="Y52" i="30"/>
  <c r="Z52" i="30"/>
  <c r="B53" i="30"/>
  <c r="C53" i="30"/>
  <c r="D53" i="30"/>
  <c r="E53" i="30"/>
  <c r="G53" i="30"/>
  <c r="I53" i="30"/>
  <c r="J53" i="30"/>
  <c r="K53" i="30"/>
  <c r="L53" i="30"/>
  <c r="M53" i="30"/>
  <c r="N53" i="30"/>
  <c r="P53" i="30"/>
  <c r="Q53" i="30"/>
  <c r="R53" i="30"/>
  <c r="S53" i="30"/>
  <c r="T53" i="30"/>
  <c r="V53" i="30"/>
  <c r="W53" i="30"/>
  <c r="X53" i="30"/>
  <c r="Y53" i="30"/>
  <c r="Z53" i="30"/>
  <c r="B54" i="30"/>
  <c r="C54" i="30"/>
  <c r="D54" i="30"/>
  <c r="E54" i="30"/>
  <c r="G54" i="30"/>
  <c r="I54" i="30"/>
  <c r="J54" i="30"/>
  <c r="K54" i="30"/>
  <c r="L54" i="30"/>
  <c r="M54" i="30"/>
  <c r="N54" i="30"/>
  <c r="P54" i="30"/>
  <c r="Q54" i="30"/>
  <c r="R54" i="30"/>
  <c r="S54" i="30"/>
  <c r="T54" i="30"/>
  <c r="V54" i="30"/>
  <c r="W54" i="30"/>
  <c r="X54" i="30"/>
  <c r="Y54" i="30"/>
  <c r="Z54" i="30"/>
  <c r="B55" i="30"/>
  <c r="C55" i="30"/>
  <c r="D55" i="30"/>
  <c r="E55" i="30"/>
  <c r="G55" i="30"/>
  <c r="I55" i="30"/>
  <c r="J55" i="30"/>
  <c r="K55" i="30"/>
  <c r="L55" i="30"/>
  <c r="M55" i="30"/>
  <c r="N55" i="30"/>
  <c r="P55" i="30"/>
  <c r="Q55" i="30"/>
  <c r="R55" i="30"/>
  <c r="S55" i="30"/>
  <c r="T55" i="30"/>
  <c r="V55" i="30"/>
  <c r="W55" i="30"/>
  <c r="X55" i="30"/>
  <c r="Y55" i="30"/>
  <c r="Z55" i="30"/>
  <c r="B56" i="30"/>
  <c r="C56" i="30"/>
  <c r="D56" i="30"/>
  <c r="E56" i="30"/>
  <c r="G56" i="30"/>
  <c r="I56" i="30"/>
  <c r="J56" i="30"/>
  <c r="K56" i="30"/>
  <c r="L56" i="30"/>
  <c r="M56" i="30"/>
  <c r="N56" i="30"/>
  <c r="P56" i="30"/>
  <c r="Q56" i="30"/>
  <c r="R56" i="30"/>
  <c r="S56" i="30"/>
  <c r="T56" i="30"/>
  <c r="V56" i="30"/>
  <c r="W56" i="30"/>
  <c r="X56" i="30"/>
  <c r="Y56" i="30"/>
  <c r="Z56" i="30"/>
  <c r="B57" i="30"/>
  <c r="C57" i="30"/>
  <c r="D57" i="30"/>
  <c r="E57" i="30"/>
  <c r="G57" i="30"/>
  <c r="I57" i="30"/>
  <c r="J57" i="30"/>
  <c r="K57" i="30"/>
  <c r="L57" i="30"/>
  <c r="M57" i="30"/>
  <c r="N57" i="30"/>
  <c r="P57" i="30"/>
  <c r="Q57" i="30"/>
  <c r="R57" i="30"/>
  <c r="S57" i="30"/>
  <c r="T57" i="30"/>
  <c r="V57" i="30"/>
  <c r="W57" i="30"/>
  <c r="X57" i="30"/>
  <c r="Y57" i="30"/>
  <c r="Z57" i="30"/>
  <c r="B58" i="30"/>
  <c r="C58" i="30"/>
  <c r="D58" i="30"/>
  <c r="E58" i="30"/>
  <c r="G58" i="30"/>
  <c r="I58" i="30"/>
  <c r="J58" i="30"/>
  <c r="K58" i="30"/>
  <c r="L58" i="30"/>
  <c r="M58" i="30"/>
  <c r="N58" i="30"/>
  <c r="P58" i="30"/>
  <c r="Q58" i="30"/>
  <c r="R58" i="30"/>
  <c r="S58" i="30"/>
  <c r="T58" i="30"/>
  <c r="V58" i="30"/>
  <c r="W58" i="30"/>
  <c r="X58" i="30"/>
  <c r="Y58" i="30"/>
  <c r="Z58" i="30"/>
  <c r="B59" i="30"/>
  <c r="C59" i="30"/>
  <c r="D59" i="30"/>
  <c r="E59" i="30"/>
  <c r="G59" i="30"/>
  <c r="I59" i="30"/>
  <c r="J59" i="30"/>
  <c r="K59" i="30"/>
  <c r="L59" i="30"/>
  <c r="M59" i="30"/>
  <c r="N59" i="30"/>
  <c r="P59" i="30"/>
  <c r="Q59" i="30"/>
  <c r="R59" i="30"/>
  <c r="S59" i="30"/>
  <c r="T59" i="30"/>
  <c r="V59" i="30"/>
  <c r="W59" i="30"/>
  <c r="X59" i="30"/>
  <c r="Y59" i="30"/>
  <c r="Z59" i="30"/>
  <c r="B60" i="30"/>
  <c r="C60" i="30"/>
  <c r="D60" i="30"/>
  <c r="E60" i="30"/>
  <c r="G60" i="30"/>
  <c r="I60" i="30"/>
  <c r="J60" i="30"/>
  <c r="K60" i="30"/>
  <c r="L60" i="30"/>
  <c r="M60" i="30"/>
  <c r="N60" i="30"/>
  <c r="P60" i="30"/>
  <c r="Q60" i="30"/>
  <c r="R60" i="30"/>
  <c r="S60" i="30"/>
  <c r="T60" i="30"/>
  <c r="V60" i="30"/>
  <c r="W60" i="30"/>
  <c r="X60" i="30"/>
  <c r="Y60" i="30"/>
  <c r="Z60" i="30"/>
  <c r="B61" i="30"/>
  <c r="C61" i="30"/>
  <c r="D61" i="30"/>
  <c r="E61" i="30"/>
  <c r="G61" i="30"/>
  <c r="I61" i="30"/>
  <c r="J61" i="30"/>
  <c r="K61" i="30"/>
  <c r="L61" i="30"/>
  <c r="M61" i="30"/>
  <c r="N61" i="30"/>
  <c r="P61" i="30"/>
  <c r="Q61" i="30"/>
  <c r="R61" i="30"/>
  <c r="S61" i="30"/>
  <c r="T61" i="30"/>
  <c r="V61" i="30"/>
  <c r="W61" i="30"/>
  <c r="X61" i="30"/>
  <c r="Y61" i="30"/>
  <c r="Z61" i="30"/>
  <c r="B62" i="30"/>
  <c r="C62" i="30"/>
  <c r="D62" i="30"/>
  <c r="E62" i="30"/>
  <c r="G62" i="30"/>
  <c r="I62" i="30"/>
  <c r="J62" i="30"/>
  <c r="K62" i="30"/>
  <c r="L62" i="30"/>
  <c r="M62" i="30"/>
  <c r="N62" i="30"/>
  <c r="P62" i="30"/>
  <c r="Q62" i="30"/>
  <c r="R62" i="30"/>
  <c r="S62" i="30"/>
  <c r="T62" i="30"/>
  <c r="V62" i="30"/>
  <c r="W62" i="30"/>
  <c r="X62" i="30"/>
  <c r="Y62" i="30"/>
  <c r="Z62" i="30"/>
  <c r="B63" i="30"/>
  <c r="C63" i="30"/>
  <c r="D63" i="30"/>
  <c r="E63" i="30"/>
  <c r="G63" i="30"/>
  <c r="I63" i="30"/>
  <c r="J63" i="30"/>
  <c r="K63" i="30"/>
  <c r="L63" i="30"/>
  <c r="M63" i="30"/>
  <c r="N63" i="30"/>
  <c r="P63" i="30"/>
  <c r="Q63" i="30"/>
  <c r="R63" i="30"/>
  <c r="S63" i="30"/>
  <c r="T63" i="30"/>
  <c r="V63" i="30"/>
  <c r="W63" i="30"/>
  <c r="X63" i="30"/>
  <c r="Y63" i="30"/>
  <c r="Z63" i="30"/>
  <c r="B64" i="30"/>
  <c r="C64" i="30"/>
  <c r="D64" i="30"/>
  <c r="E64" i="30"/>
  <c r="G64" i="30"/>
  <c r="I64" i="30"/>
  <c r="J64" i="30"/>
  <c r="K64" i="30"/>
  <c r="L64" i="30"/>
  <c r="M64" i="30"/>
  <c r="N64" i="30"/>
  <c r="P64" i="30"/>
  <c r="Q64" i="30"/>
  <c r="R64" i="30"/>
  <c r="S64" i="30"/>
  <c r="T64" i="30"/>
  <c r="V64" i="30"/>
  <c r="W64" i="30"/>
  <c r="X64" i="30"/>
  <c r="Y64" i="30"/>
  <c r="Z64" i="30"/>
  <c r="B65" i="30"/>
  <c r="C65" i="30"/>
  <c r="D65" i="30"/>
  <c r="E65" i="30"/>
  <c r="G65" i="30"/>
  <c r="I65" i="30"/>
  <c r="J65" i="30"/>
  <c r="K65" i="30"/>
  <c r="L65" i="30"/>
  <c r="M65" i="30"/>
  <c r="N65" i="30"/>
  <c r="P65" i="30"/>
  <c r="Q65" i="30"/>
  <c r="R65" i="30"/>
  <c r="S65" i="30"/>
  <c r="T65" i="30"/>
  <c r="V65" i="30"/>
  <c r="W65" i="30"/>
  <c r="X65" i="30"/>
  <c r="Y65" i="30"/>
  <c r="Z65" i="30"/>
  <c r="B66" i="30"/>
  <c r="C66" i="30"/>
  <c r="D66" i="30"/>
  <c r="E66" i="30"/>
  <c r="G66" i="30"/>
  <c r="I66" i="30"/>
  <c r="J66" i="30"/>
  <c r="K66" i="30"/>
  <c r="L66" i="30"/>
  <c r="M66" i="30"/>
  <c r="N66" i="30"/>
  <c r="P66" i="30"/>
  <c r="Q66" i="30"/>
  <c r="R66" i="30"/>
  <c r="S66" i="30"/>
  <c r="T66" i="30"/>
  <c r="V66" i="30"/>
  <c r="W66" i="30"/>
  <c r="X66" i="30"/>
  <c r="Y66" i="30"/>
  <c r="Z66" i="30"/>
  <c r="B67" i="30"/>
  <c r="C67" i="30"/>
  <c r="D67" i="30"/>
  <c r="E67" i="30"/>
  <c r="G67" i="30"/>
  <c r="I67" i="30"/>
  <c r="J67" i="30"/>
  <c r="K67" i="30"/>
  <c r="L67" i="30"/>
  <c r="M67" i="30"/>
  <c r="N67" i="30"/>
  <c r="P67" i="30"/>
  <c r="Q67" i="30"/>
  <c r="R67" i="30"/>
  <c r="S67" i="30"/>
  <c r="T67" i="30"/>
  <c r="V67" i="30"/>
  <c r="W67" i="30"/>
  <c r="X67" i="30"/>
  <c r="Y67" i="30"/>
  <c r="Z67" i="30"/>
  <c r="B68" i="30"/>
  <c r="C68" i="30"/>
  <c r="D68" i="30"/>
  <c r="E68" i="30"/>
  <c r="G68" i="30"/>
  <c r="I68" i="30"/>
  <c r="J68" i="30"/>
  <c r="K68" i="30"/>
  <c r="L68" i="30"/>
  <c r="M68" i="30"/>
  <c r="N68" i="30"/>
  <c r="P68" i="30"/>
  <c r="Q68" i="30"/>
  <c r="R68" i="30"/>
  <c r="S68" i="30"/>
  <c r="T68" i="30"/>
  <c r="V68" i="30"/>
  <c r="W68" i="30"/>
  <c r="X68" i="30"/>
  <c r="Y68" i="30"/>
  <c r="Z68" i="30"/>
  <c r="B69" i="30"/>
  <c r="C69" i="30"/>
  <c r="D69" i="30"/>
  <c r="E69" i="30"/>
  <c r="G69" i="30"/>
  <c r="I69" i="30"/>
  <c r="J69" i="30"/>
  <c r="K69" i="30"/>
  <c r="L69" i="30"/>
  <c r="M69" i="30"/>
  <c r="N69" i="30"/>
  <c r="P69" i="30"/>
  <c r="Q69" i="30"/>
  <c r="R69" i="30"/>
  <c r="S69" i="30"/>
  <c r="T69" i="30"/>
  <c r="V69" i="30"/>
  <c r="W69" i="30"/>
  <c r="X69" i="30"/>
  <c r="Y69" i="30"/>
  <c r="Z69" i="30"/>
  <c r="B70" i="30"/>
  <c r="C70" i="30"/>
  <c r="D70" i="30"/>
  <c r="E70" i="30"/>
  <c r="G70" i="30"/>
  <c r="I70" i="30"/>
  <c r="J70" i="30"/>
  <c r="K70" i="30"/>
  <c r="L70" i="30"/>
  <c r="M70" i="30"/>
  <c r="N70" i="30"/>
  <c r="P70" i="30"/>
  <c r="Q70" i="30"/>
  <c r="R70" i="30"/>
  <c r="S70" i="30"/>
  <c r="T70" i="30"/>
  <c r="V70" i="30"/>
  <c r="W70" i="30"/>
  <c r="X70" i="30"/>
  <c r="Y70" i="30"/>
  <c r="Z70" i="30"/>
  <c r="B71" i="30"/>
  <c r="C71" i="30"/>
  <c r="D71" i="30"/>
  <c r="E71" i="30"/>
  <c r="G71" i="30"/>
  <c r="I71" i="30"/>
  <c r="J71" i="30"/>
  <c r="K71" i="30"/>
  <c r="L71" i="30"/>
  <c r="M71" i="30"/>
  <c r="N71" i="30"/>
  <c r="P71" i="30"/>
  <c r="Q71" i="30"/>
  <c r="R71" i="30"/>
  <c r="S71" i="30"/>
  <c r="T71" i="30"/>
  <c r="V71" i="30"/>
  <c r="W71" i="30"/>
  <c r="X71" i="30"/>
  <c r="Y71" i="30"/>
  <c r="Z71" i="30"/>
  <c r="B72" i="30"/>
  <c r="C72" i="30"/>
  <c r="D72" i="30"/>
  <c r="E72" i="30"/>
  <c r="G72" i="30"/>
  <c r="I72" i="30"/>
  <c r="J72" i="30"/>
  <c r="K72" i="30"/>
  <c r="L72" i="30"/>
  <c r="M72" i="30"/>
  <c r="N72" i="30"/>
  <c r="P72" i="30"/>
  <c r="Q72" i="30"/>
  <c r="R72" i="30"/>
  <c r="S72" i="30"/>
  <c r="T72" i="30"/>
  <c r="V72" i="30"/>
  <c r="W72" i="30"/>
  <c r="X72" i="30"/>
  <c r="Y72" i="30"/>
  <c r="Z72" i="30"/>
  <c r="B73" i="30"/>
  <c r="C73" i="30"/>
  <c r="D73" i="30"/>
  <c r="E73" i="30"/>
  <c r="G73" i="30"/>
  <c r="I73" i="30"/>
  <c r="J73" i="30"/>
  <c r="K73" i="30"/>
  <c r="L73" i="30"/>
  <c r="M73" i="30"/>
  <c r="N73" i="30"/>
  <c r="P73" i="30"/>
  <c r="Q73" i="30"/>
  <c r="R73" i="30"/>
  <c r="S73" i="30"/>
  <c r="T73" i="30"/>
  <c r="V73" i="30"/>
  <c r="W73" i="30"/>
  <c r="X73" i="30"/>
  <c r="Y73" i="30"/>
  <c r="Z73" i="30"/>
  <c r="B74" i="30"/>
  <c r="C74" i="30"/>
  <c r="D74" i="30"/>
  <c r="E74" i="30"/>
  <c r="G74" i="30"/>
  <c r="I74" i="30"/>
  <c r="J74" i="30"/>
  <c r="K74" i="30"/>
  <c r="L74" i="30"/>
  <c r="M74" i="30"/>
  <c r="N74" i="30"/>
  <c r="P74" i="30"/>
  <c r="Q74" i="30"/>
  <c r="R74" i="30"/>
  <c r="S74" i="30"/>
  <c r="T74" i="30"/>
  <c r="V74" i="30"/>
  <c r="W74" i="30"/>
  <c r="X74" i="30"/>
  <c r="Y74" i="30"/>
  <c r="Z74" i="30"/>
  <c r="B75" i="30"/>
  <c r="C75" i="30"/>
  <c r="D75" i="30"/>
  <c r="E75" i="30"/>
  <c r="G75" i="30"/>
  <c r="I75" i="30"/>
  <c r="J75" i="30"/>
  <c r="K75" i="30"/>
  <c r="L75" i="30"/>
  <c r="M75" i="30"/>
  <c r="N75" i="30"/>
  <c r="P75" i="30"/>
  <c r="Q75" i="30"/>
  <c r="R75" i="30"/>
  <c r="S75" i="30"/>
  <c r="T75" i="30"/>
  <c r="V75" i="30"/>
  <c r="W75" i="30"/>
  <c r="X75" i="30"/>
  <c r="Y75" i="30"/>
  <c r="Z75" i="30"/>
  <c r="B76" i="30"/>
  <c r="C76" i="30"/>
  <c r="D76" i="30"/>
  <c r="E76" i="30"/>
  <c r="G76" i="30"/>
  <c r="I76" i="30"/>
  <c r="J76" i="30"/>
  <c r="K76" i="30"/>
  <c r="L76" i="30"/>
  <c r="M76" i="30"/>
  <c r="N76" i="30"/>
  <c r="P76" i="30"/>
  <c r="Q76" i="30"/>
  <c r="R76" i="30"/>
  <c r="S76" i="30"/>
  <c r="T76" i="30"/>
  <c r="V76" i="30"/>
  <c r="W76" i="30"/>
  <c r="X76" i="30"/>
  <c r="Y76" i="30"/>
  <c r="Z76" i="30"/>
  <c r="B77" i="30"/>
  <c r="C77" i="30"/>
  <c r="D77" i="30"/>
  <c r="E77" i="30"/>
  <c r="G77" i="30"/>
  <c r="I77" i="30"/>
  <c r="J77" i="30"/>
  <c r="K77" i="30"/>
  <c r="L77" i="30"/>
  <c r="M77" i="30"/>
  <c r="N77" i="30"/>
  <c r="P77" i="30"/>
  <c r="Q77" i="30"/>
  <c r="R77" i="30"/>
  <c r="S77" i="30"/>
  <c r="T77" i="30"/>
  <c r="V77" i="30"/>
  <c r="W77" i="30"/>
  <c r="X77" i="30"/>
  <c r="Y77" i="30"/>
  <c r="Z77" i="30"/>
  <c r="B78" i="30"/>
  <c r="C78" i="30"/>
  <c r="D78" i="30"/>
  <c r="E78" i="30"/>
  <c r="G78" i="30"/>
  <c r="I78" i="30"/>
  <c r="J78" i="30"/>
  <c r="K78" i="30"/>
  <c r="L78" i="30"/>
  <c r="M78" i="30"/>
  <c r="N78" i="30"/>
  <c r="P78" i="30"/>
  <c r="Q78" i="30"/>
  <c r="R78" i="30"/>
  <c r="S78" i="30"/>
  <c r="T78" i="30"/>
  <c r="V78" i="30"/>
  <c r="W78" i="30"/>
  <c r="X78" i="30"/>
  <c r="Y78" i="30"/>
  <c r="Z78" i="30"/>
  <c r="B79" i="30"/>
  <c r="C79" i="30"/>
  <c r="D79" i="30"/>
  <c r="E79" i="30"/>
  <c r="G79" i="30"/>
  <c r="I79" i="30"/>
  <c r="J79" i="30"/>
  <c r="K79" i="30"/>
  <c r="L79" i="30"/>
  <c r="M79" i="30"/>
  <c r="N79" i="30"/>
  <c r="P79" i="30"/>
  <c r="Q79" i="30"/>
  <c r="R79" i="30"/>
  <c r="S79" i="30"/>
  <c r="T79" i="30"/>
  <c r="V79" i="30"/>
  <c r="W79" i="30"/>
  <c r="X79" i="30"/>
  <c r="Y79" i="30"/>
  <c r="Z79" i="30"/>
  <c r="B80" i="30"/>
  <c r="C80" i="30"/>
  <c r="D80" i="30"/>
  <c r="E80" i="30"/>
  <c r="G80" i="30"/>
  <c r="I80" i="30"/>
  <c r="J80" i="30"/>
  <c r="K80" i="30"/>
  <c r="L80" i="30"/>
  <c r="M80" i="30"/>
  <c r="N80" i="30"/>
  <c r="P80" i="30"/>
  <c r="Q80" i="30"/>
  <c r="R80" i="30"/>
  <c r="S80" i="30"/>
  <c r="T80" i="30"/>
  <c r="V80" i="30"/>
  <c r="W80" i="30"/>
  <c r="X80" i="30"/>
  <c r="Y80" i="30"/>
  <c r="Z80" i="30"/>
  <c r="B81" i="30"/>
  <c r="C81" i="30"/>
  <c r="D81" i="30"/>
  <c r="E81" i="30"/>
  <c r="G81" i="30"/>
  <c r="I81" i="30"/>
  <c r="J81" i="30"/>
  <c r="K81" i="30"/>
  <c r="L81" i="30"/>
  <c r="M81" i="30"/>
  <c r="N81" i="30"/>
  <c r="P81" i="30"/>
  <c r="Q81" i="30"/>
  <c r="R81" i="30"/>
  <c r="S81" i="30"/>
  <c r="T81" i="30"/>
  <c r="V81" i="30"/>
  <c r="W81" i="30"/>
  <c r="X81" i="30"/>
  <c r="Y81" i="30"/>
  <c r="Z81" i="30"/>
  <c r="B82" i="30"/>
  <c r="C82" i="30"/>
  <c r="D82" i="30"/>
  <c r="E82" i="30"/>
  <c r="G82" i="30"/>
  <c r="I82" i="30"/>
  <c r="J82" i="30"/>
  <c r="K82" i="30"/>
  <c r="L82" i="30"/>
  <c r="M82" i="30"/>
  <c r="N82" i="30"/>
  <c r="P82" i="30"/>
  <c r="Q82" i="30"/>
  <c r="R82" i="30"/>
  <c r="S82" i="30"/>
  <c r="T82" i="30"/>
  <c r="V82" i="30"/>
  <c r="W82" i="30"/>
  <c r="X82" i="30"/>
  <c r="Y82" i="30"/>
  <c r="Z82" i="30"/>
  <c r="B83" i="30"/>
  <c r="C83" i="30"/>
  <c r="D83" i="30"/>
  <c r="E83" i="30"/>
  <c r="G83" i="30"/>
  <c r="I83" i="30"/>
  <c r="J83" i="30"/>
  <c r="K83" i="30"/>
  <c r="L83" i="30"/>
  <c r="M83" i="30"/>
  <c r="N83" i="30"/>
  <c r="P83" i="30"/>
  <c r="Q83" i="30"/>
  <c r="R83" i="30"/>
  <c r="S83" i="30"/>
  <c r="T83" i="30"/>
  <c r="V83" i="30"/>
  <c r="W83" i="30"/>
  <c r="X83" i="30"/>
  <c r="Y83" i="30"/>
  <c r="Z83" i="30"/>
  <c r="B84" i="30"/>
  <c r="C84" i="30"/>
  <c r="D84" i="30"/>
  <c r="E84" i="30"/>
  <c r="G84" i="30"/>
  <c r="I84" i="30"/>
  <c r="J84" i="30"/>
  <c r="K84" i="30"/>
  <c r="L84" i="30"/>
  <c r="M84" i="30"/>
  <c r="N84" i="30"/>
  <c r="P84" i="30"/>
  <c r="Q84" i="30"/>
  <c r="R84" i="30"/>
  <c r="S84" i="30"/>
  <c r="T84" i="30"/>
  <c r="V84" i="30"/>
  <c r="W84" i="30"/>
  <c r="X84" i="30"/>
  <c r="Y84" i="30"/>
  <c r="Z84" i="30"/>
  <c r="B85" i="30"/>
  <c r="C85" i="30"/>
  <c r="D85" i="30"/>
  <c r="E85" i="30"/>
  <c r="G85" i="30"/>
  <c r="I85" i="30"/>
  <c r="J85" i="30"/>
  <c r="K85" i="30"/>
  <c r="L85" i="30"/>
  <c r="M85" i="30"/>
  <c r="N85" i="30"/>
  <c r="P85" i="30"/>
  <c r="Q85" i="30"/>
  <c r="R85" i="30"/>
  <c r="S85" i="30"/>
  <c r="T85" i="30"/>
  <c r="V85" i="30"/>
  <c r="W85" i="30"/>
  <c r="X85" i="30"/>
  <c r="Y85" i="30"/>
  <c r="Z85" i="30"/>
  <c r="B86" i="30"/>
  <c r="C86" i="30"/>
  <c r="D86" i="30"/>
  <c r="E86" i="30"/>
  <c r="G86" i="30"/>
  <c r="I86" i="30"/>
  <c r="J86" i="30"/>
  <c r="K86" i="30"/>
  <c r="L86" i="30"/>
  <c r="M86" i="30"/>
  <c r="N86" i="30"/>
  <c r="P86" i="30"/>
  <c r="Q86" i="30"/>
  <c r="R86" i="30"/>
  <c r="S86" i="30"/>
  <c r="T86" i="30"/>
  <c r="V86" i="30"/>
  <c r="W86" i="30"/>
  <c r="X86" i="30"/>
  <c r="Y86" i="30"/>
  <c r="Z86" i="30"/>
  <c r="B87" i="30"/>
  <c r="C87" i="30"/>
  <c r="D87" i="30"/>
  <c r="E87" i="30"/>
  <c r="G87" i="30"/>
  <c r="I87" i="30"/>
  <c r="J87" i="30"/>
  <c r="K87" i="30"/>
  <c r="L87" i="30"/>
  <c r="M87" i="30"/>
  <c r="N87" i="30"/>
  <c r="P87" i="30"/>
  <c r="Q87" i="30"/>
  <c r="R87" i="30"/>
  <c r="S87" i="30"/>
  <c r="T87" i="30"/>
  <c r="V87" i="30"/>
  <c r="W87" i="30"/>
  <c r="X87" i="30"/>
  <c r="Y87" i="30"/>
  <c r="Z87" i="30"/>
  <c r="B88" i="30"/>
  <c r="C88" i="30"/>
  <c r="D88" i="30"/>
  <c r="E88" i="30"/>
  <c r="G88" i="30"/>
  <c r="I88" i="30"/>
  <c r="J88" i="30"/>
  <c r="K88" i="30"/>
  <c r="L88" i="30"/>
  <c r="M88" i="30"/>
  <c r="N88" i="30"/>
  <c r="P88" i="30"/>
  <c r="Q88" i="30"/>
  <c r="R88" i="30"/>
  <c r="S88" i="30"/>
  <c r="T88" i="30"/>
  <c r="V88" i="30"/>
  <c r="W88" i="30"/>
  <c r="X88" i="30"/>
  <c r="Y88" i="30"/>
  <c r="Z88" i="30"/>
  <c r="B89" i="30"/>
  <c r="C89" i="30"/>
  <c r="D89" i="30"/>
  <c r="E89" i="30"/>
  <c r="G89" i="30"/>
  <c r="I89" i="30"/>
  <c r="J89" i="30"/>
  <c r="K89" i="30"/>
  <c r="L89" i="30"/>
  <c r="M89" i="30"/>
  <c r="N89" i="30"/>
  <c r="P89" i="30"/>
  <c r="Q89" i="30"/>
  <c r="R89" i="30"/>
  <c r="S89" i="30"/>
  <c r="T89" i="30"/>
  <c r="V89" i="30"/>
  <c r="W89" i="30"/>
  <c r="X89" i="30"/>
  <c r="Y89" i="30"/>
  <c r="Z89" i="30"/>
  <c r="B90" i="30"/>
  <c r="C90" i="30"/>
  <c r="D90" i="30"/>
  <c r="E90" i="30"/>
  <c r="G90" i="30"/>
  <c r="I90" i="30"/>
  <c r="J90" i="30"/>
  <c r="K90" i="30"/>
  <c r="L90" i="30"/>
  <c r="M90" i="30"/>
  <c r="N90" i="30"/>
  <c r="P90" i="30"/>
  <c r="Q90" i="30"/>
  <c r="R90" i="30"/>
  <c r="S90" i="30"/>
  <c r="T90" i="30"/>
  <c r="V90" i="30"/>
  <c r="W90" i="30"/>
  <c r="X90" i="30"/>
  <c r="Y90" i="30"/>
  <c r="Z90" i="30"/>
  <c r="B91" i="30"/>
  <c r="C91" i="30"/>
  <c r="D91" i="30"/>
  <c r="E91" i="30"/>
  <c r="G91" i="30"/>
  <c r="I91" i="30"/>
  <c r="J91" i="30"/>
  <c r="K91" i="30"/>
  <c r="L91" i="30"/>
  <c r="M91" i="30"/>
  <c r="N91" i="30"/>
  <c r="P91" i="30"/>
  <c r="Q91" i="30"/>
  <c r="R91" i="30"/>
  <c r="S91" i="30"/>
  <c r="T91" i="30"/>
  <c r="V91" i="30"/>
  <c r="W91" i="30"/>
  <c r="X91" i="30"/>
  <c r="Y91" i="30"/>
  <c r="Z91" i="30"/>
  <c r="B92" i="30"/>
  <c r="C92" i="30"/>
  <c r="D92" i="30"/>
  <c r="E92" i="30"/>
  <c r="G92" i="30"/>
  <c r="I92" i="30"/>
  <c r="J92" i="30"/>
  <c r="K92" i="30"/>
  <c r="L92" i="30"/>
  <c r="M92" i="30"/>
  <c r="N92" i="30"/>
  <c r="P92" i="30"/>
  <c r="Q92" i="30"/>
  <c r="R92" i="30"/>
  <c r="S92" i="30"/>
  <c r="T92" i="30"/>
  <c r="V92" i="30"/>
  <c r="W92" i="30"/>
  <c r="X92" i="30"/>
  <c r="Y92" i="30"/>
  <c r="Z92" i="30"/>
  <c r="B93" i="30"/>
  <c r="C93" i="30"/>
  <c r="D93" i="30"/>
  <c r="E93" i="30"/>
  <c r="G93" i="30"/>
  <c r="I93" i="30"/>
  <c r="J93" i="30"/>
  <c r="K93" i="30"/>
  <c r="L93" i="30"/>
  <c r="M93" i="30"/>
  <c r="N93" i="30"/>
  <c r="P93" i="30"/>
  <c r="Q93" i="30"/>
  <c r="R93" i="30"/>
  <c r="S93" i="30"/>
  <c r="T93" i="30"/>
  <c r="V93" i="30"/>
  <c r="W93" i="30"/>
  <c r="X93" i="30"/>
  <c r="Y93" i="30"/>
  <c r="Z93" i="30"/>
  <c r="B94" i="30"/>
  <c r="C94" i="30"/>
  <c r="D94" i="30"/>
  <c r="E94" i="30"/>
  <c r="G94" i="30"/>
  <c r="I94" i="30"/>
  <c r="J94" i="30"/>
  <c r="K94" i="30"/>
  <c r="L94" i="30"/>
  <c r="M94" i="30"/>
  <c r="N94" i="30"/>
  <c r="P94" i="30"/>
  <c r="Q94" i="30"/>
  <c r="R94" i="30"/>
  <c r="S94" i="30"/>
  <c r="T94" i="30"/>
  <c r="V94" i="30"/>
  <c r="W94" i="30"/>
  <c r="X94" i="30"/>
  <c r="Y94" i="30"/>
  <c r="Z94" i="30"/>
  <c r="B95" i="30"/>
  <c r="C95" i="30"/>
  <c r="D95" i="30"/>
  <c r="E95" i="30"/>
  <c r="G95" i="30"/>
  <c r="I95" i="30"/>
  <c r="J95" i="30"/>
  <c r="K95" i="30"/>
  <c r="L95" i="30"/>
  <c r="M95" i="30"/>
  <c r="N95" i="30"/>
  <c r="P95" i="30"/>
  <c r="Q95" i="30"/>
  <c r="R95" i="30"/>
  <c r="S95" i="30"/>
  <c r="T95" i="30"/>
  <c r="V95" i="30"/>
  <c r="W95" i="30"/>
  <c r="X95" i="30"/>
  <c r="Y95" i="30"/>
  <c r="Z95" i="30"/>
  <c r="B96" i="30"/>
  <c r="C96" i="30"/>
  <c r="D96" i="30"/>
  <c r="E96" i="30"/>
  <c r="G96" i="30"/>
  <c r="I96" i="30"/>
  <c r="J96" i="30"/>
  <c r="K96" i="30"/>
  <c r="L96" i="30"/>
  <c r="M96" i="30"/>
  <c r="N96" i="30"/>
  <c r="P96" i="30"/>
  <c r="Q96" i="30"/>
  <c r="R96" i="30"/>
  <c r="S96" i="30"/>
  <c r="T96" i="30"/>
  <c r="V96" i="30"/>
  <c r="W96" i="30"/>
  <c r="X96" i="30"/>
  <c r="Y96" i="30"/>
  <c r="Z96" i="30"/>
  <c r="B97" i="30"/>
  <c r="C97" i="30"/>
  <c r="D97" i="30"/>
  <c r="E97" i="30"/>
  <c r="G97" i="30"/>
  <c r="I97" i="30"/>
  <c r="J97" i="30"/>
  <c r="K97" i="30"/>
  <c r="L97" i="30"/>
  <c r="M97" i="30"/>
  <c r="N97" i="30"/>
  <c r="P97" i="30"/>
  <c r="Q97" i="30"/>
  <c r="R97" i="30"/>
  <c r="S97" i="30"/>
  <c r="T97" i="30"/>
  <c r="V97" i="30"/>
  <c r="W97" i="30"/>
  <c r="X97" i="30"/>
  <c r="Y97" i="30"/>
  <c r="Z97" i="30"/>
  <c r="B98" i="30"/>
  <c r="C98" i="30"/>
  <c r="D98" i="30"/>
  <c r="E98" i="30"/>
  <c r="G98" i="30"/>
  <c r="I98" i="30"/>
  <c r="J98" i="30"/>
  <c r="K98" i="30"/>
  <c r="L98" i="30"/>
  <c r="M98" i="30"/>
  <c r="N98" i="30"/>
  <c r="P98" i="30"/>
  <c r="Q98" i="30"/>
  <c r="R98" i="30"/>
  <c r="S98" i="30"/>
  <c r="T98" i="30"/>
  <c r="V98" i="30"/>
  <c r="W98" i="30"/>
  <c r="X98" i="30"/>
  <c r="Y98" i="30"/>
  <c r="Z98" i="30"/>
  <c r="B99" i="30"/>
  <c r="C99" i="30"/>
  <c r="D99" i="30"/>
  <c r="E99" i="30"/>
  <c r="G99" i="30"/>
  <c r="I99" i="30"/>
  <c r="J99" i="30"/>
  <c r="K99" i="30"/>
  <c r="L99" i="30"/>
  <c r="M99" i="30"/>
  <c r="N99" i="30"/>
  <c r="P99" i="30"/>
  <c r="Q99" i="30"/>
  <c r="R99" i="30"/>
  <c r="S99" i="30"/>
  <c r="T99" i="30"/>
  <c r="V99" i="30"/>
  <c r="W99" i="30"/>
  <c r="X99" i="30"/>
  <c r="Y99" i="30"/>
  <c r="Z99" i="30"/>
  <c r="B100" i="30"/>
  <c r="C100" i="30"/>
  <c r="D100" i="30"/>
  <c r="E100" i="30"/>
  <c r="G100" i="30"/>
  <c r="I100" i="30"/>
  <c r="J100" i="30"/>
  <c r="K100" i="30"/>
  <c r="L100" i="30"/>
  <c r="M100" i="30"/>
  <c r="N100" i="30"/>
  <c r="P100" i="30"/>
  <c r="Q100" i="30"/>
  <c r="R100" i="30"/>
  <c r="S100" i="30"/>
  <c r="T100" i="30"/>
  <c r="V100" i="30"/>
  <c r="W100" i="30"/>
  <c r="X100" i="30"/>
  <c r="Y100" i="30"/>
  <c r="Z100" i="30"/>
  <c r="B101" i="30"/>
  <c r="C101" i="30"/>
  <c r="D101" i="30"/>
  <c r="E101" i="30"/>
  <c r="G101" i="30"/>
  <c r="I101" i="30"/>
  <c r="J101" i="30"/>
  <c r="K101" i="30"/>
  <c r="L101" i="30"/>
  <c r="M101" i="30"/>
  <c r="N101" i="30"/>
  <c r="P101" i="30"/>
  <c r="Q101" i="30"/>
  <c r="R101" i="30"/>
  <c r="S101" i="30"/>
  <c r="T101" i="30"/>
  <c r="V101" i="30"/>
  <c r="W101" i="30"/>
  <c r="X101" i="30"/>
  <c r="Y101" i="30"/>
  <c r="Z101" i="30"/>
  <c r="B102" i="30"/>
  <c r="C102" i="30"/>
  <c r="D102" i="30"/>
  <c r="E102" i="30"/>
  <c r="G102" i="30"/>
  <c r="I102" i="30"/>
  <c r="J102" i="30"/>
  <c r="K102" i="30"/>
  <c r="L102" i="30"/>
  <c r="M102" i="30"/>
  <c r="N102" i="30"/>
  <c r="P102" i="30"/>
  <c r="Q102" i="30"/>
  <c r="R102" i="30"/>
  <c r="S102" i="30"/>
  <c r="T102" i="30"/>
  <c r="V102" i="30"/>
  <c r="W102" i="30"/>
  <c r="X102" i="30"/>
  <c r="Y102" i="30"/>
  <c r="Z102" i="30"/>
  <c r="B103" i="30"/>
  <c r="C103" i="30"/>
  <c r="D103" i="30"/>
  <c r="E103" i="30"/>
  <c r="G103" i="30"/>
  <c r="I103" i="30"/>
  <c r="J103" i="30"/>
  <c r="K103" i="30"/>
  <c r="L103" i="30"/>
  <c r="M103" i="30"/>
  <c r="N103" i="30"/>
  <c r="P103" i="30"/>
  <c r="Q103" i="30"/>
  <c r="R103" i="30"/>
  <c r="S103" i="30"/>
  <c r="T103" i="30"/>
  <c r="V103" i="30"/>
  <c r="W103" i="30"/>
  <c r="X103" i="30"/>
  <c r="Y103" i="30"/>
  <c r="Z103" i="30"/>
  <c r="B104" i="30"/>
  <c r="C104" i="30"/>
  <c r="D104" i="30"/>
  <c r="E104" i="30"/>
  <c r="G104" i="30"/>
  <c r="I104" i="30"/>
  <c r="J104" i="30"/>
  <c r="K104" i="30"/>
  <c r="L104" i="30"/>
  <c r="M104" i="30"/>
  <c r="N104" i="30"/>
  <c r="P104" i="30"/>
  <c r="Q104" i="30"/>
  <c r="R104" i="30"/>
  <c r="S104" i="30"/>
  <c r="T104" i="30"/>
  <c r="V104" i="30"/>
  <c r="W104" i="30"/>
  <c r="X104" i="30"/>
  <c r="Y104" i="30"/>
  <c r="Z104" i="30"/>
  <c r="B105" i="30"/>
  <c r="C105" i="30"/>
  <c r="D105" i="30"/>
  <c r="E105" i="30"/>
  <c r="G105" i="30"/>
  <c r="I105" i="30"/>
  <c r="J105" i="30"/>
  <c r="K105" i="30"/>
  <c r="L105" i="30"/>
  <c r="M105" i="30"/>
  <c r="N105" i="30"/>
  <c r="P105" i="30"/>
  <c r="Q105" i="30"/>
  <c r="R105" i="30"/>
  <c r="S105" i="30"/>
  <c r="T105" i="30"/>
  <c r="V105" i="30"/>
  <c r="W105" i="30"/>
  <c r="X105" i="30"/>
  <c r="Y105" i="30"/>
  <c r="Z105" i="30"/>
  <c r="B106" i="30"/>
  <c r="C106" i="30"/>
  <c r="D106" i="30"/>
  <c r="E106" i="30"/>
  <c r="G106" i="30"/>
  <c r="I106" i="30"/>
  <c r="J106" i="30"/>
  <c r="K106" i="30"/>
  <c r="L106" i="30"/>
  <c r="M106" i="30"/>
  <c r="N106" i="30"/>
  <c r="P106" i="30"/>
  <c r="Q106" i="30"/>
  <c r="R106" i="30"/>
  <c r="S106" i="30"/>
  <c r="T106" i="30"/>
  <c r="V106" i="30"/>
  <c r="W106" i="30"/>
  <c r="X106" i="30"/>
  <c r="Y106" i="30"/>
  <c r="Z106" i="30"/>
  <c r="B107" i="30"/>
  <c r="C107" i="30"/>
  <c r="D107" i="30"/>
  <c r="E107" i="30"/>
  <c r="G107" i="30"/>
  <c r="I107" i="30"/>
  <c r="J107" i="30"/>
  <c r="K107" i="30"/>
  <c r="L107" i="30"/>
  <c r="M107" i="30"/>
  <c r="N107" i="30"/>
  <c r="P107" i="30"/>
  <c r="Q107" i="30"/>
  <c r="R107" i="30"/>
  <c r="S107" i="30"/>
  <c r="T107" i="30"/>
  <c r="V107" i="30"/>
  <c r="W107" i="30"/>
  <c r="X107" i="30"/>
  <c r="Y107" i="30"/>
  <c r="Z107" i="30"/>
  <c r="B108" i="30"/>
  <c r="C108" i="30"/>
  <c r="D108" i="30"/>
  <c r="E108" i="30"/>
  <c r="G108" i="30"/>
  <c r="I108" i="30"/>
  <c r="J108" i="30"/>
  <c r="K108" i="30"/>
  <c r="L108" i="30"/>
  <c r="M108" i="30"/>
  <c r="N108" i="30"/>
  <c r="P108" i="30"/>
  <c r="Q108" i="30"/>
  <c r="R108" i="30"/>
  <c r="S108" i="30"/>
  <c r="T108" i="30"/>
  <c r="V108" i="30"/>
  <c r="W108" i="30"/>
  <c r="X108" i="30"/>
  <c r="Y108" i="30"/>
  <c r="Z108" i="30"/>
  <c r="B109" i="30"/>
  <c r="C109" i="30"/>
  <c r="D109" i="30"/>
  <c r="E109" i="30"/>
  <c r="G109" i="30"/>
  <c r="I109" i="30"/>
  <c r="J109" i="30"/>
  <c r="K109" i="30"/>
  <c r="L109" i="30"/>
  <c r="M109" i="30"/>
  <c r="N109" i="30"/>
  <c r="P109" i="30"/>
  <c r="Q109" i="30"/>
  <c r="R109" i="30"/>
  <c r="S109" i="30"/>
  <c r="T109" i="30"/>
  <c r="V109" i="30"/>
  <c r="W109" i="30"/>
  <c r="X109" i="30"/>
  <c r="Y109" i="30"/>
  <c r="Z109" i="30"/>
  <c r="B110" i="30"/>
  <c r="C110" i="30"/>
  <c r="D110" i="30"/>
  <c r="E110" i="30"/>
  <c r="G110" i="30"/>
  <c r="I110" i="30"/>
  <c r="J110" i="30"/>
  <c r="K110" i="30"/>
  <c r="L110" i="30"/>
  <c r="M110" i="30"/>
  <c r="N110" i="30"/>
  <c r="P110" i="30"/>
  <c r="Q110" i="30"/>
  <c r="R110" i="30"/>
  <c r="S110" i="30"/>
  <c r="T110" i="30"/>
  <c r="V110" i="30"/>
  <c r="W110" i="30"/>
  <c r="X110" i="30"/>
  <c r="Y110" i="30"/>
  <c r="Z110" i="30"/>
  <c r="B111" i="30"/>
  <c r="C111" i="30"/>
  <c r="D111" i="30"/>
  <c r="E111" i="30"/>
  <c r="G111" i="30"/>
  <c r="I111" i="30"/>
  <c r="J111" i="30"/>
  <c r="K111" i="30"/>
  <c r="L111" i="30"/>
  <c r="M111" i="30"/>
  <c r="N111" i="30"/>
  <c r="P111" i="30"/>
  <c r="Q111" i="30"/>
  <c r="R111" i="30"/>
  <c r="S111" i="30"/>
  <c r="T111" i="30"/>
  <c r="V111" i="30"/>
  <c r="W111" i="30"/>
  <c r="X111" i="30"/>
  <c r="Y111" i="30"/>
  <c r="Z111" i="30"/>
  <c r="B112" i="30"/>
  <c r="C112" i="30"/>
  <c r="D112" i="30"/>
  <c r="E112" i="30"/>
  <c r="G112" i="30"/>
  <c r="I112" i="30"/>
  <c r="J112" i="30"/>
  <c r="K112" i="30"/>
  <c r="L112" i="30"/>
  <c r="M112" i="30"/>
  <c r="N112" i="30"/>
  <c r="P112" i="30"/>
  <c r="Q112" i="30"/>
  <c r="R112" i="30"/>
  <c r="S112" i="30"/>
  <c r="T112" i="30"/>
  <c r="V112" i="30"/>
  <c r="W112" i="30"/>
  <c r="X112" i="30"/>
  <c r="Y112" i="30"/>
  <c r="Z112" i="30"/>
  <c r="B113" i="30"/>
  <c r="C113" i="30"/>
  <c r="D113" i="30"/>
  <c r="E113" i="30"/>
  <c r="G113" i="30"/>
  <c r="I113" i="30"/>
  <c r="J113" i="30"/>
  <c r="K113" i="30"/>
  <c r="L113" i="30"/>
  <c r="M113" i="30"/>
  <c r="N113" i="30"/>
  <c r="P113" i="30"/>
  <c r="Q113" i="30"/>
  <c r="R113" i="30"/>
  <c r="S113" i="30"/>
  <c r="T113" i="30"/>
  <c r="V113" i="30"/>
  <c r="W113" i="30"/>
  <c r="X113" i="30"/>
  <c r="Y113" i="30"/>
  <c r="Z113" i="30"/>
  <c r="B114" i="30"/>
  <c r="C114" i="30"/>
  <c r="D114" i="30"/>
  <c r="E114" i="30"/>
  <c r="G114" i="30"/>
  <c r="I114" i="30"/>
  <c r="J114" i="30"/>
  <c r="K114" i="30"/>
  <c r="L114" i="30"/>
  <c r="M114" i="30"/>
  <c r="N114" i="30"/>
  <c r="P114" i="30"/>
  <c r="Q114" i="30"/>
  <c r="R114" i="30"/>
  <c r="S114" i="30"/>
  <c r="T114" i="30"/>
  <c r="V114" i="30"/>
  <c r="W114" i="30"/>
  <c r="X114" i="30"/>
  <c r="Y114" i="30"/>
  <c r="Z114" i="30"/>
  <c r="B115" i="30"/>
  <c r="C115" i="30"/>
  <c r="D115" i="30"/>
  <c r="E115" i="30"/>
  <c r="G115" i="30"/>
  <c r="I115" i="30"/>
  <c r="J115" i="30"/>
  <c r="K115" i="30"/>
  <c r="L115" i="30"/>
  <c r="M115" i="30"/>
  <c r="N115" i="30"/>
  <c r="P115" i="30"/>
  <c r="Q115" i="30"/>
  <c r="R115" i="30"/>
  <c r="S115" i="30"/>
  <c r="T115" i="30"/>
  <c r="V115" i="30"/>
  <c r="W115" i="30"/>
  <c r="X115" i="30"/>
  <c r="Y115" i="30"/>
  <c r="Z115" i="30"/>
  <c r="B116" i="30"/>
  <c r="C116" i="30"/>
  <c r="D116" i="30"/>
  <c r="E116" i="30"/>
  <c r="G116" i="30"/>
  <c r="I116" i="30"/>
  <c r="J116" i="30"/>
  <c r="K116" i="30"/>
  <c r="L116" i="30"/>
  <c r="M116" i="30"/>
  <c r="N116" i="30"/>
  <c r="P116" i="30"/>
  <c r="Q116" i="30"/>
  <c r="R116" i="30"/>
  <c r="S116" i="30"/>
  <c r="T116" i="30"/>
  <c r="V116" i="30"/>
  <c r="W116" i="30"/>
  <c r="X116" i="30"/>
  <c r="Y116" i="30"/>
  <c r="Z116" i="30"/>
  <c r="B117" i="30"/>
  <c r="C117" i="30"/>
  <c r="D117" i="30"/>
  <c r="E117" i="30"/>
  <c r="G117" i="30"/>
  <c r="I117" i="30"/>
  <c r="J117" i="30"/>
  <c r="K117" i="30"/>
  <c r="L117" i="30"/>
  <c r="M117" i="30"/>
  <c r="N117" i="30"/>
  <c r="P117" i="30"/>
  <c r="Q117" i="30"/>
  <c r="R117" i="30"/>
  <c r="S117" i="30"/>
  <c r="T117" i="30"/>
  <c r="V117" i="30"/>
  <c r="W117" i="30"/>
  <c r="X117" i="30"/>
  <c r="Y117" i="30"/>
  <c r="Z117" i="30"/>
  <c r="B118" i="30"/>
  <c r="C118" i="30"/>
  <c r="D118" i="30"/>
  <c r="E118" i="30"/>
  <c r="G118" i="30"/>
  <c r="I118" i="30"/>
  <c r="J118" i="30"/>
  <c r="K118" i="30"/>
  <c r="L118" i="30"/>
  <c r="M118" i="30"/>
  <c r="N118" i="30"/>
  <c r="P118" i="30"/>
  <c r="Q118" i="30"/>
  <c r="R118" i="30"/>
  <c r="S118" i="30"/>
  <c r="T118" i="30"/>
  <c r="V118" i="30"/>
  <c r="W118" i="30"/>
  <c r="X118" i="30"/>
  <c r="Y118" i="30"/>
  <c r="Z118" i="30"/>
  <c r="B119" i="30"/>
  <c r="C119" i="30"/>
  <c r="D119" i="30"/>
  <c r="E119" i="30"/>
  <c r="G119" i="30"/>
  <c r="I119" i="30"/>
  <c r="J119" i="30"/>
  <c r="K119" i="30"/>
  <c r="L119" i="30"/>
  <c r="M119" i="30"/>
  <c r="N119" i="30"/>
  <c r="P119" i="30"/>
  <c r="Q119" i="30"/>
  <c r="R119" i="30"/>
  <c r="S119" i="30"/>
  <c r="T119" i="30"/>
  <c r="V119" i="30"/>
  <c r="W119" i="30"/>
  <c r="X119" i="30"/>
  <c r="Y119" i="30"/>
  <c r="Z119" i="30"/>
  <c r="B120" i="30"/>
  <c r="C120" i="30"/>
  <c r="D120" i="30"/>
  <c r="E120" i="30"/>
  <c r="G120" i="30"/>
  <c r="I120" i="30"/>
  <c r="J120" i="30"/>
  <c r="K120" i="30"/>
  <c r="L120" i="30"/>
  <c r="M120" i="30"/>
  <c r="N120" i="30"/>
  <c r="P120" i="30"/>
  <c r="Q120" i="30"/>
  <c r="R120" i="30"/>
  <c r="S120" i="30"/>
  <c r="T120" i="30"/>
  <c r="V120" i="30"/>
  <c r="W120" i="30"/>
  <c r="X120" i="30"/>
  <c r="Y120" i="30"/>
  <c r="Z120" i="30"/>
  <c r="B121" i="30"/>
  <c r="C121" i="30"/>
  <c r="D121" i="30"/>
  <c r="E121" i="30"/>
  <c r="G121" i="30"/>
  <c r="I121" i="30"/>
  <c r="J121" i="30"/>
  <c r="K121" i="30"/>
  <c r="L121" i="30"/>
  <c r="M121" i="30"/>
  <c r="N121" i="30"/>
  <c r="P121" i="30"/>
  <c r="Q121" i="30"/>
  <c r="R121" i="30"/>
  <c r="S121" i="30"/>
  <c r="T121" i="30"/>
  <c r="V121" i="30"/>
  <c r="W121" i="30"/>
  <c r="X121" i="30"/>
  <c r="Y121" i="30"/>
  <c r="Z121" i="30"/>
  <c r="B122" i="30"/>
  <c r="C122" i="30"/>
  <c r="D122" i="30"/>
  <c r="E122" i="30"/>
  <c r="G122" i="30"/>
  <c r="I122" i="30"/>
  <c r="J122" i="30"/>
  <c r="K122" i="30"/>
  <c r="L122" i="30"/>
  <c r="M122" i="30"/>
  <c r="N122" i="30"/>
  <c r="P122" i="30"/>
  <c r="Q122" i="30"/>
  <c r="R122" i="30"/>
  <c r="S122" i="30"/>
  <c r="T122" i="30"/>
  <c r="V122" i="30"/>
  <c r="W122" i="30"/>
  <c r="X122" i="30"/>
  <c r="Y122" i="30"/>
  <c r="Z122" i="30"/>
  <c r="B123" i="30"/>
  <c r="C123" i="30"/>
  <c r="D123" i="30"/>
  <c r="E123" i="30"/>
  <c r="G123" i="30"/>
  <c r="I123" i="30"/>
  <c r="J123" i="30"/>
  <c r="K123" i="30"/>
  <c r="L123" i="30"/>
  <c r="M123" i="30"/>
  <c r="N123" i="30"/>
  <c r="P123" i="30"/>
  <c r="Q123" i="30"/>
  <c r="R123" i="30"/>
  <c r="S123" i="30"/>
  <c r="T123" i="30"/>
  <c r="V123" i="30"/>
  <c r="W123" i="30"/>
  <c r="X123" i="30"/>
  <c r="Y123" i="30"/>
  <c r="Z123" i="30"/>
  <c r="B124" i="30"/>
  <c r="C124" i="30"/>
  <c r="D124" i="30"/>
  <c r="E124" i="30"/>
  <c r="G124" i="30"/>
  <c r="I124" i="30"/>
  <c r="J124" i="30"/>
  <c r="K124" i="30"/>
  <c r="L124" i="30"/>
  <c r="M124" i="30"/>
  <c r="N124" i="30"/>
  <c r="P124" i="30"/>
  <c r="Q124" i="30"/>
  <c r="R124" i="30"/>
  <c r="S124" i="30"/>
  <c r="T124" i="30"/>
  <c r="V124" i="30"/>
  <c r="W124" i="30"/>
  <c r="X124" i="30"/>
  <c r="Y124" i="30"/>
  <c r="Z124" i="30"/>
  <c r="B125" i="30"/>
  <c r="C125" i="30"/>
  <c r="D125" i="30"/>
  <c r="E125" i="30"/>
  <c r="G125" i="30"/>
  <c r="I125" i="30"/>
  <c r="J125" i="30"/>
  <c r="K125" i="30"/>
  <c r="L125" i="30"/>
  <c r="M125" i="30"/>
  <c r="N125" i="30"/>
  <c r="P125" i="30"/>
  <c r="Q125" i="30"/>
  <c r="R125" i="30"/>
  <c r="S125" i="30"/>
  <c r="T125" i="30"/>
  <c r="V125" i="30"/>
  <c r="W125" i="30"/>
  <c r="X125" i="30"/>
  <c r="Y125" i="30"/>
  <c r="Z125" i="30"/>
  <c r="B126" i="30"/>
  <c r="C126" i="30"/>
  <c r="D126" i="30"/>
  <c r="E126" i="30"/>
  <c r="G126" i="30"/>
  <c r="I126" i="30"/>
  <c r="J126" i="30"/>
  <c r="K126" i="30"/>
  <c r="L126" i="30"/>
  <c r="M126" i="30"/>
  <c r="N126" i="30"/>
  <c r="P126" i="30"/>
  <c r="Q126" i="30"/>
  <c r="R126" i="30"/>
  <c r="S126" i="30"/>
  <c r="T126" i="30"/>
  <c r="V126" i="30"/>
  <c r="W126" i="30"/>
  <c r="X126" i="30"/>
  <c r="Y126" i="30"/>
  <c r="Z126" i="30"/>
  <c r="B127" i="30"/>
  <c r="C127" i="30"/>
  <c r="D127" i="30"/>
  <c r="E127" i="30"/>
  <c r="G127" i="30"/>
  <c r="I127" i="30"/>
  <c r="J127" i="30"/>
  <c r="K127" i="30"/>
  <c r="L127" i="30"/>
  <c r="M127" i="30"/>
  <c r="N127" i="30"/>
  <c r="P127" i="30"/>
  <c r="Q127" i="30"/>
  <c r="R127" i="30"/>
  <c r="S127" i="30"/>
  <c r="T127" i="30"/>
  <c r="V127" i="30"/>
  <c r="W127" i="30"/>
  <c r="X127" i="30"/>
  <c r="Y127" i="30"/>
  <c r="Z127" i="30"/>
  <c r="B128" i="30"/>
  <c r="C128" i="30"/>
  <c r="D128" i="30"/>
  <c r="E128" i="30"/>
  <c r="G128" i="30"/>
  <c r="I128" i="30"/>
  <c r="J128" i="30"/>
  <c r="K128" i="30"/>
  <c r="L128" i="30"/>
  <c r="M128" i="30"/>
  <c r="N128" i="30"/>
  <c r="P128" i="30"/>
  <c r="Q128" i="30"/>
  <c r="R128" i="30"/>
  <c r="S128" i="30"/>
  <c r="T128" i="30"/>
  <c r="V128" i="30"/>
  <c r="W128" i="30"/>
  <c r="X128" i="30"/>
  <c r="Y128" i="30"/>
  <c r="Z128" i="30"/>
  <c r="B129" i="30"/>
  <c r="C129" i="30"/>
  <c r="D129" i="30"/>
  <c r="E129" i="30"/>
  <c r="G129" i="30"/>
  <c r="I129" i="30"/>
  <c r="J129" i="30"/>
  <c r="K129" i="30"/>
  <c r="L129" i="30"/>
  <c r="M129" i="30"/>
  <c r="N129" i="30"/>
  <c r="P129" i="30"/>
  <c r="Q129" i="30"/>
  <c r="R129" i="30"/>
  <c r="S129" i="30"/>
  <c r="T129" i="30"/>
  <c r="V129" i="30"/>
  <c r="W129" i="30"/>
  <c r="X129" i="30"/>
  <c r="Y129" i="30"/>
  <c r="Z129" i="30"/>
  <c r="B130" i="30"/>
  <c r="C130" i="30"/>
  <c r="D130" i="30"/>
  <c r="E130" i="30"/>
  <c r="G130" i="30"/>
  <c r="I130" i="30"/>
  <c r="J130" i="30"/>
  <c r="K130" i="30"/>
  <c r="L130" i="30"/>
  <c r="M130" i="30"/>
  <c r="N130" i="30"/>
  <c r="P130" i="30"/>
  <c r="Q130" i="30"/>
  <c r="R130" i="30"/>
  <c r="S130" i="30"/>
  <c r="T130" i="30"/>
  <c r="V130" i="30"/>
  <c r="W130" i="30"/>
  <c r="X130" i="30"/>
  <c r="Y130" i="30"/>
  <c r="Z130" i="30"/>
  <c r="B131" i="30"/>
  <c r="C131" i="30"/>
  <c r="D131" i="30"/>
  <c r="E131" i="30"/>
  <c r="G131" i="30"/>
  <c r="I131" i="30"/>
  <c r="J131" i="30"/>
  <c r="K131" i="30"/>
  <c r="L131" i="30"/>
  <c r="M131" i="30"/>
  <c r="N131" i="30"/>
  <c r="P131" i="30"/>
  <c r="Q131" i="30"/>
  <c r="R131" i="30"/>
  <c r="S131" i="30"/>
  <c r="T131" i="30"/>
  <c r="V131" i="30"/>
  <c r="W131" i="30"/>
  <c r="X131" i="30"/>
  <c r="Y131" i="30"/>
  <c r="Z131" i="30"/>
  <c r="B132" i="30"/>
  <c r="C132" i="30"/>
  <c r="D132" i="30"/>
  <c r="E132" i="30"/>
  <c r="G132" i="30"/>
  <c r="I132" i="30"/>
  <c r="J132" i="30"/>
  <c r="K132" i="30"/>
  <c r="L132" i="30"/>
  <c r="M132" i="30"/>
  <c r="N132" i="30"/>
  <c r="P132" i="30"/>
  <c r="Q132" i="30"/>
  <c r="R132" i="30"/>
  <c r="S132" i="30"/>
  <c r="T132" i="30"/>
  <c r="V132" i="30"/>
  <c r="W132" i="30"/>
  <c r="X132" i="30"/>
  <c r="Y132" i="30"/>
  <c r="Z132" i="30"/>
  <c r="B133" i="30"/>
  <c r="C133" i="30"/>
  <c r="D133" i="30"/>
  <c r="E133" i="30"/>
  <c r="G133" i="30"/>
  <c r="I133" i="30"/>
  <c r="J133" i="30"/>
  <c r="K133" i="30"/>
  <c r="L133" i="30"/>
  <c r="M133" i="30"/>
  <c r="N133" i="30"/>
  <c r="P133" i="30"/>
  <c r="Q133" i="30"/>
  <c r="R133" i="30"/>
  <c r="S133" i="30"/>
  <c r="T133" i="30"/>
  <c r="V133" i="30"/>
  <c r="W133" i="30"/>
  <c r="X133" i="30"/>
  <c r="Y133" i="30"/>
  <c r="Z133" i="30"/>
  <c r="B134" i="30"/>
  <c r="C134" i="30"/>
  <c r="D134" i="30"/>
  <c r="E134" i="30"/>
  <c r="G134" i="30"/>
  <c r="I134" i="30"/>
  <c r="J134" i="30"/>
  <c r="K134" i="30"/>
  <c r="L134" i="30"/>
  <c r="M134" i="30"/>
  <c r="N134" i="30"/>
  <c r="P134" i="30"/>
  <c r="Q134" i="30"/>
  <c r="R134" i="30"/>
  <c r="S134" i="30"/>
  <c r="T134" i="30"/>
  <c r="V134" i="30"/>
  <c r="W134" i="30"/>
  <c r="X134" i="30"/>
  <c r="Y134" i="30"/>
  <c r="Z134" i="30"/>
  <c r="B135" i="30"/>
  <c r="C135" i="30"/>
  <c r="D135" i="30"/>
  <c r="E135" i="30"/>
  <c r="G135" i="30"/>
  <c r="I135" i="30"/>
  <c r="J135" i="30"/>
  <c r="K135" i="30"/>
  <c r="L135" i="30"/>
  <c r="M135" i="30"/>
  <c r="N135" i="30"/>
  <c r="P135" i="30"/>
  <c r="Q135" i="30"/>
  <c r="R135" i="30"/>
  <c r="S135" i="30"/>
  <c r="T135" i="30"/>
  <c r="V135" i="30"/>
  <c r="W135" i="30"/>
  <c r="X135" i="30"/>
  <c r="Y135" i="30"/>
  <c r="Z135" i="30"/>
  <c r="B136" i="30"/>
  <c r="C136" i="30"/>
  <c r="D136" i="30"/>
  <c r="E136" i="30"/>
  <c r="G136" i="30"/>
  <c r="I136" i="30"/>
  <c r="J136" i="30"/>
  <c r="K136" i="30"/>
  <c r="L136" i="30"/>
  <c r="M136" i="30"/>
  <c r="N136" i="30"/>
  <c r="P136" i="30"/>
  <c r="Q136" i="30"/>
  <c r="R136" i="30"/>
  <c r="S136" i="30"/>
  <c r="T136" i="30"/>
  <c r="V136" i="30"/>
  <c r="W136" i="30"/>
  <c r="X136" i="30"/>
  <c r="Y136" i="30"/>
  <c r="Z136" i="30"/>
  <c r="B137" i="30"/>
  <c r="C137" i="30"/>
  <c r="D137" i="30"/>
  <c r="E137" i="30"/>
  <c r="G137" i="30"/>
  <c r="I137" i="30"/>
  <c r="J137" i="30"/>
  <c r="K137" i="30"/>
  <c r="L137" i="30"/>
  <c r="M137" i="30"/>
  <c r="N137" i="30"/>
  <c r="P137" i="30"/>
  <c r="Q137" i="30"/>
  <c r="R137" i="30"/>
  <c r="S137" i="30"/>
  <c r="T137" i="30"/>
  <c r="V137" i="30"/>
  <c r="W137" i="30"/>
  <c r="X137" i="30"/>
  <c r="Y137" i="30"/>
  <c r="Z137" i="30"/>
  <c r="B138" i="30"/>
  <c r="C138" i="30"/>
  <c r="D138" i="30"/>
  <c r="E138" i="30"/>
  <c r="G138" i="30"/>
  <c r="I138" i="30"/>
  <c r="J138" i="30"/>
  <c r="K138" i="30"/>
  <c r="L138" i="30"/>
  <c r="M138" i="30"/>
  <c r="N138" i="30"/>
  <c r="P138" i="30"/>
  <c r="Q138" i="30"/>
  <c r="R138" i="30"/>
  <c r="S138" i="30"/>
  <c r="T138" i="30"/>
  <c r="V138" i="30"/>
  <c r="W138" i="30"/>
  <c r="X138" i="30"/>
  <c r="Y138" i="30"/>
  <c r="Z138" i="30"/>
  <c r="B139" i="30"/>
  <c r="C139" i="30"/>
  <c r="D139" i="30"/>
  <c r="E139" i="30"/>
  <c r="G139" i="30"/>
  <c r="I139" i="30"/>
  <c r="J139" i="30"/>
  <c r="K139" i="30"/>
  <c r="L139" i="30"/>
  <c r="M139" i="30"/>
  <c r="N139" i="30"/>
  <c r="P139" i="30"/>
  <c r="Q139" i="30"/>
  <c r="R139" i="30"/>
  <c r="S139" i="30"/>
  <c r="T139" i="30"/>
  <c r="V139" i="30"/>
  <c r="W139" i="30"/>
  <c r="X139" i="30"/>
  <c r="Y139" i="30"/>
  <c r="Z139" i="30"/>
  <c r="B140" i="30"/>
  <c r="C140" i="30"/>
  <c r="D140" i="30"/>
  <c r="E140" i="30"/>
  <c r="G140" i="30"/>
  <c r="I140" i="30"/>
  <c r="J140" i="30"/>
  <c r="K140" i="30"/>
  <c r="L140" i="30"/>
  <c r="M140" i="30"/>
  <c r="N140" i="30"/>
  <c r="P140" i="30"/>
  <c r="Q140" i="30"/>
  <c r="R140" i="30"/>
  <c r="S140" i="30"/>
  <c r="T140" i="30"/>
  <c r="V140" i="30"/>
  <c r="W140" i="30"/>
  <c r="X140" i="30"/>
  <c r="Y140" i="30"/>
  <c r="Z140" i="30"/>
  <c r="B141" i="30"/>
  <c r="C141" i="30"/>
  <c r="D141" i="30"/>
  <c r="E141" i="30"/>
  <c r="F141" i="30"/>
  <c r="G141" i="30"/>
  <c r="I141" i="30"/>
  <c r="J141" i="30"/>
  <c r="K141" i="30"/>
  <c r="L141" i="30"/>
  <c r="M141" i="30"/>
  <c r="N141" i="30"/>
  <c r="P141" i="30"/>
  <c r="Q141" i="30"/>
  <c r="R141" i="30"/>
  <c r="S141" i="30"/>
  <c r="T141" i="30"/>
  <c r="W141" i="30"/>
  <c r="X141" i="30"/>
  <c r="Y141" i="30"/>
  <c r="Z141" i="30"/>
  <c r="A5" i="26"/>
  <c r="B11" i="26"/>
  <c r="C11" i="26"/>
  <c r="D11" i="26"/>
  <c r="F11" i="26"/>
  <c r="G11" i="26"/>
  <c r="H11" i="26"/>
  <c r="J11" i="26"/>
  <c r="K11" i="26"/>
  <c r="L11" i="26"/>
  <c r="M11" i="26"/>
  <c r="N11" i="26"/>
  <c r="P11" i="26"/>
  <c r="Q11" i="26"/>
  <c r="R11" i="26"/>
  <c r="S11" i="26"/>
  <c r="T11" i="26"/>
  <c r="B13" i="26"/>
  <c r="C13" i="26"/>
  <c r="D13" i="26"/>
  <c r="F13" i="26"/>
  <c r="G13" i="26"/>
  <c r="H13" i="26"/>
  <c r="J13" i="26"/>
  <c r="K13" i="26"/>
  <c r="L13" i="26"/>
  <c r="M13" i="26"/>
  <c r="N13" i="26"/>
  <c r="P13" i="26"/>
  <c r="Q13" i="26"/>
  <c r="R13" i="26"/>
  <c r="S13" i="26"/>
  <c r="T13" i="26"/>
  <c r="B14" i="26"/>
  <c r="C14" i="26"/>
  <c r="D14" i="26"/>
  <c r="F14" i="26"/>
  <c r="G14" i="26"/>
  <c r="H14" i="26"/>
  <c r="J14" i="26"/>
  <c r="K14" i="26"/>
  <c r="L14" i="26"/>
  <c r="M14" i="26"/>
  <c r="N14" i="26"/>
  <c r="P14" i="26"/>
  <c r="Q14" i="26"/>
  <c r="R14" i="26"/>
  <c r="S14" i="26"/>
  <c r="T14" i="26"/>
  <c r="B15" i="26"/>
  <c r="C15" i="26"/>
  <c r="D15" i="26"/>
  <c r="F15" i="26"/>
  <c r="G15" i="26"/>
  <c r="H15" i="26"/>
  <c r="J15" i="26"/>
  <c r="K15" i="26"/>
  <c r="L15" i="26"/>
  <c r="M15" i="26"/>
  <c r="N15" i="26"/>
  <c r="P15" i="26"/>
  <c r="Q15" i="26"/>
  <c r="R15" i="26"/>
  <c r="S15" i="26"/>
  <c r="T15" i="26"/>
  <c r="B16" i="26"/>
  <c r="C16" i="26"/>
  <c r="D16" i="26"/>
  <c r="F16" i="26"/>
  <c r="G16" i="26"/>
  <c r="H16" i="26"/>
  <c r="J16" i="26"/>
  <c r="K16" i="26"/>
  <c r="L16" i="26"/>
  <c r="M16" i="26"/>
  <c r="N16" i="26"/>
  <c r="P16" i="26"/>
  <c r="Q16" i="26"/>
  <c r="R16" i="26"/>
  <c r="S16" i="26"/>
  <c r="T16" i="26"/>
  <c r="B17" i="26"/>
  <c r="C17" i="26"/>
  <c r="D17" i="26"/>
  <c r="F17" i="26"/>
  <c r="G17" i="26"/>
  <c r="H17" i="26"/>
  <c r="J17" i="26"/>
  <c r="K17" i="26"/>
  <c r="L17" i="26"/>
  <c r="M17" i="26"/>
  <c r="N17" i="26"/>
  <c r="P17" i="26"/>
  <c r="Q17" i="26"/>
  <c r="R17" i="26"/>
  <c r="S17" i="26"/>
  <c r="T17" i="26"/>
  <c r="B18" i="26"/>
  <c r="C18" i="26"/>
  <c r="D18" i="26"/>
  <c r="F18" i="26"/>
  <c r="G18" i="26"/>
  <c r="H18" i="26"/>
  <c r="J18" i="26"/>
  <c r="K18" i="26"/>
  <c r="L18" i="26"/>
  <c r="M18" i="26"/>
  <c r="N18" i="26"/>
  <c r="P18" i="26"/>
  <c r="Q18" i="26"/>
  <c r="R18" i="26"/>
  <c r="S18" i="26"/>
  <c r="T18" i="26"/>
  <c r="B19" i="26"/>
  <c r="C19" i="26"/>
  <c r="D19" i="26"/>
  <c r="F19" i="26"/>
  <c r="G19" i="26"/>
  <c r="H19" i="26"/>
  <c r="J19" i="26"/>
  <c r="K19" i="26"/>
  <c r="L19" i="26"/>
  <c r="M19" i="26"/>
  <c r="N19" i="26"/>
  <c r="Q19" i="26"/>
  <c r="R19" i="26"/>
  <c r="S19" i="26"/>
  <c r="T19" i="26"/>
  <c r="B23" i="26"/>
  <c r="C23" i="26"/>
  <c r="D23" i="26"/>
  <c r="F23" i="26"/>
  <c r="G23" i="26"/>
  <c r="H23" i="26"/>
  <c r="J23" i="26"/>
  <c r="K23" i="26"/>
  <c r="L23" i="26"/>
  <c r="M23" i="26"/>
  <c r="N23" i="26"/>
  <c r="P23" i="26"/>
  <c r="Q23" i="26"/>
  <c r="R23" i="26"/>
  <c r="S23" i="26"/>
  <c r="T23" i="26"/>
  <c r="B24" i="26"/>
  <c r="C24" i="26"/>
  <c r="D24" i="26"/>
  <c r="F24" i="26"/>
  <c r="G24" i="26"/>
  <c r="H24" i="26"/>
  <c r="J24" i="26"/>
  <c r="K24" i="26"/>
  <c r="L24" i="26"/>
  <c r="M24" i="26"/>
  <c r="N24" i="26"/>
  <c r="P24" i="26"/>
  <c r="Q24" i="26"/>
  <c r="R24" i="26"/>
  <c r="S24" i="26"/>
  <c r="T24" i="26"/>
  <c r="B25" i="26"/>
  <c r="C25" i="26"/>
  <c r="D25" i="26"/>
  <c r="F25" i="26"/>
  <c r="G25" i="26"/>
  <c r="H25" i="26"/>
  <c r="J25" i="26"/>
  <c r="K25" i="26"/>
  <c r="L25" i="26"/>
  <c r="M25" i="26"/>
  <c r="N25" i="26"/>
  <c r="P25" i="26"/>
  <c r="Q25" i="26"/>
  <c r="R25" i="26"/>
  <c r="S25" i="26"/>
  <c r="T25" i="26"/>
  <c r="B26" i="26"/>
  <c r="C26" i="26"/>
  <c r="D26" i="26"/>
  <c r="F26" i="26"/>
  <c r="G26" i="26"/>
  <c r="H26" i="26"/>
  <c r="J26" i="26"/>
  <c r="K26" i="26"/>
  <c r="L26" i="26"/>
  <c r="M26" i="26"/>
  <c r="N26" i="26"/>
  <c r="P26" i="26"/>
  <c r="Q26" i="26"/>
  <c r="R26" i="26"/>
  <c r="S26" i="26"/>
  <c r="T26" i="26"/>
  <c r="B27" i="26"/>
  <c r="C27" i="26"/>
  <c r="D27" i="26"/>
  <c r="F27" i="26"/>
  <c r="G27" i="26"/>
  <c r="H27" i="26"/>
  <c r="J27" i="26"/>
  <c r="K27" i="26"/>
  <c r="L27" i="26"/>
  <c r="M27" i="26"/>
  <c r="N27" i="26"/>
  <c r="P27" i="26"/>
  <c r="Q27" i="26"/>
  <c r="R27" i="26"/>
  <c r="S27" i="26"/>
  <c r="T27" i="26"/>
  <c r="B28" i="26"/>
  <c r="C28" i="26"/>
  <c r="D28" i="26"/>
  <c r="F28" i="26"/>
  <c r="G28" i="26"/>
  <c r="H28" i="26"/>
  <c r="J28" i="26"/>
  <c r="K28" i="26"/>
  <c r="L28" i="26"/>
  <c r="M28" i="26"/>
  <c r="N28" i="26"/>
  <c r="P28" i="26"/>
  <c r="Q28" i="26"/>
  <c r="R28" i="26"/>
  <c r="S28" i="26"/>
  <c r="T28" i="26"/>
  <c r="B29" i="26"/>
  <c r="C29" i="26"/>
  <c r="D29" i="26"/>
  <c r="F29" i="26"/>
  <c r="G29" i="26"/>
  <c r="H29" i="26"/>
  <c r="J29" i="26"/>
  <c r="K29" i="26"/>
  <c r="L29" i="26"/>
  <c r="M29" i="26"/>
  <c r="N29" i="26"/>
  <c r="P29" i="26"/>
  <c r="Q29" i="26"/>
  <c r="R29" i="26"/>
  <c r="S29" i="26"/>
  <c r="T29" i="26"/>
  <c r="B30" i="26"/>
  <c r="C30" i="26"/>
  <c r="D30" i="26"/>
  <c r="F30" i="26"/>
  <c r="G30" i="26"/>
  <c r="H30" i="26"/>
  <c r="J30" i="26"/>
  <c r="K30" i="26"/>
  <c r="L30" i="26"/>
  <c r="M30" i="26"/>
  <c r="N30" i="26"/>
  <c r="P30" i="26"/>
  <c r="Q30" i="26"/>
  <c r="R30" i="26"/>
  <c r="S30" i="26"/>
  <c r="T30" i="26"/>
  <c r="B31" i="26"/>
  <c r="C31" i="26"/>
  <c r="D31" i="26"/>
  <c r="F31" i="26"/>
  <c r="G31" i="26"/>
  <c r="H31" i="26"/>
  <c r="J31" i="26"/>
  <c r="K31" i="26"/>
  <c r="L31" i="26"/>
  <c r="M31" i="26"/>
  <c r="N31" i="26"/>
  <c r="P31" i="26"/>
  <c r="Q31" i="26"/>
  <c r="R31" i="26"/>
  <c r="S31" i="26"/>
  <c r="T31" i="26"/>
  <c r="B32" i="26"/>
  <c r="C32" i="26"/>
  <c r="D32" i="26"/>
  <c r="F32" i="26"/>
  <c r="G32" i="26"/>
  <c r="H32" i="26"/>
  <c r="J32" i="26"/>
  <c r="K32" i="26"/>
  <c r="L32" i="26"/>
  <c r="M32" i="26"/>
  <c r="N32" i="26"/>
  <c r="P32" i="26"/>
  <c r="Q32" i="26"/>
  <c r="R32" i="26"/>
  <c r="S32" i="26"/>
  <c r="T32" i="26"/>
  <c r="B33" i="26"/>
  <c r="C33" i="26"/>
  <c r="D33" i="26"/>
  <c r="F33" i="26"/>
  <c r="G33" i="26"/>
  <c r="H33" i="26"/>
  <c r="J33" i="26"/>
  <c r="K33" i="26"/>
  <c r="L33" i="26"/>
  <c r="M33" i="26"/>
  <c r="N33" i="26"/>
  <c r="P33" i="26"/>
  <c r="Q33" i="26"/>
  <c r="R33" i="26"/>
  <c r="S33" i="26"/>
  <c r="T33" i="26"/>
  <c r="B34" i="26"/>
  <c r="C34" i="26"/>
  <c r="D34" i="26"/>
  <c r="F34" i="26"/>
  <c r="G34" i="26"/>
  <c r="H34" i="26"/>
  <c r="J34" i="26"/>
  <c r="K34" i="26"/>
  <c r="L34" i="26"/>
  <c r="M34" i="26"/>
  <c r="N34" i="26"/>
  <c r="P34" i="26"/>
  <c r="Q34" i="26"/>
  <c r="R34" i="26"/>
  <c r="S34" i="26"/>
  <c r="T34" i="26"/>
  <c r="B35" i="26"/>
  <c r="C35" i="26"/>
  <c r="D35" i="26"/>
  <c r="F35" i="26"/>
  <c r="G35" i="26"/>
  <c r="H35" i="26"/>
  <c r="J35" i="26"/>
  <c r="K35" i="26"/>
  <c r="L35" i="26"/>
  <c r="M35" i="26"/>
  <c r="N35" i="26"/>
  <c r="P35" i="26"/>
  <c r="Q35" i="26"/>
  <c r="R35" i="26"/>
  <c r="S35" i="26"/>
  <c r="T35" i="26"/>
  <c r="B36" i="26"/>
  <c r="C36" i="26"/>
  <c r="D36" i="26"/>
  <c r="F36" i="26"/>
  <c r="G36" i="26"/>
  <c r="H36" i="26"/>
  <c r="J36" i="26"/>
  <c r="K36" i="26"/>
  <c r="L36" i="26"/>
  <c r="M36" i="26"/>
  <c r="N36" i="26"/>
  <c r="P36" i="26"/>
  <c r="Q36" i="26"/>
  <c r="R36" i="26"/>
  <c r="S36" i="26"/>
  <c r="T36" i="26"/>
  <c r="B37" i="26"/>
  <c r="C37" i="26"/>
  <c r="D37" i="26"/>
  <c r="F37" i="26"/>
  <c r="G37" i="26"/>
  <c r="H37" i="26"/>
  <c r="J37" i="26"/>
  <c r="K37" i="26"/>
  <c r="L37" i="26"/>
  <c r="M37" i="26"/>
  <c r="N37" i="26"/>
  <c r="P37" i="26"/>
  <c r="Q37" i="26"/>
  <c r="R37" i="26"/>
  <c r="S37" i="26"/>
  <c r="T37" i="26"/>
  <c r="B38" i="26"/>
  <c r="C38" i="26"/>
  <c r="D38" i="26"/>
  <c r="F38" i="26"/>
  <c r="G38" i="26"/>
  <c r="H38" i="26"/>
  <c r="J38" i="26"/>
  <c r="K38" i="26"/>
  <c r="L38" i="26"/>
  <c r="M38" i="26"/>
  <c r="N38" i="26"/>
  <c r="P38" i="26"/>
  <c r="Q38" i="26"/>
  <c r="R38" i="26"/>
  <c r="S38" i="26"/>
  <c r="T38" i="26"/>
  <c r="B39" i="26"/>
  <c r="C39" i="26"/>
  <c r="D39" i="26"/>
  <c r="F39" i="26"/>
  <c r="G39" i="26"/>
  <c r="H39" i="26"/>
  <c r="J39" i="26"/>
  <c r="K39" i="26"/>
  <c r="L39" i="26"/>
  <c r="M39" i="26"/>
  <c r="N39" i="26"/>
  <c r="P39" i="26"/>
  <c r="Q39" i="26"/>
  <c r="R39" i="26"/>
  <c r="S39" i="26"/>
  <c r="T39" i="26"/>
  <c r="B40" i="26"/>
  <c r="C40" i="26"/>
  <c r="D40" i="26"/>
  <c r="F40" i="26"/>
  <c r="G40" i="26"/>
  <c r="H40" i="26"/>
  <c r="J40" i="26"/>
  <c r="K40" i="26"/>
  <c r="L40" i="26"/>
  <c r="M40" i="26"/>
  <c r="N40" i="26"/>
  <c r="P40" i="26"/>
  <c r="Q40" i="26"/>
  <c r="R40" i="26"/>
  <c r="S40" i="26"/>
  <c r="T40" i="26"/>
  <c r="B41" i="26"/>
  <c r="C41" i="26"/>
  <c r="D41" i="26"/>
  <c r="F41" i="26"/>
  <c r="G41" i="26"/>
  <c r="H41" i="26"/>
  <c r="J41" i="26"/>
  <c r="K41" i="26"/>
  <c r="L41" i="26"/>
  <c r="M41" i="26"/>
  <c r="N41" i="26"/>
  <c r="P41" i="26"/>
  <c r="Q41" i="26"/>
  <c r="R41" i="26"/>
  <c r="S41" i="26"/>
  <c r="T41" i="26"/>
  <c r="B42" i="26"/>
  <c r="C42" i="26"/>
  <c r="D42" i="26"/>
  <c r="F42" i="26"/>
  <c r="G42" i="26"/>
  <c r="H42" i="26"/>
  <c r="J42" i="26"/>
  <c r="K42" i="26"/>
  <c r="L42" i="26"/>
  <c r="M42" i="26"/>
  <c r="N42" i="26"/>
  <c r="P42" i="26"/>
  <c r="Q42" i="26"/>
  <c r="R42" i="26"/>
  <c r="S42" i="26"/>
  <c r="T42" i="26"/>
  <c r="B43" i="26"/>
  <c r="C43" i="26"/>
  <c r="D43" i="26"/>
  <c r="F43" i="26"/>
  <c r="G43" i="26"/>
  <c r="H43" i="26"/>
  <c r="J43" i="26"/>
  <c r="K43" i="26"/>
  <c r="L43" i="26"/>
  <c r="M43" i="26"/>
  <c r="N43" i="26"/>
  <c r="P43" i="26"/>
  <c r="Q43" i="26"/>
  <c r="R43" i="26"/>
  <c r="S43" i="26"/>
  <c r="T43" i="26"/>
  <c r="B44" i="26"/>
  <c r="C44" i="26"/>
  <c r="D44" i="26"/>
  <c r="F44" i="26"/>
  <c r="G44" i="26"/>
  <c r="H44" i="26"/>
  <c r="J44" i="26"/>
  <c r="K44" i="26"/>
  <c r="L44" i="26"/>
  <c r="M44" i="26"/>
  <c r="N44" i="26"/>
  <c r="P44" i="26"/>
  <c r="Q44" i="26"/>
  <c r="R44" i="26"/>
  <c r="S44" i="26"/>
  <c r="T44" i="26"/>
  <c r="B45" i="26"/>
  <c r="C45" i="26"/>
  <c r="D45" i="26"/>
  <c r="F45" i="26"/>
  <c r="G45" i="26"/>
  <c r="H45" i="26"/>
  <c r="J45" i="26"/>
  <c r="K45" i="26"/>
  <c r="L45" i="26"/>
  <c r="M45" i="26"/>
  <c r="N45" i="26"/>
  <c r="P45" i="26"/>
  <c r="Q45" i="26"/>
  <c r="R45" i="26"/>
  <c r="S45" i="26"/>
  <c r="T45" i="26"/>
  <c r="B46" i="26"/>
  <c r="C46" i="26"/>
  <c r="D46" i="26"/>
  <c r="F46" i="26"/>
  <c r="G46" i="26"/>
  <c r="H46" i="26"/>
  <c r="J46" i="26"/>
  <c r="K46" i="26"/>
  <c r="L46" i="26"/>
  <c r="M46" i="26"/>
  <c r="N46" i="26"/>
  <c r="P46" i="26"/>
  <c r="Q46" i="26"/>
  <c r="R46" i="26"/>
  <c r="S46" i="26"/>
  <c r="T46" i="26"/>
  <c r="B47" i="26"/>
  <c r="C47" i="26"/>
  <c r="D47" i="26"/>
  <c r="F47" i="26"/>
  <c r="G47" i="26"/>
  <c r="H47" i="26"/>
  <c r="J47" i="26"/>
  <c r="K47" i="26"/>
  <c r="L47" i="26"/>
  <c r="M47" i="26"/>
  <c r="N47" i="26"/>
  <c r="P47" i="26"/>
  <c r="Q47" i="26"/>
  <c r="R47" i="26"/>
  <c r="S47" i="26"/>
  <c r="T47" i="26"/>
  <c r="B48" i="26"/>
  <c r="C48" i="26"/>
  <c r="D48" i="26"/>
  <c r="F48" i="26"/>
  <c r="G48" i="26"/>
  <c r="H48" i="26"/>
  <c r="J48" i="26"/>
  <c r="K48" i="26"/>
  <c r="L48" i="26"/>
  <c r="M48" i="26"/>
  <c r="N48" i="26"/>
  <c r="P48" i="26"/>
  <c r="Q48" i="26"/>
  <c r="R48" i="26"/>
  <c r="S48" i="26"/>
  <c r="T48" i="26"/>
  <c r="B49" i="26"/>
  <c r="C49" i="26"/>
  <c r="D49" i="26"/>
  <c r="F49" i="26"/>
  <c r="G49" i="26"/>
  <c r="H49" i="26"/>
  <c r="J49" i="26"/>
  <c r="K49" i="26"/>
  <c r="L49" i="26"/>
  <c r="M49" i="26"/>
  <c r="N49" i="26"/>
  <c r="P49" i="26"/>
  <c r="Q49" i="26"/>
  <c r="R49" i="26"/>
  <c r="S49" i="26"/>
  <c r="T49" i="26"/>
  <c r="B50" i="26"/>
  <c r="C50" i="26"/>
  <c r="D50" i="26"/>
  <c r="F50" i="26"/>
  <c r="G50" i="26"/>
  <c r="H50" i="26"/>
  <c r="J50" i="26"/>
  <c r="K50" i="26"/>
  <c r="L50" i="26"/>
  <c r="M50" i="26"/>
  <c r="N50" i="26"/>
  <c r="P50" i="26"/>
  <c r="Q50" i="26"/>
  <c r="R50" i="26"/>
  <c r="S50" i="26"/>
  <c r="T50" i="26"/>
  <c r="B51" i="26"/>
  <c r="C51" i="26"/>
  <c r="D51" i="26"/>
  <c r="F51" i="26"/>
  <c r="G51" i="26"/>
  <c r="H51" i="26"/>
  <c r="J51" i="26"/>
  <c r="K51" i="26"/>
  <c r="L51" i="26"/>
  <c r="M51" i="26"/>
  <c r="N51" i="26"/>
  <c r="P51" i="26"/>
  <c r="Q51" i="26"/>
  <c r="R51" i="26"/>
  <c r="S51" i="26"/>
  <c r="T51" i="26"/>
  <c r="B52" i="26"/>
  <c r="C52" i="26"/>
  <c r="D52" i="26"/>
  <c r="F52" i="26"/>
  <c r="G52" i="26"/>
  <c r="H52" i="26"/>
  <c r="J52" i="26"/>
  <c r="K52" i="26"/>
  <c r="L52" i="26"/>
  <c r="M52" i="26"/>
  <c r="N52" i="26"/>
  <c r="P52" i="26"/>
  <c r="Q52" i="26"/>
  <c r="R52" i="26"/>
  <c r="S52" i="26"/>
  <c r="T52" i="26"/>
  <c r="B53" i="26"/>
  <c r="C53" i="26"/>
  <c r="D53" i="26"/>
  <c r="F53" i="26"/>
  <c r="G53" i="26"/>
  <c r="H53" i="26"/>
  <c r="J53" i="26"/>
  <c r="K53" i="26"/>
  <c r="L53" i="26"/>
  <c r="M53" i="26"/>
  <c r="N53" i="26"/>
  <c r="P53" i="26"/>
  <c r="Q53" i="26"/>
  <c r="R53" i="26"/>
  <c r="S53" i="26"/>
  <c r="T53" i="26"/>
  <c r="B54" i="26"/>
  <c r="C54" i="26"/>
  <c r="D54" i="26"/>
  <c r="F54" i="26"/>
  <c r="G54" i="26"/>
  <c r="H54" i="26"/>
  <c r="J54" i="26"/>
  <c r="K54" i="26"/>
  <c r="L54" i="26"/>
  <c r="M54" i="26"/>
  <c r="N54" i="26"/>
  <c r="P54" i="26"/>
  <c r="Q54" i="26"/>
  <c r="R54" i="26"/>
  <c r="S54" i="26"/>
  <c r="T54" i="26"/>
  <c r="B55" i="26"/>
  <c r="C55" i="26"/>
  <c r="D55" i="26"/>
  <c r="F55" i="26"/>
  <c r="G55" i="26"/>
  <c r="H55" i="26"/>
  <c r="J55" i="26"/>
  <c r="K55" i="26"/>
  <c r="L55" i="26"/>
  <c r="M55" i="26"/>
  <c r="N55" i="26"/>
  <c r="P55" i="26"/>
  <c r="Q55" i="26"/>
  <c r="R55" i="26"/>
  <c r="S55" i="26"/>
  <c r="T55" i="26"/>
  <c r="B56" i="26"/>
  <c r="C56" i="26"/>
  <c r="D56" i="26"/>
  <c r="F56" i="26"/>
  <c r="G56" i="26"/>
  <c r="H56" i="26"/>
  <c r="J56" i="26"/>
  <c r="K56" i="26"/>
  <c r="L56" i="26"/>
  <c r="M56" i="26"/>
  <c r="N56" i="26"/>
  <c r="P56" i="26"/>
  <c r="Q56" i="26"/>
  <c r="R56" i="26"/>
  <c r="S56" i="26"/>
  <c r="T56" i="26"/>
  <c r="B57" i="26"/>
  <c r="C57" i="26"/>
  <c r="D57" i="26"/>
  <c r="F57" i="26"/>
  <c r="G57" i="26"/>
  <c r="H57" i="26"/>
  <c r="J57" i="26"/>
  <c r="K57" i="26"/>
  <c r="L57" i="26"/>
  <c r="M57" i="26"/>
  <c r="N57" i="26"/>
  <c r="P57" i="26"/>
  <c r="Q57" i="26"/>
  <c r="R57" i="26"/>
  <c r="S57" i="26"/>
  <c r="T57" i="26"/>
  <c r="B58" i="26"/>
  <c r="C58" i="26"/>
  <c r="D58" i="26"/>
  <c r="F58" i="26"/>
  <c r="G58" i="26"/>
  <c r="H58" i="26"/>
  <c r="J58" i="26"/>
  <c r="K58" i="26"/>
  <c r="L58" i="26"/>
  <c r="M58" i="26"/>
  <c r="N58" i="26"/>
  <c r="P58" i="26"/>
  <c r="Q58" i="26"/>
  <c r="R58" i="26"/>
  <c r="S58" i="26"/>
  <c r="T58" i="26"/>
  <c r="B59" i="26"/>
  <c r="C59" i="26"/>
  <c r="D59" i="26"/>
  <c r="F59" i="26"/>
  <c r="G59" i="26"/>
  <c r="H59" i="26"/>
  <c r="J59" i="26"/>
  <c r="K59" i="26"/>
  <c r="L59" i="26"/>
  <c r="M59" i="26"/>
  <c r="N59" i="26"/>
  <c r="P59" i="26"/>
  <c r="Q59" i="26"/>
  <c r="R59" i="26"/>
  <c r="S59" i="26"/>
  <c r="T59" i="26"/>
  <c r="B60" i="26"/>
  <c r="C60" i="26"/>
  <c r="D60" i="26"/>
  <c r="F60" i="26"/>
  <c r="G60" i="26"/>
  <c r="H60" i="26"/>
  <c r="J60" i="26"/>
  <c r="K60" i="26"/>
  <c r="L60" i="26"/>
  <c r="M60" i="26"/>
  <c r="N60" i="26"/>
  <c r="P60" i="26"/>
  <c r="Q60" i="26"/>
  <c r="R60" i="26"/>
  <c r="S60" i="26"/>
  <c r="T60" i="26"/>
  <c r="B61" i="26"/>
  <c r="C61" i="26"/>
  <c r="D61" i="26"/>
  <c r="F61" i="26"/>
  <c r="G61" i="26"/>
  <c r="H61" i="26"/>
  <c r="J61" i="26"/>
  <c r="K61" i="26"/>
  <c r="L61" i="26"/>
  <c r="M61" i="26"/>
  <c r="N61" i="26"/>
  <c r="P61" i="26"/>
  <c r="Q61" i="26"/>
  <c r="R61" i="26"/>
  <c r="S61" i="26"/>
  <c r="T61" i="26"/>
  <c r="B62" i="26"/>
  <c r="C62" i="26"/>
  <c r="D62" i="26"/>
  <c r="F62" i="26"/>
  <c r="G62" i="26"/>
  <c r="H62" i="26"/>
  <c r="J62" i="26"/>
  <c r="K62" i="26"/>
  <c r="L62" i="26"/>
  <c r="M62" i="26"/>
  <c r="N62" i="26"/>
  <c r="P62" i="26"/>
  <c r="Q62" i="26"/>
  <c r="R62" i="26"/>
  <c r="S62" i="26"/>
  <c r="T62" i="26"/>
  <c r="B63" i="26"/>
  <c r="C63" i="26"/>
  <c r="D63" i="26"/>
  <c r="F63" i="26"/>
  <c r="G63" i="26"/>
  <c r="H63" i="26"/>
  <c r="J63" i="26"/>
  <c r="K63" i="26"/>
  <c r="L63" i="26"/>
  <c r="M63" i="26"/>
  <c r="N63" i="26"/>
  <c r="P63" i="26"/>
  <c r="Q63" i="26"/>
  <c r="R63" i="26"/>
  <c r="S63" i="26"/>
  <c r="T63" i="26"/>
  <c r="B64" i="26"/>
  <c r="C64" i="26"/>
  <c r="D64" i="26"/>
  <c r="F64" i="26"/>
  <c r="G64" i="26"/>
  <c r="H64" i="26"/>
  <c r="J64" i="26"/>
  <c r="K64" i="26"/>
  <c r="L64" i="26"/>
  <c r="M64" i="26"/>
  <c r="N64" i="26"/>
  <c r="P64" i="26"/>
  <c r="Q64" i="26"/>
  <c r="R64" i="26"/>
  <c r="S64" i="26"/>
  <c r="T64" i="26"/>
  <c r="B65" i="26"/>
  <c r="C65" i="26"/>
  <c r="D65" i="26"/>
  <c r="F65" i="26"/>
  <c r="G65" i="26"/>
  <c r="H65" i="26"/>
  <c r="J65" i="26"/>
  <c r="K65" i="26"/>
  <c r="L65" i="26"/>
  <c r="M65" i="26"/>
  <c r="N65" i="26"/>
  <c r="P65" i="26"/>
  <c r="Q65" i="26"/>
  <c r="R65" i="26"/>
  <c r="S65" i="26"/>
  <c r="T65" i="26"/>
  <c r="B66" i="26"/>
  <c r="C66" i="26"/>
  <c r="D66" i="26"/>
  <c r="F66" i="26"/>
  <c r="G66" i="26"/>
  <c r="H66" i="26"/>
  <c r="J66" i="26"/>
  <c r="K66" i="26"/>
  <c r="L66" i="26"/>
  <c r="M66" i="26"/>
  <c r="N66" i="26"/>
  <c r="P66" i="26"/>
  <c r="Q66" i="26"/>
  <c r="R66" i="26"/>
  <c r="S66" i="26"/>
  <c r="T66" i="26"/>
  <c r="B67" i="26"/>
  <c r="C67" i="26"/>
  <c r="D67" i="26"/>
  <c r="F67" i="26"/>
  <c r="G67" i="26"/>
  <c r="H67" i="26"/>
  <c r="J67" i="26"/>
  <c r="K67" i="26"/>
  <c r="L67" i="26"/>
  <c r="M67" i="26"/>
  <c r="N67" i="26"/>
  <c r="P67" i="26"/>
  <c r="Q67" i="26"/>
  <c r="R67" i="26"/>
  <c r="S67" i="26"/>
  <c r="T67" i="26"/>
  <c r="B68" i="26"/>
  <c r="C68" i="26"/>
  <c r="D68" i="26"/>
  <c r="F68" i="26"/>
  <c r="G68" i="26"/>
  <c r="H68" i="26"/>
  <c r="J68" i="26"/>
  <c r="K68" i="26"/>
  <c r="L68" i="26"/>
  <c r="M68" i="26"/>
  <c r="N68" i="26"/>
  <c r="P68" i="26"/>
  <c r="Q68" i="26"/>
  <c r="R68" i="26"/>
  <c r="S68" i="26"/>
  <c r="T68" i="26"/>
  <c r="B69" i="26"/>
  <c r="C69" i="26"/>
  <c r="D69" i="26"/>
  <c r="F69" i="26"/>
  <c r="G69" i="26"/>
  <c r="H69" i="26"/>
  <c r="J69" i="26"/>
  <c r="K69" i="26"/>
  <c r="L69" i="26"/>
  <c r="M69" i="26"/>
  <c r="N69" i="26"/>
  <c r="P69" i="26"/>
  <c r="Q69" i="26"/>
  <c r="R69" i="26"/>
  <c r="S69" i="26"/>
  <c r="T69" i="26"/>
  <c r="B70" i="26"/>
  <c r="C70" i="26"/>
  <c r="D70" i="26"/>
  <c r="F70" i="26"/>
  <c r="G70" i="26"/>
  <c r="H70" i="26"/>
  <c r="J70" i="26"/>
  <c r="K70" i="26"/>
  <c r="L70" i="26"/>
  <c r="M70" i="26"/>
  <c r="N70" i="26"/>
  <c r="P70" i="26"/>
  <c r="Q70" i="26"/>
  <c r="R70" i="26"/>
  <c r="S70" i="26"/>
  <c r="T70" i="26"/>
  <c r="B71" i="26"/>
  <c r="C71" i="26"/>
  <c r="D71" i="26"/>
  <c r="F71" i="26"/>
  <c r="G71" i="26"/>
  <c r="H71" i="26"/>
  <c r="J71" i="26"/>
  <c r="K71" i="26"/>
  <c r="L71" i="26"/>
  <c r="M71" i="26"/>
  <c r="N71" i="26"/>
  <c r="P71" i="26"/>
  <c r="Q71" i="26"/>
  <c r="R71" i="26"/>
  <c r="S71" i="26"/>
  <c r="T71" i="26"/>
  <c r="B72" i="26"/>
  <c r="C72" i="26"/>
  <c r="D72" i="26"/>
  <c r="F72" i="26"/>
  <c r="G72" i="26"/>
  <c r="H72" i="26"/>
  <c r="J72" i="26"/>
  <c r="K72" i="26"/>
  <c r="L72" i="26"/>
  <c r="M72" i="26"/>
  <c r="N72" i="26"/>
  <c r="P72" i="26"/>
  <c r="Q72" i="26"/>
  <c r="R72" i="26"/>
  <c r="S72" i="26"/>
  <c r="T72" i="26"/>
  <c r="B73" i="26"/>
  <c r="C73" i="26"/>
  <c r="D73" i="26"/>
  <c r="F73" i="26"/>
  <c r="G73" i="26"/>
  <c r="H73" i="26"/>
  <c r="J73" i="26"/>
  <c r="K73" i="26"/>
  <c r="L73" i="26"/>
  <c r="M73" i="26"/>
  <c r="N73" i="26"/>
  <c r="P73" i="26"/>
  <c r="Q73" i="26"/>
  <c r="R73" i="26"/>
  <c r="S73" i="26"/>
  <c r="T73" i="26"/>
  <c r="B74" i="26"/>
  <c r="C74" i="26"/>
  <c r="D74" i="26"/>
  <c r="F74" i="26"/>
  <c r="G74" i="26"/>
  <c r="H74" i="26"/>
  <c r="J74" i="26"/>
  <c r="K74" i="26"/>
  <c r="L74" i="26"/>
  <c r="M74" i="26"/>
  <c r="N74" i="26"/>
  <c r="P74" i="26"/>
  <c r="Q74" i="26"/>
  <c r="R74" i="26"/>
  <c r="S74" i="26"/>
  <c r="T74" i="26"/>
  <c r="B75" i="26"/>
  <c r="C75" i="26"/>
  <c r="D75" i="26"/>
  <c r="F75" i="26"/>
  <c r="G75" i="26"/>
  <c r="H75" i="26"/>
  <c r="J75" i="26"/>
  <c r="K75" i="26"/>
  <c r="L75" i="26"/>
  <c r="M75" i="26"/>
  <c r="N75" i="26"/>
  <c r="P75" i="26"/>
  <c r="Q75" i="26"/>
  <c r="R75" i="26"/>
  <c r="S75" i="26"/>
  <c r="T75" i="26"/>
  <c r="B76" i="26"/>
  <c r="C76" i="26"/>
  <c r="D76" i="26"/>
  <c r="F76" i="26"/>
  <c r="G76" i="26"/>
  <c r="H76" i="26"/>
  <c r="J76" i="26"/>
  <c r="K76" i="26"/>
  <c r="L76" i="26"/>
  <c r="M76" i="26"/>
  <c r="N76" i="26"/>
  <c r="P76" i="26"/>
  <c r="Q76" i="26"/>
  <c r="R76" i="26"/>
  <c r="S76" i="26"/>
  <c r="T76" i="26"/>
  <c r="B77" i="26"/>
  <c r="C77" i="26"/>
  <c r="D77" i="26"/>
  <c r="F77" i="26"/>
  <c r="G77" i="26"/>
  <c r="H77" i="26"/>
  <c r="J77" i="26"/>
  <c r="K77" i="26"/>
  <c r="L77" i="26"/>
  <c r="M77" i="26"/>
  <c r="N77" i="26"/>
  <c r="P77" i="26"/>
  <c r="Q77" i="26"/>
  <c r="R77" i="26"/>
  <c r="S77" i="26"/>
  <c r="T77" i="26"/>
  <c r="B78" i="26"/>
  <c r="C78" i="26"/>
  <c r="D78" i="26"/>
  <c r="F78" i="26"/>
  <c r="G78" i="26"/>
  <c r="H78" i="26"/>
  <c r="I78" i="26"/>
  <c r="J78" i="26"/>
  <c r="K78" i="26"/>
  <c r="L78" i="26"/>
  <c r="M78" i="26"/>
  <c r="N78" i="26"/>
  <c r="P78" i="26"/>
  <c r="Q78" i="26"/>
  <c r="R78" i="26"/>
  <c r="S78" i="26"/>
  <c r="T78" i="26"/>
  <c r="B79" i="26"/>
  <c r="C79" i="26"/>
  <c r="D79" i="26"/>
  <c r="F79" i="26"/>
  <c r="G79" i="26"/>
  <c r="H79" i="26"/>
  <c r="J79" i="26"/>
  <c r="K79" i="26"/>
  <c r="L79" i="26"/>
  <c r="M79" i="26"/>
  <c r="N79" i="26"/>
  <c r="P79" i="26"/>
  <c r="Q79" i="26"/>
  <c r="R79" i="26"/>
  <c r="S79" i="26"/>
  <c r="T79" i="26"/>
  <c r="B80" i="26"/>
  <c r="C80" i="26"/>
  <c r="D80" i="26"/>
  <c r="F80" i="26"/>
  <c r="G80" i="26"/>
  <c r="H80" i="26"/>
  <c r="J80" i="26"/>
  <c r="K80" i="26"/>
  <c r="L80" i="26"/>
  <c r="M80" i="26"/>
  <c r="N80" i="26"/>
  <c r="P80" i="26"/>
  <c r="Q80" i="26"/>
  <c r="R80" i="26"/>
  <c r="S80" i="26"/>
  <c r="T80" i="26"/>
  <c r="B81" i="26"/>
  <c r="C81" i="26"/>
  <c r="D81" i="26"/>
  <c r="F81" i="26"/>
  <c r="G81" i="26"/>
  <c r="H81" i="26"/>
  <c r="J81" i="26"/>
  <c r="K81" i="26"/>
  <c r="L81" i="26"/>
  <c r="M81" i="26"/>
  <c r="N81" i="26"/>
  <c r="P81" i="26"/>
  <c r="Q81" i="26"/>
  <c r="R81" i="26"/>
  <c r="S81" i="26"/>
  <c r="T81" i="26"/>
  <c r="B82" i="26"/>
  <c r="C82" i="26"/>
  <c r="D82" i="26"/>
  <c r="F82" i="26"/>
  <c r="G82" i="26"/>
  <c r="H82" i="26"/>
  <c r="J82" i="26"/>
  <c r="K82" i="26"/>
  <c r="L82" i="26"/>
  <c r="M82" i="26"/>
  <c r="N82" i="26"/>
  <c r="P82" i="26"/>
  <c r="Q82" i="26"/>
  <c r="R82" i="26"/>
  <c r="S82" i="26"/>
  <c r="T82" i="26"/>
  <c r="B83" i="26"/>
  <c r="C83" i="26"/>
  <c r="D83" i="26"/>
  <c r="F83" i="26"/>
  <c r="G83" i="26"/>
  <c r="H83" i="26"/>
  <c r="J83" i="26"/>
  <c r="K83" i="26"/>
  <c r="L83" i="26"/>
  <c r="M83" i="26"/>
  <c r="N83" i="26"/>
  <c r="P83" i="26"/>
  <c r="Q83" i="26"/>
  <c r="R83" i="26"/>
  <c r="S83" i="26"/>
  <c r="T83" i="26"/>
  <c r="B84" i="26"/>
  <c r="C84" i="26"/>
  <c r="D84" i="26"/>
  <c r="F84" i="26"/>
  <c r="G84" i="26"/>
  <c r="H84" i="26"/>
  <c r="J84" i="26"/>
  <c r="K84" i="26"/>
  <c r="L84" i="26"/>
  <c r="M84" i="26"/>
  <c r="N84" i="26"/>
  <c r="P84" i="26"/>
  <c r="Q84" i="26"/>
  <c r="R84" i="26"/>
  <c r="S84" i="26"/>
  <c r="T84" i="26"/>
  <c r="B85" i="26"/>
  <c r="C85" i="26"/>
  <c r="D85" i="26"/>
  <c r="F85" i="26"/>
  <c r="G85" i="26"/>
  <c r="H85" i="26"/>
  <c r="J85" i="26"/>
  <c r="K85" i="26"/>
  <c r="L85" i="26"/>
  <c r="M85" i="26"/>
  <c r="N85" i="26"/>
  <c r="P85" i="26"/>
  <c r="Q85" i="26"/>
  <c r="R85" i="26"/>
  <c r="S85" i="26"/>
  <c r="T85" i="26"/>
  <c r="B86" i="26"/>
  <c r="C86" i="26"/>
  <c r="D86" i="26"/>
  <c r="F86" i="26"/>
  <c r="G86" i="26"/>
  <c r="H86" i="26"/>
  <c r="J86" i="26"/>
  <c r="K86" i="26"/>
  <c r="L86" i="26"/>
  <c r="M86" i="26"/>
  <c r="N86" i="26"/>
  <c r="P86" i="26"/>
  <c r="Q86" i="26"/>
  <c r="R86" i="26"/>
  <c r="S86" i="26"/>
  <c r="T86" i="26"/>
  <c r="B87" i="26"/>
  <c r="C87" i="26"/>
  <c r="D87" i="26"/>
  <c r="F87" i="26"/>
  <c r="G87" i="26"/>
  <c r="H87" i="26"/>
  <c r="J87" i="26"/>
  <c r="K87" i="26"/>
  <c r="L87" i="26"/>
  <c r="M87" i="26"/>
  <c r="N87" i="26"/>
  <c r="P87" i="26"/>
  <c r="Q87" i="26"/>
  <c r="R87" i="26"/>
  <c r="S87" i="26"/>
  <c r="T87" i="26"/>
  <c r="B88" i="26"/>
  <c r="C88" i="26"/>
  <c r="D88" i="26"/>
  <c r="F88" i="26"/>
  <c r="G88" i="26"/>
  <c r="H88" i="26"/>
  <c r="J88" i="26"/>
  <c r="K88" i="26"/>
  <c r="L88" i="26"/>
  <c r="M88" i="26"/>
  <c r="N88" i="26"/>
  <c r="P88" i="26"/>
  <c r="Q88" i="26"/>
  <c r="R88" i="26"/>
  <c r="S88" i="26"/>
  <c r="T88" i="26"/>
  <c r="B89" i="26"/>
  <c r="C89" i="26"/>
  <c r="D89" i="26"/>
  <c r="F89" i="26"/>
  <c r="G89" i="26"/>
  <c r="H89" i="26"/>
  <c r="J89" i="26"/>
  <c r="K89" i="26"/>
  <c r="L89" i="26"/>
  <c r="M89" i="26"/>
  <c r="N89" i="26"/>
  <c r="P89" i="26"/>
  <c r="Q89" i="26"/>
  <c r="R89" i="26"/>
  <c r="S89" i="26"/>
  <c r="T89" i="26"/>
  <c r="B90" i="26"/>
  <c r="C90" i="26"/>
  <c r="D90" i="26"/>
  <c r="F90" i="26"/>
  <c r="G90" i="26"/>
  <c r="H90" i="26"/>
  <c r="J90" i="26"/>
  <c r="K90" i="26"/>
  <c r="L90" i="26"/>
  <c r="M90" i="26"/>
  <c r="N90" i="26"/>
  <c r="P90" i="26"/>
  <c r="Q90" i="26"/>
  <c r="R90" i="26"/>
  <c r="S90" i="26"/>
  <c r="T90" i="26"/>
  <c r="B91" i="26"/>
  <c r="C91" i="26"/>
  <c r="D91" i="26"/>
  <c r="F91" i="26"/>
  <c r="G91" i="26"/>
  <c r="H91" i="26"/>
  <c r="J91" i="26"/>
  <c r="K91" i="26"/>
  <c r="L91" i="26"/>
  <c r="M91" i="26"/>
  <c r="N91" i="26"/>
  <c r="P91" i="26"/>
  <c r="Q91" i="26"/>
  <c r="R91" i="26"/>
  <c r="S91" i="26"/>
  <c r="T91" i="26"/>
  <c r="B92" i="26"/>
  <c r="C92" i="26"/>
  <c r="D92" i="26"/>
  <c r="F92" i="26"/>
  <c r="G92" i="26"/>
  <c r="H92" i="26"/>
  <c r="J92" i="26"/>
  <c r="K92" i="26"/>
  <c r="L92" i="26"/>
  <c r="M92" i="26"/>
  <c r="N92" i="26"/>
  <c r="P92" i="26"/>
  <c r="Q92" i="26"/>
  <c r="R92" i="26"/>
  <c r="S92" i="26"/>
  <c r="T92" i="26"/>
  <c r="B93" i="26"/>
  <c r="C93" i="26"/>
  <c r="D93" i="26"/>
  <c r="F93" i="26"/>
  <c r="G93" i="26"/>
  <c r="H93" i="26"/>
  <c r="J93" i="26"/>
  <c r="K93" i="26"/>
  <c r="L93" i="26"/>
  <c r="M93" i="26"/>
  <c r="N93" i="26"/>
  <c r="P93" i="26"/>
  <c r="Q93" i="26"/>
  <c r="R93" i="26"/>
  <c r="S93" i="26"/>
  <c r="T93" i="26"/>
  <c r="B94" i="26"/>
  <c r="C94" i="26"/>
  <c r="D94" i="26"/>
  <c r="F94" i="26"/>
  <c r="G94" i="26"/>
  <c r="H94" i="26"/>
  <c r="J94" i="26"/>
  <c r="K94" i="26"/>
  <c r="L94" i="26"/>
  <c r="M94" i="26"/>
  <c r="N94" i="26"/>
  <c r="P94" i="26"/>
  <c r="Q94" i="26"/>
  <c r="R94" i="26"/>
  <c r="S94" i="26"/>
  <c r="T94" i="26"/>
  <c r="B95" i="26"/>
  <c r="C95" i="26"/>
  <c r="D95" i="26"/>
  <c r="F95" i="26"/>
  <c r="G95" i="26"/>
  <c r="H95" i="26"/>
  <c r="J95" i="26"/>
  <c r="K95" i="26"/>
  <c r="L95" i="26"/>
  <c r="M95" i="26"/>
  <c r="N95" i="26"/>
  <c r="P95" i="26"/>
  <c r="Q95" i="26"/>
  <c r="R95" i="26"/>
  <c r="S95" i="26"/>
  <c r="T95" i="26"/>
  <c r="B96" i="26"/>
  <c r="C96" i="26"/>
  <c r="D96" i="26"/>
  <c r="F96" i="26"/>
  <c r="G96" i="26"/>
  <c r="H96" i="26"/>
  <c r="J96" i="26"/>
  <c r="K96" i="26"/>
  <c r="L96" i="26"/>
  <c r="M96" i="26"/>
  <c r="N96" i="26"/>
  <c r="P96" i="26"/>
  <c r="Q96" i="26"/>
  <c r="R96" i="26"/>
  <c r="S96" i="26"/>
  <c r="T96" i="26"/>
  <c r="B97" i="26"/>
  <c r="C97" i="26"/>
  <c r="D97" i="26"/>
  <c r="F97" i="26"/>
  <c r="G97" i="26"/>
  <c r="H97" i="26"/>
  <c r="J97" i="26"/>
  <c r="K97" i="26"/>
  <c r="L97" i="26"/>
  <c r="M97" i="26"/>
  <c r="N97" i="26"/>
  <c r="P97" i="26"/>
  <c r="Q97" i="26"/>
  <c r="R97" i="26"/>
  <c r="S97" i="26"/>
  <c r="T97" i="26"/>
  <c r="B98" i="26"/>
  <c r="C98" i="26"/>
  <c r="D98" i="26"/>
  <c r="F98" i="26"/>
  <c r="G98" i="26"/>
  <c r="H98" i="26"/>
  <c r="J98" i="26"/>
  <c r="K98" i="26"/>
  <c r="L98" i="26"/>
  <c r="M98" i="26"/>
  <c r="N98" i="26"/>
  <c r="P98" i="26"/>
  <c r="Q98" i="26"/>
  <c r="R98" i="26"/>
  <c r="S98" i="26"/>
  <c r="T98" i="26"/>
  <c r="B99" i="26"/>
  <c r="C99" i="26"/>
  <c r="D99" i="26"/>
  <c r="F99" i="26"/>
  <c r="G99" i="26"/>
  <c r="H99" i="26"/>
  <c r="J99" i="26"/>
  <c r="K99" i="26"/>
  <c r="L99" i="26"/>
  <c r="M99" i="26"/>
  <c r="N99" i="26"/>
  <c r="P99" i="26"/>
  <c r="Q99" i="26"/>
  <c r="R99" i="26"/>
  <c r="S99" i="26"/>
  <c r="T99" i="26"/>
  <c r="B100" i="26"/>
  <c r="C100" i="26"/>
  <c r="D100" i="26"/>
  <c r="F100" i="26"/>
  <c r="G100" i="26"/>
  <c r="H100" i="26"/>
  <c r="J100" i="26"/>
  <c r="K100" i="26"/>
  <c r="L100" i="26"/>
  <c r="M100" i="26"/>
  <c r="N100" i="26"/>
  <c r="P100" i="26"/>
  <c r="Q100" i="26"/>
  <c r="R100" i="26"/>
  <c r="S100" i="26"/>
  <c r="T100" i="26"/>
  <c r="B101" i="26"/>
  <c r="C101" i="26"/>
  <c r="D101" i="26"/>
  <c r="F101" i="26"/>
  <c r="G101" i="26"/>
  <c r="H101" i="26"/>
  <c r="J101" i="26"/>
  <c r="K101" i="26"/>
  <c r="L101" i="26"/>
  <c r="M101" i="26"/>
  <c r="N101" i="26"/>
  <c r="P101" i="26"/>
  <c r="Q101" i="26"/>
  <c r="R101" i="26"/>
  <c r="S101" i="26"/>
  <c r="T101" i="26"/>
  <c r="B102" i="26"/>
  <c r="C102" i="26"/>
  <c r="D102" i="26"/>
  <c r="F102" i="26"/>
  <c r="G102" i="26"/>
  <c r="H102" i="26"/>
  <c r="J102" i="26"/>
  <c r="K102" i="26"/>
  <c r="L102" i="26"/>
  <c r="M102" i="26"/>
  <c r="N102" i="26"/>
  <c r="P102" i="26"/>
  <c r="Q102" i="26"/>
  <c r="R102" i="26"/>
  <c r="S102" i="26"/>
  <c r="T102" i="26"/>
  <c r="B103" i="26"/>
  <c r="C103" i="26"/>
  <c r="D103" i="26"/>
  <c r="F103" i="26"/>
  <c r="G103" i="26"/>
  <c r="H103" i="26"/>
  <c r="J103" i="26"/>
  <c r="K103" i="26"/>
  <c r="L103" i="26"/>
  <c r="M103" i="26"/>
  <c r="N103" i="26"/>
  <c r="P103" i="26"/>
  <c r="Q103" i="26"/>
  <c r="R103" i="26"/>
  <c r="S103" i="26"/>
  <c r="T103" i="26"/>
  <c r="B104" i="26"/>
  <c r="C104" i="26"/>
  <c r="D104" i="26"/>
  <c r="F104" i="26"/>
  <c r="G104" i="26"/>
  <c r="H104" i="26"/>
  <c r="J104" i="26"/>
  <c r="K104" i="26"/>
  <c r="L104" i="26"/>
  <c r="M104" i="26"/>
  <c r="N104" i="26"/>
  <c r="P104" i="26"/>
  <c r="Q104" i="26"/>
  <c r="R104" i="26"/>
  <c r="S104" i="26"/>
  <c r="T104" i="26"/>
  <c r="B105" i="26"/>
  <c r="C105" i="26"/>
  <c r="D105" i="26"/>
  <c r="F105" i="26"/>
  <c r="G105" i="26"/>
  <c r="H105" i="26"/>
  <c r="J105" i="26"/>
  <c r="K105" i="26"/>
  <c r="L105" i="26"/>
  <c r="M105" i="26"/>
  <c r="N105" i="26"/>
  <c r="P105" i="26"/>
  <c r="Q105" i="26"/>
  <c r="R105" i="26"/>
  <c r="S105" i="26"/>
  <c r="T105" i="26"/>
  <c r="B106" i="26"/>
  <c r="C106" i="26"/>
  <c r="D106" i="26"/>
  <c r="F106" i="26"/>
  <c r="G106" i="26"/>
  <c r="H106" i="26"/>
  <c r="J106" i="26"/>
  <c r="K106" i="26"/>
  <c r="L106" i="26"/>
  <c r="M106" i="26"/>
  <c r="N106" i="26"/>
  <c r="P106" i="26"/>
  <c r="Q106" i="26"/>
  <c r="R106" i="26"/>
  <c r="S106" i="26"/>
  <c r="T106" i="26"/>
  <c r="B107" i="26"/>
  <c r="C107" i="26"/>
  <c r="D107" i="26"/>
  <c r="F107" i="26"/>
  <c r="G107" i="26"/>
  <c r="H107" i="26"/>
  <c r="J107" i="26"/>
  <c r="K107" i="26"/>
  <c r="L107" i="26"/>
  <c r="M107" i="26"/>
  <c r="N107" i="26"/>
  <c r="P107" i="26"/>
  <c r="Q107" i="26"/>
  <c r="R107" i="26"/>
  <c r="S107" i="26"/>
  <c r="T107" i="26"/>
  <c r="B108" i="26"/>
  <c r="C108" i="26"/>
  <c r="D108" i="26"/>
  <c r="F108" i="26"/>
  <c r="G108" i="26"/>
  <c r="H108" i="26"/>
  <c r="J108" i="26"/>
  <c r="K108" i="26"/>
  <c r="L108" i="26"/>
  <c r="M108" i="26"/>
  <c r="N108" i="26"/>
  <c r="P108" i="26"/>
  <c r="Q108" i="26"/>
  <c r="R108" i="26"/>
  <c r="S108" i="26"/>
  <c r="T108" i="26"/>
  <c r="B109" i="26"/>
  <c r="C109" i="26"/>
  <c r="D109" i="26"/>
  <c r="F109" i="26"/>
  <c r="G109" i="26"/>
  <c r="H109" i="26"/>
  <c r="J109" i="26"/>
  <c r="K109" i="26"/>
  <c r="L109" i="26"/>
  <c r="M109" i="26"/>
  <c r="N109" i="26"/>
  <c r="P109" i="26"/>
  <c r="Q109" i="26"/>
  <c r="R109" i="26"/>
  <c r="S109" i="26"/>
  <c r="T109" i="26"/>
  <c r="B110" i="26"/>
  <c r="C110" i="26"/>
  <c r="D110" i="26"/>
  <c r="F110" i="26"/>
  <c r="G110" i="26"/>
  <c r="H110" i="26"/>
  <c r="J110" i="26"/>
  <c r="K110" i="26"/>
  <c r="L110" i="26"/>
  <c r="M110" i="26"/>
  <c r="N110" i="26"/>
  <c r="P110" i="26"/>
  <c r="Q110" i="26"/>
  <c r="R110" i="26"/>
  <c r="S110" i="26"/>
  <c r="T110" i="26"/>
  <c r="B111" i="26"/>
  <c r="C111" i="26"/>
  <c r="D111" i="26"/>
  <c r="F111" i="26"/>
  <c r="G111" i="26"/>
  <c r="H111" i="26"/>
  <c r="J111" i="26"/>
  <c r="K111" i="26"/>
  <c r="L111" i="26"/>
  <c r="M111" i="26"/>
  <c r="N111" i="26"/>
  <c r="P111" i="26"/>
  <c r="Q111" i="26"/>
  <c r="R111" i="26"/>
  <c r="S111" i="26"/>
  <c r="T111" i="26"/>
  <c r="B112" i="26"/>
  <c r="C112" i="26"/>
  <c r="D112" i="26"/>
  <c r="F112" i="26"/>
  <c r="G112" i="26"/>
  <c r="H112" i="26"/>
  <c r="J112" i="26"/>
  <c r="K112" i="26"/>
  <c r="L112" i="26"/>
  <c r="M112" i="26"/>
  <c r="N112" i="26"/>
  <c r="P112" i="26"/>
  <c r="Q112" i="26"/>
  <c r="R112" i="26"/>
  <c r="S112" i="26"/>
  <c r="T112" i="26"/>
  <c r="B113" i="26"/>
  <c r="C113" i="26"/>
  <c r="D113" i="26"/>
  <c r="F113" i="26"/>
  <c r="G113" i="26"/>
  <c r="H113" i="26"/>
  <c r="J113" i="26"/>
  <c r="K113" i="26"/>
  <c r="L113" i="26"/>
  <c r="M113" i="26"/>
  <c r="N113" i="26"/>
  <c r="P113" i="26"/>
  <c r="Q113" i="26"/>
  <c r="R113" i="26"/>
  <c r="S113" i="26"/>
  <c r="T113" i="26"/>
  <c r="B114" i="26"/>
  <c r="C114" i="26"/>
  <c r="D114" i="26"/>
  <c r="F114" i="26"/>
  <c r="G114" i="26"/>
  <c r="H114" i="26"/>
  <c r="J114" i="26"/>
  <c r="K114" i="26"/>
  <c r="L114" i="26"/>
  <c r="M114" i="26"/>
  <c r="N114" i="26"/>
  <c r="P114" i="26"/>
  <c r="Q114" i="26"/>
  <c r="R114" i="26"/>
  <c r="S114" i="26"/>
  <c r="T114" i="26"/>
  <c r="B115" i="26"/>
  <c r="C115" i="26"/>
  <c r="D115" i="26"/>
  <c r="F115" i="26"/>
  <c r="G115" i="26"/>
  <c r="H115" i="26"/>
  <c r="J115" i="26"/>
  <c r="K115" i="26"/>
  <c r="L115" i="26"/>
  <c r="M115" i="26"/>
  <c r="N115" i="26"/>
  <c r="P115" i="26"/>
  <c r="Q115" i="26"/>
  <c r="R115" i="26"/>
  <c r="S115" i="26"/>
  <c r="T115" i="26"/>
  <c r="B116" i="26"/>
  <c r="C116" i="26"/>
  <c r="D116" i="26"/>
  <c r="F116" i="26"/>
  <c r="G116" i="26"/>
  <c r="H116" i="26"/>
  <c r="J116" i="26"/>
  <c r="K116" i="26"/>
  <c r="L116" i="26"/>
  <c r="M116" i="26"/>
  <c r="N116" i="26"/>
  <c r="P116" i="26"/>
  <c r="Q116" i="26"/>
  <c r="R116" i="26"/>
  <c r="S116" i="26"/>
  <c r="T116" i="26"/>
  <c r="B117" i="26"/>
  <c r="C117" i="26"/>
  <c r="D117" i="26"/>
  <c r="F117" i="26"/>
  <c r="G117" i="26"/>
  <c r="H117" i="26"/>
  <c r="J117" i="26"/>
  <c r="K117" i="26"/>
  <c r="L117" i="26"/>
  <c r="M117" i="26"/>
  <c r="N117" i="26"/>
  <c r="P117" i="26"/>
  <c r="Q117" i="26"/>
  <c r="R117" i="26"/>
  <c r="S117" i="26"/>
  <c r="T117" i="26"/>
  <c r="B118" i="26"/>
  <c r="C118" i="26"/>
  <c r="D118" i="26"/>
  <c r="F118" i="26"/>
  <c r="G118" i="26"/>
  <c r="H118" i="26"/>
  <c r="J118" i="26"/>
  <c r="K118" i="26"/>
  <c r="L118" i="26"/>
  <c r="M118" i="26"/>
  <c r="N118" i="26"/>
  <c r="P118" i="26"/>
  <c r="Q118" i="26"/>
  <c r="R118" i="26"/>
  <c r="S118" i="26"/>
  <c r="T118" i="26"/>
  <c r="B119" i="26"/>
  <c r="C119" i="26"/>
  <c r="D119" i="26"/>
  <c r="F119" i="26"/>
  <c r="G119" i="26"/>
  <c r="H119" i="26"/>
  <c r="J119" i="26"/>
  <c r="K119" i="26"/>
  <c r="L119" i="26"/>
  <c r="M119" i="26"/>
  <c r="N119" i="26"/>
  <c r="P119" i="26"/>
  <c r="Q119" i="26"/>
  <c r="R119" i="26"/>
  <c r="S119" i="26"/>
  <c r="T119" i="26"/>
  <c r="B120" i="26"/>
  <c r="C120" i="26"/>
  <c r="D120" i="26"/>
  <c r="F120" i="26"/>
  <c r="G120" i="26"/>
  <c r="H120" i="26"/>
  <c r="J120" i="26"/>
  <c r="K120" i="26"/>
  <c r="L120" i="26"/>
  <c r="M120" i="26"/>
  <c r="N120" i="26"/>
  <c r="P120" i="26"/>
  <c r="Q120" i="26"/>
  <c r="R120" i="26"/>
  <c r="S120" i="26"/>
  <c r="T120" i="26"/>
  <c r="B121" i="26"/>
  <c r="C121" i="26"/>
  <c r="D121" i="26"/>
  <c r="F121" i="26"/>
  <c r="G121" i="26"/>
  <c r="H121" i="26"/>
  <c r="J121" i="26"/>
  <c r="K121" i="26"/>
  <c r="L121" i="26"/>
  <c r="M121" i="26"/>
  <c r="N121" i="26"/>
  <c r="P121" i="26"/>
  <c r="Q121" i="26"/>
  <c r="R121" i="26"/>
  <c r="S121" i="26"/>
  <c r="T121" i="26"/>
  <c r="B122" i="26"/>
  <c r="C122" i="26"/>
  <c r="D122" i="26"/>
  <c r="F122" i="26"/>
  <c r="G122" i="26"/>
  <c r="H122" i="26"/>
  <c r="J122" i="26"/>
  <c r="K122" i="26"/>
  <c r="L122" i="26"/>
  <c r="M122" i="26"/>
  <c r="N122" i="26"/>
  <c r="P122" i="26"/>
  <c r="Q122" i="26"/>
  <c r="R122" i="26"/>
  <c r="S122" i="26"/>
  <c r="T122" i="26"/>
  <c r="B123" i="26"/>
  <c r="C123" i="26"/>
  <c r="D123" i="26"/>
  <c r="F123" i="26"/>
  <c r="G123" i="26"/>
  <c r="H123" i="26"/>
  <c r="J123" i="26"/>
  <c r="K123" i="26"/>
  <c r="L123" i="26"/>
  <c r="M123" i="26"/>
  <c r="N123" i="26"/>
  <c r="P123" i="26"/>
  <c r="Q123" i="26"/>
  <c r="R123" i="26"/>
  <c r="S123" i="26"/>
  <c r="T123" i="26"/>
  <c r="B124" i="26"/>
  <c r="C124" i="26"/>
  <c r="D124" i="26"/>
  <c r="F124" i="26"/>
  <c r="G124" i="26"/>
  <c r="H124" i="26"/>
  <c r="J124" i="26"/>
  <c r="K124" i="26"/>
  <c r="L124" i="26"/>
  <c r="M124" i="26"/>
  <c r="N124" i="26"/>
  <c r="P124" i="26"/>
  <c r="Q124" i="26"/>
  <c r="R124" i="26"/>
  <c r="S124" i="26"/>
  <c r="T124" i="26"/>
  <c r="B125" i="26"/>
  <c r="C125" i="26"/>
  <c r="D125" i="26"/>
  <c r="F125" i="26"/>
  <c r="G125" i="26"/>
  <c r="H125" i="26"/>
  <c r="J125" i="26"/>
  <c r="K125" i="26"/>
  <c r="L125" i="26"/>
  <c r="M125" i="26"/>
  <c r="N125" i="26"/>
  <c r="P125" i="26"/>
  <c r="Q125" i="26"/>
  <c r="R125" i="26"/>
  <c r="S125" i="26"/>
  <c r="T125" i="26"/>
  <c r="B126" i="26"/>
  <c r="C126" i="26"/>
  <c r="D126" i="26"/>
  <c r="F126" i="26"/>
  <c r="G126" i="26"/>
  <c r="H126" i="26"/>
  <c r="J126" i="26"/>
  <c r="K126" i="26"/>
  <c r="L126" i="26"/>
  <c r="M126" i="26"/>
  <c r="N126" i="26"/>
  <c r="P126" i="26"/>
  <c r="Q126" i="26"/>
  <c r="R126" i="26"/>
  <c r="S126" i="26"/>
  <c r="T126" i="26"/>
  <c r="B127" i="26"/>
  <c r="C127" i="26"/>
  <c r="D127" i="26"/>
  <c r="F127" i="26"/>
  <c r="G127" i="26"/>
  <c r="H127" i="26"/>
  <c r="J127" i="26"/>
  <c r="K127" i="26"/>
  <c r="L127" i="26"/>
  <c r="M127" i="26"/>
  <c r="N127" i="26"/>
  <c r="P127" i="26"/>
  <c r="Q127" i="26"/>
  <c r="R127" i="26"/>
  <c r="S127" i="26"/>
  <c r="T127" i="26"/>
  <c r="B128" i="26"/>
  <c r="C128" i="26"/>
  <c r="D128" i="26"/>
  <c r="F128" i="26"/>
  <c r="G128" i="26"/>
  <c r="H128" i="26"/>
  <c r="J128" i="26"/>
  <c r="K128" i="26"/>
  <c r="L128" i="26"/>
  <c r="M128" i="26"/>
  <c r="N128" i="26"/>
  <c r="P128" i="26"/>
  <c r="Q128" i="26"/>
  <c r="R128" i="26"/>
  <c r="S128" i="26"/>
  <c r="T128" i="26"/>
  <c r="B129" i="26"/>
  <c r="C129" i="26"/>
  <c r="D129" i="26"/>
  <c r="F129" i="26"/>
  <c r="G129" i="26"/>
  <c r="H129" i="26"/>
  <c r="J129" i="26"/>
  <c r="K129" i="26"/>
  <c r="L129" i="26"/>
  <c r="M129" i="26"/>
  <c r="N129" i="26"/>
  <c r="P129" i="26"/>
  <c r="Q129" i="26"/>
  <c r="R129" i="26"/>
  <c r="S129" i="26"/>
  <c r="T129" i="26"/>
  <c r="B130" i="26"/>
  <c r="C130" i="26"/>
  <c r="D130" i="26"/>
  <c r="F130" i="26"/>
  <c r="G130" i="26"/>
  <c r="H130" i="26"/>
  <c r="J130" i="26"/>
  <c r="K130" i="26"/>
  <c r="L130" i="26"/>
  <c r="M130" i="26"/>
  <c r="N130" i="26"/>
  <c r="P130" i="26"/>
  <c r="Q130" i="26"/>
  <c r="R130" i="26"/>
  <c r="S130" i="26"/>
  <c r="T130" i="26"/>
  <c r="B131" i="26"/>
  <c r="C131" i="26"/>
  <c r="D131" i="26"/>
  <c r="F131" i="26"/>
  <c r="G131" i="26"/>
  <c r="H131" i="26"/>
  <c r="J131" i="26"/>
  <c r="K131" i="26"/>
  <c r="L131" i="26"/>
  <c r="M131" i="26"/>
  <c r="N131" i="26"/>
  <c r="P131" i="26"/>
  <c r="Q131" i="26"/>
  <c r="R131" i="26"/>
  <c r="S131" i="26"/>
  <c r="T131" i="26"/>
  <c r="B132" i="26"/>
  <c r="C132" i="26"/>
  <c r="D132" i="26"/>
  <c r="F132" i="26"/>
  <c r="G132" i="26"/>
  <c r="H132" i="26"/>
  <c r="J132" i="26"/>
  <c r="K132" i="26"/>
  <c r="L132" i="26"/>
  <c r="M132" i="26"/>
  <c r="N132" i="26"/>
  <c r="P132" i="26"/>
  <c r="Q132" i="26"/>
  <c r="R132" i="26"/>
  <c r="S132" i="26"/>
  <c r="T132" i="26"/>
  <c r="B133" i="26"/>
  <c r="C133" i="26"/>
  <c r="D133" i="26"/>
  <c r="F133" i="26"/>
  <c r="G133" i="26"/>
  <c r="H133" i="26"/>
  <c r="J133" i="26"/>
  <c r="K133" i="26"/>
  <c r="L133" i="26"/>
  <c r="M133" i="26"/>
  <c r="N133" i="26"/>
  <c r="P133" i="26"/>
  <c r="Q133" i="26"/>
  <c r="R133" i="26"/>
  <c r="S133" i="26"/>
  <c r="T133" i="26"/>
  <c r="B134" i="26"/>
  <c r="C134" i="26"/>
  <c r="D134" i="26"/>
  <c r="F134" i="26"/>
  <c r="G134" i="26"/>
  <c r="H134" i="26"/>
  <c r="J134" i="26"/>
  <c r="K134" i="26"/>
  <c r="L134" i="26"/>
  <c r="M134" i="26"/>
  <c r="N134" i="26"/>
  <c r="P134" i="26"/>
  <c r="Q134" i="26"/>
  <c r="R134" i="26"/>
  <c r="S134" i="26"/>
  <c r="T134" i="26"/>
  <c r="B135" i="26"/>
  <c r="C135" i="26"/>
  <c r="D135" i="26"/>
  <c r="F135" i="26"/>
  <c r="G135" i="26"/>
  <c r="H135" i="26"/>
  <c r="J135" i="26"/>
  <c r="K135" i="26"/>
  <c r="L135" i="26"/>
  <c r="M135" i="26"/>
  <c r="N135" i="26"/>
  <c r="P135" i="26"/>
  <c r="Q135" i="26"/>
  <c r="R135" i="26"/>
  <c r="S135" i="26"/>
  <c r="T135" i="26"/>
  <c r="B136" i="26"/>
  <c r="C136" i="26"/>
  <c r="D136" i="26"/>
  <c r="F136" i="26"/>
  <c r="G136" i="26"/>
  <c r="H136" i="26"/>
  <c r="J136" i="26"/>
  <c r="K136" i="26"/>
  <c r="L136" i="26"/>
  <c r="M136" i="26"/>
  <c r="N136" i="26"/>
  <c r="P136" i="26"/>
  <c r="Q136" i="26"/>
  <c r="R136" i="26"/>
  <c r="S136" i="26"/>
  <c r="T136" i="26"/>
  <c r="B137" i="26"/>
  <c r="C137" i="26"/>
  <c r="D137" i="26"/>
  <c r="F137" i="26"/>
  <c r="G137" i="26"/>
  <c r="H137" i="26"/>
  <c r="J137" i="26"/>
  <c r="K137" i="26"/>
  <c r="L137" i="26"/>
  <c r="M137" i="26"/>
  <c r="N137" i="26"/>
  <c r="P137" i="26"/>
  <c r="Q137" i="26"/>
  <c r="R137" i="26"/>
  <c r="S137" i="26"/>
  <c r="T137" i="26"/>
  <c r="B138" i="26"/>
  <c r="C138" i="26"/>
  <c r="D138" i="26"/>
  <c r="F138" i="26"/>
  <c r="G138" i="26"/>
  <c r="H138" i="26"/>
  <c r="J138" i="26"/>
  <c r="K138" i="26"/>
  <c r="L138" i="26"/>
  <c r="M138" i="26"/>
  <c r="N138" i="26"/>
  <c r="P138" i="26"/>
  <c r="Q138" i="26"/>
  <c r="R138" i="26"/>
  <c r="S138" i="26"/>
  <c r="T138" i="26"/>
  <c r="B139" i="26"/>
  <c r="C139" i="26"/>
  <c r="D139" i="26"/>
  <c r="F139" i="26"/>
  <c r="G139" i="26"/>
  <c r="H139" i="26"/>
  <c r="J139" i="26"/>
  <c r="K139" i="26"/>
  <c r="L139" i="26"/>
  <c r="M139" i="26"/>
  <c r="N139" i="26"/>
  <c r="P139" i="26"/>
  <c r="Q139" i="26"/>
  <c r="R139" i="26"/>
  <c r="S139" i="26"/>
  <c r="T139" i="26"/>
  <c r="B140" i="26"/>
  <c r="C140" i="26"/>
  <c r="D140" i="26"/>
  <c r="F140" i="26"/>
  <c r="G140" i="26"/>
  <c r="H140" i="26"/>
  <c r="J140" i="26"/>
  <c r="K140" i="26"/>
  <c r="L140" i="26"/>
  <c r="M140" i="26"/>
  <c r="N140" i="26"/>
  <c r="P140" i="26"/>
  <c r="Q140" i="26"/>
  <c r="R140" i="26"/>
  <c r="S140" i="26"/>
  <c r="T140" i="26"/>
  <c r="B141" i="26"/>
  <c r="C141" i="26"/>
  <c r="D141" i="26"/>
  <c r="F141" i="26"/>
  <c r="G141" i="26"/>
  <c r="H141" i="26"/>
  <c r="J141" i="26"/>
  <c r="K141" i="26"/>
  <c r="L141" i="26"/>
  <c r="M141" i="26"/>
  <c r="N141" i="26"/>
  <c r="P141" i="26"/>
  <c r="Q141" i="26"/>
  <c r="R141" i="26"/>
  <c r="S141" i="26"/>
  <c r="T141" i="26"/>
  <c r="A5" i="28"/>
  <c r="B11" i="28"/>
  <c r="C11" i="28"/>
  <c r="D11" i="28"/>
  <c r="F11" i="28"/>
  <c r="G11" i="28"/>
  <c r="H11" i="28"/>
  <c r="J11" i="28"/>
  <c r="K11" i="28"/>
  <c r="L11" i="28"/>
  <c r="M11" i="28"/>
  <c r="N11" i="28"/>
  <c r="P11" i="28"/>
  <c r="Q11" i="28"/>
  <c r="R11" i="28"/>
  <c r="S11" i="28"/>
  <c r="T11" i="28"/>
  <c r="B13" i="28"/>
  <c r="C13" i="28"/>
  <c r="D13" i="28"/>
  <c r="F13" i="28"/>
  <c r="G13" i="28"/>
  <c r="H13" i="28"/>
  <c r="J13" i="28"/>
  <c r="K13" i="28"/>
  <c r="L13" i="28"/>
  <c r="M13" i="28"/>
  <c r="N13" i="28"/>
  <c r="P13" i="28"/>
  <c r="Q13" i="28"/>
  <c r="R13" i="28"/>
  <c r="S13" i="28"/>
  <c r="T13" i="28"/>
  <c r="B14" i="28"/>
  <c r="C14" i="28"/>
  <c r="D14" i="28"/>
  <c r="F14" i="28"/>
  <c r="G14" i="28"/>
  <c r="H14" i="28"/>
  <c r="J14" i="28"/>
  <c r="K14" i="28"/>
  <c r="L14" i="28"/>
  <c r="M14" i="28"/>
  <c r="N14" i="28"/>
  <c r="P14" i="28"/>
  <c r="Q14" i="28"/>
  <c r="R14" i="28"/>
  <c r="S14" i="28"/>
  <c r="T14" i="28"/>
  <c r="B15" i="28"/>
  <c r="C15" i="28"/>
  <c r="D15" i="28"/>
  <c r="F15" i="28"/>
  <c r="G15" i="28"/>
  <c r="H15" i="28"/>
  <c r="J15" i="28"/>
  <c r="K15" i="28"/>
  <c r="L15" i="28"/>
  <c r="M15" i="28"/>
  <c r="N15" i="28"/>
  <c r="P15" i="28"/>
  <c r="Q15" i="28"/>
  <c r="R15" i="28"/>
  <c r="S15" i="28"/>
  <c r="T15" i="28"/>
  <c r="B16" i="28"/>
  <c r="C16" i="28"/>
  <c r="D16" i="28"/>
  <c r="F16" i="28"/>
  <c r="G16" i="28"/>
  <c r="H16" i="28"/>
  <c r="J16" i="28"/>
  <c r="K16" i="28"/>
  <c r="L16" i="28"/>
  <c r="M16" i="28"/>
  <c r="N16" i="28"/>
  <c r="P16" i="28"/>
  <c r="Q16" i="28"/>
  <c r="R16" i="28"/>
  <c r="S16" i="28"/>
  <c r="T16" i="28"/>
  <c r="B17" i="28"/>
  <c r="C17" i="28"/>
  <c r="D17" i="28"/>
  <c r="F17" i="28"/>
  <c r="G17" i="28"/>
  <c r="H17" i="28"/>
  <c r="J17" i="28"/>
  <c r="K17" i="28"/>
  <c r="L17" i="28"/>
  <c r="M17" i="28"/>
  <c r="N17" i="28"/>
  <c r="P17" i="28"/>
  <c r="Q17" i="28"/>
  <c r="R17" i="28"/>
  <c r="S17" i="28"/>
  <c r="T17" i="28"/>
  <c r="B18" i="28"/>
  <c r="C18" i="28"/>
  <c r="D18" i="28"/>
  <c r="F18" i="28"/>
  <c r="G18" i="28"/>
  <c r="H18" i="28"/>
  <c r="J18" i="28"/>
  <c r="K18" i="28"/>
  <c r="L18" i="28"/>
  <c r="M18" i="28"/>
  <c r="N18" i="28"/>
  <c r="P18" i="28"/>
  <c r="Q18" i="28"/>
  <c r="R18" i="28"/>
  <c r="S18" i="28"/>
  <c r="T18" i="28"/>
  <c r="B19" i="28"/>
  <c r="C19" i="28"/>
  <c r="D19" i="28"/>
  <c r="F19" i="28"/>
  <c r="G19" i="28"/>
  <c r="H19" i="28"/>
  <c r="J19" i="28"/>
  <c r="K19" i="28"/>
  <c r="L19" i="28"/>
  <c r="M19" i="28"/>
  <c r="N19" i="28"/>
  <c r="Q19" i="28"/>
  <c r="R19" i="28"/>
  <c r="S19" i="28"/>
  <c r="T19" i="28"/>
  <c r="B23" i="28"/>
  <c r="C23" i="28"/>
  <c r="D23" i="28"/>
  <c r="F23" i="28"/>
  <c r="G23" i="28"/>
  <c r="H23" i="28"/>
  <c r="J23" i="28"/>
  <c r="K23" i="28"/>
  <c r="L23" i="28"/>
  <c r="M23" i="28"/>
  <c r="N23" i="28"/>
  <c r="P23" i="28"/>
  <c r="Q23" i="28"/>
  <c r="R23" i="28"/>
  <c r="S23" i="28"/>
  <c r="T23" i="28"/>
  <c r="B24" i="28"/>
  <c r="C24" i="28"/>
  <c r="D24" i="28"/>
  <c r="F24" i="28"/>
  <c r="G24" i="28"/>
  <c r="H24" i="28"/>
  <c r="J24" i="28"/>
  <c r="K24" i="28"/>
  <c r="L24" i="28"/>
  <c r="M24" i="28"/>
  <c r="N24" i="28"/>
  <c r="P24" i="28"/>
  <c r="Q24" i="28"/>
  <c r="R24" i="28"/>
  <c r="S24" i="28"/>
  <c r="T24" i="28"/>
  <c r="B25" i="28"/>
  <c r="C25" i="28"/>
  <c r="D25" i="28"/>
  <c r="F25" i="28"/>
  <c r="G25" i="28"/>
  <c r="H25" i="28"/>
  <c r="J25" i="28"/>
  <c r="K25" i="28"/>
  <c r="L25" i="28"/>
  <c r="M25" i="28"/>
  <c r="N25" i="28"/>
  <c r="P25" i="28"/>
  <c r="Q25" i="28"/>
  <c r="R25" i="28"/>
  <c r="S25" i="28"/>
  <c r="T25" i="28"/>
  <c r="B26" i="28"/>
  <c r="C26" i="28"/>
  <c r="D26" i="28"/>
  <c r="F26" i="28"/>
  <c r="G26" i="28"/>
  <c r="H26" i="28"/>
  <c r="J26" i="28"/>
  <c r="K26" i="28"/>
  <c r="L26" i="28"/>
  <c r="M26" i="28"/>
  <c r="N26" i="28"/>
  <c r="P26" i="28"/>
  <c r="Q26" i="28"/>
  <c r="R26" i="28"/>
  <c r="S26" i="28"/>
  <c r="T26" i="28"/>
  <c r="B27" i="28"/>
  <c r="C27" i="28"/>
  <c r="D27" i="28"/>
  <c r="F27" i="28"/>
  <c r="G27" i="28"/>
  <c r="H27" i="28"/>
  <c r="J27" i="28"/>
  <c r="K27" i="28"/>
  <c r="L27" i="28"/>
  <c r="M27" i="28"/>
  <c r="N27" i="28"/>
  <c r="P27" i="28"/>
  <c r="Q27" i="28"/>
  <c r="R27" i="28"/>
  <c r="S27" i="28"/>
  <c r="T27" i="28"/>
  <c r="B28" i="28"/>
  <c r="C28" i="28"/>
  <c r="D28" i="28"/>
  <c r="F28" i="28"/>
  <c r="G28" i="28"/>
  <c r="H28" i="28"/>
  <c r="J28" i="28"/>
  <c r="K28" i="28"/>
  <c r="L28" i="28"/>
  <c r="M28" i="28"/>
  <c r="N28" i="28"/>
  <c r="P28" i="28"/>
  <c r="Q28" i="28"/>
  <c r="R28" i="28"/>
  <c r="S28" i="28"/>
  <c r="T28" i="28"/>
  <c r="B29" i="28"/>
  <c r="C29" i="28"/>
  <c r="D29" i="28"/>
  <c r="F29" i="28"/>
  <c r="G29" i="28"/>
  <c r="H29" i="28"/>
  <c r="J29" i="28"/>
  <c r="K29" i="28"/>
  <c r="L29" i="28"/>
  <c r="M29" i="28"/>
  <c r="N29" i="28"/>
  <c r="P29" i="28"/>
  <c r="Q29" i="28"/>
  <c r="R29" i="28"/>
  <c r="S29" i="28"/>
  <c r="T29" i="28"/>
  <c r="B30" i="28"/>
  <c r="C30" i="28"/>
  <c r="D30" i="28"/>
  <c r="F30" i="28"/>
  <c r="G30" i="28"/>
  <c r="H30" i="28"/>
  <c r="J30" i="28"/>
  <c r="K30" i="28"/>
  <c r="L30" i="28"/>
  <c r="M30" i="28"/>
  <c r="N30" i="28"/>
  <c r="P30" i="28"/>
  <c r="Q30" i="28"/>
  <c r="R30" i="28"/>
  <c r="S30" i="28"/>
  <c r="T30" i="28"/>
  <c r="B31" i="28"/>
  <c r="C31" i="28"/>
  <c r="D31" i="28"/>
  <c r="F31" i="28"/>
  <c r="G31" i="28"/>
  <c r="H31" i="28"/>
  <c r="J31" i="28"/>
  <c r="K31" i="28"/>
  <c r="L31" i="28"/>
  <c r="M31" i="28"/>
  <c r="N31" i="28"/>
  <c r="P31" i="28"/>
  <c r="Q31" i="28"/>
  <c r="R31" i="28"/>
  <c r="S31" i="28"/>
  <c r="T31" i="28"/>
  <c r="B32" i="28"/>
  <c r="C32" i="28"/>
  <c r="D32" i="28"/>
  <c r="F32" i="28"/>
  <c r="G32" i="28"/>
  <c r="H32" i="28"/>
  <c r="J32" i="28"/>
  <c r="K32" i="28"/>
  <c r="L32" i="28"/>
  <c r="M32" i="28"/>
  <c r="N32" i="28"/>
  <c r="P32" i="28"/>
  <c r="Q32" i="28"/>
  <c r="R32" i="28"/>
  <c r="S32" i="28"/>
  <c r="T32" i="28"/>
  <c r="B33" i="28"/>
  <c r="C33" i="28"/>
  <c r="D33" i="28"/>
  <c r="F33" i="28"/>
  <c r="G33" i="28"/>
  <c r="H33" i="28"/>
  <c r="J33" i="28"/>
  <c r="K33" i="28"/>
  <c r="L33" i="28"/>
  <c r="M33" i="28"/>
  <c r="N33" i="28"/>
  <c r="P33" i="28"/>
  <c r="Q33" i="28"/>
  <c r="R33" i="28"/>
  <c r="S33" i="28"/>
  <c r="T33" i="28"/>
  <c r="B34" i="28"/>
  <c r="C34" i="28"/>
  <c r="D34" i="28"/>
  <c r="F34" i="28"/>
  <c r="G34" i="28"/>
  <c r="H34" i="28"/>
  <c r="J34" i="28"/>
  <c r="K34" i="28"/>
  <c r="L34" i="28"/>
  <c r="M34" i="28"/>
  <c r="N34" i="28"/>
  <c r="P34" i="28"/>
  <c r="Q34" i="28"/>
  <c r="R34" i="28"/>
  <c r="S34" i="28"/>
  <c r="T34" i="28"/>
  <c r="B35" i="28"/>
  <c r="C35" i="28"/>
  <c r="D35" i="28"/>
  <c r="F35" i="28"/>
  <c r="G35" i="28"/>
  <c r="H35" i="28"/>
  <c r="J35" i="28"/>
  <c r="K35" i="28"/>
  <c r="L35" i="28"/>
  <c r="M35" i="28"/>
  <c r="N35" i="28"/>
  <c r="P35" i="28"/>
  <c r="Q35" i="28"/>
  <c r="R35" i="28"/>
  <c r="S35" i="28"/>
  <c r="T35" i="28"/>
  <c r="B36" i="28"/>
  <c r="C36" i="28"/>
  <c r="D36" i="28"/>
  <c r="F36" i="28"/>
  <c r="G36" i="28"/>
  <c r="H36" i="28"/>
  <c r="J36" i="28"/>
  <c r="K36" i="28"/>
  <c r="L36" i="28"/>
  <c r="M36" i="28"/>
  <c r="N36" i="28"/>
  <c r="P36" i="28"/>
  <c r="Q36" i="28"/>
  <c r="R36" i="28"/>
  <c r="S36" i="28"/>
  <c r="T36" i="28"/>
  <c r="B37" i="28"/>
  <c r="C37" i="28"/>
  <c r="D37" i="28"/>
  <c r="F37" i="28"/>
  <c r="G37" i="28"/>
  <c r="H37" i="28"/>
  <c r="J37" i="28"/>
  <c r="K37" i="28"/>
  <c r="L37" i="28"/>
  <c r="M37" i="28"/>
  <c r="N37" i="28"/>
  <c r="P37" i="28"/>
  <c r="Q37" i="28"/>
  <c r="R37" i="28"/>
  <c r="S37" i="28"/>
  <c r="T37" i="28"/>
  <c r="B38" i="28"/>
  <c r="C38" i="28"/>
  <c r="D38" i="28"/>
  <c r="F38" i="28"/>
  <c r="G38" i="28"/>
  <c r="H38" i="28"/>
  <c r="J38" i="28"/>
  <c r="K38" i="28"/>
  <c r="L38" i="28"/>
  <c r="M38" i="28"/>
  <c r="N38" i="28"/>
  <c r="P38" i="28"/>
  <c r="Q38" i="28"/>
  <c r="R38" i="28"/>
  <c r="S38" i="28"/>
  <c r="T38" i="28"/>
  <c r="B39" i="28"/>
  <c r="C39" i="28"/>
  <c r="D39" i="28"/>
  <c r="F39" i="28"/>
  <c r="G39" i="28"/>
  <c r="H39" i="28"/>
  <c r="J39" i="28"/>
  <c r="K39" i="28"/>
  <c r="L39" i="28"/>
  <c r="M39" i="28"/>
  <c r="N39" i="28"/>
  <c r="P39" i="28"/>
  <c r="Q39" i="28"/>
  <c r="R39" i="28"/>
  <c r="S39" i="28"/>
  <c r="T39" i="28"/>
  <c r="B40" i="28"/>
  <c r="C40" i="28"/>
  <c r="D40" i="28"/>
  <c r="F40" i="28"/>
  <c r="G40" i="28"/>
  <c r="H40" i="28"/>
  <c r="J40" i="28"/>
  <c r="K40" i="28"/>
  <c r="L40" i="28"/>
  <c r="M40" i="28"/>
  <c r="N40" i="28"/>
  <c r="P40" i="28"/>
  <c r="Q40" i="28"/>
  <c r="R40" i="28"/>
  <c r="S40" i="28"/>
  <c r="T40" i="28"/>
  <c r="B41" i="28"/>
  <c r="C41" i="28"/>
  <c r="D41" i="28"/>
  <c r="F41" i="28"/>
  <c r="G41" i="28"/>
  <c r="H41" i="28"/>
  <c r="J41" i="28"/>
  <c r="K41" i="28"/>
  <c r="L41" i="28"/>
  <c r="M41" i="28"/>
  <c r="N41" i="28"/>
  <c r="P41" i="28"/>
  <c r="Q41" i="28"/>
  <c r="R41" i="28"/>
  <c r="S41" i="28"/>
  <c r="T41" i="28"/>
  <c r="B42" i="28"/>
  <c r="C42" i="28"/>
  <c r="D42" i="28"/>
  <c r="F42" i="28"/>
  <c r="G42" i="28"/>
  <c r="H42" i="28"/>
  <c r="J42" i="28"/>
  <c r="K42" i="28"/>
  <c r="L42" i="28"/>
  <c r="M42" i="28"/>
  <c r="N42" i="28"/>
  <c r="P42" i="28"/>
  <c r="Q42" i="28"/>
  <c r="R42" i="28"/>
  <c r="S42" i="28"/>
  <c r="T42" i="28"/>
  <c r="B43" i="28"/>
  <c r="C43" i="28"/>
  <c r="D43" i="28"/>
  <c r="F43" i="28"/>
  <c r="G43" i="28"/>
  <c r="H43" i="28"/>
  <c r="J43" i="28"/>
  <c r="K43" i="28"/>
  <c r="L43" i="28"/>
  <c r="M43" i="28"/>
  <c r="N43" i="28"/>
  <c r="P43" i="28"/>
  <c r="Q43" i="28"/>
  <c r="R43" i="28"/>
  <c r="S43" i="28"/>
  <c r="T43" i="28"/>
  <c r="B44" i="28"/>
  <c r="C44" i="28"/>
  <c r="D44" i="28"/>
  <c r="F44" i="28"/>
  <c r="G44" i="28"/>
  <c r="H44" i="28"/>
  <c r="J44" i="28"/>
  <c r="K44" i="28"/>
  <c r="L44" i="28"/>
  <c r="M44" i="28"/>
  <c r="N44" i="28"/>
  <c r="P44" i="28"/>
  <c r="Q44" i="28"/>
  <c r="R44" i="28"/>
  <c r="S44" i="28"/>
  <c r="T44" i="28"/>
  <c r="B45" i="28"/>
  <c r="C45" i="28"/>
  <c r="D45" i="28"/>
  <c r="F45" i="28"/>
  <c r="G45" i="28"/>
  <c r="H45" i="28"/>
  <c r="J45" i="28"/>
  <c r="K45" i="28"/>
  <c r="L45" i="28"/>
  <c r="M45" i="28"/>
  <c r="N45" i="28"/>
  <c r="P45" i="28"/>
  <c r="Q45" i="28"/>
  <c r="R45" i="28"/>
  <c r="S45" i="28"/>
  <c r="T45" i="28"/>
  <c r="B46" i="28"/>
  <c r="C46" i="28"/>
  <c r="D46" i="28"/>
  <c r="F46" i="28"/>
  <c r="G46" i="28"/>
  <c r="H46" i="28"/>
  <c r="J46" i="28"/>
  <c r="K46" i="28"/>
  <c r="L46" i="28"/>
  <c r="M46" i="28"/>
  <c r="N46" i="28"/>
  <c r="P46" i="28"/>
  <c r="Q46" i="28"/>
  <c r="R46" i="28"/>
  <c r="S46" i="28"/>
  <c r="T46" i="28"/>
  <c r="B47" i="28"/>
  <c r="C47" i="28"/>
  <c r="D47" i="28"/>
  <c r="F47" i="28"/>
  <c r="G47" i="28"/>
  <c r="H47" i="28"/>
  <c r="J47" i="28"/>
  <c r="K47" i="28"/>
  <c r="L47" i="28"/>
  <c r="M47" i="28"/>
  <c r="N47" i="28"/>
  <c r="P47" i="28"/>
  <c r="Q47" i="28"/>
  <c r="R47" i="28"/>
  <c r="S47" i="28"/>
  <c r="T47" i="28"/>
  <c r="B48" i="28"/>
  <c r="C48" i="28"/>
  <c r="D48" i="28"/>
  <c r="F48" i="28"/>
  <c r="G48" i="28"/>
  <c r="H48" i="28"/>
  <c r="J48" i="28"/>
  <c r="K48" i="28"/>
  <c r="L48" i="28"/>
  <c r="M48" i="28"/>
  <c r="N48" i="28"/>
  <c r="P48" i="28"/>
  <c r="Q48" i="28"/>
  <c r="R48" i="28"/>
  <c r="S48" i="28"/>
  <c r="T48" i="28"/>
  <c r="B49" i="28"/>
  <c r="C49" i="28"/>
  <c r="D49" i="28"/>
  <c r="F49" i="28"/>
  <c r="G49" i="28"/>
  <c r="H49" i="28"/>
  <c r="J49" i="28"/>
  <c r="K49" i="28"/>
  <c r="L49" i="28"/>
  <c r="M49" i="28"/>
  <c r="N49" i="28"/>
  <c r="P49" i="28"/>
  <c r="Q49" i="28"/>
  <c r="R49" i="28"/>
  <c r="S49" i="28"/>
  <c r="T49" i="28"/>
  <c r="B50" i="28"/>
  <c r="C50" i="28"/>
  <c r="D50" i="28"/>
  <c r="F50" i="28"/>
  <c r="G50" i="28"/>
  <c r="H50" i="28"/>
  <c r="J50" i="28"/>
  <c r="K50" i="28"/>
  <c r="L50" i="28"/>
  <c r="M50" i="28"/>
  <c r="N50" i="28"/>
  <c r="P50" i="28"/>
  <c r="Q50" i="28"/>
  <c r="R50" i="28"/>
  <c r="S50" i="28"/>
  <c r="T50" i="28"/>
  <c r="B51" i="28"/>
  <c r="C51" i="28"/>
  <c r="D51" i="28"/>
  <c r="F51" i="28"/>
  <c r="G51" i="28"/>
  <c r="H51" i="28"/>
  <c r="J51" i="28"/>
  <c r="K51" i="28"/>
  <c r="L51" i="28"/>
  <c r="M51" i="28"/>
  <c r="N51" i="28"/>
  <c r="P51" i="28"/>
  <c r="Q51" i="28"/>
  <c r="R51" i="28"/>
  <c r="S51" i="28"/>
  <c r="T51" i="28"/>
  <c r="B52" i="28"/>
  <c r="C52" i="28"/>
  <c r="D52" i="28"/>
  <c r="F52" i="28"/>
  <c r="G52" i="28"/>
  <c r="H52" i="28"/>
  <c r="J52" i="28"/>
  <c r="K52" i="28"/>
  <c r="L52" i="28"/>
  <c r="M52" i="28"/>
  <c r="N52" i="28"/>
  <c r="P52" i="28"/>
  <c r="Q52" i="28"/>
  <c r="R52" i="28"/>
  <c r="S52" i="28"/>
  <c r="T52" i="28"/>
  <c r="B53" i="28"/>
  <c r="C53" i="28"/>
  <c r="D53" i="28"/>
  <c r="F53" i="28"/>
  <c r="G53" i="28"/>
  <c r="H53" i="28"/>
  <c r="J53" i="28"/>
  <c r="K53" i="28"/>
  <c r="L53" i="28"/>
  <c r="M53" i="28"/>
  <c r="N53" i="28"/>
  <c r="P53" i="28"/>
  <c r="Q53" i="28"/>
  <c r="R53" i="28"/>
  <c r="S53" i="28"/>
  <c r="T53" i="28"/>
  <c r="B54" i="28"/>
  <c r="C54" i="28"/>
  <c r="D54" i="28"/>
  <c r="F54" i="28"/>
  <c r="G54" i="28"/>
  <c r="H54" i="28"/>
  <c r="J54" i="28"/>
  <c r="K54" i="28"/>
  <c r="L54" i="28"/>
  <c r="M54" i="28"/>
  <c r="N54" i="28"/>
  <c r="P54" i="28"/>
  <c r="Q54" i="28"/>
  <c r="R54" i="28"/>
  <c r="S54" i="28"/>
  <c r="T54" i="28"/>
  <c r="B55" i="28"/>
  <c r="C55" i="28"/>
  <c r="D55" i="28"/>
  <c r="F55" i="28"/>
  <c r="G55" i="28"/>
  <c r="H55" i="28"/>
  <c r="J55" i="28"/>
  <c r="K55" i="28"/>
  <c r="L55" i="28"/>
  <c r="M55" i="28"/>
  <c r="N55" i="28"/>
  <c r="P55" i="28"/>
  <c r="Q55" i="28"/>
  <c r="R55" i="28"/>
  <c r="S55" i="28"/>
  <c r="T55" i="28"/>
  <c r="B56" i="28"/>
  <c r="C56" i="28"/>
  <c r="D56" i="28"/>
  <c r="F56" i="28"/>
  <c r="G56" i="28"/>
  <c r="H56" i="28"/>
  <c r="J56" i="28"/>
  <c r="K56" i="28"/>
  <c r="L56" i="28"/>
  <c r="M56" i="28"/>
  <c r="N56" i="28"/>
  <c r="P56" i="28"/>
  <c r="Q56" i="28"/>
  <c r="R56" i="28"/>
  <c r="S56" i="28"/>
  <c r="T56" i="28"/>
  <c r="B57" i="28"/>
  <c r="C57" i="28"/>
  <c r="D57" i="28"/>
  <c r="F57" i="28"/>
  <c r="G57" i="28"/>
  <c r="H57" i="28"/>
  <c r="J57" i="28"/>
  <c r="K57" i="28"/>
  <c r="L57" i="28"/>
  <c r="M57" i="28"/>
  <c r="N57" i="28"/>
  <c r="P57" i="28"/>
  <c r="Q57" i="28"/>
  <c r="R57" i="28"/>
  <c r="S57" i="28"/>
  <c r="T57" i="28"/>
  <c r="B58" i="28"/>
  <c r="C58" i="28"/>
  <c r="D58" i="28"/>
  <c r="F58" i="28"/>
  <c r="G58" i="28"/>
  <c r="H58" i="28"/>
  <c r="J58" i="28"/>
  <c r="K58" i="28"/>
  <c r="L58" i="28"/>
  <c r="M58" i="28"/>
  <c r="N58" i="28"/>
  <c r="P58" i="28"/>
  <c r="Q58" i="28"/>
  <c r="R58" i="28"/>
  <c r="S58" i="28"/>
  <c r="T58" i="28"/>
  <c r="B59" i="28"/>
  <c r="C59" i="28"/>
  <c r="D59" i="28"/>
  <c r="F59" i="28"/>
  <c r="G59" i="28"/>
  <c r="H59" i="28"/>
  <c r="J59" i="28"/>
  <c r="K59" i="28"/>
  <c r="L59" i="28"/>
  <c r="M59" i="28"/>
  <c r="N59" i="28"/>
  <c r="P59" i="28"/>
  <c r="Q59" i="28"/>
  <c r="R59" i="28"/>
  <c r="S59" i="28"/>
  <c r="T59" i="28"/>
  <c r="B60" i="28"/>
  <c r="C60" i="28"/>
  <c r="D60" i="28"/>
  <c r="F60" i="28"/>
  <c r="G60" i="28"/>
  <c r="H60" i="28"/>
  <c r="J60" i="28"/>
  <c r="K60" i="28"/>
  <c r="L60" i="28"/>
  <c r="M60" i="28"/>
  <c r="N60" i="28"/>
  <c r="P60" i="28"/>
  <c r="Q60" i="28"/>
  <c r="R60" i="28"/>
  <c r="S60" i="28"/>
  <c r="T60" i="28"/>
  <c r="B61" i="28"/>
  <c r="C61" i="28"/>
  <c r="D61" i="28"/>
  <c r="F61" i="28"/>
  <c r="G61" i="28"/>
  <c r="H61" i="28"/>
  <c r="J61" i="28"/>
  <c r="K61" i="28"/>
  <c r="L61" i="28"/>
  <c r="M61" i="28"/>
  <c r="N61" i="28"/>
  <c r="P61" i="28"/>
  <c r="Q61" i="28"/>
  <c r="R61" i="28"/>
  <c r="S61" i="28"/>
  <c r="T61" i="28"/>
  <c r="B62" i="28"/>
  <c r="C62" i="28"/>
  <c r="D62" i="28"/>
  <c r="F62" i="28"/>
  <c r="G62" i="28"/>
  <c r="H62" i="28"/>
  <c r="J62" i="28"/>
  <c r="K62" i="28"/>
  <c r="L62" i="28"/>
  <c r="M62" i="28"/>
  <c r="N62" i="28"/>
  <c r="P62" i="28"/>
  <c r="Q62" i="28"/>
  <c r="R62" i="28"/>
  <c r="S62" i="28"/>
  <c r="T62" i="28"/>
  <c r="B63" i="28"/>
  <c r="C63" i="28"/>
  <c r="D63" i="28"/>
  <c r="F63" i="28"/>
  <c r="G63" i="28"/>
  <c r="H63" i="28"/>
  <c r="J63" i="28"/>
  <c r="K63" i="28"/>
  <c r="L63" i="28"/>
  <c r="M63" i="28"/>
  <c r="N63" i="28"/>
  <c r="P63" i="28"/>
  <c r="Q63" i="28"/>
  <c r="R63" i="28"/>
  <c r="S63" i="28"/>
  <c r="T63" i="28"/>
  <c r="B64" i="28"/>
  <c r="C64" i="28"/>
  <c r="D64" i="28"/>
  <c r="F64" i="28"/>
  <c r="G64" i="28"/>
  <c r="H64" i="28"/>
  <c r="J64" i="28"/>
  <c r="K64" i="28"/>
  <c r="L64" i="28"/>
  <c r="M64" i="28"/>
  <c r="N64" i="28"/>
  <c r="P64" i="28"/>
  <c r="Q64" i="28"/>
  <c r="R64" i="28"/>
  <c r="S64" i="28"/>
  <c r="T64" i="28"/>
  <c r="B65" i="28"/>
  <c r="C65" i="28"/>
  <c r="D65" i="28"/>
  <c r="F65" i="28"/>
  <c r="G65" i="28"/>
  <c r="H65" i="28"/>
  <c r="J65" i="28"/>
  <c r="K65" i="28"/>
  <c r="L65" i="28"/>
  <c r="M65" i="28"/>
  <c r="N65" i="28"/>
  <c r="P65" i="28"/>
  <c r="Q65" i="28"/>
  <c r="R65" i="28"/>
  <c r="S65" i="28"/>
  <c r="T65" i="28"/>
  <c r="B66" i="28"/>
  <c r="C66" i="28"/>
  <c r="D66" i="28"/>
  <c r="F66" i="28"/>
  <c r="G66" i="28"/>
  <c r="H66" i="28"/>
  <c r="J66" i="28"/>
  <c r="K66" i="28"/>
  <c r="L66" i="28"/>
  <c r="M66" i="28"/>
  <c r="N66" i="28"/>
  <c r="P66" i="28"/>
  <c r="Q66" i="28"/>
  <c r="R66" i="28"/>
  <c r="S66" i="28"/>
  <c r="T66" i="28"/>
  <c r="B67" i="28"/>
  <c r="C67" i="28"/>
  <c r="D67" i="28"/>
  <c r="F67" i="28"/>
  <c r="G67" i="28"/>
  <c r="H67" i="28"/>
  <c r="J67" i="28"/>
  <c r="K67" i="28"/>
  <c r="L67" i="28"/>
  <c r="M67" i="28"/>
  <c r="N67" i="28"/>
  <c r="P67" i="28"/>
  <c r="Q67" i="28"/>
  <c r="R67" i="28"/>
  <c r="S67" i="28"/>
  <c r="T67" i="28"/>
  <c r="B68" i="28"/>
  <c r="C68" i="28"/>
  <c r="D68" i="28"/>
  <c r="F68" i="28"/>
  <c r="G68" i="28"/>
  <c r="H68" i="28"/>
  <c r="J68" i="28"/>
  <c r="K68" i="28"/>
  <c r="L68" i="28"/>
  <c r="M68" i="28"/>
  <c r="N68" i="28"/>
  <c r="P68" i="28"/>
  <c r="Q68" i="28"/>
  <c r="R68" i="28"/>
  <c r="S68" i="28"/>
  <c r="T68" i="28"/>
  <c r="B69" i="28"/>
  <c r="C69" i="28"/>
  <c r="D69" i="28"/>
  <c r="F69" i="28"/>
  <c r="G69" i="28"/>
  <c r="H69" i="28"/>
  <c r="J69" i="28"/>
  <c r="K69" i="28"/>
  <c r="L69" i="28"/>
  <c r="M69" i="28"/>
  <c r="N69" i="28"/>
  <c r="P69" i="28"/>
  <c r="Q69" i="28"/>
  <c r="R69" i="28"/>
  <c r="S69" i="28"/>
  <c r="T69" i="28"/>
  <c r="B70" i="28"/>
  <c r="C70" i="28"/>
  <c r="D70" i="28"/>
  <c r="F70" i="28"/>
  <c r="G70" i="28"/>
  <c r="H70" i="28"/>
  <c r="J70" i="28"/>
  <c r="K70" i="28"/>
  <c r="L70" i="28"/>
  <c r="M70" i="28"/>
  <c r="N70" i="28"/>
  <c r="P70" i="28"/>
  <c r="Q70" i="28"/>
  <c r="R70" i="28"/>
  <c r="S70" i="28"/>
  <c r="T70" i="28"/>
  <c r="B71" i="28"/>
  <c r="C71" i="28"/>
  <c r="D71" i="28"/>
  <c r="F71" i="28"/>
  <c r="G71" i="28"/>
  <c r="H71" i="28"/>
  <c r="J71" i="28"/>
  <c r="K71" i="28"/>
  <c r="L71" i="28"/>
  <c r="M71" i="28"/>
  <c r="N71" i="28"/>
  <c r="P71" i="28"/>
  <c r="Q71" i="28"/>
  <c r="R71" i="28"/>
  <c r="S71" i="28"/>
  <c r="T71" i="28"/>
  <c r="B72" i="28"/>
  <c r="C72" i="28"/>
  <c r="D72" i="28"/>
  <c r="F72" i="28"/>
  <c r="G72" i="28"/>
  <c r="H72" i="28"/>
  <c r="J72" i="28"/>
  <c r="K72" i="28"/>
  <c r="L72" i="28"/>
  <c r="M72" i="28"/>
  <c r="N72" i="28"/>
  <c r="P72" i="28"/>
  <c r="Q72" i="28"/>
  <c r="R72" i="28"/>
  <c r="S72" i="28"/>
  <c r="T72" i="28"/>
  <c r="B73" i="28"/>
  <c r="C73" i="28"/>
  <c r="D73" i="28"/>
  <c r="F73" i="28"/>
  <c r="G73" i="28"/>
  <c r="H73" i="28"/>
  <c r="J73" i="28"/>
  <c r="K73" i="28"/>
  <c r="L73" i="28"/>
  <c r="M73" i="28"/>
  <c r="N73" i="28"/>
  <c r="P73" i="28"/>
  <c r="Q73" i="28"/>
  <c r="R73" i="28"/>
  <c r="S73" i="28"/>
  <c r="T73" i="28"/>
  <c r="B74" i="28"/>
  <c r="C74" i="28"/>
  <c r="D74" i="28"/>
  <c r="F74" i="28"/>
  <c r="G74" i="28"/>
  <c r="H74" i="28"/>
  <c r="J74" i="28"/>
  <c r="K74" i="28"/>
  <c r="L74" i="28"/>
  <c r="M74" i="28"/>
  <c r="N74" i="28"/>
  <c r="P74" i="28"/>
  <c r="Q74" i="28"/>
  <c r="R74" i="28"/>
  <c r="S74" i="28"/>
  <c r="T74" i="28"/>
  <c r="B75" i="28"/>
  <c r="C75" i="28"/>
  <c r="D75" i="28"/>
  <c r="F75" i="28"/>
  <c r="G75" i="28"/>
  <c r="H75" i="28"/>
  <c r="J75" i="28"/>
  <c r="K75" i="28"/>
  <c r="L75" i="28"/>
  <c r="M75" i="28"/>
  <c r="N75" i="28"/>
  <c r="P75" i="28"/>
  <c r="Q75" i="28"/>
  <c r="R75" i="28"/>
  <c r="S75" i="28"/>
  <c r="T75" i="28"/>
  <c r="B76" i="28"/>
  <c r="C76" i="28"/>
  <c r="D76" i="28"/>
  <c r="F76" i="28"/>
  <c r="G76" i="28"/>
  <c r="H76" i="28"/>
  <c r="J76" i="28"/>
  <c r="K76" i="28"/>
  <c r="L76" i="28"/>
  <c r="M76" i="28"/>
  <c r="N76" i="28"/>
  <c r="P76" i="28"/>
  <c r="Q76" i="28"/>
  <c r="R76" i="28"/>
  <c r="S76" i="28"/>
  <c r="T76" i="28"/>
  <c r="B77" i="28"/>
  <c r="C77" i="28"/>
  <c r="D77" i="28"/>
  <c r="F77" i="28"/>
  <c r="G77" i="28"/>
  <c r="H77" i="28"/>
  <c r="J77" i="28"/>
  <c r="K77" i="28"/>
  <c r="L77" i="28"/>
  <c r="M77" i="28"/>
  <c r="N77" i="28"/>
  <c r="P77" i="28"/>
  <c r="Q77" i="28"/>
  <c r="R77" i="28"/>
  <c r="S77" i="28"/>
  <c r="T77" i="28"/>
  <c r="B78" i="28"/>
  <c r="C78" i="28"/>
  <c r="D78" i="28"/>
  <c r="F78" i="28"/>
  <c r="G78" i="28"/>
  <c r="H78" i="28"/>
  <c r="I78" i="28"/>
  <c r="J78" i="28"/>
  <c r="K78" i="28"/>
  <c r="L78" i="28"/>
  <c r="M78" i="28"/>
  <c r="N78" i="28"/>
  <c r="P78" i="28"/>
  <c r="Q78" i="28"/>
  <c r="R78" i="28"/>
  <c r="S78" i="28"/>
  <c r="T78" i="28"/>
  <c r="B79" i="28"/>
  <c r="C79" i="28"/>
  <c r="D79" i="28"/>
  <c r="F79" i="28"/>
  <c r="G79" i="28"/>
  <c r="H79" i="28"/>
  <c r="J79" i="28"/>
  <c r="K79" i="28"/>
  <c r="L79" i="28"/>
  <c r="M79" i="28"/>
  <c r="N79" i="28"/>
  <c r="P79" i="28"/>
  <c r="Q79" i="28"/>
  <c r="R79" i="28"/>
  <c r="S79" i="28"/>
  <c r="T79" i="28"/>
  <c r="B80" i="28"/>
  <c r="C80" i="28"/>
  <c r="D80" i="28"/>
  <c r="F80" i="28"/>
  <c r="G80" i="28"/>
  <c r="H80" i="28"/>
  <c r="J80" i="28"/>
  <c r="K80" i="28"/>
  <c r="L80" i="28"/>
  <c r="M80" i="28"/>
  <c r="N80" i="28"/>
  <c r="P80" i="28"/>
  <c r="Q80" i="28"/>
  <c r="R80" i="28"/>
  <c r="S80" i="28"/>
  <c r="T80" i="28"/>
  <c r="B81" i="28"/>
  <c r="C81" i="28"/>
  <c r="D81" i="28"/>
  <c r="F81" i="28"/>
  <c r="G81" i="28"/>
  <c r="H81" i="28"/>
  <c r="J81" i="28"/>
  <c r="K81" i="28"/>
  <c r="L81" i="28"/>
  <c r="M81" i="28"/>
  <c r="N81" i="28"/>
  <c r="P81" i="28"/>
  <c r="Q81" i="28"/>
  <c r="R81" i="28"/>
  <c r="S81" i="28"/>
  <c r="T81" i="28"/>
  <c r="B82" i="28"/>
  <c r="C82" i="28"/>
  <c r="D82" i="28"/>
  <c r="F82" i="28"/>
  <c r="G82" i="28"/>
  <c r="H82" i="28"/>
  <c r="J82" i="28"/>
  <c r="K82" i="28"/>
  <c r="L82" i="28"/>
  <c r="M82" i="28"/>
  <c r="N82" i="28"/>
  <c r="P82" i="28"/>
  <c r="Q82" i="28"/>
  <c r="R82" i="28"/>
  <c r="S82" i="28"/>
  <c r="T82" i="28"/>
  <c r="B83" i="28"/>
  <c r="C83" i="28"/>
  <c r="D83" i="28"/>
  <c r="F83" i="28"/>
  <c r="G83" i="28"/>
  <c r="H83" i="28"/>
  <c r="J83" i="28"/>
  <c r="K83" i="28"/>
  <c r="L83" i="28"/>
  <c r="M83" i="28"/>
  <c r="N83" i="28"/>
  <c r="P83" i="28"/>
  <c r="Q83" i="28"/>
  <c r="R83" i="28"/>
  <c r="S83" i="28"/>
  <c r="T83" i="28"/>
  <c r="B84" i="28"/>
  <c r="C84" i="28"/>
  <c r="D84" i="28"/>
  <c r="F84" i="28"/>
  <c r="G84" i="28"/>
  <c r="H84" i="28"/>
  <c r="J84" i="28"/>
  <c r="K84" i="28"/>
  <c r="L84" i="28"/>
  <c r="M84" i="28"/>
  <c r="N84" i="28"/>
  <c r="P84" i="28"/>
  <c r="Q84" i="28"/>
  <c r="R84" i="28"/>
  <c r="S84" i="28"/>
  <c r="T84" i="28"/>
  <c r="B85" i="28"/>
  <c r="C85" i="28"/>
  <c r="D85" i="28"/>
  <c r="F85" i="28"/>
  <c r="G85" i="28"/>
  <c r="H85" i="28"/>
  <c r="J85" i="28"/>
  <c r="K85" i="28"/>
  <c r="L85" i="28"/>
  <c r="M85" i="28"/>
  <c r="N85" i="28"/>
  <c r="P85" i="28"/>
  <c r="Q85" i="28"/>
  <c r="R85" i="28"/>
  <c r="S85" i="28"/>
  <c r="T85" i="28"/>
  <c r="B86" i="28"/>
  <c r="C86" i="28"/>
  <c r="D86" i="28"/>
  <c r="F86" i="28"/>
  <c r="G86" i="28"/>
  <c r="H86" i="28"/>
  <c r="J86" i="28"/>
  <c r="K86" i="28"/>
  <c r="L86" i="28"/>
  <c r="M86" i="28"/>
  <c r="N86" i="28"/>
  <c r="P86" i="28"/>
  <c r="Q86" i="28"/>
  <c r="R86" i="28"/>
  <c r="S86" i="28"/>
  <c r="T86" i="28"/>
  <c r="B87" i="28"/>
  <c r="C87" i="28"/>
  <c r="D87" i="28"/>
  <c r="F87" i="28"/>
  <c r="G87" i="28"/>
  <c r="H87" i="28"/>
  <c r="J87" i="28"/>
  <c r="K87" i="28"/>
  <c r="L87" i="28"/>
  <c r="M87" i="28"/>
  <c r="N87" i="28"/>
  <c r="P87" i="28"/>
  <c r="Q87" i="28"/>
  <c r="R87" i="28"/>
  <c r="S87" i="28"/>
  <c r="T87" i="28"/>
  <c r="B88" i="28"/>
  <c r="C88" i="28"/>
  <c r="D88" i="28"/>
  <c r="F88" i="28"/>
  <c r="G88" i="28"/>
  <c r="H88" i="28"/>
  <c r="J88" i="28"/>
  <c r="K88" i="28"/>
  <c r="L88" i="28"/>
  <c r="M88" i="28"/>
  <c r="N88" i="28"/>
  <c r="P88" i="28"/>
  <c r="Q88" i="28"/>
  <c r="R88" i="28"/>
  <c r="S88" i="28"/>
  <c r="T88" i="28"/>
  <c r="B89" i="28"/>
  <c r="C89" i="28"/>
  <c r="D89" i="28"/>
  <c r="F89" i="28"/>
  <c r="G89" i="28"/>
  <c r="H89" i="28"/>
  <c r="J89" i="28"/>
  <c r="K89" i="28"/>
  <c r="L89" i="28"/>
  <c r="M89" i="28"/>
  <c r="N89" i="28"/>
  <c r="P89" i="28"/>
  <c r="Q89" i="28"/>
  <c r="R89" i="28"/>
  <c r="S89" i="28"/>
  <c r="T89" i="28"/>
  <c r="B90" i="28"/>
  <c r="C90" i="28"/>
  <c r="D90" i="28"/>
  <c r="F90" i="28"/>
  <c r="G90" i="28"/>
  <c r="H90" i="28"/>
  <c r="J90" i="28"/>
  <c r="K90" i="28"/>
  <c r="L90" i="28"/>
  <c r="M90" i="28"/>
  <c r="N90" i="28"/>
  <c r="P90" i="28"/>
  <c r="Q90" i="28"/>
  <c r="R90" i="28"/>
  <c r="S90" i="28"/>
  <c r="T90" i="28"/>
  <c r="B91" i="28"/>
  <c r="C91" i="28"/>
  <c r="D91" i="28"/>
  <c r="F91" i="28"/>
  <c r="G91" i="28"/>
  <c r="H91" i="28"/>
  <c r="J91" i="28"/>
  <c r="K91" i="28"/>
  <c r="L91" i="28"/>
  <c r="M91" i="28"/>
  <c r="N91" i="28"/>
  <c r="P91" i="28"/>
  <c r="Q91" i="28"/>
  <c r="R91" i="28"/>
  <c r="S91" i="28"/>
  <c r="T91" i="28"/>
  <c r="B92" i="28"/>
  <c r="C92" i="28"/>
  <c r="D92" i="28"/>
  <c r="F92" i="28"/>
  <c r="G92" i="28"/>
  <c r="H92" i="28"/>
  <c r="J92" i="28"/>
  <c r="K92" i="28"/>
  <c r="L92" i="28"/>
  <c r="M92" i="28"/>
  <c r="N92" i="28"/>
  <c r="P92" i="28"/>
  <c r="Q92" i="28"/>
  <c r="R92" i="28"/>
  <c r="S92" i="28"/>
  <c r="T92" i="28"/>
  <c r="B93" i="28"/>
  <c r="C93" i="28"/>
  <c r="D93" i="28"/>
  <c r="F93" i="28"/>
  <c r="G93" i="28"/>
  <c r="H93" i="28"/>
  <c r="J93" i="28"/>
  <c r="K93" i="28"/>
  <c r="L93" i="28"/>
  <c r="M93" i="28"/>
  <c r="N93" i="28"/>
  <c r="P93" i="28"/>
  <c r="Q93" i="28"/>
  <c r="R93" i="28"/>
  <c r="S93" i="28"/>
  <c r="T93" i="28"/>
  <c r="B94" i="28"/>
  <c r="C94" i="28"/>
  <c r="D94" i="28"/>
  <c r="F94" i="28"/>
  <c r="G94" i="28"/>
  <c r="H94" i="28"/>
  <c r="J94" i="28"/>
  <c r="K94" i="28"/>
  <c r="L94" i="28"/>
  <c r="M94" i="28"/>
  <c r="N94" i="28"/>
  <c r="P94" i="28"/>
  <c r="Q94" i="28"/>
  <c r="R94" i="28"/>
  <c r="S94" i="28"/>
  <c r="T94" i="28"/>
  <c r="B95" i="28"/>
  <c r="C95" i="28"/>
  <c r="D95" i="28"/>
  <c r="F95" i="28"/>
  <c r="G95" i="28"/>
  <c r="H95" i="28"/>
  <c r="J95" i="28"/>
  <c r="K95" i="28"/>
  <c r="L95" i="28"/>
  <c r="M95" i="28"/>
  <c r="N95" i="28"/>
  <c r="P95" i="28"/>
  <c r="Q95" i="28"/>
  <c r="R95" i="28"/>
  <c r="S95" i="28"/>
  <c r="T95" i="28"/>
  <c r="B96" i="28"/>
  <c r="C96" i="28"/>
  <c r="D96" i="28"/>
  <c r="F96" i="28"/>
  <c r="G96" i="28"/>
  <c r="H96" i="28"/>
  <c r="J96" i="28"/>
  <c r="K96" i="28"/>
  <c r="L96" i="28"/>
  <c r="M96" i="28"/>
  <c r="N96" i="28"/>
  <c r="P96" i="28"/>
  <c r="Q96" i="28"/>
  <c r="R96" i="28"/>
  <c r="S96" i="28"/>
  <c r="T96" i="28"/>
  <c r="B97" i="28"/>
  <c r="C97" i="28"/>
  <c r="D97" i="28"/>
  <c r="F97" i="28"/>
  <c r="G97" i="28"/>
  <c r="H97" i="28"/>
  <c r="J97" i="28"/>
  <c r="K97" i="28"/>
  <c r="L97" i="28"/>
  <c r="M97" i="28"/>
  <c r="N97" i="28"/>
  <c r="P97" i="28"/>
  <c r="Q97" i="28"/>
  <c r="R97" i="28"/>
  <c r="S97" i="28"/>
  <c r="T97" i="28"/>
  <c r="B98" i="28"/>
  <c r="C98" i="28"/>
  <c r="D98" i="28"/>
  <c r="F98" i="28"/>
  <c r="G98" i="28"/>
  <c r="H98" i="28"/>
  <c r="J98" i="28"/>
  <c r="K98" i="28"/>
  <c r="L98" i="28"/>
  <c r="M98" i="28"/>
  <c r="N98" i="28"/>
  <c r="P98" i="28"/>
  <c r="Q98" i="28"/>
  <c r="R98" i="28"/>
  <c r="S98" i="28"/>
  <c r="T98" i="28"/>
  <c r="B99" i="28"/>
  <c r="C99" i="28"/>
  <c r="D99" i="28"/>
  <c r="F99" i="28"/>
  <c r="G99" i="28"/>
  <c r="H99" i="28"/>
  <c r="J99" i="28"/>
  <c r="K99" i="28"/>
  <c r="L99" i="28"/>
  <c r="M99" i="28"/>
  <c r="N99" i="28"/>
  <c r="P99" i="28"/>
  <c r="Q99" i="28"/>
  <c r="R99" i="28"/>
  <c r="S99" i="28"/>
  <c r="T99" i="28"/>
  <c r="B100" i="28"/>
  <c r="C100" i="28"/>
  <c r="D100" i="28"/>
  <c r="F100" i="28"/>
  <c r="G100" i="28"/>
  <c r="H100" i="28"/>
  <c r="J100" i="28"/>
  <c r="K100" i="28"/>
  <c r="L100" i="28"/>
  <c r="M100" i="28"/>
  <c r="N100" i="28"/>
  <c r="P100" i="28"/>
  <c r="Q100" i="28"/>
  <c r="R100" i="28"/>
  <c r="S100" i="28"/>
  <c r="T100" i="28"/>
  <c r="B101" i="28"/>
  <c r="C101" i="28"/>
  <c r="D101" i="28"/>
  <c r="F101" i="28"/>
  <c r="G101" i="28"/>
  <c r="H101" i="28"/>
  <c r="J101" i="28"/>
  <c r="K101" i="28"/>
  <c r="L101" i="28"/>
  <c r="M101" i="28"/>
  <c r="N101" i="28"/>
  <c r="P101" i="28"/>
  <c r="Q101" i="28"/>
  <c r="R101" i="28"/>
  <c r="S101" i="28"/>
  <c r="T101" i="28"/>
  <c r="B102" i="28"/>
  <c r="C102" i="28"/>
  <c r="D102" i="28"/>
  <c r="F102" i="28"/>
  <c r="G102" i="28"/>
  <c r="H102" i="28"/>
  <c r="J102" i="28"/>
  <c r="K102" i="28"/>
  <c r="L102" i="28"/>
  <c r="M102" i="28"/>
  <c r="N102" i="28"/>
  <c r="P102" i="28"/>
  <c r="Q102" i="28"/>
  <c r="R102" i="28"/>
  <c r="S102" i="28"/>
  <c r="T102" i="28"/>
  <c r="B103" i="28"/>
  <c r="C103" i="28"/>
  <c r="D103" i="28"/>
  <c r="F103" i="28"/>
  <c r="G103" i="28"/>
  <c r="H103" i="28"/>
  <c r="J103" i="28"/>
  <c r="K103" i="28"/>
  <c r="L103" i="28"/>
  <c r="M103" i="28"/>
  <c r="N103" i="28"/>
  <c r="P103" i="28"/>
  <c r="Q103" i="28"/>
  <c r="R103" i="28"/>
  <c r="S103" i="28"/>
  <c r="T103" i="28"/>
  <c r="B104" i="28"/>
  <c r="C104" i="28"/>
  <c r="D104" i="28"/>
  <c r="F104" i="28"/>
  <c r="G104" i="28"/>
  <c r="H104" i="28"/>
  <c r="J104" i="28"/>
  <c r="K104" i="28"/>
  <c r="L104" i="28"/>
  <c r="M104" i="28"/>
  <c r="N104" i="28"/>
  <c r="P104" i="28"/>
  <c r="Q104" i="28"/>
  <c r="R104" i="28"/>
  <c r="S104" i="28"/>
  <c r="T104" i="28"/>
  <c r="B105" i="28"/>
  <c r="C105" i="28"/>
  <c r="D105" i="28"/>
  <c r="F105" i="28"/>
  <c r="G105" i="28"/>
  <c r="H105" i="28"/>
  <c r="J105" i="28"/>
  <c r="K105" i="28"/>
  <c r="L105" i="28"/>
  <c r="M105" i="28"/>
  <c r="N105" i="28"/>
  <c r="P105" i="28"/>
  <c r="Q105" i="28"/>
  <c r="R105" i="28"/>
  <c r="S105" i="28"/>
  <c r="T105" i="28"/>
  <c r="B106" i="28"/>
  <c r="C106" i="28"/>
  <c r="D106" i="28"/>
  <c r="F106" i="28"/>
  <c r="G106" i="28"/>
  <c r="H106" i="28"/>
  <c r="J106" i="28"/>
  <c r="K106" i="28"/>
  <c r="L106" i="28"/>
  <c r="M106" i="28"/>
  <c r="N106" i="28"/>
  <c r="P106" i="28"/>
  <c r="Q106" i="28"/>
  <c r="R106" i="28"/>
  <c r="S106" i="28"/>
  <c r="T106" i="28"/>
  <c r="B107" i="28"/>
  <c r="C107" i="28"/>
  <c r="D107" i="28"/>
  <c r="F107" i="28"/>
  <c r="G107" i="28"/>
  <c r="H107" i="28"/>
  <c r="J107" i="28"/>
  <c r="K107" i="28"/>
  <c r="L107" i="28"/>
  <c r="M107" i="28"/>
  <c r="N107" i="28"/>
  <c r="P107" i="28"/>
  <c r="Q107" i="28"/>
  <c r="R107" i="28"/>
  <c r="S107" i="28"/>
  <c r="T107" i="28"/>
  <c r="B108" i="28"/>
  <c r="C108" i="28"/>
  <c r="D108" i="28"/>
  <c r="F108" i="28"/>
  <c r="G108" i="28"/>
  <c r="H108" i="28"/>
  <c r="J108" i="28"/>
  <c r="K108" i="28"/>
  <c r="L108" i="28"/>
  <c r="M108" i="28"/>
  <c r="N108" i="28"/>
  <c r="P108" i="28"/>
  <c r="Q108" i="28"/>
  <c r="R108" i="28"/>
  <c r="S108" i="28"/>
  <c r="T108" i="28"/>
  <c r="B109" i="28"/>
  <c r="C109" i="28"/>
  <c r="D109" i="28"/>
  <c r="F109" i="28"/>
  <c r="G109" i="28"/>
  <c r="H109" i="28"/>
  <c r="J109" i="28"/>
  <c r="K109" i="28"/>
  <c r="L109" i="28"/>
  <c r="M109" i="28"/>
  <c r="N109" i="28"/>
  <c r="P109" i="28"/>
  <c r="Q109" i="28"/>
  <c r="R109" i="28"/>
  <c r="S109" i="28"/>
  <c r="T109" i="28"/>
  <c r="B110" i="28"/>
  <c r="C110" i="28"/>
  <c r="D110" i="28"/>
  <c r="F110" i="28"/>
  <c r="G110" i="28"/>
  <c r="H110" i="28"/>
  <c r="J110" i="28"/>
  <c r="K110" i="28"/>
  <c r="L110" i="28"/>
  <c r="M110" i="28"/>
  <c r="N110" i="28"/>
  <c r="P110" i="28"/>
  <c r="Q110" i="28"/>
  <c r="R110" i="28"/>
  <c r="S110" i="28"/>
  <c r="T110" i="28"/>
  <c r="B111" i="28"/>
  <c r="C111" i="28"/>
  <c r="D111" i="28"/>
  <c r="F111" i="28"/>
  <c r="G111" i="28"/>
  <c r="H111" i="28"/>
  <c r="J111" i="28"/>
  <c r="K111" i="28"/>
  <c r="L111" i="28"/>
  <c r="M111" i="28"/>
  <c r="N111" i="28"/>
  <c r="P111" i="28"/>
  <c r="Q111" i="28"/>
  <c r="R111" i="28"/>
  <c r="S111" i="28"/>
  <c r="T111" i="28"/>
  <c r="B112" i="28"/>
  <c r="C112" i="28"/>
  <c r="D112" i="28"/>
  <c r="F112" i="28"/>
  <c r="G112" i="28"/>
  <c r="H112" i="28"/>
  <c r="J112" i="28"/>
  <c r="K112" i="28"/>
  <c r="L112" i="28"/>
  <c r="M112" i="28"/>
  <c r="N112" i="28"/>
  <c r="P112" i="28"/>
  <c r="Q112" i="28"/>
  <c r="R112" i="28"/>
  <c r="S112" i="28"/>
  <c r="T112" i="28"/>
  <c r="B113" i="28"/>
  <c r="C113" i="28"/>
  <c r="D113" i="28"/>
  <c r="F113" i="28"/>
  <c r="G113" i="28"/>
  <c r="H113" i="28"/>
  <c r="J113" i="28"/>
  <c r="K113" i="28"/>
  <c r="L113" i="28"/>
  <c r="M113" i="28"/>
  <c r="N113" i="28"/>
  <c r="P113" i="28"/>
  <c r="Q113" i="28"/>
  <c r="R113" i="28"/>
  <c r="S113" i="28"/>
  <c r="T113" i="28"/>
  <c r="B114" i="28"/>
  <c r="C114" i="28"/>
  <c r="D114" i="28"/>
  <c r="F114" i="28"/>
  <c r="G114" i="28"/>
  <c r="H114" i="28"/>
  <c r="J114" i="28"/>
  <c r="K114" i="28"/>
  <c r="L114" i="28"/>
  <c r="M114" i="28"/>
  <c r="N114" i="28"/>
  <c r="P114" i="28"/>
  <c r="Q114" i="28"/>
  <c r="R114" i="28"/>
  <c r="S114" i="28"/>
  <c r="T114" i="28"/>
  <c r="B115" i="28"/>
  <c r="C115" i="28"/>
  <c r="D115" i="28"/>
  <c r="F115" i="28"/>
  <c r="G115" i="28"/>
  <c r="H115" i="28"/>
  <c r="J115" i="28"/>
  <c r="K115" i="28"/>
  <c r="L115" i="28"/>
  <c r="M115" i="28"/>
  <c r="N115" i="28"/>
  <c r="P115" i="28"/>
  <c r="Q115" i="28"/>
  <c r="R115" i="28"/>
  <c r="S115" i="28"/>
  <c r="T115" i="28"/>
  <c r="B116" i="28"/>
  <c r="C116" i="28"/>
  <c r="D116" i="28"/>
  <c r="F116" i="28"/>
  <c r="G116" i="28"/>
  <c r="H116" i="28"/>
  <c r="J116" i="28"/>
  <c r="K116" i="28"/>
  <c r="L116" i="28"/>
  <c r="M116" i="28"/>
  <c r="N116" i="28"/>
  <c r="P116" i="28"/>
  <c r="Q116" i="28"/>
  <c r="R116" i="28"/>
  <c r="S116" i="28"/>
  <c r="T116" i="28"/>
  <c r="B117" i="28"/>
  <c r="C117" i="28"/>
  <c r="D117" i="28"/>
  <c r="F117" i="28"/>
  <c r="G117" i="28"/>
  <c r="H117" i="28"/>
  <c r="J117" i="28"/>
  <c r="K117" i="28"/>
  <c r="L117" i="28"/>
  <c r="M117" i="28"/>
  <c r="N117" i="28"/>
  <c r="P117" i="28"/>
  <c r="Q117" i="28"/>
  <c r="R117" i="28"/>
  <c r="S117" i="28"/>
  <c r="T117" i="28"/>
  <c r="B118" i="28"/>
  <c r="C118" i="28"/>
  <c r="D118" i="28"/>
  <c r="F118" i="28"/>
  <c r="G118" i="28"/>
  <c r="H118" i="28"/>
  <c r="J118" i="28"/>
  <c r="K118" i="28"/>
  <c r="L118" i="28"/>
  <c r="M118" i="28"/>
  <c r="N118" i="28"/>
  <c r="P118" i="28"/>
  <c r="Q118" i="28"/>
  <c r="R118" i="28"/>
  <c r="S118" i="28"/>
  <c r="T118" i="28"/>
  <c r="B119" i="28"/>
  <c r="C119" i="28"/>
  <c r="D119" i="28"/>
  <c r="F119" i="28"/>
  <c r="G119" i="28"/>
  <c r="H119" i="28"/>
  <c r="J119" i="28"/>
  <c r="K119" i="28"/>
  <c r="L119" i="28"/>
  <c r="M119" i="28"/>
  <c r="N119" i="28"/>
  <c r="P119" i="28"/>
  <c r="Q119" i="28"/>
  <c r="R119" i="28"/>
  <c r="S119" i="28"/>
  <c r="T119" i="28"/>
  <c r="B120" i="28"/>
  <c r="C120" i="28"/>
  <c r="D120" i="28"/>
  <c r="F120" i="28"/>
  <c r="G120" i="28"/>
  <c r="H120" i="28"/>
  <c r="J120" i="28"/>
  <c r="K120" i="28"/>
  <c r="L120" i="28"/>
  <c r="M120" i="28"/>
  <c r="N120" i="28"/>
  <c r="P120" i="28"/>
  <c r="Q120" i="28"/>
  <c r="R120" i="28"/>
  <c r="S120" i="28"/>
  <c r="T120" i="28"/>
  <c r="B121" i="28"/>
  <c r="C121" i="28"/>
  <c r="D121" i="28"/>
  <c r="F121" i="28"/>
  <c r="G121" i="28"/>
  <c r="H121" i="28"/>
  <c r="J121" i="28"/>
  <c r="K121" i="28"/>
  <c r="L121" i="28"/>
  <c r="M121" i="28"/>
  <c r="N121" i="28"/>
  <c r="P121" i="28"/>
  <c r="Q121" i="28"/>
  <c r="R121" i="28"/>
  <c r="S121" i="28"/>
  <c r="T121" i="28"/>
  <c r="B122" i="28"/>
  <c r="C122" i="28"/>
  <c r="D122" i="28"/>
  <c r="F122" i="28"/>
  <c r="G122" i="28"/>
  <c r="H122" i="28"/>
  <c r="J122" i="28"/>
  <c r="K122" i="28"/>
  <c r="L122" i="28"/>
  <c r="M122" i="28"/>
  <c r="N122" i="28"/>
  <c r="P122" i="28"/>
  <c r="Q122" i="28"/>
  <c r="R122" i="28"/>
  <c r="S122" i="28"/>
  <c r="T122" i="28"/>
  <c r="B123" i="28"/>
  <c r="C123" i="28"/>
  <c r="D123" i="28"/>
  <c r="F123" i="28"/>
  <c r="G123" i="28"/>
  <c r="H123" i="28"/>
  <c r="J123" i="28"/>
  <c r="K123" i="28"/>
  <c r="L123" i="28"/>
  <c r="M123" i="28"/>
  <c r="N123" i="28"/>
  <c r="P123" i="28"/>
  <c r="Q123" i="28"/>
  <c r="R123" i="28"/>
  <c r="S123" i="28"/>
  <c r="T123" i="28"/>
  <c r="B124" i="28"/>
  <c r="C124" i="28"/>
  <c r="D124" i="28"/>
  <c r="F124" i="28"/>
  <c r="G124" i="28"/>
  <c r="H124" i="28"/>
  <c r="J124" i="28"/>
  <c r="K124" i="28"/>
  <c r="L124" i="28"/>
  <c r="M124" i="28"/>
  <c r="N124" i="28"/>
  <c r="P124" i="28"/>
  <c r="Q124" i="28"/>
  <c r="R124" i="28"/>
  <c r="S124" i="28"/>
  <c r="T124" i="28"/>
  <c r="B125" i="28"/>
  <c r="C125" i="28"/>
  <c r="D125" i="28"/>
  <c r="F125" i="28"/>
  <c r="G125" i="28"/>
  <c r="H125" i="28"/>
  <c r="J125" i="28"/>
  <c r="K125" i="28"/>
  <c r="L125" i="28"/>
  <c r="M125" i="28"/>
  <c r="N125" i="28"/>
  <c r="P125" i="28"/>
  <c r="Q125" i="28"/>
  <c r="R125" i="28"/>
  <c r="S125" i="28"/>
  <c r="T125" i="28"/>
  <c r="B126" i="28"/>
  <c r="C126" i="28"/>
  <c r="D126" i="28"/>
  <c r="F126" i="28"/>
  <c r="G126" i="28"/>
  <c r="H126" i="28"/>
  <c r="J126" i="28"/>
  <c r="K126" i="28"/>
  <c r="L126" i="28"/>
  <c r="M126" i="28"/>
  <c r="N126" i="28"/>
  <c r="P126" i="28"/>
  <c r="Q126" i="28"/>
  <c r="R126" i="28"/>
  <c r="S126" i="28"/>
  <c r="T126" i="28"/>
  <c r="B127" i="28"/>
  <c r="C127" i="28"/>
  <c r="D127" i="28"/>
  <c r="F127" i="28"/>
  <c r="G127" i="28"/>
  <c r="H127" i="28"/>
  <c r="J127" i="28"/>
  <c r="K127" i="28"/>
  <c r="L127" i="28"/>
  <c r="M127" i="28"/>
  <c r="N127" i="28"/>
  <c r="P127" i="28"/>
  <c r="Q127" i="28"/>
  <c r="R127" i="28"/>
  <c r="S127" i="28"/>
  <c r="T127" i="28"/>
  <c r="B128" i="28"/>
  <c r="C128" i="28"/>
  <c r="D128" i="28"/>
  <c r="F128" i="28"/>
  <c r="G128" i="28"/>
  <c r="H128" i="28"/>
  <c r="J128" i="28"/>
  <c r="K128" i="28"/>
  <c r="L128" i="28"/>
  <c r="M128" i="28"/>
  <c r="N128" i="28"/>
  <c r="P128" i="28"/>
  <c r="Q128" i="28"/>
  <c r="R128" i="28"/>
  <c r="S128" i="28"/>
  <c r="T128" i="28"/>
  <c r="B129" i="28"/>
  <c r="C129" i="28"/>
  <c r="D129" i="28"/>
  <c r="F129" i="28"/>
  <c r="G129" i="28"/>
  <c r="H129" i="28"/>
  <c r="J129" i="28"/>
  <c r="K129" i="28"/>
  <c r="L129" i="28"/>
  <c r="M129" i="28"/>
  <c r="N129" i="28"/>
  <c r="P129" i="28"/>
  <c r="Q129" i="28"/>
  <c r="R129" i="28"/>
  <c r="S129" i="28"/>
  <c r="T129" i="28"/>
  <c r="B130" i="28"/>
  <c r="C130" i="28"/>
  <c r="D130" i="28"/>
  <c r="F130" i="28"/>
  <c r="G130" i="28"/>
  <c r="H130" i="28"/>
  <c r="J130" i="28"/>
  <c r="K130" i="28"/>
  <c r="L130" i="28"/>
  <c r="M130" i="28"/>
  <c r="N130" i="28"/>
  <c r="P130" i="28"/>
  <c r="Q130" i="28"/>
  <c r="R130" i="28"/>
  <c r="S130" i="28"/>
  <c r="T130" i="28"/>
  <c r="B131" i="28"/>
  <c r="C131" i="28"/>
  <c r="D131" i="28"/>
  <c r="F131" i="28"/>
  <c r="G131" i="28"/>
  <c r="H131" i="28"/>
  <c r="J131" i="28"/>
  <c r="K131" i="28"/>
  <c r="L131" i="28"/>
  <c r="M131" i="28"/>
  <c r="N131" i="28"/>
  <c r="P131" i="28"/>
  <c r="Q131" i="28"/>
  <c r="R131" i="28"/>
  <c r="S131" i="28"/>
  <c r="T131" i="28"/>
  <c r="B132" i="28"/>
  <c r="C132" i="28"/>
  <c r="D132" i="28"/>
  <c r="F132" i="28"/>
  <c r="G132" i="28"/>
  <c r="H132" i="28"/>
  <c r="J132" i="28"/>
  <c r="K132" i="28"/>
  <c r="L132" i="28"/>
  <c r="M132" i="28"/>
  <c r="N132" i="28"/>
  <c r="P132" i="28"/>
  <c r="Q132" i="28"/>
  <c r="R132" i="28"/>
  <c r="S132" i="28"/>
  <c r="T132" i="28"/>
  <c r="B133" i="28"/>
  <c r="C133" i="28"/>
  <c r="D133" i="28"/>
  <c r="F133" i="28"/>
  <c r="G133" i="28"/>
  <c r="H133" i="28"/>
  <c r="J133" i="28"/>
  <c r="K133" i="28"/>
  <c r="L133" i="28"/>
  <c r="M133" i="28"/>
  <c r="N133" i="28"/>
  <c r="P133" i="28"/>
  <c r="Q133" i="28"/>
  <c r="R133" i="28"/>
  <c r="S133" i="28"/>
  <c r="T133" i="28"/>
  <c r="B134" i="28"/>
  <c r="C134" i="28"/>
  <c r="D134" i="28"/>
  <c r="F134" i="28"/>
  <c r="G134" i="28"/>
  <c r="H134" i="28"/>
  <c r="J134" i="28"/>
  <c r="K134" i="28"/>
  <c r="L134" i="28"/>
  <c r="M134" i="28"/>
  <c r="N134" i="28"/>
  <c r="P134" i="28"/>
  <c r="Q134" i="28"/>
  <c r="R134" i="28"/>
  <c r="S134" i="28"/>
  <c r="T134" i="28"/>
  <c r="B135" i="28"/>
  <c r="C135" i="28"/>
  <c r="D135" i="28"/>
  <c r="F135" i="28"/>
  <c r="G135" i="28"/>
  <c r="H135" i="28"/>
  <c r="J135" i="28"/>
  <c r="K135" i="28"/>
  <c r="L135" i="28"/>
  <c r="M135" i="28"/>
  <c r="N135" i="28"/>
  <c r="P135" i="28"/>
  <c r="Q135" i="28"/>
  <c r="R135" i="28"/>
  <c r="S135" i="28"/>
  <c r="T135" i="28"/>
  <c r="B136" i="28"/>
  <c r="C136" i="28"/>
  <c r="D136" i="28"/>
  <c r="F136" i="28"/>
  <c r="G136" i="28"/>
  <c r="H136" i="28"/>
  <c r="J136" i="28"/>
  <c r="K136" i="28"/>
  <c r="L136" i="28"/>
  <c r="M136" i="28"/>
  <c r="N136" i="28"/>
  <c r="P136" i="28"/>
  <c r="Q136" i="28"/>
  <c r="R136" i="28"/>
  <c r="S136" i="28"/>
  <c r="T136" i="28"/>
  <c r="B137" i="28"/>
  <c r="C137" i="28"/>
  <c r="D137" i="28"/>
  <c r="F137" i="28"/>
  <c r="G137" i="28"/>
  <c r="H137" i="28"/>
  <c r="J137" i="28"/>
  <c r="K137" i="28"/>
  <c r="L137" i="28"/>
  <c r="M137" i="28"/>
  <c r="N137" i="28"/>
  <c r="P137" i="28"/>
  <c r="Q137" i="28"/>
  <c r="R137" i="28"/>
  <c r="S137" i="28"/>
  <c r="T137" i="28"/>
  <c r="B138" i="28"/>
  <c r="C138" i="28"/>
  <c r="D138" i="28"/>
  <c r="F138" i="28"/>
  <c r="G138" i="28"/>
  <c r="H138" i="28"/>
  <c r="J138" i="28"/>
  <c r="K138" i="28"/>
  <c r="L138" i="28"/>
  <c r="M138" i="28"/>
  <c r="N138" i="28"/>
  <c r="P138" i="28"/>
  <c r="Q138" i="28"/>
  <c r="R138" i="28"/>
  <c r="S138" i="28"/>
  <c r="T138" i="28"/>
  <c r="B139" i="28"/>
  <c r="C139" i="28"/>
  <c r="D139" i="28"/>
  <c r="E139" i="28"/>
  <c r="G139" i="28"/>
  <c r="I139" i="28"/>
  <c r="J139" i="28"/>
  <c r="K139" i="28"/>
  <c r="L139" i="28"/>
  <c r="M139" i="28"/>
  <c r="N139" i="28"/>
  <c r="Q139" i="28"/>
  <c r="R139" i="28"/>
  <c r="S139" i="28"/>
  <c r="T139" i="28"/>
  <c r="B140" i="28"/>
  <c r="C140" i="28"/>
  <c r="D140" i="28"/>
  <c r="E140" i="28"/>
  <c r="G140" i="28"/>
  <c r="I140" i="28"/>
  <c r="J140" i="28"/>
  <c r="K140" i="28"/>
  <c r="L140" i="28"/>
  <c r="M140" i="28"/>
  <c r="N140" i="28"/>
  <c r="Q140" i="28"/>
  <c r="R140" i="28"/>
  <c r="S140" i="28"/>
  <c r="T140" i="28"/>
  <c r="B141" i="28"/>
  <c r="C141" i="28"/>
  <c r="D141" i="28"/>
  <c r="F141" i="28"/>
  <c r="G141" i="28"/>
  <c r="H141" i="28"/>
  <c r="J141" i="28"/>
  <c r="K141" i="28"/>
  <c r="L141" i="28"/>
  <c r="M141" i="28"/>
  <c r="N141" i="28"/>
  <c r="Q141" i="28"/>
  <c r="R141" i="28"/>
  <c r="S141" i="28"/>
  <c r="T141" i="28"/>
  <c r="A5" i="32"/>
  <c r="B11" i="32"/>
  <c r="C11" i="32"/>
  <c r="D11" i="32"/>
  <c r="E11" i="32"/>
  <c r="F11" i="32"/>
  <c r="H11" i="32"/>
  <c r="I11" i="32"/>
  <c r="J11" i="32"/>
  <c r="K11" i="32"/>
  <c r="L11" i="32"/>
  <c r="O11" i="32"/>
  <c r="P11" i="32"/>
  <c r="Q11" i="32"/>
  <c r="B13" i="32"/>
  <c r="C13" i="32"/>
  <c r="D13" i="32"/>
  <c r="E13" i="32"/>
  <c r="F13" i="32"/>
  <c r="H13" i="32"/>
  <c r="I13" i="32"/>
  <c r="J13" i="32"/>
  <c r="K13" i="32"/>
  <c r="L13" i="32"/>
  <c r="N13" i="32"/>
  <c r="O13" i="32"/>
  <c r="P13" i="32"/>
  <c r="Q13" i="32"/>
  <c r="B14" i="32"/>
  <c r="C14" i="32"/>
  <c r="D14" i="32"/>
  <c r="E14" i="32"/>
  <c r="F14" i="32"/>
  <c r="H14" i="32"/>
  <c r="I14" i="32"/>
  <c r="J14" i="32"/>
  <c r="K14" i="32"/>
  <c r="L14" i="32"/>
  <c r="N14" i="32"/>
  <c r="O14" i="32"/>
  <c r="P14" i="32"/>
  <c r="Q14" i="32"/>
  <c r="B15" i="32"/>
  <c r="C15" i="32"/>
  <c r="D15" i="32"/>
  <c r="E15" i="32"/>
  <c r="F15" i="32"/>
  <c r="H15" i="32"/>
  <c r="I15" i="32"/>
  <c r="J15" i="32"/>
  <c r="K15" i="32"/>
  <c r="L15" i="32"/>
  <c r="N15" i="32"/>
  <c r="O15" i="32"/>
  <c r="P15" i="32"/>
  <c r="Q15" i="32"/>
  <c r="B16" i="32"/>
  <c r="C16" i="32"/>
  <c r="D16" i="32"/>
  <c r="E16" i="32"/>
  <c r="F16" i="32"/>
  <c r="H16" i="32"/>
  <c r="I16" i="32"/>
  <c r="J16" i="32"/>
  <c r="K16" i="32"/>
  <c r="L16" i="32"/>
  <c r="N16" i="32"/>
  <c r="O16" i="32"/>
  <c r="P16" i="32"/>
  <c r="Q16" i="32"/>
  <c r="B17" i="32"/>
  <c r="C17" i="32"/>
  <c r="D17" i="32"/>
  <c r="E17" i="32"/>
  <c r="F17" i="32"/>
  <c r="H17" i="32"/>
  <c r="I17" i="32"/>
  <c r="J17" i="32"/>
  <c r="K17" i="32"/>
  <c r="L17" i="32"/>
  <c r="N17" i="32"/>
  <c r="O17" i="32"/>
  <c r="P17" i="32"/>
  <c r="Q17" i="32"/>
  <c r="B18" i="32"/>
  <c r="C18" i="32"/>
  <c r="D18" i="32"/>
  <c r="E18" i="32"/>
  <c r="F18" i="32"/>
  <c r="H18" i="32"/>
  <c r="I18" i="32"/>
  <c r="J18" i="32"/>
  <c r="K18" i="32"/>
  <c r="L18" i="32"/>
  <c r="O18" i="32"/>
  <c r="P18" i="32"/>
  <c r="Q18" i="32"/>
  <c r="B19" i="32"/>
  <c r="C19" i="32"/>
  <c r="D19" i="32"/>
  <c r="E19" i="32"/>
  <c r="F19" i="32"/>
  <c r="H19" i="32"/>
  <c r="I19" i="32"/>
  <c r="J19" i="32"/>
  <c r="K19" i="32"/>
  <c r="L19" i="32"/>
  <c r="O19" i="32"/>
  <c r="P19" i="32"/>
  <c r="Q19" i="32"/>
  <c r="B23" i="32"/>
  <c r="C23" i="32"/>
  <c r="D23" i="32"/>
  <c r="F23" i="32"/>
  <c r="H23" i="32"/>
  <c r="I23" i="32"/>
  <c r="J23" i="32"/>
  <c r="L23" i="32"/>
  <c r="N23" i="32"/>
  <c r="O23" i="32"/>
  <c r="P23" i="32"/>
  <c r="Q23" i="32"/>
  <c r="B24" i="32"/>
  <c r="C24" i="32"/>
  <c r="D24" i="32"/>
  <c r="F24" i="32"/>
  <c r="H24" i="32"/>
  <c r="I24" i="32"/>
  <c r="J24" i="32"/>
  <c r="L24" i="32"/>
  <c r="N24" i="32"/>
  <c r="O24" i="32"/>
  <c r="P24" i="32"/>
  <c r="Q24" i="32"/>
  <c r="B25" i="32"/>
  <c r="C25" i="32"/>
  <c r="D25" i="32"/>
  <c r="F25" i="32"/>
  <c r="H25" i="32"/>
  <c r="I25" i="32"/>
  <c r="J25" i="32"/>
  <c r="L25" i="32"/>
  <c r="N25" i="32"/>
  <c r="O25" i="32"/>
  <c r="P25" i="32"/>
  <c r="Q25" i="32"/>
  <c r="B26" i="32"/>
  <c r="C26" i="32"/>
  <c r="D26" i="32"/>
  <c r="F26" i="32"/>
  <c r="H26" i="32"/>
  <c r="I26" i="32"/>
  <c r="J26" i="32"/>
  <c r="L26" i="32"/>
  <c r="N26" i="32"/>
  <c r="O26" i="32"/>
  <c r="P26" i="32"/>
  <c r="Q26" i="32"/>
  <c r="B27" i="32"/>
  <c r="C27" i="32"/>
  <c r="D27" i="32"/>
  <c r="F27" i="32"/>
  <c r="H27" i="32"/>
  <c r="I27" i="32"/>
  <c r="J27" i="32"/>
  <c r="L27" i="32"/>
  <c r="N27" i="32"/>
  <c r="O27" i="32"/>
  <c r="P27" i="32"/>
  <c r="Q27" i="32"/>
  <c r="B28" i="32"/>
  <c r="C28" i="32"/>
  <c r="D28" i="32"/>
  <c r="F28" i="32"/>
  <c r="H28" i="32"/>
  <c r="I28" i="32"/>
  <c r="J28" i="32"/>
  <c r="L28" i="32"/>
  <c r="N28" i="32"/>
  <c r="O28" i="32"/>
  <c r="P28" i="32"/>
  <c r="Q28" i="32"/>
  <c r="B29" i="32"/>
  <c r="C29" i="32"/>
  <c r="D29" i="32"/>
  <c r="F29" i="32"/>
  <c r="H29" i="32"/>
  <c r="I29" i="32"/>
  <c r="J29" i="32"/>
  <c r="L29" i="32"/>
  <c r="N29" i="32"/>
  <c r="O29" i="32"/>
  <c r="P29" i="32"/>
  <c r="Q29" i="32"/>
  <c r="B30" i="32"/>
  <c r="C30" i="32"/>
  <c r="D30" i="32"/>
  <c r="F30" i="32"/>
  <c r="H30" i="32"/>
  <c r="I30" i="32"/>
  <c r="J30" i="32"/>
  <c r="L30" i="32"/>
  <c r="N30" i="32"/>
  <c r="O30" i="32"/>
  <c r="P30" i="32"/>
  <c r="Q30" i="32"/>
  <c r="B31" i="32"/>
  <c r="C31" i="32"/>
  <c r="D31" i="32"/>
  <c r="F31" i="32"/>
  <c r="H31" i="32"/>
  <c r="I31" i="32"/>
  <c r="J31" i="32"/>
  <c r="L31" i="32"/>
  <c r="N31" i="32"/>
  <c r="O31" i="32"/>
  <c r="P31" i="32"/>
  <c r="Q31" i="32"/>
  <c r="B32" i="32"/>
  <c r="C32" i="32"/>
  <c r="D32" i="32"/>
  <c r="F32" i="32"/>
  <c r="H32" i="32"/>
  <c r="I32" i="32"/>
  <c r="J32" i="32"/>
  <c r="L32" i="32"/>
  <c r="N32" i="32"/>
  <c r="O32" i="32"/>
  <c r="P32" i="32"/>
  <c r="Q32" i="32"/>
  <c r="B33" i="32"/>
  <c r="C33" i="32"/>
  <c r="D33" i="32"/>
  <c r="F33" i="32"/>
  <c r="H33" i="32"/>
  <c r="I33" i="32"/>
  <c r="J33" i="32"/>
  <c r="L33" i="32"/>
  <c r="N33" i="32"/>
  <c r="O33" i="32"/>
  <c r="P33" i="32"/>
  <c r="Q33" i="32"/>
  <c r="B34" i="32"/>
  <c r="C34" i="32"/>
  <c r="D34" i="32"/>
  <c r="F34" i="32"/>
  <c r="H34" i="32"/>
  <c r="I34" i="32"/>
  <c r="J34" i="32"/>
  <c r="L34" i="32"/>
  <c r="N34" i="32"/>
  <c r="O34" i="32"/>
  <c r="P34" i="32"/>
  <c r="Q34" i="32"/>
  <c r="B35" i="32"/>
  <c r="C35" i="32"/>
  <c r="D35" i="32"/>
  <c r="F35" i="32"/>
  <c r="H35" i="32"/>
  <c r="I35" i="32"/>
  <c r="J35" i="32"/>
  <c r="L35" i="32"/>
  <c r="N35" i="32"/>
  <c r="O35" i="32"/>
  <c r="P35" i="32"/>
  <c r="Q35" i="32"/>
  <c r="B36" i="32"/>
  <c r="C36" i="32"/>
  <c r="D36" i="32"/>
  <c r="F36" i="32"/>
  <c r="H36" i="32"/>
  <c r="I36" i="32"/>
  <c r="J36" i="32"/>
  <c r="L36" i="32"/>
  <c r="N36" i="32"/>
  <c r="O36" i="32"/>
  <c r="P36" i="32"/>
  <c r="Q36" i="32"/>
  <c r="B37" i="32"/>
  <c r="C37" i="32"/>
  <c r="D37" i="32"/>
  <c r="F37" i="32"/>
  <c r="H37" i="32"/>
  <c r="I37" i="32"/>
  <c r="J37" i="32"/>
  <c r="L37" i="32"/>
  <c r="N37" i="32"/>
  <c r="O37" i="32"/>
  <c r="P37" i="32"/>
  <c r="Q37" i="32"/>
  <c r="B38" i="32"/>
  <c r="C38" i="32"/>
  <c r="D38" i="32"/>
  <c r="F38" i="32"/>
  <c r="H38" i="32"/>
  <c r="I38" i="32"/>
  <c r="J38" i="32"/>
  <c r="L38" i="32"/>
  <c r="N38" i="32"/>
  <c r="O38" i="32"/>
  <c r="P38" i="32"/>
  <c r="Q38" i="32"/>
  <c r="B39" i="32"/>
  <c r="C39" i="32"/>
  <c r="D39" i="32"/>
  <c r="F39" i="32"/>
  <c r="H39" i="32"/>
  <c r="I39" i="32"/>
  <c r="J39" i="32"/>
  <c r="L39" i="32"/>
  <c r="N39" i="32"/>
  <c r="O39" i="32"/>
  <c r="P39" i="32"/>
  <c r="Q39" i="32"/>
  <c r="B40" i="32"/>
  <c r="C40" i="32"/>
  <c r="D40" i="32"/>
  <c r="F40" i="32"/>
  <c r="H40" i="32"/>
  <c r="I40" i="32"/>
  <c r="J40" i="32"/>
  <c r="L40" i="32"/>
  <c r="N40" i="32"/>
  <c r="O40" i="32"/>
  <c r="P40" i="32"/>
  <c r="Q40" i="32"/>
  <c r="B41" i="32"/>
  <c r="C41" i="32"/>
  <c r="D41" i="32"/>
  <c r="F41" i="32"/>
  <c r="H41" i="32"/>
  <c r="I41" i="32"/>
  <c r="J41" i="32"/>
  <c r="L41" i="32"/>
  <c r="N41" i="32"/>
  <c r="O41" i="32"/>
  <c r="P41" i="32"/>
  <c r="Q41" i="32"/>
  <c r="B42" i="32"/>
  <c r="C42" i="32"/>
  <c r="D42" i="32"/>
  <c r="F42" i="32"/>
  <c r="H42" i="32"/>
  <c r="I42" i="32"/>
  <c r="J42" i="32"/>
  <c r="L42" i="32"/>
  <c r="N42" i="32"/>
  <c r="O42" i="32"/>
  <c r="P42" i="32"/>
  <c r="Q42" i="32"/>
  <c r="B43" i="32"/>
  <c r="C43" i="32"/>
  <c r="D43" i="32"/>
  <c r="F43" i="32"/>
  <c r="H43" i="32"/>
  <c r="I43" i="32"/>
  <c r="J43" i="32"/>
  <c r="L43" i="32"/>
  <c r="N43" i="32"/>
  <c r="O43" i="32"/>
  <c r="P43" i="32"/>
  <c r="Q43" i="32"/>
  <c r="B44" i="32"/>
  <c r="C44" i="32"/>
  <c r="D44" i="32"/>
  <c r="F44" i="32"/>
  <c r="H44" i="32"/>
  <c r="I44" i="32"/>
  <c r="J44" i="32"/>
  <c r="L44" i="32"/>
  <c r="N44" i="32"/>
  <c r="O44" i="32"/>
  <c r="P44" i="32"/>
  <c r="Q44" i="32"/>
  <c r="B45" i="32"/>
  <c r="C45" i="32"/>
  <c r="D45" i="32"/>
  <c r="F45" i="32"/>
  <c r="H45" i="32"/>
  <c r="I45" i="32"/>
  <c r="J45" i="32"/>
  <c r="L45" i="32"/>
  <c r="N45" i="32"/>
  <c r="O45" i="32"/>
  <c r="P45" i="32"/>
  <c r="Q45" i="32"/>
  <c r="B46" i="32"/>
  <c r="C46" i="32"/>
  <c r="D46" i="32"/>
  <c r="F46" i="32"/>
  <c r="H46" i="32"/>
  <c r="I46" i="32"/>
  <c r="J46" i="32"/>
  <c r="L46" i="32"/>
  <c r="N46" i="32"/>
  <c r="O46" i="32"/>
  <c r="P46" i="32"/>
  <c r="Q46" i="32"/>
  <c r="B47" i="32"/>
  <c r="C47" i="32"/>
  <c r="D47" i="32"/>
  <c r="F47" i="32"/>
  <c r="H47" i="32"/>
  <c r="I47" i="32"/>
  <c r="J47" i="32"/>
  <c r="L47" i="32"/>
  <c r="N47" i="32"/>
  <c r="O47" i="32"/>
  <c r="P47" i="32"/>
  <c r="Q47" i="32"/>
  <c r="B48" i="32"/>
  <c r="C48" i="32"/>
  <c r="D48" i="32"/>
  <c r="F48" i="32"/>
  <c r="H48" i="32"/>
  <c r="I48" i="32"/>
  <c r="J48" i="32"/>
  <c r="L48" i="32"/>
  <c r="N48" i="32"/>
  <c r="O48" i="32"/>
  <c r="P48" i="32"/>
  <c r="Q48" i="32"/>
  <c r="B49" i="32"/>
  <c r="C49" i="32"/>
  <c r="D49" i="32"/>
  <c r="F49" i="32"/>
  <c r="H49" i="32"/>
  <c r="I49" i="32"/>
  <c r="J49" i="32"/>
  <c r="L49" i="32"/>
  <c r="N49" i="32"/>
  <c r="O49" i="32"/>
  <c r="P49" i="32"/>
  <c r="Q49" i="32"/>
  <c r="B50" i="32"/>
  <c r="C50" i="32"/>
  <c r="D50" i="32"/>
  <c r="F50" i="32"/>
  <c r="H50" i="32"/>
  <c r="I50" i="32"/>
  <c r="J50" i="32"/>
  <c r="L50" i="32"/>
  <c r="N50" i="32"/>
  <c r="O50" i="32"/>
  <c r="P50" i="32"/>
  <c r="Q50" i="32"/>
  <c r="B51" i="32"/>
  <c r="C51" i="32"/>
  <c r="D51" i="32"/>
  <c r="F51" i="32"/>
  <c r="H51" i="32"/>
  <c r="I51" i="32"/>
  <c r="J51" i="32"/>
  <c r="L51" i="32"/>
  <c r="N51" i="32"/>
  <c r="O51" i="32"/>
  <c r="P51" i="32"/>
  <c r="Q51" i="32"/>
  <c r="B52" i="32"/>
  <c r="C52" i="32"/>
  <c r="D52" i="32"/>
  <c r="F52" i="32"/>
  <c r="H52" i="32"/>
  <c r="I52" i="32"/>
  <c r="J52" i="32"/>
  <c r="L52" i="32"/>
  <c r="N52" i="32"/>
  <c r="O52" i="32"/>
  <c r="P52" i="32"/>
  <c r="Q52" i="32"/>
  <c r="B53" i="32"/>
  <c r="C53" i="32"/>
  <c r="D53" i="32"/>
  <c r="F53" i="32"/>
  <c r="H53" i="32"/>
  <c r="I53" i="32"/>
  <c r="J53" i="32"/>
  <c r="L53" i="32"/>
  <c r="N53" i="32"/>
  <c r="O53" i="32"/>
  <c r="P53" i="32"/>
  <c r="Q53" i="32"/>
  <c r="B54" i="32"/>
  <c r="C54" i="32"/>
  <c r="D54" i="32"/>
  <c r="F54" i="32"/>
  <c r="H54" i="32"/>
  <c r="I54" i="32"/>
  <c r="J54" i="32"/>
  <c r="L54" i="32"/>
  <c r="N54" i="32"/>
  <c r="O54" i="32"/>
  <c r="P54" i="32"/>
  <c r="Q54" i="32"/>
  <c r="B55" i="32"/>
  <c r="C55" i="32"/>
  <c r="D55" i="32"/>
  <c r="F55" i="32"/>
  <c r="H55" i="32"/>
  <c r="I55" i="32"/>
  <c r="J55" i="32"/>
  <c r="L55" i="32"/>
  <c r="N55" i="32"/>
  <c r="O55" i="32"/>
  <c r="P55" i="32"/>
  <c r="Q55" i="32"/>
  <c r="B56" i="32"/>
  <c r="C56" i="32"/>
  <c r="D56" i="32"/>
  <c r="F56" i="32"/>
  <c r="H56" i="32"/>
  <c r="I56" i="32"/>
  <c r="J56" i="32"/>
  <c r="L56" i="32"/>
  <c r="N56" i="32"/>
  <c r="O56" i="32"/>
  <c r="P56" i="32"/>
  <c r="Q56" i="32"/>
  <c r="B57" i="32"/>
  <c r="C57" i="32"/>
  <c r="D57" i="32"/>
  <c r="F57" i="32"/>
  <c r="H57" i="32"/>
  <c r="I57" i="32"/>
  <c r="J57" i="32"/>
  <c r="L57" i="32"/>
  <c r="N57" i="32"/>
  <c r="O57" i="32"/>
  <c r="P57" i="32"/>
  <c r="Q57" i="32"/>
  <c r="B58" i="32"/>
  <c r="C58" i="32"/>
  <c r="D58" i="32"/>
  <c r="F58" i="32"/>
  <c r="H58" i="32"/>
  <c r="I58" i="32"/>
  <c r="J58" i="32"/>
  <c r="L58" i="32"/>
  <c r="N58" i="32"/>
  <c r="O58" i="32"/>
  <c r="P58" i="32"/>
  <c r="Q58" i="32"/>
  <c r="B59" i="32"/>
  <c r="C59" i="32"/>
  <c r="D59" i="32"/>
  <c r="F59" i="32"/>
  <c r="H59" i="32"/>
  <c r="I59" i="32"/>
  <c r="J59" i="32"/>
  <c r="L59" i="32"/>
  <c r="N59" i="32"/>
  <c r="O59" i="32"/>
  <c r="P59" i="32"/>
  <c r="Q59" i="32"/>
  <c r="B60" i="32"/>
  <c r="C60" i="32"/>
  <c r="D60" i="32"/>
  <c r="F60" i="32"/>
  <c r="H60" i="32"/>
  <c r="I60" i="32"/>
  <c r="J60" i="32"/>
  <c r="L60" i="32"/>
  <c r="N60" i="32"/>
  <c r="O60" i="32"/>
  <c r="P60" i="32"/>
  <c r="Q60" i="32"/>
  <c r="B61" i="32"/>
  <c r="C61" i="32"/>
  <c r="D61" i="32"/>
  <c r="F61" i="32"/>
  <c r="H61" i="32"/>
  <c r="I61" i="32"/>
  <c r="J61" i="32"/>
  <c r="L61" i="32"/>
  <c r="N61" i="32"/>
  <c r="O61" i="32"/>
  <c r="P61" i="32"/>
  <c r="Q61" i="32"/>
  <c r="B62" i="32"/>
  <c r="C62" i="32"/>
  <c r="D62" i="32"/>
  <c r="F62" i="32"/>
  <c r="H62" i="32"/>
  <c r="I62" i="32"/>
  <c r="J62" i="32"/>
  <c r="L62" i="32"/>
  <c r="N62" i="32"/>
  <c r="O62" i="32"/>
  <c r="P62" i="32"/>
  <c r="Q62" i="32"/>
  <c r="B63" i="32"/>
  <c r="C63" i="32"/>
  <c r="D63" i="32"/>
  <c r="F63" i="32"/>
  <c r="H63" i="32"/>
  <c r="I63" i="32"/>
  <c r="J63" i="32"/>
  <c r="L63" i="32"/>
  <c r="N63" i="32"/>
  <c r="O63" i="32"/>
  <c r="P63" i="32"/>
  <c r="Q63" i="32"/>
  <c r="B64" i="32"/>
  <c r="C64" i="32"/>
  <c r="D64" i="32"/>
  <c r="F64" i="32"/>
  <c r="H64" i="32"/>
  <c r="I64" i="32"/>
  <c r="J64" i="32"/>
  <c r="L64" i="32"/>
  <c r="N64" i="32"/>
  <c r="O64" i="32"/>
  <c r="P64" i="32"/>
  <c r="Q64" i="32"/>
  <c r="B65" i="32"/>
  <c r="C65" i="32"/>
  <c r="D65" i="32"/>
  <c r="F65" i="32"/>
  <c r="H65" i="32"/>
  <c r="I65" i="32"/>
  <c r="J65" i="32"/>
  <c r="L65" i="32"/>
  <c r="N65" i="32"/>
  <c r="O65" i="32"/>
  <c r="P65" i="32"/>
  <c r="Q65" i="32"/>
  <c r="B66" i="32"/>
  <c r="C66" i="32"/>
  <c r="D66" i="32"/>
  <c r="F66" i="32"/>
  <c r="H66" i="32"/>
  <c r="I66" i="32"/>
  <c r="J66" i="32"/>
  <c r="L66" i="32"/>
  <c r="N66" i="32"/>
  <c r="O66" i="32"/>
  <c r="P66" i="32"/>
  <c r="Q66" i="32"/>
  <c r="B67" i="32"/>
  <c r="C67" i="32"/>
  <c r="D67" i="32"/>
  <c r="F67" i="32"/>
  <c r="H67" i="32"/>
  <c r="I67" i="32"/>
  <c r="J67" i="32"/>
  <c r="L67" i="32"/>
  <c r="N67" i="32"/>
  <c r="O67" i="32"/>
  <c r="P67" i="32"/>
  <c r="Q67" i="32"/>
  <c r="B68" i="32"/>
  <c r="C68" i="32"/>
  <c r="D68" i="32"/>
  <c r="F68" i="32"/>
  <c r="H68" i="32"/>
  <c r="I68" i="32"/>
  <c r="J68" i="32"/>
  <c r="L68" i="32"/>
  <c r="N68" i="32"/>
  <c r="O68" i="32"/>
  <c r="P68" i="32"/>
  <c r="Q68" i="32"/>
  <c r="B69" i="32"/>
  <c r="C69" i="32"/>
  <c r="D69" i="32"/>
  <c r="F69" i="32"/>
  <c r="H69" i="32"/>
  <c r="I69" i="32"/>
  <c r="J69" i="32"/>
  <c r="L69" i="32"/>
  <c r="N69" i="32"/>
  <c r="O69" i="32"/>
  <c r="P69" i="32"/>
  <c r="Q69" i="32"/>
  <c r="B70" i="32"/>
  <c r="C70" i="32"/>
  <c r="D70" i="32"/>
  <c r="F70" i="32"/>
  <c r="H70" i="32"/>
  <c r="I70" i="32"/>
  <c r="J70" i="32"/>
  <c r="L70" i="32"/>
  <c r="N70" i="32"/>
  <c r="O70" i="32"/>
  <c r="P70" i="32"/>
  <c r="Q70" i="32"/>
  <c r="B71" i="32"/>
  <c r="C71" i="32"/>
  <c r="D71" i="32"/>
  <c r="F71" i="32"/>
  <c r="H71" i="32"/>
  <c r="I71" i="32"/>
  <c r="J71" i="32"/>
  <c r="L71" i="32"/>
  <c r="N71" i="32"/>
  <c r="O71" i="32"/>
  <c r="P71" i="32"/>
  <c r="Q71" i="32"/>
  <c r="B72" i="32"/>
  <c r="C72" i="32"/>
  <c r="D72" i="32"/>
  <c r="F72" i="32"/>
  <c r="H72" i="32"/>
  <c r="I72" i="32"/>
  <c r="J72" i="32"/>
  <c r="L72" i="32"/>
  <c r="N72" i="32"/>
  <c r="O72" i="32"/>
  <c r="P72" i="32"/>
  <c r="Q72" i="32"/>
  <c r="B73" i="32"/>
  <c r="C73" i="32"/>
  <c r="D73" i="32"/>
  <c r="F73" i="32"/>
  <c r="H73" i="32"/>
  <c r="I73" i="32"/>
  <c r="J73" i="32"/>
  <c r="L73" i="32"/>
  <c r="N73" i="32"/>
  <c r="O73" i="32"/>
  <c r="P73" i="32"/>
  <c r="Q73" i="32"/>
  <c r="B74" i="32"/>
  <c r="C74" i="32"/>
  <c r="D74" i="32"/>
  <c r="F74" i="32"/>
  <c r="H74" i="32"/>
  <c r="I74" i="32"/>
  <c r="J74" i="32"/>
  <c r="L74" i="32"/>
  <c r="N74" i="32"/>
  <c r="O74" i="32"/>
  <c r="P74" i="32"/>
  <c r="Q74" i="32"/>
  <c r="B75" i="32"/>
  <c r="C75" i="32"/>
  <c r="D75" i="32"/>
  <c r="F75" i="32"/>
  <c r="H75" i="32"/>
  <c r="I75" i="32"/>
  <c r="J75" i="32"/>
  <c r="L75" i="32"/>
  <c r="N75" i="32"/>
  <c r="O75" i="32"/>
  <c r="P75" i="32"/>
  <c r="Q75" i="32"/>
  <c r="B76" i="32"/>
  <c r="C76" i="32"/>
  <c r="D76" i="32"/>
  <c r="F76" i="32"/>
  <c r="H76" i="32"/>
  <c r="I76" i="32"/>
  <c r="J76" i="32"/>
  <c r="L76" i="32"/>
  <c r="N76" i="32"/>
  <c r="O76" i="32"/>
  <c r="P76" i="32"/>
  <c r="Q76" i="32"/>
  <c r="B77" i="32"/>
  <c r="C77" i="32"/>
  <c r="D77" i="32"/>
  <c r="F77" i="32"/>
  <c r="H77" i="32"/>
  <c r="I77" i="32"/>
  <c r="J77" i="32"/>
  <c r="L77" i="32"/>
  <c r="N77" i="32"/>
  <c r="O77" i="32"/>
  <c r="P77" i="32"/>
  <c r="Q77" i="32"/>
  <c r="B78" i="32"/>
  <c r="C78" i="32"/>
  <c r="D78" i="32"/>
  <c r="F78" i="32"/>
  <c r="H78" i="32"/>
  <c r="I78" i="32"/>
  <c r="J78" i="32"/>
  <c r="L78" i="32"/>
  <c r="N78" i="32"/>
  <c r="O78" i="32"/>
  <c r="P78" i="32"/>
  <c r="Q78" i="32"/>
  <c r="B79" i="32"/>
  <c r="C79" i="32"/>
  <c r="D79" i="32"/>
  <c r="F79" i="32"/>
  <c r="H79" i="32"/>
  <c r="I79" i="32"/>
  <c r="J79" i="32"/>
  <c r="L79" i="32"/>
  <c r="N79" i="32"/>
  <c r="O79" i="32"/>
  <c r="P79" i="32"/>
  <c r="Q79" i="32"/>
  <c r="B80" i="32"/>
  <c r="C80" i="32"/>
  <c r="D80" i="32"/>
  <c r="F80" i="32"/>
  <c r="H80" i="32"/>
  <c r="I80" i="32"/>
  <c r="J80" i="32"/>
  <c r="L80" i="32"/>
  <c r="N80" i="32"/>
  <c r="O80" i="32"/>
  <c r="P80" i="32"/>
  <c r="Q80" i="32"/>
  <c r="B81" i="32"/>
  <c r="C81" i="32"/>
  <c r="D81" i="32"/>
  <c r="F81" i="32"/>
  <c r="H81" i="32"/>
  <c r="I81" i="32"/>
  <c r="J81" i="32"/>
  <c r="L81" i="32"/>
  <c r="N81" i="32"/>
  <c r="O81" i="32"/>
  <c r="P81" i="32"/>
  <c r="Q81" i="32"/>
  <c r="B82" i="32"/>
  <c r="C82" i="32"/>
  <c r="D82" i="32"/>
  <c r="F82" i="32"/>
  <c r="H82" i="32"/>
  <c r="I82" i="32"/>
  <c r="J82" i="32"/>
  <c r="L82" i="32"/>
  <c r="N82" i="32"/>
  <c r="O82" i="32"/>
  <c r="P82" i="32"/>
  <c r="Q82" i="32"/>
  <c r="B83" i="32"/>
  <c r="C83" i="32"/>
  <c r="D83" i="32"/>
  <c r="F83" i="32"/>
  <c r="H83" i="32"/>
  <c r="I83" i="32"/>
  <c r="J83" i="32"/>
  <c r="L83" i="32"/>
  <c r="N83" i="32"/>
  <c r="O83" i="32"/>
  <c r="P83" i="32"/>
  <c r="Q83" i="32"/>
  <c r="B84" i="32"/>
  <c r="C84" i="32"/>
  <c r="D84" i="32"/>
  <c r="F84" i="32"/>
  <c r="H84" i="32"/>
  <c r="I84" i="32"/>
  <c r="J84" i="32"/>
  <c r="L84" i="32"/>
  <c r="N84" i="32"/>
  <c r="O84" i="32"/>
  <c r="P84" i="32"/>
  <c r="Q84" i="32"/>
  <c r="B85" i="32"/>
  <c r="C85" i="32"/>
  <c r="D85" i="32"/>
  <c r="F85" i="32"/>
  <c r="H85" i="32"/>
  <c r="I85" i="32"/>
  <c r="J85" i="32"/>
  <c r="L85" i="32"/>
  <c r="N85" i="32"/>
  <c r="O85" i="32"/>
  <c r="P85" i="32"/>
  <c r="Q85" i="32"/>
  <c r="B86" i="32"/>
  <c r="C86" i="32"/>
  <c r="D86" i="32"/>
  <c r="F86" i="32"/>
  <c r="H86" i="32"/>
  <c r="I86" i="32"/>
  <c r="J86" i="32"/>
  <c r="L86" i="32"/>
  <c r="N86" i="32"/>
  <c r="O86" i="32"/>
  <c r="P86" i="32"/>
  <c r="Q86" i="32"/>
  <c r="B87" i="32"/>
  <c r="C87" i="32"/>
  <c r="D87" i="32"/>
  <c r="F87" i="32"/>
  <c r="H87" i="32"/>
  <c r="I87" i="32"/>
  <c r="J87" i="32"/>
  <c r="L87" i="32"/>
  <c r="N87" i="32"/>
  <c r="O87" i="32"/>
  <c r="P87" i="32"/>
  <c r="Q87" i="32"/>
  <c r="B88" i="32"/>
  <c r="C88" i="32"/>
  <c r="D88" i="32"/>
  <c r="F88" i="32"/>
  <c r="H88" i="32"/>
  <c r="I88" i="32"/>
  <c r="J88" i="32"/>
  <c r="L88" i="32"/>
  <c r="N88" i="32"/>
  <c r="O88" i="32"/>
  <c r="P88" i="32"/>
  <c r="Q88" i="32"/>
  <c r="B89" i="32"/>
  <c r="C89" i="32"/>
  <c r="D89" i="32"/>
  <c r="F89" i="32"/>
  <c r="H89" i="32"/>
  <c r="I89" i="32"/>
  <c r="J89" i="32"/>
  <c r="L89" i="32"/>
  <c r="N89" i="32"/>
  <c r="O89" i="32"/>
  <c r="P89" i="32"/>
  <c r="Q89" i="32"/>
  <c r="B90" i="32"/>
  <c r="C90" i="32"/>
  <c r="D90" i="32"/>
  <c r="F90" i="32"/>
  <c r="H90" i="32"/>
  <c r="I90" i="32"/>
  <c r="J90" i="32"/>
  <c r="L90" i="32"/>
  <c r="N90" i="32"/>
  <c r="O90" i="32"/>
  <c r="P90" i="32"/>
  <c r="Q90" i="32"/>
  <c r="B91" i="32"/>
  <c r="C91" i="32"/>
  <c r="D91" i="32"/>
  <c r="F91" i="32"/>
  <c r="H91" i="32"/>
  <c r="I91" i="32"/>
  <c r="J91" i="32"/>
  <c r="L91" i="32"/>
  <c r="N91" i="32"/>
  <c r="O91" i="32"/>
  <c r="P91" i="32"/>
  <c r="Q91" i="32"/>
  <c r="B92" i="32"/>
  <c r="C92" i="32"/>
  <c r="D92" i="32"/>
  <c r="F92" i="32"/>
  <c r="H92" i="32"/>
  <c r="I92" i="32"/>
  <c r="J92" i="32"/>
  <c r="L92" i="32"/>
  <c r="N92" i="32"/>
  <c r="O92" i="32"/>
  <c r="P92" i="32"/>
  <c r="Q92" i="32"/>
  <c r="B93" i="32"/>
  <c r="C93" i="32"/>
  <c r="D93" i="32"/>
  <c r="F93" i="32"/>
  <c r="H93" i="32"/>
  <c r="I93" i="32"/>
  <c r="J93" i="32"/>
  <c r="L93" i="32"/>
  <c r="N93" i="32"/>
  <c r="O93" i="32"/>
  <c r="P93" i="32"/>
  <c r="Q93" i="32"/>
  <c r="B94" i="32"/>
  <c r="C94" i="32"/>
  <c r="D94" i="32"/>
  <c r="F94" i="32"/>
  <c r="H94" i="32"/>
  <c r="I94" i="32"/>
  <c r="J94" i="32"/>
  <c r="L94" i="32"/>
  <c r="N94" i="32"/>
  <c r="O94" i="32"/>
  <c r="P94" i="32"/>
  <c r="Q94" i="32"/>
  <c r="B95" i="32"/>
  <c r="C95" i="32"/>
  <c r="D95" i="32"/>
  <c r="F95" i="32"/>
  <c r="H95" i="32"/>
  <c r="I95" i="32"/>
  <c r="J95" i="32"/>
  <c r="L95" i="32"/>
  <c r="N95" i="32"/>
  <c r="O95" i="32"/>
  <c r="P95" i="32"/>
  <c r="Q95" i="32"/>
  <c r="B96" i="32"/>
  <c r="C96" i="32"/>
  <c r="D96" i="32"/>
  <c r="F96" i="32"/>
  <c r="H96" i="32"/>
  <c r="I96" i="32"/>
  <c r="J96" i="32"/>
  <c r="L96" i="32"/>
  <c r="N96" i="32"/>
  <c r="O96" i="32"/>
  <c r="P96" i="32"/>
  <c r="Q96" i="32"/>
  <c r="B97" i="32"/>
  <c r="C97" i="32"/>
  <c r="D97" i="32"/>
  <c r="F97" i="32"/>
  <c r="H97" i="32"/>
  <c r="I97" i="32"/>
  <c r="J97" i="32"/>
  <c r="L97" i="32"/>
  <c r="N97" i="32"/>
  <c r="O97" i="32"/>
  <c r="P97" i="32"/>
  <c r="Q97" i="32"/>
  <c r="B98" i="32"/>
  <c r="C98" i="32"/>
  <c r="D98" i="32"/>
  <c r="F98" i="32"/>
  <c r="H98" i="32"/>
  <c r="I98" i="32"/>
  <c r="J98" i="32"/>
  <c r="L98" i="32"/>
  <c r="N98" i="32"/>
  <c r="O98" i="32"/>
  <c r="P98" i="32"/>
  <c r="Q98" i="32"/>
  <c r="B99" i="32"/>
  <c r="C99" i="32"/>
  <c r="D99" i="32"/>
  <c r="F99" i="32"/>
  <c r="H99" i="32"/>
  <c r="I99" i="32"/>
  <c r="J99" i="32"/>
  <c r="L99" i="32"/>
  <c r="N99" i="32"/>
  <c r="O99" i="32"/>
  <c r="P99" i="32"/>
  <c r="Q99" i="32"/>
  <c r="B100" i="32"/>
  <c r="C100" i="32"/>
  <c r="D100" i="32"/>
  <c r="F100" i="32"/>
  <c r="H100" i="32"/>
  <c r="I100" i="32"/>
  <c r="J100" i="32"/>
  <c r="L100" i="32"/>
  <c r="N100" i="32"/>
  <c r="O100" i="32"/>
  <c r="P100" i="32"/>
  <c r="Q100" i="32"/>
  <c r="B101" i="32"/>
  <c r="C101" i="32"/>
  <c r="D101" i="32"/>
  <c r="F101" i="32"/>
  <c r="H101" i="32"/>
  <c r="I101" i="32"/>
  <c r="J101" i="32"/>
  <c r="L101" i="32"/>
  <c r="N101" i="32"/>
  <c r="O101" i="32"/>
  <c r="P101" i="32"/>
  <c r="Q101" i="32"/>
  <c r="B102" i="32"/>
  <c r="C102" i="32"/>
  <c r="D102" i="32"/>
  <c r="F102" i="32"/>
  <c r="H102" i="32"/>
  <c r="I102" i="32"/>
  <c r="J102" i="32"/>
  <c r="L102" i="32"/>
  <c r="N102" i="32"/>
  <c r="O102" i="32"/>
  <c r="P102" i="32"/>
  <c r="Q102" i="32"/>
  <c r="B103" i="32"/>
  <c r="C103" i="32"/>
  <c r="D103" i="32"/>
  <c r="F103" i="32"/>
  <c r="H103" i="32"/>
  <c r="I103" i="32"/>
  <c r="J103" i="32"/>
  <c r="L103" i="32"/>
  <c r="N103" i="32"/>
  <c r="O103" i="32"/>
  <c r="P103" i="32"/>
  <c r="Q103" i="32"/>
  <c r="B104" i="32"/>
  <c r="C104" i="32"/>
  <c r="D104" i="32"/>
  <c r="F104" i="32"/>
  <c r="H104" i="32"/>
  <c r="I104" i="32"/>
  <c r="J104" i="32"/>
  <c r="L104" i="32"/>
  <c r="N104" i="32"/>
  <c r="O104" i="32"/>
  <c r="P104" i="32"/>
  <c r="Q104" i="32"/>
  <c r="B105" i="32"/>
  <c r="C105" i="32"/>
  <c r="D105" i="32"/>
  <c r="F105" i="32"/>
  <c r="H105" i="32"/>
  <c r="I105" i="32"/>
  <c r="J105" i="32"/>
  <c r="L105" i="32"/>
  <c r="N105" i="32"/>
  <c r="O105" i="32"/>
  <c r="P105" i="32"/>
  <c r="Q105" i="32"/>
  <c r="B106" i="32"/>
  <c r="C106" i="32"/>
  <c r="D106" i="32"/>
  <c r="F106" i="32"/>
  <c r="H106" i="32"/>
  <c r="I106" i="32"/>
  <c r="J106" i="32"/>
  <c r="L106" i="32"/>
  <c r="N106" i="32"/>
  <c r="O106" i="32"/>
  <c r="P106" i="32"/>
  <c r="Q106" i="32"/>
  <c r="B107" i="32"/>
  <c r="C107" i="32"/>
  <c r="D107" i="32"/>
  <c r="F107" i="32"/>
  <c r="H107" i="32"/>
  <c r="I107" i="32"/>
  <c r="J107" i="32"/>
  <c r="L107" i="32"/>
  <c r="N107" i="32"/>
  <c r="O107" i="32"/>
  <c r="P107" i="32"/>
  <c r="Q107" i="32"/>
  <c r="B108" i="32"/>
  <c r="C108" i="32"/>
  <c r="D108" i="32"/>
  <c r="F108" i="32"/>
  <c r="H108" i="32"/>
  <c r="I108" i="32"/>
  <c r="J108" i="32"/>
  <c r="L108" i="32"/>
  <c r="N108" i="32"/>
  <c r="O108" i="32"/>
  <c r="P108" i="32"/>
  <c r="Q108" i="32"/>
  <c r="B109" i="32"/>
  <c r="C109" i="32"/>
  <c r="D109" i="32"/>
  <c r="F109" i="32"/>
  <c r="H109" i="32"/>
  <c r="I109" i="32"/>
  <c r="J109" i="32"/>
  <c r="L109" i="32"/>
  <c r="N109" i="32"/>
  <c r="O109" i="32"/>
  <c r="P109" i="32"/>
  <c r="Q109" i="32"/>
  <c r="B110" i="32"/>
  <c r="C110" i="32"/>
  <c r="D110" i="32"/>
  <c r="F110" i="32"/>
  <c r="H110" i="32"/>
  <c r="I110" i="32"/>
  <c r="J110" i="32"/>
  <c r="L110" i="32"/>
  <c r="N110" i="32"/>
  <c r="O110" i="32"/>
  <c r="P110" i="32"/>
  <c r="Q110" i="32"/>
  <c r="B111" i="32"/>
  <c r="C111" i="32"/>
  <c r="D111" i="32"/>
  <c r="F111" i="32"/>
  <c r="H111" i="32"/>
  <c r="I111" i="32"/>
  <c r="J111" i="32"/>
  <c r="L111" i="32"/>
  <c r="N111" i="32"/>
  <c r="O111" i="32"/>
  <c r="P111" i="32"/>
  <c r="Q111" i="32"/>
  <c r="B112" i="32"/>
  <c r="C112" i="32"/>
  <c r="D112" i="32"/>
  <c r="F112" i="32"/>
  <c r="H112" i="32"/>
  <c r="I112" i="32"/>
  <c r="J112" i="32"/>
  <c r="L112" i="32"/>
  <c r="N112" i="32"/>
  <c r="O112" i="32"/>
  <c r="P112" i="32"/>
  <c r="Q112" i="32"/>
  <c r="B113" i="32"/>
  <c r="C113" i="32"/>
  <c r="D113" i="32"/>
  <c r="F113" i="32"/>
  <c r="H113" i="32"/>
  <c r="I113" i="32"/>
  <c r="J113" i="32"/>
  <c r="L113" i="32"/>
  <c r="N113" i="32"/>
  <c r="O113" i="32"/>
  <c r="P113" i="32"/>
  <c r="Q113" i="32"/>
  <c r="B114" i="32"/>
  <c r="C114" i="32"/>
  <c r="D114" i="32"/>
  <c r="F114" i="32"/>
  <c r="H114" i="32"/>
  <c r="I114" i="32"/>
  <c r="J114" i="32"/>
  <c r="L114" i="32"/>
  <c r="N114" i="32"/>
  <c r="O114" i="32"/>
  <c r="P114" i="32"/>
  <c r="Q114" i="32"/>
  <c r="B115" i="32"/>
  <c r="C115" i="32"/>
  <c r="D115" i="32"/>
  <c r="F115" i="32"/>
  <c r="H115" i="32"/>
  <c r="I115" i="32"/>
  <c r="J115" i="32"/>
  <c r="L115" i="32"/>
  <c r="N115" i="32"/>
  <c r="O115" i="32"/>
  <c r="P115" i="32"/>
  <c r="Q115" i="32"/>
  <c r="B116" i="32"/>
  <c r="C116" i="32"/>
  <c r="D116" i="32"/>
  <c r="F116" i="32"/>
  <c r="H116" i="32"/>
  <c r="I116" i="32"/>
  <c r="J116" i="32"/>
  <c r="L116" i="32"/>
  <c r="N116" i="32"/>
  <c r="O116" i="32"/>
  <c r="P116" i="32"/>
  <c r="Q116" i="32"/>
  <c r="B117" i="32"/>
  <c r="C117" i="32"/>
  <c r="D117" i="32"/>
  <c r="F117" i="32"/>
  <c r="H117" i="32"/>
  <c r="I117" i="32"/>
  <c r="J117" i="32"/>
  <c r="L117" i="32"/>
  <c r="N117" i="32"/>
  <c r="O117" i="32"/>
  <c r="P117" i="32"/>
  <c r="Q117" i="32"/>
  <c r="B118" i="32"/>
  <c r="C118" i="32"/>
  <c r="D118" i="32"/>
  <c r="F118" i="32"/>
  <c r="H118" i="32"/>
  <c r="I118" i="32"/>
  <c r="J118" i="32"/>
  <c r="L118" i="32"/>
  <c r="N118" i="32"/>
  <c r="O118" i="32"/>
  <c r="P118" i="32"/>
  <c r="Q118" i="32"/>
  <c r="B119" i="32"/>
  <c r="C119" i="32"/>
  <c r="D119" i="32"/>
  <c r="F119" i="32"/>
  <c r="H119" i="32"/>
  <c r="I119" i="32"/>
  <c r="J119" i="32"/>
  <c r="L119" i="32"/>
  <c r="N119" i="32"/>
  <c r="O119" i="32"/>
  <c r="P119" i="32"/>
  <c r="Q119" i="32"/>
  <c r="B120" i="32"/>
  <c r="C120" i="32"/>
  <c r="D120" i="32"/>
  <c r="F120" i="32"/>
  <c r="H120" i="32"/>
  <c r="I120" i="32"/>
  <c r="J120" i="32"/>
  <c r="L120" i="32"/>
  <c r="N120" i="32"/>
  <c r="O120" i="32"/>
  <c r="P120" i="32"/>
  <c r="Q120" i="32"/>
  <c r="B121" i="32"/>
  <c r="C121" i="32"/>
  <c r="D121" i="32"/>
  <c r="F121" i="32"/>
  <c r="H121" i="32"/>
  <c r="I121" i="32"/>
  <c r="J121" i="32"/>
  <c r="L121" i="32"/>
  <c r="N121" i="32"/>
  <c r="O121" i="32"/>
  <c r="P121" i="32"/>
  <c r="Q121" i="32"/>
  <c r="B122" i="32"/>
  <c r="C122" i="32"/>
  <c r="D122" i="32"/>
  <c r="F122" i="32"/>
  <c r="H122" i="32"/>
  <c r="I122" i="32"/>
  <c r="J122" i="32"/>
  <c r="L122" i="32"/>
  <c r="N122" i="32"/>
  <c r="O122" i="32"/>
  <c r="P122" i="32"/>
  <c r="Q122" i="32"/>
  <c r="B123" i="32"/>
  <c r="C123" i="32"/>
  <c r="D123" i="32"/>
  <c r="F123" i="32"/>
  <c r="H123" i="32"/>
  <c r="I123" i="32"/>
  <c r="J123" i="32"/>
  <c r="L123" i="32"/>
  <c r="N123" i="32"/>
  <c r="O123" i="32"/>
  <c r="P123" i="32"/>
  <c r="Q123" i="32"/>
  <c r="B124" i="32"/>
  <c r="C124" i="32"/>
  <c r="D124" i="32"/>
  <c r="F124" i="32"/>
  <c r="H124" i="32"/>
  <c r="I124" i="32"/>
  <c r="J124" i="32"/>
  <c r="L124" i="32"/>
  <c r="N124" i="32"/>
  <c r="O124" i="32"/>
  <c r="P124" i="32"/>
  <c r="Q124" i="32"/>
  <c r="B125" i="32"/>
  <c r="C125" i="32"/>
  <c r="D125" i="32"/>
  <c r="F125" i="32"/>
  <c r="H125" i="32"/>
  <c r="I125" i="32"/>
  <c r="J125" i="32"/>
  <c r="L125" i="32"/>
  <c r="N125" i="32"/>
  <c r="O125" i="32"/>
  <c r="P125" i="32"/>
  <c r="Q125" i="32"/>
  <c r="B126" i="32"/>
  <c r="C126" i="32"/>
  <c r="D126" i="32"/>
  <c r="F126" i="32"/>
  <c r="H126" i="32"/>
  <c r="I126" i="32"/>
  <c r="J126" i="32"/>
  <c r="L126" i="32"/>
  <c r="N126" i="32"/>
  <c r="O126" i="32"/>
  <c r="P126" i="32"/>
  <c r="Q126" i="32"/>
  <c r="B127" i="32"/>
  <c r="C127" i="32"/>
  <c r="D127" i="32"/>
  <c r="F127" i="32"/>
  <c r="H127" i="32"/>
  <c r="I127" i="32"/>
  <c r="J127" i="32"/>
  <c r="L127" i="32"/>
  <c r="N127" i="32"/>
  <c r="O127" i="32"/>
  <c r="P127" i="32"/>
  <c r="Q127" i="32"/>
  <c r="B128" i="32"/>
  <c r="C128" i="32"/>
  <c r="D128" i="32"/>
  <c r="F128" i="32"/>
  <c r="H128" i="32"/>
  <c r="I128" i="32"/>
  <c r="J128" i="32"/>
  <c r="L128" i="32"/>
  <c r="N128" i="32"/>
  <c r="O128" i="32"/>
  <c r="P128" i="32"/>
  <c r="Q128" i="32"/>
  <c r="B129" i="32"/>
  <c r="C129" i="32"/>
  <c r="D129" i="32"/>
  <c r="F129" i="32"/>
  <c r="H129" i="32"/>
  <c r="I129" i="32"/>
  <c r="J129" i="32"/>
  <c r="L129" i="32"/>
  <c r="N129" i="32"/>
  <c r="O129" i="32"/>
  <c r="P129" i="32"/>
  <c r="Q129" i="32"/>
  <c r="B130" i="32"/>
  <c r="C130" i="32"/>
  <c r="D130" i="32"/>
  <c r="F130" i="32"/>
  <c r="H130" i="32"/>
  <c r="I130" i="32"/>
  <c r="J130" i="32"/>
  <c r="L130" i="32"/>
  <c r="N130" i="32"/>
  <c r="O130" i="32"/>
  <c r="P130" i="32"/>
  <c r="Q130" i="32"/>
  <c r="B131" i="32"/>
  <c r="C131" i="32"/>
  <c r="D131" i="32"/>
  <c r="F131" i="32"/>
  <c r="H131" i="32"/>
  <c r="I131" i="32"/>
  <c r="J131" i="32"/>
  <c r="L131" i="32"/>
  <c r="N131" i="32"/>
  <c r="O131" i="32"/>
  <c r="P131" i="32"/>
  <c r="Q131" i="32"/>
  <c r="B132" i="32"/>
  <c r="C132" i="32"/>
  <c r="D132" i="32"/>
  <c r="F132" i="32"/>
  <c r="H132" i="32"/>
  <c r="I132" i="32"/>
  <c r="J132" i="32"/>
  <c r="L132" i="32"/>
  <c r="N132" i="32"/>
  <c r="O132" i="32"/>
  <c r="P132" i="32"/>
  <c r="Q132" i="32"/>
  <c r="B133" i="32"/>
  <c r="C133" i="32"/>
  <c r="D133" i="32"/>
  <c r="F133" i="32"/>
  <c r="H133" i="32"/>
  <c r="I133" i="32"/>
  <c r="J133" i="32"/>
  <c r="L133" i="32"/>
  <c r="N133" i="32"/>
  <c r="O133" i="32"/>
  <c r="P133" i="32"/>
  <c r="Q133" i="32"/>
  <c r="B134" i="32"/>
  <c r="C134" i="32"/>
  <c r="D134" i="32"/>
  <c r="F134" i="32"/>
  <c r="H134" i="32"/>
  <c r="I134" i="32"/>
  <c r="J134" i="32"/>
  <c r="L134" i="32"/>
  <c r="N134" i="32"/>
  <c r="O134" i="32"/>
  <c r="P134" i="32"/>
  <c r="Q134" i="32"/>
  <c r="B135" i="32"/>
  <c r="C135" i="32"/>
  <c r="D135" i="32"/>
  <c r="F135" i="32"/>
  <c r="H135" i="32"/>
  <c r="I135" i="32"/>
  <c r="J135" i="32"/>
  <c r="L135" i="32"/>
  <c r="N135" i="32"/>
  <c r="O135" i="32"/>
  <c r="P135" i="32"/>
  <c r="Q135" i="32"/>
  <c r="B136" i="32"/>
  <c r="C136" i="32"/>
  <c r="D136" i="32"/>
  <c r="F136" i="32"/>
  <c r="H136" i="32"/>
  <c r="I136" i="32"/>
  <c r="J136" i="32"/>
  <c r="L136" i="32"/>
  <c r="N136" i="32"/>
  <c r="O136" i="32"/>
  <c r="P136" i="32"/>
  <c r="Q136" i="32"/>
  <c r="B137" i="32"/>
  <c r="C137" i="32"/>
  <c r="D137" i="32"/>
  <c r="F137" i="32"/>
  <c r="H137" i="32"/>
  <c r="I137" i="32"/>
  <c r="J137" i="32"/>
  <c r="L137" i="32"/>
  <c r="N137" i="32"/>
  <c r="O137" i="32"/>
  <c r="P137" i="32"/>
  <c r="Q137" i="32"/>
  <c r="B138" i="32"/>
  <c r="C138" i="32"/>
  <c r="D138" i="32"/>
  <c r="F138" i="32"/>
  <c r="H138" i="32"/>
  <c r="I138" i="32"/>
  <c r="J138" i="32"/>
  <c r="L138" i="32"/>
  <c r="N138" i="32"/>
  <c r="O138" i="32"/>
  <c r="P138" i="32"/>
  <c r="Q138" i="32"/>
  <c r="B139" i="32"/>
  <c r="C139" i="32"/>
  <c r="D139" i="32"/>
  <c r="F139" i="32"/>
  <c r="H139" i="32"/>
  <c r="I139" i="32"/>
  <c r="J139" i="32"/>
  <c r="L139" i="32"/>
  <c r="N139" i="32"/>
  <c r="O139" i="32"/>
  <c r="P139" i="32"/>
  <c r="Q139" i="32"/>
  <c r="B140" i="32"/>
  <c r="C140" i="32"/>
  <c r="D140" i="32"/>
  <c r="F140" i="32"/>
  <c r="H140" i="32"/>
  <c r="I140" i="32"/>
  <c r="J140" i="32"/>
  <c r="L140" i="32"/>
  <c r="N140" i="32"/>
  <c r="O140" i="32"/>
  <c r="P140" i="32"/>
  <c r="Q140" i="32"/>
  <c r="B141" i="32"/>
  <c r="C141" i="32"/>
  <c r="D141" i="32"/>
  <c r="E141" i="32"/>
  <c r="F141" i="32"/>
  <c r="H141" i="32"/>
  <c r="I141" i="32"/>
  <c r="J141" i="32"/>
  <c r="K141" i="32"/>
  <c r="L141" i="32"/>
  <c r="O141" i="32"/>
  <c r="P141" i="32"/>
  <c r="Q141" i="32"/>
  <c r="A5" i="33"/>
  <c r="B11" i="33"/>
  <c r="C11" i="33"/>
  <c r="D11" i="33"/>
  <c r="E11" i="33"/>
  <c r="F11" i="33"/>
  <c r="H11" i="33"/>
  <c r="I11" i="33"/>
  <c r="J11" i="33"/>
  <c r="K11" i="33"/>
  <c r="L11" i="33"/>
  <c r="O11" i="33"/>
  <c r="P11" i="33"/>
  <c r="Q11" i="33"/>
  <c r="B13" i="33"/>
  <c r="C13" i="33"/>
  <c r="D13" i="33"/>
  <c r="E13" i="33"/>
  <c r="F13" i="33"/>
  <c r="H13" i="33"/>
  <c r="I13" i="33"/>
  <c r="J13" i="33"/>
  <c r="K13" i="33"/>
  <c r="L13" i="33"/>
  <c r="N13" i="33"/>
  <c r="O13" i="33"/>
  <c r="P13" i="33"/>
  <c r="Q13" i="33"/>
  <c r="B14" i="33"/>
  <c r="C14" i="33"/>
  <c r="D14" i="33"/>
  <c r="E14" i="33"/>
  <c r="F14" i="33"/>
  <c r="H14" i="33"/>
  <c r="I14" i="33"/>
  <c r="J14" i="33"/>
  <c r="K14" i="33"/>
  <c r="L14" i="33"/>
  <c r="N14" i="33"/>
  <c r="O14" i="33"/>
  <c r="P14" i="33"/>
  <c r="Q14" i="33"/>
  <c r="B15" i="33"/>
  <c r="C15" i="33"/>
  <c r="D15" i="33"/>
  <c r="E15" i="33"/>
  <c r="F15" i="33"/>
  <c r="H15" i="33"/>
  <c r="I15" i="33"/>
  <c r="J15" i="33"/>
  <c r="K15" i="33"/>
  <c r="L15" i="33"/>
  <c r="N15" i="33"/>
  <c r="O15" i="33"/>
  <c r="P15" i="33"/>
  <c r="Q15" i="33"/>
  <c r="B16" i="33"/>
  <c r="C16" i="33"/>
  <c r="D16" i="33"/>
  <c r="E16" i="33"/>
  <c r="F16" i="33"/>
  <c r="H16" i="33"/>
  <c r="I16" i="33"/>
  <c r="J16" i="33"/>
  <c r="K16" i="33"/>
  <c r="L16" i="33"/>
  <c r="N16" i="33"/>
  <c r="O16" i="33"/>
  <c r="P16" i="33"/>
  <c r="Q16" i="33"/>
  <c r="B17" i="33"/>
  <c r="C17" i="33"/>
  <c r="D17" i="33"/>
  <c r="E17" i="33"/>
  <c r="F17" i="33"/>
  <c r="H17" i="33"/>
  <c r="I17" i="33"/>
  <c r="J17" i="33"/>
  <c r="K17" i="33"/>
  <c r="L17" i="33"/>
  <c r="N17" i="33"/>
  <c r="O17" i="33"/>
  <c r="P17" i="33"/>
  <c r="Q17" i="33"/>
  <c r="B18" i="33"/>
  <c r="C18" i="33"/>
  <c r="D18" i="33"/>
  <c r="E18" i="33"/>
  <c r="F18" i="33"/>
  <c r="H18" i="33"/>
  <c r="I18" i="33"/>
  <c r="J18" i="33"/>
  <c r="K18" i="33"/>
  <c r="L18" i="33"/>
  <c r="N18" i="33"/>
  <c r="O18" i="33"/>
  <c r="P18" i="33"/>
  <c r="Q18" i="33"/>
  <c r="B19" i="33"/>
  <c r="C19" i="33"/>
  <c r="D19" i="33"/>
  <c r="E19" i="33"/>
  <c r="F19" i="33"/>
  <c r="H19" i="33"/>
  <c r="I19" i="33"/>
  <c r="J19" i="33"/>
  <c r="K19" i="33"/>
  <c r="L19" i="33"/>
  <c r="O19" i="33"/>
  <c r="P19" i="33"/>
  <c r="Q19" i="33"/>
  <c r="B23" i="33"/>
  <c r="C23" i="33"/>
  <c r="D23" i="33"/>
  <c r="E23" i="33"/>
  <c r="F23" i="33"/>
  <c r="H23" i="33"/>
  <c r="I23" i="33"/>
  <c r="J23" i="33"/>
  <c r="K23" i="33"/>
  <c r="L23" i="33"/>
  <c r="N23" i="33"/>
  <c r="O23" i="33"/>
  <c r="P23" i="33"/>
  <c r="Q23" i="33"/>
  <c r="B24" i="33"/>
  <c r="C24" i="33"/>
  <c r="D24" i="33"/>
  <c r="E24" i="33"/>
  <c r="F24" i="33"/>
  <c r="H24" i="33"/>
  <c r="I24" i="33"/>
  <c r="J24" i="33"/>
  <c r="K24" i="33"/>
  <c r="L24" i="33"/>
  <c r="N24" i="33"/>
  <c r="O24" i="33"/>
  <c r="P24" i="33"/>
  <c r="Q24" i="33"/>
  <c r="B25" i="33"/>
  <c r="C25" i="33"/>
  <c r="D25" i="33"/>
  <c r="E25" i="33"/>
  <c r="F25" i="33"/>
  <c r="H25" i="33"/>
  <c r="I25" i="33"/>
  <c r="J25" i="33"/>
  <c r="K25" i="33"/>
  <c r="L25" i="33"/>
  <c r="N25" i="33"/>
  <c r="O25" i="33"/>
  <c r="P25" i="33"/>
  <c r="Q25" i="33"/>
  <c r="B26" i="33"/>
  <c r="C26" i="33"/>
  <c r="D26" i="33"/>
  <c r="E26" i="33"/>
  <c r="F26" i="33"/>
  <c r="H26" i="33"/>
  <c r="I26" i="33"/>
  <c r="J26" i="33"/>
  <c r="K26" i="33"/>
  <c r="L26" i="33"/>
  <c r="N26" i="33"/>
  <c r="O26" i="33"/>
  <c r="P26" i="33"/>
  <c r="Q26" i="33"/>
  <c r="B27" i="33"/>
  <c r="C27" i="33"/>
  <c r="D27" i="33"/>
  <c r="E27" i="33"/>
  <c r="F27" i="33"/>
  <c r="H27" i="33"/>
  <c r="I27" i="33"/>
  <c r="J27" i="33"/>
  <c r="K27" i="33"/>
  <c r="L27" i="33"/>
  <c r="N27" i="33"/>
  <c r="O27" i="33"/>
  <c r="P27" i="33"/>
  <c r="Q27" i="33"/>
  <c r="B28" i="33"/>
  <c r="C28" i="33"/>
  <c r="D28" i="33"/>
  <c r="E28" i="33"/>
  <c r="F28" i="33"/>
  <c r="H28" i="33"/>
  <c r="I28" i="33"/>
  <c r="J28" i="33"/>
  <c r="K28" i="33"/>
  <c r="L28" i="33"/>
  <c r="N28" i="33"/>
  <c r="O28" i="33"/>
  <c r="P28" i="33"/>
  <c r="Q28" i="33"/>
  <c r="B29" i="33"/>
  <c r="C29" i="33"/>
  <c r="D29" i="33"/>
  <c r="E29" i="33"/>
  <c r="F29" i="33"/>
  <c r="H29" i="33"/>
  <c r="I29" i="33"/>
  <c r="J29" i="33"/>
  <c r="K29" i="33"/>
  <c r="L29" i="33"/>
  <c r="N29" i="33"/>
  <c r="O29" i="33"/>
  <c r="P29" i="33"/>
  <c r="Q29" i="33"/>
  <c r="B30" i="33"/>
  <c r="C30" i="33"/>
  <c r="D30" i="33"/>
  <c r="E30" i="33"/>
  <c r="F30" i="33"/>
  <c r="H30" i="33"/>
  <c r="I30" i="33"/>
  <c r="J30" i="33"/>
  <c r="K30" i="33"/>
  <c r="L30" i="33"/>
  <c r="N30" i="33"/>
  <c r="O30" i="33"/>
  <c r="P30" i="33"/>
  <c r="Q30" i="33"/>
  <c r="B31" i="33"/>
  <c r="C31" i="33"/>
  <c r="D31" i="33"/>
  <c r="E31" i="33"/>
  <c r="F31" i="33"/>
  <c r="H31" i="33"/>
  <c r="I31" i="33"/>
  <c r="J31" i="33"/>
  <c r="K31" i="33"/>
  <c r="L31" i="33"/>
  <c r="N31" i="33"/>
  <c r="O31" i="33"/>
  <c r="P31" i="33"/>
  <c r="Q31" i="33"/>
  <c r="B32" i="33"/>
  <c r="C32" i="33"/>
  <c r="D32" i="33"/>
  <c r="E32" i="33"/>
  <c r="F32" i="33"/>
  <c r="H32" i="33"/>
  <c r="I32" i="33"/>
  <c r="J32" i="33"/>
  <c r="K32" i="33"/>
  <c r="L32" i="33"/>
  <c r="N32" i="33"/>
  <c r="O32" i="33"/>
  <c r="P32" i="33"/>
  <c r="Q32" i="33"/>
  <c r="B33" i="33"/>
  <c r="C33" i="33"/>
  <c r="D33" i="33"/>
  <c r="E33" i="33"/>
  <c r="F33" i="33"/>
  <c r="H33" i="33"/>
  <c r="I33" i="33"/>
  <c r="J33" i="33"/>
  <c r="K33" i="33"/>
  <c r="L33" i="33"/>
  <c r="N33" i="33"/>
  <c r="O33" i="33"/>
  <c r="P33" i="33"/>
  <c r="Q33" i="33"/>
  <c r="B34" i="33"/>
  <c r="C34" i="33"/>
  <c r="D34" i="33"/>
  <c r="E34" i="33"/>
  <c r="F34" i="33"/>
  <c r="H34" i="33"/>
  <c r="I34" i="33"/>
  <c r="J34" i="33"/>
  <c r="K34" i="33"/>
  <c r="L34" i="33"/>
  <c r="N34" i="33"/>
  <c r="O34" i="33"/>
  <c r="P34" i="33"/>
  <c r="Q34" i="33"/>
  <c r="B35" i="33"/>
  <c r="C35" i="33"/>
  <c r="D35" i="33"/>
  <c r="E35" i="33"/>
  <c r="F35" i="33"/>
  <c r="H35" i="33"/>
  <c r="I35" i="33"/>
  <c r="J35" i="33"/>
  <c r="K35" i="33"/>
  <c r="L35" i="33"/>
  <c r="N35" i="33"/>
  <c r="O35" i="33"/>
  <c r="P35" i="33"/>
  <c r="Q35" i="33"/>
  <c r="B36" i="33"/>
  <c r="C36" i="33"/>
  <c r="D36" i="33"/>
  <c r="E36" i="33"/>
  <c r="F36" i="33"/>
  <c r="H36" i="33"/>
  <c r="I36" i="33"/>
  <c r="J36" i="33"/>
  <c r="K36" i="33"/>
  <c r="L36" i="33"/>
  <c r="N36" i="33"/>
  <c r="O36" i="33"/>
  <c r="P36" i="33"/>
  <c r="Q36" i="33"/>
  <c r="B37" i="33"/>
  <c r="C37" i="33"/>
  <c r="D37" i="33"/>
  <c r="E37" i="33"/>
  <c r="F37" i="33"/>
  <c r="H37" i="33"/>
  <c r="I37" i="33"/>
  <c r="J37" i="33"/>
  <c r="K37" i="33"/>
  <c r="L37" i="33"/>
  <c r="N37" i="33"/>
  <c r="O37" i="33"/>
  <c r="P37" i="33"/>
  <c r="Q37" i="33"/>
  <c r="B38" i="33"/>
  <c r="C38" i="33"/>
  <c r="D38" i="33"/>
  <c r="E38" i="33"/>
  <c r="F38" i="33"/>
  <c r="H38" i="33"/>
  <c r="I38" i="33"/>
  <c r="J38" i="33"/>
  <c r="K38" i="33"/>
  <c r="L38" i="33"/>
  <c r="N38" i="33"/>
  <c r="O38" i="33"/>
  <c r="P38" i="33"/>
  <c r="Q38" i="33"/>
  <c r="B39" i="33"/>
  <c r="C39" i="33"/>
  <c r="D39" i="33"/>
  <c r="E39" i="33"/>
  <c r="F39" i="33"/>
  <c r="H39" i="33"/>
  <c r="I39" i="33"/>
  <c r="J39" i="33"/>
  <c r="K39" i="33"/>
  <c r="L39" i="33"/>
  <c r="N39" i="33"/>
  <c r="O39" i="33"/>
  <c r="P39" i="33"/>
  <c r="Q39" i="33"/>
  <c r="B40" i="33"/>
  <c r="C40" i="33"/>
  <c r="D40" i="33"/>
  <c r="E40" i="33"/>
  <c r="F40" i="33"/>
  <c r="H40" i="33"/>
  <c r="I40" i="33"/>
  <c r="J40" i="33"/>
  <c r="K40" i="33"/>
  <c r="L40" i="33"/>
  <c r="N40" i="33"/>
  <c r="O40" i="33"/>
  <c r="P40" i="33"/>
  <c r="Q40" i="33"/>
  <c r="B41" i="33"/>
  <c r="C41" i="33"/>
  <c r="D41" i="33"/>
  <c r="E41" i="33"/>
  <c r="F41" i="33"/>
  <c r="H41" i="33"/>
  <c r="I41" i="33"/>
  <c r="J41" i="33"/>
  <c r="K41" i="33"/>
  <c r="L41" i="33"/>
  <c r="N41" i="33"/>
  <c r="O41" i="33"/>
  <c r="P41" i="33"/>
  <c r="Q41" i="33"/>
  <c r="B42" i="33"/>
  <c r="C42" i="33"/>
  <c r="D42" i="33"/>
  <c r="E42" i="33"/>
  <c r="F42" i="33"/>
  <c r="H42" i="33"/>
  <c r="I42" i="33"/>
  <c r="J42" i="33"/>
  <c r="K42" i="33"/>
  <c r="L42" i="33"/>
  <c r="N42" i="33"/>
  <c r="O42" i="33"/>
  <c r="P42" i="33"/>
  <c r="Q42" i="33"/>
  <c r="B43" i="33"/>
  <c r="C43" i="33"/>
  <c r="D43" i="33"/>
  <c r="E43" i="33"/>
  <c r="F43" i="33"/>
  <c r="H43" i="33"/>
  <c r="I43" i="33"/>
  <c r="J43" i="33"/>
  <c r="K43" i="33"/>
  <c r="L43" i="33"/>
  <c r="N43" i="33"/>
  <c r="O43" i="33"/>
  <c r="P43" i="33"/>
  <c r="Q43" i="33"/>
  <c r="B44" i="33"/>
  <c r="C44" i="33"/>
  <c r="D44" i="33"/>
  <c r="E44" i="33"/>
  <c r="F44" i="33"/>
  <c r="H44" i="33"/>
  <c r="I44" i="33"/>
  <c r="J44" i="33"/>
  <c r="K44" i="33"/>
  <c r="L44" i="33"/>
  <c r="N44" i="33"/>
  <c r="O44" i="33"/>
  <c r="P44" i="33"/>
  <c r="Q44" i="33"/>
  <c r="B45" i="33"/>
  <c r="C45" i="33"/>
  <c r="D45" i="33"/>
  <c r="E45" i="33"/>
  <c r="F45" i="33"/>
  <c r="H45" i="33"/>
  <c r="I45" i="33"/>
  <c r="J45" i="33"/>
  <c r="K45" i="33"/>
  <c r="L45" i="33"/>
  <c r="N45" i="33"/>
  <c r="O45" i="33"/>
  <c r="P45" i="33"/>
  <c r="Q45" i="33"/>
  <c r="B46" i="33"/>
  <c r="C46" i="33"/>
  <c r="D46" i="33"/>
  <c r="E46" i="33"/>
  <c r="F46" i="33"/>
  <c r="H46" i="33"/>
  <c r="I46" i="33"/>
  <c r="J46" i="33"/>
  <c r="K46" i="33"/>
  <c r="L46" i="33"/>
  <c r="N46" i="33"/>
  <c r="O46" i="33"/>
  <c r="P46" i="33"/>
  <c r="Q46" i="33"/>
  <c r="B47" i="33"/>
  <c r="C47" i="33"/>
  <c r="D47" i="33"/>
  <c r="E47" i="33"/>
  <c r="F47" i="33"/>
  <c r="H47" i="33"/>
  <c r="I47" i="33"/>
  <c r="J47" i="33"/>
  <c r="K47" i="33"/>
  <c r="L47" i="33"/>
  <c r="N47" i="33"/>
  <c r="O47" i="33"/>
  <c r="P47" i="33"/>
  <c r="Q47" i="33"/>
  <c r="B48" i="33"/>
  <c r="C48" i="33"/>
  <c r="D48" i="33"/>
  <c r="E48" i="33"/>
  <c r="F48" i="33"/>
  <c r="H48" i="33"/>
  <c r="I48" i="33"/>
  <c r="J48" i="33"/>
  <c r="K48" i="33"/>
  <c r="L48" i="33"/>
  <c r="N48" i="33"/>
  <c r="O48" i="33"/>
  <c r="P48" i="33"/>
  <c r="Q48" i="33"/>
  <c r="B49" i="33"/>
  <c r="C49" i="33"/>
  <c r="D49" i="33"/>
  <c r="E49" i="33"/>
  <c r="F49" i="33"/>
  <c r="H49" i="33"/>
  <c r="I49" i="33"/>
  <c r="J49" i="33"/>
  <c r="K49" i="33"/>
  <c r="L49" i="33"/>
  <c r="N49" i="33"/>
  <c r="O49" i="33"/>
  <c r="P49" i="33"/>
  <c r="Q49" i="33"/>
  <c r="B50" i="33"/>
  <c r="C50" i="33"/>
  <c r="D50" i="33"/>
  <c r="E50" i="33"/>
  <c r="F50" i="33"/>
  <c r="H50" i="33"/>
  <c r="I50" i="33"/>
  <c r="J50" i="33"/>
  <c r="K50" i="33"/>
  <c r="L50" i="33"/>
  <c r="N50" i="33"/>
  <c r="O50" i="33"/>
  <c r="P50" i="33"/>
  <c r="Q50" i="33"/>
  <c r="B51" i="33"/>
  <c r="C51" i="33"/>
  <c r="D51" i="33"/>
  <c r="E51" i="33"/>
  <c r="F51" i="33"/>
  <c r="H51" i="33"/>
  <c r="I51" i="33"/>
  <c r="J51" i="33"/>
  <c r="K51" i="33"/>
  <c r="L51" i="33"/>
  <c r="N51" i="33"/>
  <c r="O51" i="33"/>
  <c r="P51" i="33"/>
  <c r="Q51" i="33"/>
  <c r="B52" i="33"/>
  <c r="C52" i="33"/>
  <c r="D52" i="33"/>
  <c r="E52" i="33"/>
  <c r="F52" i="33"/>
  <c r="H52" i="33"/>
  <c r="I52" i="33"/>
  <c r="J52" i="33"/>
  <c r="K52" i="33"/>
  <c r="L52" i="33"/>
  <c r="N52" i="33"/>
  <c r="O52" i="33"/>
  <c r="P52" i="33"/>
  <c r="Q52" i="33"/>
  <c r="B53" i="33"/>
  <c r="C53" i="33"/>
  <c r="D53" i="33"/>
  <c r="E53" i="33"/>
  <c r="F53" i="33"/>
  <c r="H53" i="33"/>
  <c r="I53" i="33"/>
  <c r="J53" i="33"/>
  <c r="K53" i="33"/>
  <c r="L53" i="33"/>
  <c r="N53" i="33"/>
  <c r="O53" i="33"/>
  <c r="P53" i="33"/>
  <c r="Q53" i="33"/>
  <c r="B54" i="33"/>
  <c r="C54" i="33"/>
  <c r="D54" i="33"/>
  <c r="E54" i="33"/>
  <c r="F54" i="33"/>
  <c r="H54" i="33"/>
  <c r="I54" i="33"/>
  <c r="J54" i="33"/>
  <c r="K54" i="33"/>
  <c r="L54" i="33"/>
  <c r="N54" i="33"/>
  <c r="O54" i="33"/>
  <c r="P54" i="33"/>
  <c r="Q54" i="33"/>
  <c r="B55" i="33"/>
  <c r="C55" i="33"/>
  <c r="D55" i="33"/>
  <c r="E55" i="33"/>
  <c r="F55" i="33"/>
  <c r="H55" i="33"/>
  <c r="I55" i="33"/>
  <c r="J55" i="33"/>
  <c r="K55" i="33"/>
  <c r="L55" i="33"/>
  <c r="N55" i="33"/>
  <c r="O55" i="33"/>
  <c r="P55" i="33"/>
  <c r="Q55" i="33"/>
  <c r="B56" i="33"/>
  <c r="C56" i="33"/>
  <c r="D56" i="33"/>
  <c r="E56" i="33"/>
  <c r="F56" i="33"/>
  <c r="H56" i="33"/>
  <c r="I56" i="33"/>
  <c r="J56" i="33"/>
  <c r="K56" i="33"/>
  <c r="L56" i="33"/>
  <c r="N56" i="33"/>
  <c r="O56" i="33"/>
  <c r="P56" i="33"/>
  <c r="Q56" i="33"/>
  <c r="B57" i="33"/>
  <c r="C57" i="33"/>
  <c r="D57" i="33"/>
  <c r="E57" i="33"/>
  <c r="F57" i="33"/>
  <c r="H57" i="33"/>
  <c r="I57" i="33"/>
  <c r="J57" i="33"/>
  <c r="K57" i="33"/>
  <c r="L57" i="33"/>
  <c r="N57" i="33"/>
  <c r="O57" i="33"/>
  <c r="P57" i="33"/>
  <c r="Q57" i="33"/>
  <c r="B58" i="33"/>
  <c r="C58" i="33"/>
  <c r="D58" i="33"/>
  <c r="E58" i="33"/>
  <c r="F58" i="33"/>
  <c r="H58" i="33"/>
  <c r="I58" i="33"/>
  <c r="J58" i="33"/>
  <c r="K58" i="33"/>
  <c r="L58" i="33"/>
  <c r="N58" i="33"/>
  <c r="O58" i="33"/>
  <c r="P58" i="33"/>
  <c r="Q58" i="33"/>
  <c r="B59" i="33"/>
  <c r="C59" i="33"/>
  <c r="D59" i="33"/>
  <c r="E59" i="33"/>
  <c r="F59" i="33"/>
  <c r="H59" i="33"/>
  <c r="I59" i="33"/>
  <c r="J59" i="33"/>
  <c r="K59" i="33"/>
  <c r="L59" i="33"/>
  <c r="N59" i="33"/>
  <c r="O59" i="33"/>
  <c r="P59" i="33"/>
  <c r="Q59" i="33"/>
  <c r="B60" i="33"/>
  <c r="C60" i="33"/>
  <c r="D60" i="33"/>
  <c r="E60" i="33"/>
  <c r="F60" i="33"/>
  <c r="H60" i="33"/>
  <c r="I60" i="33"/>
  <c r="J60" i="33"/>
  <c r="K60" i="33"/>
  <c r="L60" i="33"/>
  <c r="N60" i="33"/>
  <c r="O60" i="33"/>
  <c r="P60" i="33"/>
  <c r="Q60" i="33"/>
  <c r="B61" i="33"/>
  <c r="C61" i="33"/>
  <c r="D61" i="33"/>
  <c r="E61" i="33"/>
  <c r="F61" i="33"/>
  <c r="H61" i="33"/>
  <c r="I61" i="33"/>
  <c r="J61" i="33"/>
  <c r="K61" i="33"/>
  <c r="L61" i="33"/>
  <c r="N61" i="33"/>
  <c r="O61" i="33"/>
  <c r="P61" i="33"/>
  <c r="Q61" i="33"/>
  <c r="B62" i="33"/>
  <c r="C62" i="33"/>
  <c r="D62" i="33"/>
  <c r="E62" i="33"/>
  <c r="F62" i="33"/>
  <c r="H62" i="33"/>
  <c r="I62" i="33"/>
  <c r="J62" i="33"/>
  <c r="K62" i="33"/>
  <c r="L62" i="33"/>
  <c r="N62" i="33"/>
  <c r="O62" i="33"/>
  <c r="P62" i="33"/>
  <c r="Q62" i="33"/>
  <c r="B63" i="33"/>
  <c r="C63" i="33"/>
  <c r="D63" i="33"/>
  <c r="E63" i="33"/>
  <c r="F63" i="33"/>
  <c r="H63" i="33"/>
  <c r="I63" i="33"/>
  <c r="J63" i="33"/>
  <c r="K63" i="33"/>
  <c r="L63" i="33"/>
  <c r="N63" i="33"/>
  <c r="O63" i="33"/>
  <c r="P63" i="33"/>
  <c r="Q63" i="33"/>
  <c r="B64" i="33"/>
  <c r="C64" i="33"/>
  <c r="D64" i="33"/>
  <c r="E64" i="33"/>
  <c r="F64" i="33"/>
  <c r="H64" i="33"/>
  <c r="I64" i="33"/>
  <c r="J64" i="33"/>
  <c r="K64" i="33"/>
  <c r="L64" i="33"/>
  <c r="N64" i="33"/>
  <c r="O64" i="33"/>
  <c r="P64" i="33"/>
  <c r="Q64" i="33"/>
  <c r="B65" i="33"/>
  <c r="C65" i="33"/>
  <c r="D65" i="33"/>
  <c r="E65" i="33"/>
  <c r="F65" i="33"/>
  <c r="H65" i="33"/>
  <c r="I65" i="33"/>
  <c r="J65" i="33"/>
  <c r="K65" i="33"/>
  <c r="L65" i="33"/>
  <c r="N65" i="33"/>
  <c r="O65" i="33"/>
  <c r="P65" i="33"/>
  <c r="Q65" i="33"/>
  <c r="B66" i="33"/>
  <c r="C66" i="33"/>
  <c r="D66" i="33"/>
  <c r="E66" i="33"/>
  <c r="F66" i="33"/>
  <c r="H66" i="33"/>
  <c r="I66" i="33"/>
  <c r="J66" i="33"/>
  <c r="K66" i="33"/>
  <c r="L66" i="33"/>
  <c r="N66" i="33"/>
  <c r="O66" i="33"/>
  <c r="P66" i="33"/>
  <c r="Q66" i="33"/>
  <c r="B67" i="33"/>
  <c r="C67" i="33"/>
  <c r="D67" i="33"/>
  <c r="E67" i="33"/>
  <c r="F67" i="33"/>
  <c r="H67" i="33"/>
  <c r="I67" i="33"/>
  <c r="J67" i="33"/>
  <c r="K67" i="33"/>
  <c r="L67" i="33"/>
  <c r="N67" i="33"/>
  <c r="O67" i="33"/>
  <c r="P67" i="33"/>
  <c r="Q67" i="33"/>
  <c r="B68" i="33"/>
  <c r="C68" i="33"/>
  <c r="D68" i="33"/>
  <c r="E68" i="33"/>
  <c r="F68" i="33"/>
  <c r="H68" i="33"/>
  <c r="I68" i="33"/>
  <c r="J68" i="33"/>
  <c r="K68" i="33"/>
  <c r="L68" i="33"/>
  <c r="N68" i="33"/>
  <c r="O68" i="33"/>
  <c r="P68" i="33"/>
  <c r="Q68" i="33"/>
  <c r="B69" i="33"/>
  <c r="C69" i="33"/>
  <c r="D69" i="33"/>
  <c r="E69" i="33"/>
  <c r="F69" i="33"/>
  <c r="H69" i="33"/>
  <c r="I69" i="33"/>
  <c r="J69" i="33"/>
  <c r="K69" i="33"/>
  <c r="L69" i="33"/>
  <c r="N69" i="33"/>
  <c r="O69" i="33"/>
  <c r="P69" i="33"/>
  <c r="Q69" i="33"/>
  <c r="B70" i="33"/>
  <c r="C70" i="33"/>
  <c r="D70" i="33"/>
  <c r="E70" i="33"/>
  <c r="F70" i="33"/>
  <c r="H70" i="33"/>
  <c r="I70" i="33"/>
  <c r="J70" i="33"/>
  <c r="K70" i="33"/>
  <c r="L70" i="33"/>
  <c r="N70" i="33"/>
  <c r="O70" i="33"/>
  <c r="P70" i="33"/>
  <c r="Q70" i="33"/>
  <c r="B71" i="33"/>
  <c r="C71" i="33"/>
  <c r="D71" i="33"/>
  <c r="E71" i="33"/>
  <c r="F71" i="33"/>
  <c r="H71" i="33"/>
  <c r="I71" i="33"/>
  <c r="J71" i="33"/>
  <c r="K71" i="33"/>
  <c r="L71" i="33"/>
  <c r="N71" i="33"/>
  <c r="O71" i="33"/>
  <c r="P71" i="33"/>
  <c r="Q71" i="33"/>
  <c r="B72" i="33"/>
  <c r="C72" i="33"/>
  <c r="D72" i="33"/>
  <c r="E72" i="33"/>
  <c r="F72" i="33"/>
  <c r="H72" i="33"/>
  <c r="I72" i="33"/>
  <c r="J72" i="33"/>
  <c r="K72" i="33"/>
  <c r="L72" i="33"/>
  <c r="N72" i="33"/>
  <c r="O72" i="33"/>
  <c r="P72" i="33"/>
  <c r="Q72" i="33"/>
  <c r="B73" i="33"/>
  <c r="C73" i="33"/>
  <c r="D73" i="33"/>
  <c r="E73" i="33"/>
  <c r="F73" i="33"/>
  <c r="H73" i="33"/>
  <c r="I73" i="33"/>
  <c r="J73" i="33"/>
  <c r="K73" i="33"/>
  <c r="L73" i="33"/>
  <c r="N73" i="33"/>
  <c r="O73" i="33"/>
  <c r="P73" i="33"/>
  <c r="Q73" i="33"/>
  <c r="B74" i="33"/>
  <c r="C74" i="33"/>
  <c r="D74" i="33"/>
  <c r="E74" i="33"/>
  <c r="F74" i="33"/>
  <c r="H74" i="33"/>
  <c r="I74" i="33"/>
  <c r="J74" i="33"/>
  <c r="K74" i="33"/>
  <c r="L74" i="33"/>
  <c r="N74" i="33"/>
  <c r="O74" i="33"/>
  <c r="P74" i="33"/>
  <c r="Q74" i="33"/>
  <c r="B75" i="33"/>
  <c r="C75" i="33"/>
  <c r="D75" i="33"/>
  <c r="E75" i="33"/>
  <c r="F75" i="33"/>
  <c r="H75" i="33"/>
  <c r="I75" i="33"/>
  <c r="J75" i="33"/>
  <c r="K75" i="33"/>
  <c r="L75" i="33"/>
  <c r="N75" i="33"/>
  <c r="O75" i="33"/>
  <c r="P75" i="33"/>
  <c r="Q75" i="33"/>
  <c r="B76" i="33"/>
  <c r="C76" i="33"/>
  <c r="D76" i="33"/>
  <c r="E76" i="33"/>
  <c r="F76" i="33"/>
  <c r="H76" i="33"/>
  <c r="I76" i="33"/>
  <c r="J76" i="33"/>
  <c r="K76" i="33"/>
  <c r="L76" i="33"/>
  <c r="N76" i="33"/>
  <c r="O76" i="33"/>
  <c r="P76" i="33"/>
  <c r="Q76" i="33"/>
  <c r="B77" i="33"/>
  <c r="C77" i="33"/>
  <c r="D77" i="33"/>
  <c r="E77" i="33"/>
  <c r="F77" i="33"/>
  <c r="H77" i="33"/>
  <c r="I77" i="33"/>
  <c r="J77" i="33"/>
  <c r="K77" i="33"/>
  <c r="L77" i="33"/>
  <c r="N77" i="33"/>
  <c r="O77" i="33"/>
  <c r="P77" i="33"/>
  <c r="Q77" i="33"/>
  <c r="B78" i="33"/>
  <c r="C78" i="33"/>
  <c r="D78" i="33"/>
  <c r="E78" i="33"/>
  <c r="F78" i="33"/>
  <c r="H78" i="33"/>
  <c r="I78" i="33"/>
  <c r="J78" i="33"/>
  <c r="K78" i="33"/>
  <c r="L78" i="33"/>
  <c r="N78" i="33"/>
  <c r="O78" i="33"/>
  <c r="P78" i="33"/>
  <c r="Q78" i="33"/>
  <c r="B79" i="33"/>
  <c r="C79" i="33"/>
  <c r="D79" i="33"/>
  <c r="E79" i="33"/>
  <c r="F79" i="33"/>
  <c r="H79" i="33"/>
  <c r="I79" i="33"/>
  <c r="J79" i="33"/>
  <c r="K79" i="33"/>
  <c r="L79" i="33"/>
  <c r="N79" i="33"/>
  <c r="O79" i="33"/>
  <c r="P79" i="33"/>
  <c r="Q79" i="33"/>
  <c r="B80" i="33"/>
  <c r="C80" i="33"/>
  <c r="D80" i="33"/>
  <c r="E80" i="33"/>
  <c r="F80" i="33"/>
  <c r="H80" i="33"/>
  <c r="I80" i="33"/>
  <c r="J80" i="33"/>
  <c r="K80" i="33"/>
  <c r="L80" i="33"/>
  <c r="N80" i="33"/>
  <c r="O80" i="33"/>
  <c r="P80" i="33"/>
  <c r="Q80" i="33"/>
  <c r="B81" i="33"/>
  <c r="C81" i="33"/>
  <c r="D81" i="33"/>
  <c r="E81" i="33"/>
  <c r="F81" i="33"/>
  <c r="H81" i="33"/>
  <c r="I81" i="33"/>
  <c r="J81" i="33"/>
  <c r="K81" i="33"/>
  <c r="L81" i="33"/>
  <c r="N81" i="33"/>
  <c r="O81" i="33"/>
  <c r="P81" i="33"/>
  <c r="Q81" i="33"/>
  <c r="B82" i="33"/>
  <c r="C82" i="33"/>
  <c r="D82" i="33"/>
  <c r="E82" i="33"/>
  <c r="F82" i="33"/>
  <c r="H82" i="33"/>
  <c r="I82" i="33"/>
  <c r="J82" i="33"/>
  <c r="K82" i="33"/>
  <c r="L82" i="33"/>
  <c r="N82" i="33"/>
  <c r="O82" i="33"/>
  <c r="P82" i="33"/>
  <c r="Q82" i="33"/>
  <c r="B83" i="33"/>
  <c r="C83" i="33"/>
  <c r="D83" i="33"/>
  <c r="E83" i="33"/>
  <c r="F83" i="33"/>
  <c r="H83" i="33"/>
  <c r="I83" i="33"/>
  <c r="J83" i="33"/>
  <c r="K83" i="33"/>
  <c r="L83" i="33"/>
  <c r="N83" i="33"/>
  <c r="O83" i="33"/>
  <c r="P83" i="33"/>
  <c r="Q83" i="33"/>
  <c r="B84" i="33"/>
  <c r="C84" i="33"/>
  <c r="D84" i="33"/>
  <c r="E84" i="33"/>
  <c r="F84" i="33"/>
  <c r="H84" i="33"/>
  <c r="I84" i="33"/>
  <c r="J84" i="33"/>
  <c r="K84" i="33"/>
  <c r="L84" i="33"/>
  <c r="N84" i="33"/>
  <c r="O84" i="33"/>
  <c r="P84" i="33"/>
  <c r="Q84" i="33"/>
  <c r="B85" i="33"/>
  <c r="C85" i="33"/>
  <c r="D85" i="33"/>
  <c r="E85" i="33"/>
  <c r="F85" i="33"/>
  <c r="H85" i="33"/>
  <c r="I85" i="33"/>
  <c r="J85" i="33"/>
  <c r="K85" i="33"/>
  <c r="L85" i="33"/>
  <c r="N85" i="33"/>
  <c r="O85" i="33"/>
  <c r="P85" i="33"/>
  <c r="Q85" i="33"/>
  <c r="B86" i="33"/>
  <c r="C86" i="33"/>
  <c r="D86" i="33"/>
  <c r="E86" i="33"/>
  <c r="F86" i="33"/>
  <c r="H86" i="33"/>
  <c r="I86" i="33"/>
  <c r="J86" i="33"/>
  <c r="K86" i="33"/>
  <c r="L86" i="33"/>
  <c r="N86" i="33"/>
  <c r="O86" i="33"/>
  <c r="P86" i="33"/>
  <c r="Q86" i="33"/>
  <c r="B87" i="33"/>
  <c r="C87" i="33"/>
  <c r="D87" i="33"/>
  <c r="E87" i="33"/>
  <c r="F87" i="33"/>
  <c r="H87" i="33"/>
  <c r="I87" i="33"/>
  <c r="J87" i="33"/>
  <c r="K87" i="33"/>
  <c r="L87" i="33"/>
  <c r="N87" i="33"/>
  <c r="O87" i="33"/>
  <c r="P87" i="33"/>
  <c r="Q87" i="33"/>
  <c r="B88" i="33"/>
  <c r="C88" i="33"/>
  <c r="D88" i="33"/>
  <c r="E88" i="33"/>
  <c r="F88" i="33"/>
  <c r="H88" i="33"/>
  <c r="I88" i="33"/>
  <c r="J88" i="33"/>
  <c r="K88" i="33"/>
  <c r="L88" i="33"/>
  <c r="N88" i="33"/>
  <c r="O88" i="33"/>
  <c r="P88" i="33"/>
  <c r="Q88" i="33"/>
  <c r="B89" i="33"/>
  <c r="C89" i="33"/>
  <c r="D89" i="33"/>
  <c r="E89" i="33"/>
  <c r="F89" i="33"/>
  <c r="H89" i="33"/>
  <c r="I89" i="33"/>
  <c r="J89" i="33"/>
  <c r="K89" i="33"/>
  <c r="L89" i="33"/>
  <c r="N89" i="33"/>
  <c r="O89" i="33"/>
  <c r="P89" i="33"/>
  <c r="Q89" i="33"/>
  <c r="B90" i="33"/>
  <c r="C90" i="33"/>
  <c r="D90" i="33"/>
  <c r="E90" i="33"/>
  <c r="F90" i="33"/>
  <c r="H90" i="33"/>
  <c r="I90" i="33"/>
  <c r="J90" i="33"/>
  <c r="K90" i="33"/>
  <c r="L90" i="33"/>
  <c r="N90" i="33"/>
  <c r="O90" i="33"/>
  <c r="P90" i="33"/>
  <c r="Q90" i="33"/>
  <c r="B91" i="33"/>
  <c r="C91" i="33"/>
  <c r="D91" i="33"/>
  <c r="E91" i="33"/>
  <c r="F91" i="33"/>
  <c r="H91" i="33"/>
  <c r="I91" i="33"/>
  <c r="J91" i="33"/>
  <c r="K91" i="33"/>
  <c r="L91" i="33"/>
  <c r="N91" i="33"/>
  <c r="O91" i="33"/>
  <c r="P91" i="33"/>
  <c r="Q91" i="33"/>
  <c r="B92" i="33"/>
  <c r="C92" i="33"/>
  <c r="D92" i="33"/>
  <c r="E92" i="33"/>
  <c r="F92" i="33"/>
  <c r="H92" i="33"/>
  <c r="I92" i="33"/>
  <c r="J92" i="33"/>
  <c r="K92" i="33"/>
  <c r="L92" i="33"/>
  <c r="N92" i="33"/>
  <c r="O92" i="33"/>
  <c r="P92" i="33"/>
  <c r="Q92" i="33"/>
  <c r="B93" i="33"/>
  <c r="C93" i="33"/>
  <c r="D93" i="33"/>
  <c r="E93" i="33"/>
  <c r="F93" i="33"/>
  <c r="H93" i="33"/>
  <c r="I93" i="33"/>
  <c r="J93" i="33"/>
  <c r="K93" i="33"/>
  <c r="L93" i="33"/>
  <c r="N93" i="33"/>
  <c r="O93" i="33"/>
  <c r="P93" i="33"/>
  <c r="Q93" i="33"/>
  <c r="B94" i="33"/>
  <c r="C94" i="33"/>
  <c r="D94" i="33"/>
  <c r="E94" i="33"/>
  <c r="F94" i="33"/>
  <c r="H94" i="33"/>
  <c r="I94" i="33"/>
  <c r="J94" i="33"/>
  <c r="K94" i="33"/>
  <c r="L94" i="33"/>
  <c r="N94" i="33"/>
  <c r="O94" i="33"/>
  <c r="P94" i="33"/>
  <c r="Q94" i="33"/>
  <c r="B95" i="33"/>
  <c r="C95" i="33"/>
  <c r="D95" i="33"/>
  <c r="E95" i="33"/>
  <c r="F95" i="33"/>
  <c r="H95" i="33"/>
  <c r="I95" i="33"/>
  <c r="J95" i="33"/>
  <c r="K95" i="33"/>
  <c r="L95" i="33"/>
  <c r="N95" i="33"/>
  <c r="O95" i="33"/>
  <c r="P95" i="33"/>
  <c r="Q95" i="33"/>
  <c r="B96" i="33"/>
  <c r="C96" i="33"/>
  <c r="D96" i="33"/>
  <c r="E96" i="33"/>
  <c r="F96" i="33"/>
  <c r="H96" i="33"/>
  <c r="I96" i="33"/>
  <c r="J96" i="33"/>
  <c r="K96" i="33"/>
  <c r="L96" i="33"/>
  <c r="N96" i="33"/>
  <c r="O96" i="33"/>
  <c r="P96" i="33"/>
  <c r="Q96" i="33"/>
  <c r="B97" i="33"/>
  <c r="C97" i="33"/>
  <c r="D97" i="33"/>
  <c r="E97" i="33"/>
  <c r="F97" i="33"/>
  <c r="H97" i="33"/>
  <c r="I97" i="33"/>
  <c r="J97" i="33"/>
  <c r="K97" i="33"/>
  <c r="L97" i="33"/>
  <c r="N97" i="33"/>
  <c r="O97" i="33"/>
  <c r="P97" i="33"/>
  <c r="Q97" i="33"/>
  <c r="B98" i="33"/>
  <c r="C98" i="33"/>
  <c r="D98" i="33"/>
  <c r="E98" i="33"/>
  <c r="F98" i="33"/>
  <c r="H98" i="33"/>
  <c r="I98" i="33"/>
  <c r="J98" i="33"/>
  <c r="K98" i="33"/>
  <c r="L98" i="33"/>
  <c r="N98" i="33"/>
  <c r="O98" i="33"/>
  <c r="P98" i="33"/>
  <c r="Q98" i="33"/>
  <c r="B99" i="33"/>
  <c r="C99" i="33"/>
  <c r="D99" i="33"/>
  <c r="E99" i="33"/>
  <c r="F99" i="33"/>
  <c r="H99" i="33"/>
  <c r="I99" i="33"/>
  <c r="J99" i="33"/>
  <c r="K99" i="33"/>
  <c r="L99" i="33"/>
  <c r="N99" i="33"/>
  <c r="O99" i="33"/>
  <c r="P99" i="33"/>
  <c r="Q99" i="33"/>
  <c r="B100" i="33"/>
  <c r="C100" i="33"/>
  <c r="D100" i="33"/>
  <c r="E100" i="33"/>
  <c r="F100" i="33"/>
  <c r="H100" i="33"/>
  <c r="I100" i="33"/>
  <c r="J100" i="33"/>
  <c r="K100" i="33"/>
  <c r="L100" i="33"/>
  <c r="N100" i="33"/>
  <c r="O100" i="33"/>
  <c r="P100" i="33"/>
  <c r="Q100" i="33"/>
  <c r="B101" i="33"/>
  <c r="C101" i="33"/>
  <c r="D101" i="33"/>
  <c r="E101" i="33"/>
  <c r="F101" i="33"/>
  <c r="H101" i="33"/>
  <c r="I101" i="33"/>
  <c r="J101" i="33"/>
  <c r="K101" i="33"/>
  <c r="L101" i="33"/>
  <c r="N101" i="33"/>
  <c r="O101" i="33"/>
  <c r="P101" i="33"/>
  <c r="Q101" i="33"/>
  <c r="B102" i="33"/>
  <c r="C102" i="33"/>
  <c r="D102" i="33"/>
  <c r="E102" i="33"/>
  <c r="F102" i="33"/>
  <c r="H102" i="33"/>
  <c r="I102" i="33"/>
  <c r="J102" i="33"/>
  <c r="K102" i="33"/>
  <c r="L102" i="33"/>
  <c r="N102" i="33"/>
  <c r="O102" i="33"/>
  <c r="P102" i="33"/>
  <c r="Q102" i="33"/>
  <c r="B103" i="33"/>
  <c r="C103" i="33"/>
  <c r="D103" i="33"/>
  <c r="E103" i="33"/>
  <c r="F103" i="33"/>
  <c r="H103" i="33"/>
  <c r="I103" i="33"/>
  <c r="J103" i="33"/>
  <c r="K103" i="33"/>
  <c r="L103" i="33"/>
  <c r="N103" i="33"/>
  <c r="O103" i="33"/>
  <c r="P103" i="33"/>
  <c r="Q103" i="33"/>
  <c r="B104" i="33"/>
  <c r="C104" i="33"/>
  <c r="D104" i="33"/>
  <c r="E104" i="33"/>
  <c r="F104" i="33"/>
  <c r="H104" i="33"/>
  <c r="I104" i="33"/>
  <c r="J104" i="33"/>
  <c r="K104" i="33"/>
  <c r="L104" i="33"/>
  <c r="N104" i="33"/>
  <c r="O104" i="33"/>
  <c r="P104" i="33"/>
  <c r="Q104" i="33"/>
  <c r="B105" i="33"/>
  <c r="C105" i="33"/>
  <c r="D105" i="33"/>
  <c r="E105" i="33"/>
  <c r="F105" i="33"/>
  <c r="H105" i="33"/>
  <c r="I105" i="33"/>
  <c r="J105" i="33"/>
  <c r="K105" i="33"/>
  <c r="L105" i="33"/>
  <c r="N105" i="33"/>
  <c r="O105" i="33"/>
  <c r="P105" i="33"/>
  <c r="Q105" i="33"/>
  <c r="B106" i="33"/>
  <c r="C106" i="33"/>
  <c r="D106" i="33"/>
  <c r="E106" i="33"/>
  <c r="F106" i="33"/>
  <c r="H106" i="33"/>
  <c r="I106" i="33"/>
  <c r="J106" i="33"/>
  <c r="K106" i="33"/>
  <c r="L106" i="33"/>
  <c r="N106" i="33"/>
  <c r="O106" i="33"/>
  <c r="P106" i="33"/>
  <c r="Q106" i="33"/>
  <c r="B107" i="33"/>
  <c r="C107" i="33"/>
  <c r="D107" i="33"/>
  <c r="E107" i="33"/>
  <c r="F107" i="33"/>
  <c r="H107" i="33"/>
  <c r="I107" i="33"/>
  <c r="J107" i="33"/>
  <c r="K107" i="33"/>
  <c r="L107" i="33"/>
  <c r="N107" i="33"/>
  <c r="O107" i="33"/>
  <c r="P107" i="33"/>
  <c r="Q107" i="33"/>
  <c r="B108" i="33"/>
  <c r="C108" i="33"/>
  <c r="D108" i="33"/>
  <c r="E108" i="33"/>
  <c r="F108" i="33"/>
  <c r="H108" i="33"/>
  <c r="I108" i="33"/>
  <c r="J108" i="33"/>
  <c r="K108" i="33"/>
  <c r="L108" i="33"/>
  <c r="N108" i="33"/>
  <c r="O108" i="33"/>
  <c r="P108" i="33"/>
  <c r="Q108" i="33"/>
  <c r="B109" i="33"/>
  <c r="C109" i="33"/>
  <c r="D109" i="33"/>
  <c r="E109" i="33"/>
  <c r="F109" i="33"/>
  <c r="H109" i="33"/>
  <c r="I109" i="33"/>
  <c r="J109" i="33"/>
  <c r="K109" i="33"/>
  <c r="L109" i="33"/>
  <c r="N109" i="33"/>
  <c r="O109" i="33"/>
  <c r="P109" i="33"/>
  <c r="Q109" i="33"/>
  <c r="B110" i="33"/>
  <c r="C110" i="33"/>
  <c r="D110" i="33"/>
  <c r="E110" i="33"/>
  <c r="F110" i="33"/>
  <c r="H110" i="33"/>
  <c r="I110" i="33"/>
  <c r="J110" i="33"/>
  <c r="K110" i="33"/>
  <c r="L110" i="33"/>
  <c r="N110" i="33"/>
  <c r="O110" i="33"/>
  <c r="P110" i="33"/>
  <c r="Q110" i="33"/>
  <c r="B111" i="33"/>
  <c r="C111" i="33"/>
  <c r="D111" i="33"/>
  <c r="E111" i="33"/>
  <c r="F111" i="33"/>
  <c r="H111" i="33"/>
  <c r="I111" i="33"/>
  <c r="J111" i="33"/>
  <c r="K111" i="33"/>
  <c r="L111" i="33"/>
  <c r="N111" i="33"/>
  <c r="O111" i="33"/>
  <c r="P111" i="33"/>
  <c r="Q111" i="33"/>
  <c r="B112" i="33"/>
  <c r="C112" i="33"/>
  <c r="D112" i="33"/>
  <c r="E112" i="33"/>
  <c r="F112" i="33"/>
  <c r="H112" i="33"/>
  <c r="I112" i="33"/>
  <c r="J112" i="33"/>
  <c r="K112" i="33"/>
  <c r="L112" i="33"/>
  <c r="N112" i="33"/>
  <c r="O112" i="33"/>
  <c r="P112" i="33"/>
  <c r="Q112" i="33"/>
  <c r="B113" i="33"/>
  <c r="C113" i="33"/>
  <c r="D113" i="33"/>
  <c r="E113" i="33"/>
  <c r="F113" i="33"/>
  <c r="H113" i="33"/>
  <c r="I113" i="33"/>
  <c r="J113" i="33"/>
  <c r="K113" i="33"/>
  <c r="L113" i="33"/>
  <c r="N113" i="33"/>
  <c r="O113" i="33"/>
  <c r="P113" i="33"/>
  <c r="Q113" i="33"/>
  <c r="B114" i="33"/>
  <c r="C114" i="33"/>
  <c r="D114" i="33"/>
  <c r="E114" i="33"/>
  <c r="F114" i="33"/>
  <c r="H114" i="33"/>
  <c r="I114" i="33"/>
  <c r="J114" i="33"/>
  <c r="K114" i="33"/>
  <c r="L114" i="33"/>
  <c r="N114" i="33"/>
  <c r="O114" i="33"/>
  <c r="P114" i="33"/>
  <c r="Q114" i="33"/>
  <c r="B115" i="33"/>
  <c r="C115" i="33"/>
  <c r="D115" i="33"/>
  <c r="E115" i="33"/>
  <c r="F115" i="33"/>
  <c r="H115" i="33"/>
  <c r="I115" i="33"/>
  <c r="J115" i="33"/>
  <c r="K115" i="33"/>
  <c r="L115" i="33"/>
  <c r="N115" i="33"/>
  <c r="O115" i="33"/>
  <c r="P115" i="33"/>
  <c r="Q115" i="33"/>
  <c r="B116" i="33"/>
  <c r="C116" i="33"/>
  <c r="D116" i="33"/>
  <c r="E116" i="33"/>
  <c r="F116" i="33"/>
  <c r="H116" i="33"/>
  <c r="I116" i="33"/>
  <c r="J116" i="33"/>
  <c r="K116" i="33"/>
  <c r="L116" i="33"/>
  <c r="N116" i="33"/>
  <c r="O116" i="33"/>
  <c r="P116" i="33"/>
  <c r="Q116" i="33"/>
  <c r="B117" i="33"/>
  <c r="C117" i="33"/>
  <c r="D117" i="33"/>
  <c r="E117" i="33"/>
  <c r="F117" i="33"/>
  <c r="H117" i="33"/>
  <c r="I117" i="33"/>
  <c r="J117" i="33"/>
  <c r="K117" i="33"/>
  <c r="L117" i="33"/>
  <c r="N117" i="33"/>
  <c r="O117" i="33"/>
  <c r="P117" i="33"/>
  <c r="Q117" i="33"/>
  <c r="B118" i="33"/>
  <c r="C118" i="33"/>
  <c r="D118" i="33"/>
  <c r="E118" i="33"/>
  <c r="F118" i="33"/>
  <c r="H118" i="33"/>
  <c r="I118" i="33"/>
  <c r="J118" i="33"/>
  <c r="K118" i="33"/>
  <c r="L118" i="33"/>
  <c r="N118" i="33"/>
  <c r="O118" i="33"/>
  <c r="P118" i="33"/>
  <c r="Q118" i="33"/>
  <c r="B119" i="33"/>
  <c r="C119" i="33"/>
  <c r="D119" i="33"/>
  <c r="E119" i="33"/>
  <c r="F119" i="33"/>
  <c r="H119" i="33"/>
  <c r="I119" i="33"/>
  <c r="J119" i="33"/>
  <c r="K119" i="33"/>
  <c r="L119" i="33"/>
  <c r="N119" i="33"/>
  <c r="O119" i="33"/>
  <c r="P119" i="33"/>
  <c r="Q119" i="33"/>
  <c r="B120" i="33"/>
  <c r="C120" i="33"/>
  <c r="D120" i="33"/>
  <c r="E120" i="33"/>
  <c r="F120" i="33"/>
  <c r="H120" i="33"/>
  <c r="I120" i="33"/>
  <c r="J120" i="33"/>
  <c r="K120" i="33"/>
  <c r="L120" i="33"/>
  <c r="N120" i="33"/>
  <c r="O120" i="33"/>
  <c r="P120" i="33"/>
  <c r="Q120" i="33"/>
  <c r="B121" i="33"/>
  <c r="C121" i="33"/>
  <c r="D121" i="33"/>
  <c r="E121" i="33"/>
  <c r="F121" i="33"/>
  <c r="H121" i="33"/>
  <c r="I121" i="33"/>
  <c r="J121" i="33"/>
  <c r="K121" i="33"/>
  <c r="L121" i="33"/>
  <c r="N121" i="33"/>
  <c r="O121" i="33"/>
  <c r="P121" i="33"/>
  <c r="Q121" i="33"/>
  <c r="B122" i="33"/>
  <c r="C122" i="33"/>
  <c r="D122" i="33"/>
  <c r="E122" i="33"/>
  <c r="F122" i="33"/>
  <c r="H122" i="33"/>
  <c r="I122" i="33"/>
  <c r="J122" i="33"/>
  <c r="K122" i="33"/>
  <c r="L122" i="33"/>
  <c r="N122" i="33"/>
  <c r="O122" i="33"/>
  <c r="P122" i="33"/>
  <c r="Q122" i="33"/>
  <c r="B123" i="33"/>
  <c r="C123" i="33"/>
  <c r="D123" i="33"/>
  <c r="E123" i="33"/>
  <c r="F123" i="33"/>
  <c r="H123" i="33"/>
  <c r="I123" i="33"/>
  <c r="J123" i="33"/>
  <c r="K123" i="33"/>
  <c r="L123" i="33"/>
  <c r="N123" i="33"/>
  <c r="O123" i="33"/>
  <c r="P123" i="33"/>
  <c r="Q123" i="33"/>
  <c r="B124" i="33"/>
  <c r="C124" i="33"/>
  <c r="D124" i="33"/>
  <c r="E124" i="33"/>
  <c r="F124" i="33"/>
  <c r="H124" i="33"/>
  <c r="I124" i="33"/>
  <c r="J124" i="33"/>
  <c r="K124" i="33"/>
  <c r="L124" i="33"/>
  <c r="N124" i="33"/>
  <c r="O124" i="33"/>
  <c r="P124" i="33"/>
  <c r="Q124" i="33"/>
  <c r="B125" i="33"/>
  <c r="C125" i="33"/>
  <c r="D125" i="33"/>
  <c r="E125" i="33"/>
  <c r="F125" i="33"/>
  <c r="H125" i="33"/>
  <c r="I125" i="33"/>
  <c r="J125" i="33"/>
  <c r="K125" i="33"/>
  <c r="L125" i="33"/>
  <c r="N125" i="33"/>
  <c r="O125" i="33"/>
  <c r="P125" i="33"/>
  <c r="Q125" i="33"/>
  <c r="B126" i="33"/>
  <c r="C126" i="33"/>
  <c r="D126" i="33"/>
  <c r="E126" i="33"/>
  <c r="F126" i="33"/>
  <c r="H126" i="33"/>
  <c r="I126" i="33"/>
  <c r="J126" i="33"/>
  <c r="K126" i="33"/>
  <c r="L126" i="33"/>
  <c r="N126" i="33"/>
  <c r="O126" i="33"/>
  <c r="P126" i="33"/>
  <c r="Q126" i="33"/>
  <c r="B127" i="33"/>
  <c r="C127" i="33"/>
  <c r="D127" i="33"/>
  <c r="E127" i="33"/>
  <c r="F127" i="33"/>
  <c r="H127" i="33"/>
  <c r="I127" i="33"/>
  <c r="J127" i="33"/>
  <c r="K127" i="33"/>
  <c r="L127" i="33"/>
  <c r="N127" i="33"/>
  <c r="O127" i="33"/>
  <c r="P127" i="33"/>
  <c r="Q127" i="33"/>
  <c r="B128" i="33"/>
  <c r="C128" i="33"/>
  <c r="D128" i="33"/>
  <c r="E128" i="33"/>
  <c r="F128" i="33"/>
  <c r="H128" i="33"/>
  <c r="I128" i="33"/>
  <c r="J128" i="33"/>
  <c r="K128" i="33"/>
  <c r="L128" i="33"/>
  <c r="N128" i="33"/>
  <c r="O128" i="33"/>
  <c r="P128" i="33"/>
  <c r="Q128" i="33"/>
  <c r="B129" i="33"/>
  <c r="C129" i="33"/>
  <c r="D129" i="33"/>
  <c r="E129" i="33"/>
  <c r="F129" i="33"/>
  <c r="H129" i="33"/>
  <c r="I129" i="33"/>
  <c r="J129" i="33"/>
  <c r="K129" i="33"/>
  <c r="L129" i="33"/>
  <c r="N129" i="33"/>
  <c r="O129" i="33"/>
  <c r="P129" i="33"/>
  <c r="Q129" i="33"/>
  <c r="B130" i="33"/>
  <c r="C130" i="33"/>
  <c r="D130" i="33"/>
  <c r="E130" i="33"/>
  <c r="F130" i="33"/>
  <c r="H130" i="33"/>
  <c r="I130" i="33"/>
  <c r="J130" i="33"/>
  <c r="K130" i="33"/>
  <c r="L130" i="33"/>
  <c r="N130" i="33"/>
  <c r="O130" i="33"/>
  <c r="P130" i="33"/>
  <c r="Q130" i="33"/>
  <c r="B131" i="33"/>
  <c r="C131" i="33"/>
  <c r="D131" i="33"/>
  <c r="E131" i="33"/>
  <c r="F131" i="33"/>
  <c r="H131" i="33"/>
  <c r="I131" i="33"/>
  <c r="J131" i="33"/>
  <c r="K131" i="33"/>
  <c r="L131" i="33"/>
  <c r="N131" i="33"/>
  <c r="O131" i="33"/>
  <c r="P131" i="33"/>
  <c r="Q131" i="33"/>
  <c r="B132" i="33"/>
  <c r="C132" i="33"/>
  <c r="D132" i="33"/>
  <c r="E132" i="33"/>
  <c r="F132" i="33"/>
  <c r="H132" i="33"/>
  <c r="I132" i="33"/>
  <c r="J132" i="33"/>
  <c r="K132" i="33"/>
  <c r="L132" i="33"/>
  <c r="N132" i="33"/>
  <c r="O132" i="33"/>
  <c r="P132" i="33"/>
  <c r="Q132" i="33"/>
  <c r="B133" i="33"/>
  <c r="C133" i="33"/>
  <c r="D133" i="33"/>
  <c r="E133" i="33"/>
  <c r="F133" i="33"/>
  <c r="H133" i="33"/>
  <c r="I133" i="33"/>
  <c r="J133" i="33"/>
  <c r="K133" i="33"/>
  <c r="L133" i="33"/>
  <c r="N133" i="33"/>
  <c r="O133" i="33"/>
  <c r="P133" i="33"/>
  <c r="Q133" i="33"/>
  <c r="B134" i="33"/>
  <c r="C134" i="33"/>
  <c r="D134" i="33"/>
  <c r="E134" i="33"/>
  <c r="F134" i="33"/>
  <c r="H134" i="33"/>
  <c r="I134" i="33"/>
  <c r="J134" i="33"/>
  <c r="K134" i="33"/>
  <c r="L134" i="33"/>
  <c r="N134" i="33"/>
  <c r="O134" i="33"/>
  <c r="P134" i="33"/>
  <c r="Q134" i="33"/>
  <c r="B135" i="33"/>
  <c r="C135" i="33"/>
  <c r="D135" i="33"/>
  <c r="E135" i="33"/>
  <c r="F135" i="33"/>
  <c r="H135" i="33"/>
  <c r="I135" i="33"/>
  <c r="J135" i="33"/>
  <c r="K135" i="33"/>
  <c r="L135" i="33"/>
  <c r="N135" i="33"/>
  <c r="O135" i="33"/>
  <c r="P135" i="33"/>
  <c r="Q135" i="33"/>
  <c r="B136" i="33"/>
  <c r="C136" i="33"/>
  <c r="D136" i="33"/>
  <c r="E136" i="33"/>
  <c r="F136" i="33"/>
  <c r="H136" i="33"/>
  <c r="I136" i="33"/>
  <c r="J136" i="33"/>
  <c r="K136" i="33"/>
  <c r="L136" i="33"/>
  <c r="N136" i="33"/>
  <c r="O136" i="33"/>
  <c r="P136" i="33"/>
  <c r="Q136" i="33"/>
  <c r="B137" i="33"/>
  <c r="C137" i="33"/>
  <c r="D137" i="33"/>
  <c r="E137" i="33"/>
  <c r="F137" i="33"/>
  <c r="H137" i="33"/>
  <c r="I137" i="33"/>
  <c r="J137" i="33"/>
  <c r="K137" i="33"/>
  <c r="L137" i="33"/>
  <c r="N137" i="33"/>
  <c r="O137" i="33"/>
  <c r="P137" i="33"/>
  <c r="Q137" i="33"/>
  <c r="B138" i="33"/>
  <c r="C138" i="33"/>
  <c r="D138" i="33"/>
  <c r="E138" i="33"/>
  <c r="F138" i="33"/>
  <c r="H138" i="33"/>
  <c r="I138" i="33"/>
  <c r="J138" i="33"/>
  <c r="K138" i="33"/>
  <c r="L138" i="33"/>
  <c r="N138" i="33"/>
  <c r="O138" i="33"/>
  <c r="P138" i="33"/>
  <c r="Q138" i="33"/>
  <c r="B139" i="33"/>
  <c r="C139" i="33"/>
  <c r="D139" i="33"/>
  <c r="E139" i="33"/>
  <c r="F139" i="33"/>
  <c r="H139" i="33"/>
  <c r="I139" i="33"/>
  <c r="J139" i="33"/>
  <c r="K139" i="33"/>
  <c r="L139" i="33"/>
  <c r="N139" i="33"/>
  <c r="O139" i="33"/>
  <c r="P139" i="33"/>
  <c r="Q139" i="33"/>
  <c r="B140" i="33"/>
  <c r="C140" i="33"/>
  <c r="D140" i="33"/>
  <c r="E140" i="33"/>
  <c r="F140" i="33"/>
  <c r="H140" i="33"/>
  <c r="I140" i="33"/>
  <c r="J140" i="33"/>
  <c r="K140" i="33"/>
  <c r="L140" i="33"/>
  <c r="O140" i="33"/>
  <c r="P140" i="33"/>
  <c r="Q140" i="33"/>
  <c r="B141" i="33"/>
  <c r="C141" i="33"/>
  <c r="D141" i="33"/>
  <c r="E141" i="33"/>
  <c r="F141" i="33"/>
  <c r="H141" i="33"/>
  <c r="I141" i="33"/>
  <c r="J141" i="33"/>
  <c r="K141" i="33"/>
  <c r="L141" i="33"/>
  <c r="O141" i="33"/>
  <c r="P141" i="33"/>
  <c r="Q141" i="33"/>
  <c r="A5" i="5"/>
  <c r="B11" i="5"/>
  <c r="C11" i="5"/>
  <c r="D11" i="5"/>
  <c r="E11" i="5"/>
  <c r="F11" i="5"/>
  <c r="G11" i="5"/>
  <c r="I11" i="5"/>
  <c r="J11" i="5"/>
  <c r="K11" i="5"/>
  <c r="L11" i="5"/>
  <c r="M11" i="5"/>
  <c r="N11" i="5"/>
  <c r="P11" i="5"/>
  <c r="Q11" i="5"/>
  <c r="R11" i="5"/>
  <c r="S11" i="5"/>
  <c r="T11" i="5"/>
  <c r="W11" i="5"/>
  <c r="X11" i="5"/>
  <c r="Y11" i="5"/>
  <c r="Z11" i="5"/>
  <c r="B13" i="5"/>
  <c r="C13" i="5"/>
  <c r="D13" i="5"/>
  <c r="E13" i="5"/>
  <c r="F13" i="5"/>
  <c r="G13" i="5"/>
  <c r="I13" i="5"/>
  <c r="J13" i="5"/>
  <c r="K13" i="5"/>
  <c r="L13" i="5"/>
  <c r="M13" i="5"/>
  <c r="N13" i="5"/>
  <c r="P13" i="5"/>
  <c r="Q13" i="5"/>
  <c r="R13" i="5"/>
  <c r="S13" i="5"/>
  <c r="T13" i="5"/>
  <c r="W13" i="5"/>
  <c r="X13" i="5"/>
  <c r="Y13" i="5"/>
  <c r="Z13" i="5"/>
  <c r="B14" i="5"/>
  <c r="C14" i="5"/>
  <c r="D14" i="5"/>
  <c r="E14" i="5"/>
  <c r="F14" i="5"/>
  <c r="G14" i="5"/>
  <c r="I14" i="5"/>
  <c r="J14" i="5"/>
  <c r="K14" i="5"/>
  <c r="L14" i="5"/>
  <c r="M14" i="5"/>
  <c r="N14" i="5"/>
  <c r="P14" i="5"/>
  <c r="Q14" i="5"/>
  <c r="R14" i="5"/>
  <c r="S14" i="5"/>
  <c r="T14" i="5"/>
  <c r="W14" i="5"/>
  <c r="X14" i="5"/>
  <c r="Y14" i="5"/>
  <c r="Z14" i="5"/>
  <c r="B15" i="5"/>
  <c r="C15" i="5"/>
  <c r="D15" i="5"/>
  <c r="E15" i="5"/>
  <c r="F15" i="5"/>
  <c r="G15" i="5"/>
  <c r="I15" i="5"/>
  <c r="J15" i="5"/>
  <c r="K15" i="5"/>
  <c r="L15" i="5"/>
  <c r="M15" i="5"/>
  <c r="N15" i="5"/>
  <c r="P15" i="5"/>
  <c r="Q15" i="5"/>
  <c r="R15" i="5"/>
  <c r="S15" i="5"/>
  <c r="T15" i="5"/>
  <c r="W15" i="5"/>
  <c r="X15" i="5"/>
  <c r="Y15" i="5"/>
  <c r="Z15" i="5"/>
  <c r="B16" i="5"/>
  <c r="C16" i="5"/>
  <c r="D16" i="5"/>
  <c r="E16" i="5"/>
  <c r="F16" i="5"/>
  <c r="G16" i="5"/>
  <c r="I16" i="5"/>
  <c r="J16" i="5"/>
  <c r="K16" i="5"/>
  <c r="L16" i="5"/>
  <c r="M16" i="5"/>
  <c r="N16" i="5"/>
  <c r="P16" i="5"/>
  <c r="Q16" i="5"/>
  <c r="R16" i="5"/>
  <c r="S16" i="5"/>
  <c r="T16" i="5"/>
  <c r="W16" i="5"/>
  <c r="X16" i="5"/>
  <c r="Y16" i="5"/>
  <c r="Z16" i="5"/>
  <c r="B17" i="5"/>
  <c r="C17" i="5"/>
  <c r="D17" i="5"/>
  <c r="E17" i="5"/>
  <c r="F17" i="5"/>
  <c r="G17" i="5"/>
  <c r="I17" i="5"/>
  <c r="J17" i="5"/>
  <c r="K17" i="5"/>
  <c r="L17" i="5"/>
  <c r="M17" i="5"/>
  <c r="N17" i="5"/>
  <c r="P17" i="5"/>
  <c r="Q17" i="5"/>
  <c r="R17" i="5"/>
  <c r="S17" i="5"/>
  <c r="T17" i="5"/>
  <c r="W17" i="5"/>
  <c r="X17" i="5"/>
  <c r="Y17" i="5"/>
  <c r="Z17" i="5"/>
  <c r="B18" i="5"/>
  <c r="C18" i="5"/>
  <c r="D18" i="5"/>
  <c r="E18" i="5"/>
  <c r="F18" i="5"/>
  <c r="G18" i="5"/>
  <c r="I18" i="5"/>
  <c r="J18" i="5"/>
  <c r="K18" i="5"/>
  <c r="L18" i="5"/>
  <c r="M18" i="5"/>
  <c r="N18" i="5"/>
  <c r="P18" i="5"/>
  <c r="Q18" i="5"/>
  <c r="R18" i="5"/>
  <c r="S18" i="5"/>
  <c r="T18" i="5"/>
  <c r="W18" i="5"/>
  <c r="X18" i="5"/>
  <c r="Y18" i="5"/>
  <c r="Z18" i="5"/>
  <c r="B19" i="5"/>
  <c r="C19" i="5"/>
  <c r="D19" i="5"/>
  <c r="E19" i="5"/>
  <c r="F19" i="5"/>
  <c r="G19" i="5"/>
  <c r="I19" i="5"/>
  <c r="J19" i="5"/>
  <c r="K19" i="5"/>
  <c r="L19" i="5"/>
  <c r="M19" i="5"/>
  <c r="N19" i="5"/>
  <c r="P19" i="5"/>
  <c r="Q19" i="5"/>
  <c r="R19" i="5"/>
  <c r="S19" i="5"/>
  <c r="T19" i="5"/>
  <c r="W19" i="5"/>
  <c r="X19" i="5"/>
  <c r="Y19" i="5"/>
  <c r="Z19" i="5"/>
  <c r="B23" i="5"/>
  <c r="C23" i="5"/>
  <c r="D23" i="5"/>
  <c r="E23" i="5"/>
  <c r="F23" i="5"/>
  <c r="G23" i="5"/>
  <c r="I23" i="5"/>
  <c r="J23" i="5"/>
  <c r="K23" i="5"/>
  <c r="L23" i="5"/>
  <c r="M23" i="5"/>
  <c r="N23" i="5"/>
  <c r="P23" i="5"/>
  <c r="Q23" i="5"/>
  <c r="R23" i="5"/>
  <c r="S23" i="5"/>
  <c r="T23" i="5"/>
  <c r="V23" i="5"/>
  <c r="W23" i="5"/>
  <c r="X23" i="5"/>
  <c r="Y23" i="5"/>
  <c r="Z23" i="5"/>
  <c r="B24" i="5"/>
  <c r="C24" i="5"/>
  <c r="D24" i="5"/>
  <c r="E24" i="5"/>
  <c r="F24" i="5"/>
  <c r="G24" i="5"/>
  <c r="I24" i="5"/>
  <c r="J24" i="5"/>
  <c r="K24" i="5"/>
  <c r="L24" i="5"/>
  <c r="M24" i="5"/>
  <c r="N24" i="5"/>
  <c r="P24" i="5"/>
  <c r="Q24" i="5"/>
  <c r="R24" i="5"/>
  <c r="S24" i="5"/>
  <c r="T24" i="5"/>
  <c r="V24" i="5"/>
  <c r="W24" i="5"/>
  <c r="X24" i="5"/>
  <c r="Y24" i="5"/>
  <c r="Z24" i="5"/>
  <c r="B25" i="5"/>
  <c r="C25" i="5"/>
  <c r="D25" i="5"/>
  <c r="E25" i="5"/>
  <c r="F25" i="5"/>
  <c r="G25" i="5"/>
  <c r="I25" i="5"/>
  <c r="J25" i="5"/>
  <c r="K25" i="5"/>
  <c r="L25" i="5"/>
  <c r="M25" i="5"/>
  <c r="N25" i="5"/>
  <c r="P25" i="5"/>
  <c r="Q25" i="5"/>
  <c r="R25" i="5"/>
  <c r="S25" i="5"/>
  <c r="T25" i="5"/>
  <c r="V25" i="5"/>
  <c r="W25" i="5"/>
  <c r="X25" i="5"/>
  <c r="Y25" i="5"/>
  <c r="Z25" i="5"/>
  <c r="B26" i="5"/>
  <c r="C26" i="5"/>
  <c r="D26" i="5"/>
  <c r="E26" i="5"/>
  <c r="F26" i="5"/>
  <c r="G26" i="5"/>
  <c r="I26" i="5"/>
  <c r="J26" i="5"/>
  <c r="K26" i="5"/>
  <c r="L26" i="5"/>
  <c r="M26" i="5"/>
  <c r="N26" i="5"/>
  <c r="P26" i="5"/>
  <c r="Q26" i="5"/>
  <c r="R26" i="5"/>
  <c r="S26" i="5"/>
  <c r="T26" i="5"/>
  <c r="V26" i="5"/>
  <c r="W26" i="5"/>
  <c r="X26" i="5"/>
  <c r="Y26" i="5"/>
  <c r="Z26" i="5"/>
  <c r="B27" i="5"/>
  <c r="C27" i="5"/>
  <c r="D27" i="5"/>
  <c r="E27" i="5"/>
  <c r="F27" i="5"/>
  <c r="G27" i="5"/>
  <c r="I27" i="5"/>
  <c r="J27" i="5"/>
  <c r="K27" i="5"/>
  <c r="L27" i="5"/>
  <c r="M27" i="5"/>
  <c r="N27" i="5"/>
  <c r="P27" i="5"/>
  <c r="Q27" i="5"/>
  <c r="R27" i="5"/>
  <c r="S27" i="5"/>
  <c r="T27" i="5"/>
  <c r="V27" i="5"/>
  <c r="W27" i="5"/>
  <c r="X27" i="5"/>
  <c r="Y27" i="5"/>
  <c r="Z27" i="5"/>
  <c r="B28" i="5"/>
  <c r="C28" i="5"/>
  <c r="D28" i="5"/>
  <c r="E28" i="5"/>
  <c r="F28" i="5"/>
  <c r="G28" i="5"/>
  <c r="I28" i="5"/>
  <c r="J28" i="5"/>
  <c r="K28" i="5"/>
  <c r="L28" i="5"/>
  <c r="M28" i="5"/>
  <c r="N28" i="5"/>
  <c r="P28" i="5"/>
  <c r="Q28" i="5"/>
  <c r="R28" i="5"/>
  <c r="S28" i="5"/>
  <c r="T28" i="5"/>
  <c r="V28" i="5"/>
  <c r="W28" i="5"/>
  <c r="X28" i="5"/>
  <c r="Y28" i="5"/>
  <c r="Z28" i="5"/>
  <c r="B29" i="5"/>
  <c r="C29" i="5"/>
  <c r="D29" i="5"/>
  <c r="E29" i="5"/>
  <c r="F29" i="5"/>
  <c r="G29" i="5"/>
  <c r="I29" i="5"/>
  <c r="J29" i="5"/>
  <c r="K29" i="5"/>
  <c r="L29" i="5"/>
  <c r="M29" i="5"/>
  <c r="N29" i="5"/>
  <c r="P29" i="5"/>
  <c r="Q29" i="5"/>
  <c r="R29" i="5"/>
  <c r="S29" i="5"/>
  <c r="T29" i="5"/>
  <c r="V29" i="5"/>
  <c r="W29" i="5"/>
  <c r="X29" i="5"/>
  <c r="Y29" i="5"/>
  <c r="Z29" i="5"/>
  <c r="B30" i="5"/>
  <c r="C30" i="5"/>
  <c r="D30" i="5"/>
  <c r="E30" i="5"/>
  <c r="F30" i="5"/>
  <c r="G30" i="5"/>
  <c r="I30" i="5"/>
  <c r="J30" i="5"/>
  <c r="K30" i="5"/>
  <c r="L30" i="5"/>
  <c r="M30" i="5"/>
  <c r="N30" i="5"/>
  <c r="P30" i="5"/>
  <c r="Q30" i="5"/>
  <c r="R30" i="5"/>
  <c r="S30" i="5"/>
  <c r="T30" i="5"/>
  <c r="V30" i="5"/>
  <c r="W30" i="5"/>
  <c r="X30" i="5"/>
  <c r="Y30" i="5"/>
  <c r="Z30" i="5"/>
  <c r="B31" i="5"/>
  <c r="C31" i="5"/>
  <c r="D31" i="5"/>
  <c r="E31" i="5"/>
  <c r="F31" i="5"/>
  <c r="G31" i="5"/>
  <c r="I31" i="5"/>
  <c r="J31" i="5"/>
  <c r="K31" i="5"/>
  <c r="L31" i="5"/>
  <c r="M31" i="5"/>
  <c r="N31" i="5"/>
  <c r="P31" i="5"/>
  <c r="Q31" i="5"/>
  <c r="R31" i="5"/>
  <c r="S31" i="5"/>
  <c r="T31" i="5"/>
  <c r="V31" i="5"/>
  <c r="W31" i="5"/>
  <c r="X31" i="5"/>
  <c r="Y31" i="5"/>
  <c r="Z31" i="5"/>
  <c r="B32" i="5"/>
  <c r="C32" i="5"/>
  <c r="D32" i="5"/>
  <c r="E32" i="5"/>
  <c r="F32" i="5"/>
  <c r="G32" i="5"/>
  <c r="I32" i="5"/>
  <c r="J32" i="5"/>
  <c r="K32" i="5"/>
  <c r="L32" i="5"/>
  <c r="M32" i="5"/>
  <c r="N32" i="5"/>
  <c r="P32" i="5"/>
  <c r="Q32" i="5"/>
  <c r="R32" i="5"/>
  <c r="S32" i="5"/>
  <c r="T32" i="5"/>
  <c r="V32" i="5"/>
  <c r="W32" i="5"/>
  <c r="X32" i="5"/>
  <c r="Y32" i="5"/>
  <c r="Z32" i="5"/>
  <c r="B33" i="5"/>
  <c r="C33" i="5"/>
  <c r="D33" i="5"/>
  <c r="E33" i="5"/>
  <c r="F33" i="5"/>
  <c r="G33" i="5"/>
  <c r="I33" i="5"/>
  <c r="J33" i="5"/>
  <c r="K33" i="5"/>
  <c r="L33" i="5"/>
  <c r="M33" i="5"/>
  <c r="N33" i="5"/>
  <c r="P33" i="5"/>
  <c r="Q33" i="5"/>
  <c r="R33" i="5"/>
  <c r="S33" i="5"/>
  <c r="T33" i="5"/>
  <c r="V33" i="5"/>
  <c r="W33" i="5"/>
  <c r="X33" i="5"/>
  <c r="Y33" i="5"/>
  <c r="Z33" i="5"/>
  <c r="B34" i="5"/>
  <c r="C34" i="5"/>
  <c r="D34" i="5"/>
  <c r="E34" i="5"/>
  <c r="F34" i="5"/>
  <c r="G34" i="5"/>
  <c r="I34" i="5"/>
  <c r="J34" i="5"/>
  <c r="K34" i="5"/>
  <c r="L34" i="5"/>
  <c r="M34" i="5"/>
  <c r="N34" i="5"/>
  <c r="P34" i="5"/>
  <c r="Q34" i="5"/>
  <c r="R34" i="5"/>
  <c r="S34" i="5"/>
  <c r="T34" i="5"/>
  <c r="V34" i="5"/>
  <c r="W34" i="5"/>
  <c r="X34" i="5"/>
  <c r="Y34" i="5"/>
  <c r="Z34" i="5"/>
  <c r="B35" i="5"/>
  <c r="C35" i="5"/>
  <c r="D35" i="5"/>
  <c r="E35" i="5"/>
  <c r="F35" i="5"/>
  <c r="G35" i="5"/>
  <c r="I35" i="5"/>
  <c r="J35" i="5"/>
  <c r="K35" i="5"/>
  <c r="L35" i="5"/>
  <c r="M35" i="5"/>
  <c r="N35" i="5"/>
  <c r="P35" i="5"/>
  <c r="Q35" i="5"/>
  <c r="R35" i="5"/>
  <c r="S35" i="5"/>
  <c r="T35" i="5"/>
  <c r="V35" i="5"/>
  <c r="W35" i="5"/>
  <c r="X35" i="5"/>
  <c r="Y35" i="5"/>
  <c r="Z35" i="5"/>
  <c r="B36" i="5"/>
  <c r="C36" i="5"/>
  <c r="D36" i="5"/>
  <c r="E36" i="5"/>
  <c r="F36" i="5"/>
  <c r="G36" i="5"/>
  <c r="I36" i="5"/>
  <c r="J36" i="5"/>
  <c r="K36" i="5"/>
  <c r="L36" i="5"/>
  <c r="M36" i="5"/>
  <c r="N36" i="5"/>
  <c r="P36" i="5"/>
  <c r="Q36" i="5"/>
  <c r="R36" i="5"/>
  <c r="S36" i="5"/>
  <c r="T36" i="5"/>
  <c r="V36" i="5"/>
  <c r="W36" i="5"/>
  <c r="X36" i="5"/>
  <c r="Y36" i="5"/>
  <c r="Z36" i="5"/>
  <c r="B37" i="5"/>
  <c r="C37" i="5"/>
  <c r="D37" i="5"/>
  <c r="E37" i="5"/>
  <c r="F37" i="5"/>
  <c r="G37" i="5"/>
  <c r="I37" i="5"/>
  <c r="J37" i="5"/>
  <c r="K37" i="5"/>
  <c r="L37" i="5"/>
  <c r="M37" i="5"/>
  <c r="N37" i="5"/>
  <c r="P37" i="5"/>
  <c r="Q37" i="5"/>
  <c r="R37" i="5"/>
  <c r="S37" i="5"/>
  <c r="T37" i="5"/>
  <c r="V37" i="5"/>
  <c r="W37" i="5"/>
  <c r="X37" i="5"/>
  <c r="Y37" i="5"/>
  <c r="Z37" i="5"/>
  <c r="B38" i="5"/>
  <c r="C38" i="5"/>
  <c r="D38" i="5"/>
  <c r="E38" i="5"/>
  <c r="F38" i="5"/>
  <c r="G38" i="5"/>
  <c r="I38" i="5"/>
  <c r="J38" i="5"/>
  <c r="K38" i="5"/>
  <c r="L38" i="5"/>
  <c r="M38" i="5"/>
  <c r="N38" i="5"/>
  <c r="P38" i="5"/>
  <c r="Q38" i="5"/>
  <c r="R38" i="5"/>
  <c r="S38" i="5"/>
  <c r="T38" i="5"/>
  <c r="V38" i="5"/>
  <c r="W38" i="5"/>
  <c r="X38" i="5"/>
  <c r="Y38" i="5"/>
  <c r="Z38" i="5"/>
  <c r="B39" i="5"/>
  <c r="C39" i="5"/>
  <c r="D39" i="5"/>
  <c r="E39" i="5"/>
  <c r="F39" i="5"/>
  <c r="G39" i="5"/>
  <c r="I39" i="5"/>
  <c r="J39" i="5"/>
  <c r="K39" i="5"/>
  <c r="L39" i="5"/>
  <c r="M39" i="5"/>
  <c r="N39" i="5"/>
  <c r="P39" i="5"/>
  <c r="Q39" i="5"/>
  <c r="R39" i="5"/>
  <c r="S39" i="5"/>
  <c r="T39" i="5"/>
  <c r="V39" i="5"/>
  <c r="W39" i="5"/>
  <c r="X39" i="5"/>
  <c r="Y39" i="5"/>
  <c r="Z39" i="5"/>
  <c r="B40" i="5"/>
  <c r="C40" i="5"/>
  <c r="D40" i="5"/>
  <c r="E40" i="5"/>
  <c r="F40" i="5"/>
  <c r="G40" i="5"/>
  <c r="I40" i="5"/>
  <c r="J40" i="5"/>
  <c r="K40" i="5"/>
  <c r="L40" i="5"/>
  <c r="M40" i="5"/>
  <c r="N40" i="5"/>
  <c r="P40" i="5"/>
  <c r="Q40" i="5"/>
  <c r="R40" i="5"/>
  <c r="S40" i="5"/>
  <c r="T40" i="5"/>
  <c r="V40" i="5"/>
  <c r="W40" i="5"/>
  <c r="X40" i="5"/>
  <c r="Y40" i="5"/>
  <c r="Z40" i="5"/>
  <c r="B41" i="5"/>
  <c r="C41" i="5"/>
  <c r="D41" i="5"/>
  <c r="E41" i="5"/>
  <c r="F41" i="5"/>
  <c r="G41" i="5"/>
  <c r="I41" i="5"/>
  <c r="J41" i="5"/>
  <c r="K41" i="5"/>
  <c r="L41" i="5"/>
  <c r="M41" i="5"/>
  <c r="N41" i="5"/>
  <c r="P41" i="5"/>
  <c r="Q41" i="5"/>
  <c r="R41" i="5"/>
  <c r="S41" i="5"/>
  <c r="T41" i="5"/>
  <c r="V41" i="5"/>
  <c r="W41" i="5"/>
  <c r="X41" i="5"/>
  <c r="Y41" i="5"/>
  <c r="Z41" i="5"/>
  <c r="B42" i="5"/>
  <c r="C42" i="5"/>
  <c r="D42" i="5"/>
  <c r="E42" i="5"/>
  <c r="F42" i="5"/>
  <c r="G42" i="5"/>
  <c r="I42" i="5"/>
  <c r="J42" i="5"/>
  <c r="K42" i="5"/>
  <c r="L42" i="5"/>
  <c r="M42" i="5"/>
  <c r="N42" i="5"/>
  <c r="P42" i="5"/>
  <c r="Q42" i="5"/>
  <c r="R42" i="5"/>
  <c r="S42" i="5"/>
  <c r="T42" i="5"/>
  <c r="V42" i="5"/>
  <c r="W42" i="5"/>
  <c r="X42" i="5"/>
  <c r="Y42" i="5"/>
  <c r="Z42" i="5"/>
  <c r="B43" i="5"/>
  <c r="C43" i="5"/>
  <c r="D43" i="5"/>
  <c r="E43" i="5"/>
  <c r="F43" i="5"/>
  <c r="G43" i="5"/>
  <c r="I43" i="5"/>
  <c r="J43" i="5"/>
  <c r="K43" i="5"/>
  <c r="L43" i="5"/>
  <c r="M43" i="5"/>
  <c r="N43" i="5"/>
  <c r="P43" i="5"/>
  <c r="Q43" i="5"/>
  <c r="R43" i="5"/>
  <c r="S43" i="5"/>
  <c r="T43" i="5"/>
  <c r="V43" i="5"/>
  <c r="W43" i="5"/>
  <c r="X43" i="5"/>
  <c r="Y43" i="5"/>
  <c r="Z43" i="5"/>
  <c r="B44" i="5"/>
  <c r="C44" i="5"/>
  <c r="D44" i="5"/>
  <c r="E44" i="5"/>
  <c r="F44" i="5"/>
  <c r="G44" i="5"/>
  <c r="I44" i="5"/>
  <c r="J44" i="5"/>
  <c r="K44" i="5"/>
  <c r="L44" i="5"/>
  <c r="M44" i="5"/>
  <c r="N44" i="5"/>
  <c r="P44" i="5"/>
  <c r="Q44" i="5"/>
  <c r="R44" i="5"/>
  <c r="S44" i="5"/>
  <c r="T44" i="5"/>
  <c r="V44" i="5"/>
  <c r="W44" i="5"/>
  <c r="X44" i="5"/>
  <c r="Y44" i="5"/>
  <c r="Z44" i="5"/>
  <c r="B45" i="5"/>
  <c r="C45" i="5"/>
  <c r="D45" i="5"/>
  <c r="E45" i="5"/>
  <c r="F45" i="5"/>
  <c r="G45" i="5"/>
  <c r="I45" i="5"/>
  <c r="J45" i="5"/>
  <c r="K45" i="5"/>
  <c r="L45" i="5"/>
  <c r="M45" i="5"/>
  <c r="N45" i="5"/>
  <c r="P45" i="5"/>
  <c r="Q45" i="5"/>
  <c r="R45" i="5"/>
  <c r="S45" i="5"/>
  <c r="T45" i="5"/>
  <c r="V45" i="5"/>
  <c r="W45" i="5"/>
  <c r="X45" i="5"/>
  <c r="Y45" i="5"/>
  <c r="Z45" i="5"/>
  <c r="B46" i="5"/>
  <c r="C46" i="5"/>
  <c r="D46" i="5"/>
  <c r="E46" i="5"/>
  <c r="F46" i="5"/>
  <c r="G46" i="5"/>
  <c r="I46" i="5"/>
  <c r="J46" i="5"/>
  <c r="K46" i="5"/>
  <c r="L46" i="5"/>
  <c r="M46" i="5"/>
  <c r="N46" i="5"/>
  <c r="P46" i="5"/>
  <c r="Q46" i="5"/>
  <c r="R46" i="5"/>
  <c r="S46" i="5"/>
  <c r="T46" i="5"/>
  <c r="V46" i="5"/>
  <c r="W46" i="5"/>
  <c r="X46" i="5"/>
  <c r="Y46" i="5"/>
  <c r="Z46" i="5"/>
  <c r="B47" i="5"/>
  <c r="C47" i="5"/>
  <c r="D47" i="5"/>
  <c r="E47" i="5"/>
  <c r="F47" i="5"/>
  <c r="G47" i="5"/>
  <c r="I47" i="5"/>
  <c r="J47" i="5"/>
  <c r="K47" i="5"/>
  <c r="L47" i="5"/>
  <c r="M47" i="5"/>
  <c r="N47" i="5"/>
  <c r="P47" i="5"/>
  <c r="Q47" i="5"/>
  <c r="R47" i="5"/>
  <c r="S47" i="5"/>
  <c r="T47" i="5"/>
  <c r="V47" i="5"/>
  <c r="W47" i="5"/>
  <c r="X47" i="5"/>
  <c r="Y47" i="5"/>
  <c r="Z47" i="5"/>
  <c r="B48" i="5"/>
  <c r="C48" i="5"/>
  <c r="D48" i="5"/>
  <c r="E48" i="5"/>
  <c r="F48" i="5"/>
  <c r="G48" i="5"/>
  <c r="I48" i="5"/>
  <c r="J48" i="5"/>
  <c r="K48" i="5"/>
  <c r="L48" i="5"/>
  <c r="M48" i="5"/>
  <c r="N48" i="5"/>
  <c r="P48" i="5"/>
  <c r="Q48" i="5"/>
  <c r="R48" i="5"/>
  <c r="S48" i="5"/>
  <c r="T48" i="5"/>
  <c r="V48" i="5"/>
  <c r="W48" i="5"/>
  <c r="X48" i="5"/>
  <c r="Y48" i="5"/>
  <c r="Z48" i="5"/>
  <c r="B49" i="5"/>
  <c r="C49" i="5"/>
  <c r="D49" i="5"/>
  <c r="E49" i="5"/>
  <c r="F49" i="5"/>
  <c r="G49" i="5"/>
  <c r="I49" i="5"/>
  <c r="J49" i="5"/>
  <c r="K49" i="5"/>
  <c r="L49" i="5"/>
  <c r="M49" i="5"/>
  <c r="N49" i="5"/>
  <c r="P49" i="5"/>
  <c r="Q49" i="5"/>
  <c r="R49" i="5"/>
  <c r="S49" i="5"/>
  <c r="T49" i="5"/>
  <c r="V49" i="5"/>
  <c r="W49" i="5"/>
  <c r="X49" i="5"/>
  <c r="Y49" i="5"/>
  <c r="Z49" i="5"/>
  <c r="B50" i="5"/>
  <c r="C50" i="5"/>
  <c r="D50" i="5"/>
  <c r="E50" i="5"/>
  <c r="F50" i="5"/>
  <c r="G50" i="5"/>
  <c r="I50" i="5"/>
  <c r="J50" i="5"/>
  <c r="K50" i="5"/>
  <c r="L50" i="5"/>
  <c r="M50" i="5"/>
  <c r="N50" i="5"/>
  <c r="P50" i="5"/>
  <c r="Q50" i="5"/>
  <c r="R50" i="5"/>
  <c r="S50" i="5"/>
  <c r="T50" i="5"/>
  <c r="V50" i="5"/>
  <c r="W50" i="5"/>
  <c r="X50" i="5"/>
  <c r="Y50" i="5"/>
  <c r="Z50" i="5"/>
  <c r="B51" i="5"/>
  <c r="C51" i="5"/>
  <c r="D51" i="5"/>
  <c r="E51" i="5"/>
  <c r="F51" i="5"/>
  <c r="G51" i="5"/>
  <c r="I51" i="5"/>
  <c r="J51" i="5"/>
  <c r="K51" i="5"/>
  <c r="L51" i="5"/>
  <c r="M51" i="5"/>
  <c r="N51" i="5"/>
  <c r="P51" i="5"/>
  <c r="Q51" i="5"/>
  <c r="R51" i="5"/>
  <c r="S51" i="5"/>
  <c r="T51" i="5"/>
  <c r="V51" i="5"/>
  <c r="W51" i="5"/>
  <c r="X51" i="5"/>
  <c r="Y51" i="5"/>
  <c r="Z51" i="5"/>
  <c r="B52" i="5"/>
  <c r="C52" i="5"/>
  <c r="D52" i="5"/>
  <c r="E52" i="5"/>
  <c r="F52" i="5"/>
  <c r="G52" i="5"/>
  <c r="I52" i="5"/>
  <c r="J52" i="5"/>
  <c r="K52" i="5"/>
  <c r="L52" i="5"/>
  <c r="M52" i="5"/>
  <c r="N52" i="5"/>
  <c r="P52" i="5"/>
  <c r="Q52" i="5"/>
  <c r="R52" i="5"/>
  <c r="S52" i="5"/>
  <c r="T52" i="5"/>
  <c r="V52" i="5"/>
  <c r="W52" i="5"/>
  <c r="X52" i="5"/>
  <c r="Y52" i="5"/>
  <c r="Z52" i="5"/>
  <c r="B53" i="5"/>
  <c r="C53" i="5"/>
  <c r="D53" i="5"/>
  <c r="E53" i="5"/>
  <c r="F53" i="5"/>
  <c r="G53" i="5"/>
  <c r="I53" i="5"/>
  <c r="J53" i="5"/>
  <c r="K53" i="5"/>
  <c r="L53" i="5"/>
  <c r="M53" i="5"/>
  <c r="N53" i="5"/>
  <c r="P53" i="5"/>
  <c r="Q53" i="5"/>
  <c r="R53" i="5"/>
  <c r="S53" i="5"/>
  <c r="T53" i="5"/>
  <c r="V53" i="5"/>
  <c r="W53" i="5"/>
  <c r="X53" i="5"/>
  <c r="Y53" i="5"/>
  <c r="Z53" i="5"/>
  <c r="B54" i="5"/>
  <c r="C54" i="5"/>
  <c r="D54" i="5"/>
  <c r="E54" i="5"/>
  <c r="F54" i="5"/>
  <c r="G54" i="5"/>
  <c r="I54" i="5"/>
  <c r="J54" i="5"/>
  <c r="K54" i="5"/>
  <c r="L54" i="5"/>
  <c r="M54" i="5"/>
  <c r="N54" i="5"/>
  <c r="P54" i="5"/>
  <c r="Q54" i="5"/>
  <c r="R54" i="5"/>
  <c r="S54" i="5"/>
  <c r="T54" i="5"/>
  <c r="V54" i="5"/>
  <c r="W54" i="5"/>
  <c r="X54" i="5"/>
  <c r="Y54" i="5"/>
  <c r="Z54" i="5"/>
  <c r="B55" i="5"/>
  <c r="C55" i="5"/>
  <c r="D55" i="5"/>
  <c r="E55" i="5"/>
  <c r="F55" i="5"/>
  <c r="G55" i="5"/>
  <c r="I55" i="5"/>
  <c r="J55" i="5"/>
  <c r="K55" i="5"/>
  <c r="L55" i="5"/>
  <c r="M55" i="5"/>
  <c r="N55" i="5"/>
  <c r="P55" i="5"/>
  <c r="Q55" i="5"/>
  <c r="R55" i="5"/>
  <c r="S55" i="5"/>
  <c r="T55" i="5"/>
  <c r="V55" i="5"/>
  <c r="W55" i="5"/>
  <c r="X55" i="5"/>
  <c r="Y55" i="5"/>
  <c r="Z55" i="5"/>
  <c r="B56" i="5"/>
  <c r="C56" i="5"/>
  <c r="D56" i="5"/>
  <c r="E56" i="5"/>
  <c r="F56" i="5"/>
  <c r="G56" i="5"/>
  <c r="I56" i="5"/>
  <c r="J56" i="5"/>
  <c r="K56" i="5"/>
  <c r="L56" i="5"/>
  <c r="M56" i="5"/>
  <c r="N56" i="5"/>
  <c r="P56" i="5"/>
  <c r="Q56" i="5"/>
  <c r="R56" i="5"/>
  <c r="S56" i="5"/>
  <c r="T56" i="5"/>
  <c r="V56" i="5"/>
  <c r="W56" i="5"/>
  <c r="X56" i="5"/>
  <c r="Y56" i="5"/>
  <c r="Z56" i="5"/>
  <c r="B57" i="5"/>
  <c r="C57" i="5"/>
  <c r="D57" i="5"/>
  <c r="E57" i="5"/>
  <c r="F57" i="5"/>
  <c r="G57" i="5"/>
  <c r="I57" i="5"/>
  <c r="J57" i="5"/>
  <c r="K57" i="5"/>
  <c r="L57" i="5"/>
  <c r="M57" i="5"/>
  <c r="N57" i="5"/>
  <c r="P57" i="5"/>
  <c r="Q57" i="5"/>
  <c r="R57" i="5"/>
  <c r="S57" i="5"/>
  <c r="T57" i="5"/>
  <c r="V57" i="5"/>
  <c r="W57" i="5"/>
  <c r="X57" i="5"/>
  <c r="Y57" i="5"/>
  <c r="Z57" i="5"/>
  <c r="B58" i="5"/>
  <c r="C58" i="5"/>
  <c r="D58" i="5"/>
  <c r="E58" i="5"/>
  <c r="F58" i="5"/>
  <c r="G58" i="5"/>
  <c r="I58" i="5"/>
  <c r="J58" i="5"/>
  <c r="K58" i="5"/>
  <c r="L58" i="5"/>
  <c r="M58" i="5"/>
  <c r="N58" i="5"/>
  <c r="P58" i="5"/>
  <c r="Q58" i="5"/>
  <c r="R58" i="5"/>
  <c r="S58" i="5"/>
  <c r="T58" i="5"/>
  <c r="V58" i="5"/>
  <c r="W58" i="5"/>
  <c r="X58" i="5"/>
  <c r="Y58" i="5"/>
  <c r="Z58" i="5"/>
  <c r="B59" i="5"/>
  <c r="C59" i="5"/>
  <c r="D59" i="5"/>
  <c r="E59" i="5"/>
  <c r="F59" i="5"/>
  <c r="G59" i="5"/>
  <c r="I59" i="5"/>
  <c r="J59" i="5"/>
  <c r="K59" i="5"/>
  <c r="L59" i="5"/>
  <c r="M59" i="5"/>
  <c r="N59" i="5"/>
  <c r="P59" i="5"/>
  <c r="Q59" i="5"/>
  <c r="R59" i="5"/>
  <c r="S59" i="5"/>
  <c r="T59" i="5"/>
  <c r="V59" i="5"/>
  <c r="W59" i="5"/>
  <c r="X59" i="5"/>
  <c r="Y59" i="5"/>
  <c r="Z59" i="5"/>
  <c r="B60" i="5"/>
  <c r="C60" i="5"/>
  <c r="D60" i="5"/>
  <c r="E60" i="5"/>
  <c r="F60" i="5"/>
  <c r="G60" i="5"/>
  <c r="I60" i="5"/>
  <c r="J60" i="5"/>
  <c r="K60" i="5"/>
  <c r="L60" i="5"/>
  <c r="M60" i="5"/>
  <c r="N60" i="5"/>
  <c r="P60" i="5"/>
  <c r="Q60" i="5"/>
  <c r="R60" i="5"/>
  <c r="S60" i="5"/>
  <c r="T60" i="5"/>
  <c r="V60" i="5"/>
  <c r="W60" i="5"/>
  <c r="X60" i="5"/>
  <c r="Y60" i="5"/>
  <c r="Z60" i="5"/>
  <c r="B61" i="5"/>
  <c r="C61" i="5"/>
  <c r="D61" i="5"/>
  <c r="E61" i="5"/>
  <c r="F61" i="5"/>
  <c r="G61" i="5"/>
  <c r="I61" i="5"/>
  <c r="J61" i="5"/>
  <c r="K61" i="5"/>
  <c r="L61" i="5"/>
  <c r="M61" i="5"/>
  <c r="N61" i="5"/>
  <c r="P61" i="5"/>
  <c r="Q61" i="5"/>
  <c r="R61" i="5"/>
  <c r="S61" i="5"/>
  <c r="T61" i="5"/>
  <c r="V61" i="5"/>
  <c r="W61" i="5"/>
  <c r="X61" i="5"/>
  <c r="Y61" i="5"/>
  <c r="Z61" i="5"/>
  <c r="B62" i="5"/>
  <c r="C62" i="5"/>
  <c r="D62" i="5"/>
  <c r="E62" i="5"/>
  <c r="F62" i="5"/>
  <c r="G62" i="5"/>
  <c r="I62" i="5"/>
  <c r="J62" i="5"/>
  <c r="K62" i="5"/>
  <c r="L62" i="5"/>
  <c r="M62" i="5"/>
  <c r="N62" i="5"/>
  <c r="P62" i="5"/>
  <c r="Q62" i="5"/>
  <c r="R62" i="5"/>
  <c r="S62" i="5"/>
  <c r="T62" i="5"/>
  <c r="V62" i="5"/>
  <c r="W62" i="5"/>
  <c r="X62" i="5"/>
  <c r="Y62" i="5"/>
  <c r="Z62" i="5"/>
  <c r="B63" i="5"/>
  <c r="C63" i="5"/>
  <c r="D63" i="5"/>
  <c r="E63" i="5"/>
  <c r="F63" i="5"/>
  <c r="G63" i="5"/>
  <c r="I63" i="5"/>
  <c r="J63" i="5"/>
  <c r="K63" i="5"/>
  <c r="L63" i="5"/>
  <c r="M63" i="5"/>
  <c r="N63" i="5"/>
  <c r="P63" i="5"/>
  <c r="Q63" i="5"/>
  <c r="R63" i="5"/>
  <c r="S63" i="5"/>
  <c r="T63" i="5"/>
  <c r="V63" i="5"/>
  <c r="W63" i="5"/>
  <c r="X63" i="5"/>
  <c r="Y63" i="5"/>
  <c r="Z63" i="5"/>
  <c r="B64" i="5"/>
  <c r="C64" i="5"/>
  <c r="D64" i="5"/>
  <c r="E64" i="5"/>
  <c r="F64" i="5"/>
  <c r="G64" i="5"/>
  <c r="I64" i="5"/>
  <c r="J64" i="5"/>
  <c r="K64" i="5"/>
  <c r="L64" i="5"/>
  <c r="M64" i="5"/>
  <c r="N64" i="5"/>
  <c r="P64" i="5"/>
  <c r="Q64" i="5"/>
  <c r="R64" i="5"/>
  <c r="S64" i="5"/>
  <c r="T64" i="5"/>
  <c r="V64" i="5"/>
  <c r="W64" i="5"/>
  <c r="X64" i="5"/>
  <c r="Y64" i="5"/>
  <c r="Z64" i="5"/>
  <c r="B65" i="5"/>
  <c r="C65" i="5"/>
  <c r="D65" i="5"/>
  <c r="E65" i="5"/>
  <c r="F65" i="5"/>
  <c r="G65" i="5"/>
  <c r="I65" i="5"/>
  <c r="J65" i="5"/>
  <c r="K65" i="5"/>
  <c r="L65" i="5"/>
  <c r="M65" i="5"/>
  <c r="N65" i="5"/>
  <c r="P65" i="5"/>
  <c r="Q65" i="5"/>
  <c r="R65" i="5"/>
  <c r="S65" i="5"/>
  <c r="T65" i="5"/>
  <c r="V65" i="5"/>
  <c r="W65" i="5"/>
  <c r="X65" i="5"/>
  <c r="Y65" i="5"/>
  <c r="Z65" i="5"/>
  <c r="B66" i="5"/>
  <c r="C66" i="5"/>
  <c r="D66" i="5"/>
  <c r="E66" i="5"/>
  <c r="F66" i="5"/>
  <c r="G66" i="5"/>
  <c r="I66" i="5"/>
  <c r="J66" i="5"/>
  <c r="K66" i="5"/>
  <c r="L66" i="5"/>
  <c r="M66" i="5"/>
  <c r="N66" i="5"/>
  <c r="P66" i="5"/>
  <c r="Q66" i="5"/>
  <c r="R66" i="5"/>
  <c r="S66" i="5"/>
  <c r="T66" i="5"/>
  <c r="V66" i="5"/>
  <c r="W66" i="5"/>
  <c r="X66" i="5"/>
  <c r="Y66" i="5"/>
  <c r="Z66" i="5"/>
  <c r="B67" i="5"/>
  <c r="C67" i="5"/>
  <c r="D67" i="5"/>
  <c r="E67" i="5"/>
  <c r="F67" i="5"/>
  <c r="G67" i="5"/>
  <c r="I67" i="5"/>
  <c r="J67" i="5"/>
  <c r="K67" i="5"/>
  <c r="L67" i="5"/>
  <c r="M67" i="5"/>
  <c r="N67" i="5"/>
  <c r="P67" i="5"/>
  <c r="Q67" i="5"/>
  <c r="R67" i="5"/>
  <c r="S67" i="5"/>
  <c r="T67" i="5"/>
  <c r="V67" i="5"/>
  <c r="W67" i="5"/>
  <c r="X67" i="5"/>
  <c r="Y67" i="5"/>
  <c r="Z67" i="5"/>
  <c r="B68" i="5"/>
  <c r="C68" i="5"/>
  <c r="D68" i="5"/>
  <c r="E68" i="5"/>
  <c r="F68" i="5"/>
  <c r="G68" i="5"/>
  <c r="I68" i="5"/>
  <c r="J68" i="5"/>
  <c r="K68" i="5"/>
  <c r="L68" i="5"/>
  <c r="M68" i="5"/>
  <c r="N68" i="5"/>
  <c r="P68" i="5"/>
  <c r="Q68" i="5"/>
  <c r="R68" i="5"/>
  <c r="S68" i="5"/>
  <c r="T68" i="5"/>
  <c r="V68" i="5"/>
  <c r="W68" i="5"/>
  <c r="X68" i="5"/>
  <c r="Y68" i="5"/>
  <c r="Z68" i="5"/>
  <c r="B69" i="5"/>
  <c r="C69" i="5"/>
  <c r="D69" i="5"/>
  <c r="E69" i="5"/>
  <c r="F69" i="5"/>
  <c r="G69" i="5"/>
  <c r="I69" i="5"/>
  <c r="J69" i="5"/>
  <c r="K69" i="5"/>
  <c r="L69" i="5"/>
  <c r="M69" i="5"/>
  <c r="N69" i="5"/>
  <c r="P69" i="5"/>
  <c r="Q69" i="5"/>
  <c r="R69" i="5"/>
  <c r="S69" i="5"/>
  <c r="T69" i="5"/>
  <c r="V69" i="5"/>
  <c r="W69" i="5"/>
  <c r="X69" i="5"/>
  <c r="Y69" i="5"/>
  <c r="Z69" i="5"/>
  <c r="B70" i="5"/>
  <c r="C70" i="5"/>
  <c r="D70" i="5"/>
  <c r="E70" i="5"/>
  <c r="F70" i="5"/>
  <c r="G70" i="5"/>
  <c r="I70" i="5"/>
  <c r="J70" i="5"/>
  <c r="K70" i="5"/>
  <c r="L70" i="5"/>
  <c r="M70" i="5"/>
  <c r="N70" i="5"/>
  <c r="P70" i="5"/>
  <c r="Q70" i="5"/>
  <c r="R70" i="5"/>
  <c r="S70" i="5"/>
  <c r="T70" i="5"/>
  <c r="V70" i="5"/>
  <c r="W70" i="5"/>
  <c r="X70" i="5"/>
  <c r="Y70" i="5"/>
  <c r="Z70" i="5"/>
  <c r="B71" i="5"/>
  <c r="C71" i="5"/>
  <c r="D71" i="5"/>
  <c r="E71" i="5"/>
  <c r="F71" i="5"/>
  <c r="G71" i="5"/>
  <c r="I71" i="5"/>
  <c r="J71" i="5"/>
  <c r="K71" i="5"/>
  <c r="L71" i="5"/>
  <c r="M71" i="5"/>
  <c r="N71" i="5"/>
  <c r="P71" i="5"/>
  <c r="Q71" i="5"/>
  <c r="R71" i="5"/>
  <c r="S71" i="5"/>
  <c r="T71" i="5"/>
  <c r="V71" i="5"/>
  <c r="W71" i="5"/>
  <c r="X71" i="5"/>
  <c r="Y71" i="5"/>
  <c r="Z71" i="5"/>
  <c r="B72" i="5"/>
  <c r="C72" i="5"/>
  <c r="D72" i="5"/>
  <c r="E72" i="5"/>
  <c r="F72" i="5"/>
  <c r="G72" i="5"/>
  <c r="I72" i="5"/>
  <c r="J72" i="5"/>
  <c r="K72" i="5"/>
  <c r="L72" i="5"/>
  <c r="M72" i="5"/>
  <c r="N72" i="5"/>
  <c r="P72" i="5"/>
  <c r="Q72" i="5"/>
  <c r="R72" i="5"/>
  <c r="S72" i="5"/>
  <c r="T72" i="5"/>
  <c r="V72" i="5"/>
  <c r="W72" i="5"/>
  <c r="X72" i="5"/>
  <c r="Y72" i="5"/>
  <c r="Z72" i="5"/>
  <c r="B73" i="5"/>
  <c r="C73" i="5"/>
  <c r="D73" i="5"/>
  <c r="E73" i="5"/>
  <c r="F73" i="5"/>
  <c r="G73" i="5"/>
  <c r="I73" i="5"/>
  <c r="J73" i="5"/>
  <c r="K73" i="5"/>
  <c r="L73" i="5"/>
  <c r="M73" i="5"/>
  <c r="N73" i="5"/>
  <c r="P73" i="5"/>
  <c r="Q73" i="5"/>
  <c r="R73" i="5"/>
  <c r="S73" i="5"/>
  <c r="T73" i="5"/>
  <c r="V73" i="5"/>
  <c r="W73" i="5"/>
  <c r="X73" i="5"/>
  <c r="Y73" i="5"/>
  <c r="Z73" i="5"/>
  <c r="B74" i="5"/>
  <c r="C74" i="5"/>
  <c r="D74" i="5"/>
  <c r="E74" i="5"/>
  <c r="F74" i="5"/>
  <c r="G74" i="5"/>
  <c r="I74" i="5"/>
  <c r="J74" i="5"/>
  <c r="K74" i="5"/>
  <c r="L74" i="5"/>
  <c r="M74" i="5"/>
  <c r="N74" i="5"/>
  <c r="P74" i="5"/>
  <c r="Q74" i="5"/>
  <c r="R74" i="5"/>
  <c r="S74" i="5"/>
  <c r="T74" i="5"/>
  <c r="V74" i="5"/>
  <c r="W74" i="5"/>
  <c r="X74" i="5"/>
  <c r="Y74" i="5"/>
  <c r="Z74" i="5"/>
  <c r="B75" i="5"/>
  <c r="C75" i="5"/>
  <c r="D75" i="5"/>
  <c r="E75" i="5"/>
  <c r="F75" i="5"/>
  <c r="G75" i="5"/>
  <c r="I75" i="5"/>
  <c r="J75" i="5"/>
  <c r="K75" i="5"/>
  <c r="L75" i="5"/>
  <c r="M75" i="5"/>
  <c r="N75" i="5"/>
  <c r="P75" i="5"/>
  <c r="Q75" i="5"/>
  <c r="R75" i="5"/>
  <c r="S75" i="5"/>
  <c r="T75" i="5"/>
  <c r="V75" i="5"/>
  <c r="W75" i="5"/>
  <c r="X75" i="5"/>
  <c r="Y75" i="5"/>
  <c r="Z75" i="5"/>
  <c r="B76" i="5"/>
  <c r="C76" i="5"/>
  <c r="D76" i="5"/>
  <c r="E76" i="5"/>
  <c r="F76" i="5"/>
  <c r="G76" i="5"/>
  <c r="I76" i="5"/>
  <c r="J76" i="5"/>
  <c r="K76" i="5"/>
  <c r="L76" i="5"/>
  <c r="M76" i="5"/>
  <c r="N76" i="5"/>
  <c r="P76" i="5"/>
  <c r="Q76" i="5"/>
  <c r="R76" i="5"/>
  <c r="S76" i="5"/>
  <c r="T76" i="5"/>
  <c r="V76" i="5"/>
  <c r="W76" i="5"/>
  <c r="X76" i="5"/>
  <c r="Y76" i="5"/>
  <c r="Z76" i="5"/>
  <c r="B77" i="5"/>
  <c r="C77" i="5"/>
  <c r="D77" i="5"/>
  <c r="E77" i="5"/>
  <c r="F77" i="5"/>
  <c r="G77" i="5"/>
  <c r="I77" i="5"/>
  <c r="J77" i="5"/>
  <c r="K77" i="5"/>
  <c r="L77" i="5"/>
  <c r="M77" i="5"/>
  <c r="N77" i="5"/>
  <c r="P77" i="5"/>
  <c r="Q77" i="5"/>
  <c r="R77" i="5"/>
  <c r="S77" i="5"/>
  <c r="T77" i="5"/>
  <c r="V77" i="5"/>
  <c r="W77" i="5"/>
  <c r="X77" i="5"/>
  <c r="Y77" i="5"/>
  <c r="Z77" i="5"/>
  <c r="B78" i="5"/>
  <c r="C78" i="5"/>
  <c r="D78" i="5"/>
  <c r="E78" i="5"/>
  <c r="F78" i="5"/>
  <c r="G78" i="5"/>
  <c r="I78" i="5"/>
  <c r="J78" i="5"/>
  <c r="K78" i="5"/>
  <c r="L78" i="5"/>
  <c r="M78" i="5"/>
  <c r="N78" i="5"/>
  <c r="P78" i="5"/>
  <c r="Q78" i="5"/>
  <c r="R78" i="5"/>
  <c r="S78" i="5"/>
  <c r="T78" i="5"/>
  <c r="V78" i="5"/>
  <c r="W78" i="5"/>
  <c r="X78" i="5"/>
  <c r="Y78" i="5"/>
  <c r="Z78" i="5"/>
  <c r="B79" i="5"/>
  <c r="C79" i="5"/>
  <c r="D79" i="5"/>
  <c r="E79" i="5"/>
  <c r="F79" i="5"/>
  <c r="G79" i="5"/>
  <c r="I79" i="5"/>
  <c r="J79" i="5"/>
  <c r="K79" i="5"/>
  <c r="L79" i="5"/>
  <c r="M79" i="5"/>
  <c r="N79" i="5"/>
  <c r="P79" i="5"/>
  <c r="Q79" i="5"/>
  <c r="R79" i="5"/>
  <c r="S79" i="5"/>
  <c r="T79" i="5"/>
  <c r="V79" i="5"/>
  <c r="W79" i="5"/>
  <c r="X79" i="5"/>
  <c r="Y79" i="5"/>
  <c r="Z79" i="5"/>
  <c r="B80" i="5"/>
  <c r="C80" i="5"/>
  <c r="D80" i="5"/>
  <c r="E80" i="5"/>
  <c r="F80" i="5"/>
  <c r="G80" i="5"/>
  <c r="I80" i="5"/>
  <c r="J80" i="5"/>
  <c r="K80" i="5"/>
  <c r="L80" i="5"/>
  <c r="M80" i="5"/>
  <c r="N80" i="5"/>
  <c r="P80" i="5"/>
  <c r="Q80" i="5"/>
  <c r="R80" i="5"/>
  <c r="S80" i="5"/>
  <c r="T80" i="5"/>
  <c r="V80" i="5"/>
  <c r="W80" i="5"/>
  <c r="X80" i="5"/>
  <c r="Y80" i="5"/>
  <c r="Z80" i="5"/>
  <c r="B81" i="5"/>
  <c r="C81" i="5"/>
  <c r="D81" i="5"/>
  <c r="E81" i="5"/>
  <c r="F81" i="5"/>
  <c r="G81" i="5"/>
  <c r="I81" i="5"/>
  <c r="J81" i="5"/>
  <c r="K81" i="5"/>
  <c r="L81" i="5"/>
  <c r="M81" i="5"/>
  <c r="N81" i="5"/>
  <c r="P81" i="5"/>
  <c r="Q81" i="5"/>
  <c r="R81" i="5"/>
  <c r="S81" i="5"/>
  <c r="T81" i="5"/>
  <c r="V81" i="5"/>
  <c r="W81" i="5"/>
  <c r="X81" i="5"/>
  <c r="Y81" i="5"/>
  <c r="Z81" i="5"/>
  <c r="B82" i="5"/>
  <c r="C82" i="5"/>
  <c r="D82" i="5"/>
  <c r="E82" i="5"/>
  <c r="F82" i="5"/>
  <c r="G82" i="5"/>
  <c r="I82" i="5"/>
  <c r="J82" i="5"/>
  <c r="K82" i="5"/>
  <c r="L82" i="5"/>
  <c r="M82" i="5"/>
  <c r="N82" i="5"/>
  <c r="P82" i="5"/>
  <c r="Q82" i="5"/>
  <c r="R82" i="5"/>
  <c r="S82" i="5"/>
  <c r="T82" i="5"/>
  <c r="V82" i="5"/>
  <c r="W82" i="5"/>
  <c r="X82" i="5"/>
  <c r="Y82" i="5"/>
  <c r="Z82" i="5"/>
  <c r="B83" i="5"/>
  <c r="C83" i="5"/>
  <c r="D83" i="5"/>
  <c r="E83" i="5"/>
  <c r="F83" i="5"/>
  <c r="G83" i="5"/>
  <c r="I83" i="5"/>
  <c r="J83" i="5"/>
  <c r="K83" i="5"/>
  <c r="L83" i="5"/>
  <c r="M83" i="5"/>
  <c r="N83" i="5"/>
  <c r="P83" i="5"/>
  <c r="Q83" i="5"/>
  <c r="R83" i="5"/>
  <c r="S83" i="5"/>
  <c r="T83" i="5"/>
  <c r="V83" i="5"/>
  <c r="W83" i="5"/>
  <c r="X83" i="5"/>
  <c r="Y83" i="5"/>
  <c r="Z83" i="5"/>
  <c r="B84" i="5"/>
  <c r="C84" i="5"/>
  <c r="D84" i="5"/>
  <c r="E84" i="5"/>
  <c r="F84" i="5"/>
  <c r="G84" i="5"/>
  <c r="I84" i="5"/>
  <c r="J84" i="5"/>
  <c r="K84" i="5"/>
  <c r="L84" i="5"/>
  <c r="M84" i="5"/>
  <c r="N84" i="5"/>
  <c r="P84" i="5"/>
  <c r="Q84" i="5"/>
  <c r="R84" i="5"/>
  <c r="S84" i="5"/>
  <c r="T84" i="5"/>
  <c r="V84" i="5"/>
  <c r="W84" i="5"/>
  <c r="X84" i="5"/>
  <c r="Y84" i="5"/>
  <c r="Z84" i="5"/>
  <c r="B85" i="5"/>
  <c r="C85" i="5"/>
  <c r="D85" i="5"/>
  <c r="E85" i="5"/>
  <c r="F85" i="5"/>
  <c r="G85" i="5"/>
  <c r="I85" i="5"/>
  <c r="J85" i="5"/>
  <c r="K85" i="5"/>
  <c r="L85" i="5"/>
  <c r="M85" i="5"/>
  <c r="N85" i="5"/>
  <c r="P85" i="5"/>
  <c r="Q85" i="5"/>
  <c r="R85" i="5"/>
  <c r="S85" i="5"/>
  <c r="T85" i="5"/>
  <c r="V85" i="5"/>
  <c r="W85" i="5"/>
  <c r="X85" i="5"/>
  <c r="Y85" i="5"/>
  <c r="Z85" i="5"/>
  <c r="B86" i="5"/>
  <c r="C86" i="5"/>
  <c r="D86" i="5"/>
  <c r="E86" i="5"/>
  <c r="F86" i="5"/>
  <c r="G86" i="5"/>
  <c r="I86" i="5"/>
  <c r="J86" i="5"/>
  <c r="K86" i="5"/>
  <c r="L86" i="5"/>
  <c r="M86" i="5"/>
  <c r="N86" i="5"/>
  <c r="P86" i="5"/>
  <c r="Q86" i="5"/>
  <c r="R86" i="5"/>
  <c r="S86" i="5"/>
  <c r="T86" i="5"/>
  <c r="V86" i="5"/>
  <c r="W86" i="5"/>
  <c r="X86" i="5"/>
  <c r="Y86" i="5"/>
  <c r="Z86" i="5"/>
  <c r="B87" i="5"/>
  <c r="C87" i="5"/>
  <c r="D87" i="5"/>
  <c r="E87" i="5"/>
  <c r="F87" i="5"/>
  <c r="G87" i="5"/>
  <c r="I87" i="5"/>
  <c r="J87" i="5"/>
  <c r="K87" i="5"/>
  <c r="L87" i="5"/>
  <c r="M87" i="5"/>
  <c r="N87" i="5"/>
  <c r="P87" i="5"/>
  <c r="Q87" i="5"/>
  <c r="R87" i="5"/>
  <c r="S87" i="5"/>
  <c r="T87" i="5"/>
  <c r="V87" i="5"/>
  <c r="W87" i="5"/>
  <c r="X87" i="5"/>
  <c r="Y87" i="5"/>
  <c r="Z87" i="5"/>
  <c r="B88" i="5"/>
  <c r="C88" i="5"/>
  <c r="D88" i="5"/>
  <c r="E88" i="5"/>
  <c r="F88" i="5"/>
  <c r="G88" i="5"/>
  <c r="I88" i="5"/>
  <c r="J88" i="5"/>
  <c r="K88" i="5"/>
  <c r="L88" i="5"/>
  <c r="M88" i="5"/>
  <c r="N88" i="5"/>
  <c r="P88" i="5"/>
  <c r="Q88" i="5"/>
  <c r="R88" i="5"/>
  <c r="S88" i="5"/>
  <c r="T88" i="5"/>
  <c r="V88" i="5"/>
  <c r="W88" i="5"/>
  <c r="X88" i="5"/>
  <c r="Y88" i="5"/>
  <c r="Z88" i="5"/>
  <c r="B89" i="5"/>
  <c r="C89" i="5"/>
  <c r="D89" i="5"/>
  <c r="E89" i="5"/>
  <c r="F89" i="5"/>
  <c r="G89" i="5"/>
  <c r="I89" i="5"/>
  <c r="J89" i="5"/>
  <c r="K89" i="5"/>
  <c r="L89" i="5"/>
  <c r="M89" i="5"/>
  <c r="N89" i="5"/>
  <c r="P89" i="5"/>
  <c r="Q89" i="5"/>
  <c r="R89" i="5"/>
  <c r="S89" i="5"/>
  <c r="T89" i="5"/>
  <c r="V89" i="5"/>
  <c r="W89" i="5"/>
  <c r="X89" i="5"/>
  <c r="Y89" i="5"/>
  <c r="Z89" i="5"/>
  <c r="B90" i="5"/>
  <c r="C90" i="5"/>
  <c r="D90" i="5"/>
  <c r="E90" i="5"/>
  <c r="F90" i="5"/>
  <c r="G90" i="5"/>
  <c r="I90" i="5"/>
  <c r="J90" i="5"/>
  <c r="K90" i="5"/>
  <c r="L90" i="5"/>
  <c r="M90" i="5"/>
  <c r="N90" i="5"/>
  <c r="P90" i="5"/>
  <c r="Q90" i="5"/>
  <c r="R90" i="5"/>
  <c r="S90" i="5"/>
  <c r="T90" i="5"/>
  <c r="V90" i="5"/>
  <c r="W90" i="5"/>
  <c r="X90" i="5"/>
  <c r="Y90" i="5"/>
  <c r="Z90" i="5"/>
  <c r="B91" i="5"/>
  <c r="C91" i="5"/>
  <c r="D91" i="5"/>
  <c r="E91" i="5"/>
  <c r="F91" i="5"/>
  <c r="G91" i="5"/>
  <c r="I91" i="5"/>
  <c r="J91" i="5"/>
  <c r="K91" i="5"/>
  <c r="L91" i="5"/>
  <c r="M91" i="5"/>
  <c r="N91" i="5"/>
  <c r="P91" i="5"/>
  <c r="Q91" i="5"/>
  <c r="R91" i="5"/>
  <c r="S91" i="5"/>
  <c r="T91" i="5"/>
  <c r="V91" i="5"/>
  <c r="W91" i="5"/>
  <c r="X91" i="5"/>
  <c r="Y91" i="5"/>
  <c r="Z91" i="5"/>
  <c r="B92" i="5"/>
  <c r="C92" i="5"/>
  <c r="D92" i="5"/>
  <c r="E92" i="5"/>
  <c r="F92" i="5"/>
  <c r="G92" i="5"/>
  <c r="I92" i="5"/>
  <c r="J92" i="5"/>
  <c r="K92" i="5"/>
  <c r="L92" i="5"/>
  <c r="M92" i="5"/>
  <c r="N92" i="5"/>
  <c r="P92" i="5"/>
  <c r="Q92" i="5"/>
  <c r="R92" i="5"/>
  <c r="S92" i="5"/>
  <c r="T92" i="5"/>
  <c r="V92" i="5"/>
  <c r="W92" i="5"/>
  <c r="X92" i="5"/>
  <c r="Y92" i="5"/>
  <c r="Z92" i="5"/>
  <c r="B93" i="5"/>
  <c r="C93" i="5"/>
  <c r="D93" i="5"/>
  <c r="E93" i="5"/>
  <c r="F93" i="5"/>
  <c r="G93" i="5"/>
  <c r="I93" i="5"/>
  <c r="J93" i="5"/>
  <c r="K93" i="5"/>
  <c r="L93" i="5"/>
  <c r="M93" i="5"/>
  <c r="N93" i="5"/>
  <c r="P93" i="5"/>
  <c r="Q93" i="5"/>
  <c r="R93" i="5"/>
  <c r="S93" i="5"/>
  <c r="T93" i="5"/>
  <c r="V93" i="5"/>
  <c r="W93" i="5"/>
  <c r="X93" i="5"/>
  <c r="Y93" i="5"/>
  <c r="Z93" i="5"/>
  <c r="B94" i="5"/>
  <c r="C94" i="5"/>
  <c r="D94" i="5"/>
  <c r="E94" i="5"/>
  <c r="F94" i="5"/>
  <c r="G94" i="5"/>
  <c r="I94" i="5"/>
  <c r="J94" i="5"/>
  <c r="K94" i="5"/>
  <c r="L94" i="5"/>
  <c r="M94" i="5"/>
  <c r="N94" i="5"/>
  <c r="P94" i="5"/>
  <c r="Q94" i="5"/>
  <c r="R94" i="5"/>
  <c r="S94" i="5"/>
  <c r="T94" i="5"/>
  <c r="V94" i="5"/>
  <c r="W94" i="5"/>
  <c r="X94" i="5"/>
  <c r="Y94" i="5"/>
  <c r="Z94" i="5"/>
  <c r="B95" i="5"/>
  <c r="C95" i="5"/>
  <c r="D95" i="5"/>
  <c r="E95" i="5"/>
  <c r="F95" i="5"/>
  <c r="G95" i="5"/>
  <c r="I95" i="5"/>
  <c r="J95" i="5"/>
  <c r="K95" i="5"/>
  <c r="L95" i="5"/>
  <c r="M95" i="5"/>
  <c r="N95" i="5"/>
  <c r="P95" i="5"/>
  <c r="Q95" i="5"/>
  <c r="R95" i="5"/>
  <c r="S95" i="5"/>
  <c r="T95" i="5"/>
  <c r="V95" i="5"/>
  <c r="W95" i="5"/>
  <c r="X95" i="5"/>
  <c r="Y95" i="5"/>
  <c r="Z95" i="5"/>
  <c r="B96" i="5"/>
  <c r="C96" i="5"/>
  <c r="D96" i="5"/>
  <c r="E96" i="5"/>
  <c r="F96" i="5"/>
  <c r="G96" i="5"/>
  <c r="I96" i="5"/>
  <c r="J96" i="5"/>
  <c r="K96" i="5"/>
  <c r="L96" i="5"/>
  <c r="M96" i="5"/>
  <c r="N96" i="5"/>
  <c r="P96" i="5"/>
  <c r="Q96" i="5"/>
  <c r="R96" i="5"/>
  <c r="S96" i="5"/>
  <c r="T96" i="5"/>
  <c r="V96" i="5"/>
  <c r="W96" i="5"/>
  <c r="X96" i="5"/>
  <c r="Y96" i="5"/>
  <c r="Z96" i="5"/>
  <c r="B97" i="5"/>
  <c r="C97" i="5"/>
  <c r="D97" i="5"/>
  <c r="E97" i="5"/>
  <c r="F97" i="5"/>
  <c r="G97" i="5"/>
  <c r="I97" i="5"/>
  <c r="J97" i="5"/>
  <c r="K97" i="5"/>
  <c r="L97" i="5"/>
  <c r="M97" i="5"/>
  <c r="N97" i="5"/>
  <c r="P97" i="5"/>
  <c r="Q97" i="5"/>
  <c r="R97" i="5"/>
  <c r="S97" i="5"/>
  <c r="T97" i="5"/>
  <c r="V97" i="5"/>
  <c r="W97" i="5"/>
  <c r="X97" i="5"/>
  <c r="Y97" i="5"/>
  <c r="Z97" i="5"/>
  <c r="B98" i="5"/>
  <c r="C98" i="5"/>
  <c r="D98" i="5"/>
  <c r="E98" i="5"/>
  <c r="F98" i="5"/>
  <c r="G98" i="5"/>
  <c r="I98" i="5"/>
  <c r="J98" i="5"/>
  <c r="K98" i="5"/>
  <c r="L98" i="5"/>
  <c r="M98" i="5"/>
  <c r="N98" i="5"/>
  <c r="P98" i="5"/>
  <c r="Q98" i="5"/>
  <c r="R98" i="5"/>
  <c r="S98" i="5"/>
  <c r="T98" i="5"/>
  <c r="V98" i="5"/>
  <c r="W98" i="5"/>
  <c r="X98" i="5"/>
  <c r="Y98" i="5"/>
  <c r="Z98" i="5"/>
  <c r="B99" i="5"/>
  <c r="C99" i="5"/>
  <c r="D99" i="5"/>
  <c r="E99" i="5"/>
  <c r="F99" i="5"/>
  <c r="G99" i="5"/>
  <c r="I99" i="5"/>
  <c r="J99" i="5"/>
  <c r="K99" i="5"/>
  <c r="L99" i="5"/>
  <c r="M99" i="5"/>
  <c r="N99" i="5"/>
  <c r="P99" i="5"/>
  <c r="Q99" i="5"/>
  <c r="R99" i="5"/>
  <c r="S99" i="5"/>
  <c r="T99" i="5"/>
  <c r="V99" i="5"/>
  <c r="W99" i="5"/>
  <c r="X99" i="5"/>
  <c r="Y99" i="5"/>
  <c r="Z99" i="5"/>
  <c r="B100" i="5"/>
  <c r="C100" i="5"/>
  <c r="D100" i="5"/>
  <c r="E100" i="5"/>
  <c r="F100" i="5"/>
  <c r="G100" i="5"/>
  <c r="I100" i="5"/>
  <c r="J100" i="5"/>
  <c r="K100" i="5"/>
  <c r="L100" i="5"/>
  <c r="M100" i="5"/>
  <c r="N100" i="5"/>
  <c r="P100" i="5"/>
  <c r="Q100" i="5"/>
  <c r="R100" i="5"/>
  <c r="S100" i="5"/>
  <c r="T100" i="5"/>
  <c r="V100" i="5"/>
  <c r="W100" i="5"/>
  <c r="X100" i="5"/>
  <c r="Y100" i="5"/>
  <c r="Z100" i="5"/>
  <c r="B101" i="5"/>
  <c r="C101" i="5"/>
  <c r="D101" i="5"/>
  <c r="E101" i="5"/>
  <c r="F101" i="5"/>
  <c r="G101" i="5"/>
  <c r="I101" i="5"/>
  <c r="J101" i="5"/>
  <c r="K101" i="5"/>
  <c r="L101" i="5"/>
  <c r="M101" i="5"/>
  <c r="N101" i="5"/>
  <c r="P101" i="5"/>
  <c r="Q101" i="5"/>
  <c r="R101" i="5"/>
  <c r="S101" i="5"/>
  <c r="T101" i="5"/>
  <c r="V101" i="5"/>
  <c r="W101" i="5"/>
  <c r="X101" i="5"/>
  <c r="Y101" i="5"/>
  <c r="Z101" i="5"/>
  <c r="B102" i="5"/>
  <c r="C102" i="5"/>
  <c r="D102" i="5"/>
  <c r="E102" i="5"/>
  <c r="F102" i="5"/>
  <c r="G102" i="5"/>
  <c r="I102" i="5"/>
  <c r="J102" i="5"/>
  <c r="K102" i="5"/>
  <c r="L102" i="5"/>
  <c r="M102" i="5"/>
  <c r="N102" i="5"/>
  <c r="P102" i="5"/>
  <c r="Q102" i="5"/>
  <c r="R102" i="5"/>
  <c r="S102" i="5"/>
  <c r="T102" i="5"/>
  <c r="V102" i="5"/>
  <c r="W102" i="5"/>
  <c r="X102" i="5"/>
  <c r="Y102" i="5"/>
  <c r="Z102" i="5"/>
  <c r="B103" i="5"/>
  <c r="C103" i="5"/>
  <c r="D103" i="5"/>
  <c r="E103" i="5"/>
  <c r="F103" i="5"/>
  <c r="G103" i="5"/>
  <c r="I103" i="5"/>
  <c r="J103" i="5"/>
  <c r="K103" i="5"/>
  <c r="L103" i="5"/>
  <c r="M103" i="5"/>
  <c r="N103" i="5"/>
  <c r="P103" i="5"/>
  <c r="Q103" i="5"/>
  <c r="R103" i="5"/>
  <c r="S103" i="5"/>
  <c r="T103" i="5"/>
  <c r="V103" i="5"/>
  <c r="W103" i="5"/>
  <c r="X103" i="5"/>
  <c r="Y103" i="5"/>
  <c r="Z103" i="5"/>
  <c r="B104" i="5"/>
  <c r="C104" i="5"/>
  <c r="D104" i="5"/>
  <c r="E104" i="5"/>
  <c r="F104" i="5"/>
  <c r="G104" i="5"/>
  <c r="I104" i="5"/>
  <c r="J104" i="5"/>
  <c r="K104" i="5"/>
  <c r="L104" i="5"/>
  <c r="M104" i="5"/>
  <c r="N104" i="5"/>
  <c r="P104" i="5"/>
  <c r="Q104" i="5"/>
  <c r="R104" i="5"/>
  <c r="S104" i="5"/>
  <c r="T104" i="5"/>
  <c r="V104" i="5"/>
  <c r="W104" i="5"/>
  <c r="X104" i="5"/>
  <c r="Y104" i="5"/>
  <c r="Z104" i="5"/>
  <c r="B105" i="5"/>
  <c r="C105" i="5"/>
  <c r="D105" i="5"/>
  <c r="E105" i="5"/>
  <c r="F105" i="5"/>
  <c r="G105" i="5"/>
  <c r="I105" i="5"/>
  <c r="J105" i="5"/>
  <c r="K105" i="5"/>
  <c r="L105" i="5"/>
  <c r="M105" i="5"/>
  <c r="N105" i="5"/>
  <c r="P105" i="5"/>
  <c r="Q105" i="5"/>
  <c r="R105" i="5"/>
  <c r="S105" i="5"/>
  <c r="T105" i="5"/>
  <c r="V105" i="5"/>
  <c r="W105" i="5"/>
  <c r="X105" i="5"/>
  <c r="Y105" i="5"/>
  <c r="Z105" i="5"/>
  <c r="B106" i="5"/>
  <c r="C106" i="5"/>
  <c r="D106" i="5"/>
  <c r="E106" i="5"/>
  <c r="F106" i="5"/>
  <c r="G106" i="5"/>
  <c r="I106" i="5"/>
  <c r="J106" i="5"/>
  <c r="K106" i="5"/>
  <c r="L106" i="5"/>
  <c r="M106" i="5"/>
  <c r="N106" i="5"/>
  <c r="P106" i="5"/>
  <c r="Q106" i="5"/>
  <c r="R106" i="5"/>
  <c r="S106" i="5"/>
  <c r="T106" i="5"/>
  <c r="V106" i="5"/>
  <c r="W106" i="5"/>
  <c r="X106" i="5"/>
  <c r="Y106" i="5"/>
  <c r="Z106" i="5"/>
  <c r="B107" i="5"/>
  <c r="C107" i="5"/>
  <c r="D107" i="5"/>
  <c r="E107" i="5"/>
  <c r="F107" i="5"/>
  <c r="G107" i="5"/>
  <c r="I107" i="5"/>
  <c r="J107" i="5"/>
  <c r="K107" i="5"/>
  <c r="L107" i="5"/>
  <c r="M107" i="5"/>
  <c r="N107" i="5"/>
  <c r="P107" i="5"/>
  <c r="Q107" i="5"/>
  <c r="R107" i="5"/>
  <c r="S107" i="5"/>
  <c r="T107" i="5"/>
  <c r="V107" i="5"/>
  <c r="W107" i="5"/>
  <c r="X107" i="5"/>
  <c r="Y107" i="5"/>
  <c r="Z107" i="5"/>
  <c r="B108" i="5"/>
  <c r="C108" i="5"/>
  <c r="D108" i="5"/>
  <c r="E108" i="5"/>
  <c r="F108" i="5"/>
  <c r="G108" i="5"/>
  <c r="I108" i="5"/>
  <c r="J108" i="5"/>
  <c r="K108" i="5"/>
  <c r="L108" i="5"/>
  <c r="M108" i="5"/>
  <c r="N108" i="5"/>
  <c r="P108" i="5"/>
  <c r="Q108" i="5"/>
  <c r="R108" i="5"/>
  <c r="S108" i="5"/>
  <c r="T108" i="5"/>
  <c r="V108" i="5"/>
  <c r="W108" i="5"/>
  <c r="X108" i="5"/>
  <c r="Y108" i="5"/>
  <c r="Z108" i="5"/>
  <c r="B109" i="5"/>
  <c r="C109" i="5"/>
  <c r="D109" i="5"/>
  <c r="E109" i="5"/>
  <c r="F109" i="5"/>
  <c r="G109" i="5"/>
  <c r="I109" i="5"/>
  <c r="J109" i="5"/>
  <c r="K109" i="5"/>
  <c r="L109" i="5"/>
  <c r="M109" i="5"/>
  <c r="N109" i="5"/>
  <c r="P109" i="5"/>
  <c r="Q109" i="5"/>
  <c r="R109" i="5"/>
  <c r="S109" i="5"/>
  <c r="T109" i="5"/>
  <c r="V109" i="5"/>
  <c r="W109" i="5"/>
  <c r="X109" i="5"/>
  <c r="Y109" i="5"/>
  <c r="Z109" i="5"/>
  <c r="B110" i="5"/>
  <c r="C110" i="5"/>
  <c r="D110" i="5"/>
  <c r="E110" i="5"/>
  <c r="F110" i="5"/>
  <c r="G110" i="5"/>
  <c r="I110" i="5"/>
  <c r="J110" i="5"/>
  <c r="K110" i="5"/>
  <c r="L110" i="5"/>
  <c r="M110" i="5"/>
  <c r="N110" i="5"/>
  <c r="P110" i="5"/>
  <c r="Q110" i="5"/>
  <c r="R110" i="5"/>
  <c r="S110" i="5"/>
  <c r="T110" i="5"/>
  <c r="V110" i="5"/>
  <c r="W110" i="5"/>
  <c r="X110" i="5"/>
  <c r="Y110" i="5"/>
  <c r="Z110" i="5"/>
  <c r="B111" i="5"/>
  <c r="C111" i="5"/>
  <c r="D111" i="5"/>
  <c r="E111" i="5"/>
  <c r="F111" i="5"/>
  <c r="G111" i="5"/>
  <c r="I111" i="5"/>
  <c r="J111" i="5"/>
  <c r="K111" i="5"/>
  <c r="L111" i="5"/>
  <c r="M111" i="5"/>
  <c r="N111" i="5"/>
  <c r="P111" i="5"/>
  <c r="Q111" i="5"/>
  <c r="R111" i="5"/>
  <c r="S111" i="5"/>
  <c r="T111" i="5"/>
  <c r="V111" i="5"/>
  <c r="W111" i="5"/>
  <c r="X111" i="5"/>
  <c r="Y111" i="5"/>
  <c r="Z111" i="5"/>
  <c r="B112" i="5"/>
  <c r="C112" i="5"/>
  <c r="D112" i="5"/>
  <c r="E112" i="5"/>
  <c r="F112" i="5"/>
  <c r="G112" i="5"/>
  <c r="I112" i="5"/>
  <c r="J112" i="5"/>
  <c r="K112" i="5"/>
  <c r="L112" i="5"/>
  <c r="M112" i="5"/>
  <c r="N112" i="5"/>
  <c r="P112" i="5"/>
  <c r="Q112" i="5"/>
  <c r="R112" i="5"/>
  <c r="S112" i="5"/>
  <c r="T112" i="5"/>
  <c r="V112" i="5"/>
  <c r="W112" i="5"/>
  <c r="X112" i="5"/>
  <c r="Y112" i="5"/>
  <c r="Z112" i="5"/>
  <c r="B113" i="5"/>
  <c r="C113" i="5"/>
  <c r="D113" i="5"/>
  <c r="E113" i="5"/>
  <c r="F113" i="5"/>
  <c r="G113" i="5"/>
  <c r="I113" i="5"/>
  <c r="J113" i="5"/>
  <c r="K113" i="5"/>
  <c r="L113" i="5"/>
  <c r="M113" i="5"/>
  <c r="N113" i="5"/>
  <c r="P113" i="5"/>
  <c r="Q113" i="5"/>
  <c r="R113" i="5"/>
  <c r="S113" i="5"/>
  <c r="T113" i="5"/>
  <c r="V113" i="5"/>
  <c r="W113" i="5"/>
  <c r="X113" i="5"/>
  <c r="Y113" i="5"/>
  <c r="Z113" i="5"/>
  <c r="B114" i="5"/>
  <c r="C114" i="5"/>
  <c r="D114" i="5"/>
  <c r="E114" i="5"/>
  <c r="F114" i="5"/>
  <c r="G114" i="5"/>
  <c r="I114" i="5"/>
  <c r="J114" i="5"/>
  <c r="K114" i="5"/>
  <c r="L114" i="5"/>
  <c r="M114" i="5"/>
  <c r="N114" i="5"/>
  <c r="P114" i="5"/>
  <c r="Q114" i="5"/>
  <c r="R114" i="5"/>
  <c r="S114" i="5"/>
  <c r="T114" i="5"/>
  <c r="V114" i="5"/>
  <c r="W114" i="5"/>
  <c r="X114" i="5"/>
  <c r="Y114" i="5"/>
  <c r="Z114" i="5"/>
  <c r="B115" i="5"/>
  <c r="C115" i="5"/>
  <c r="D115" i="5"/>
  <c r="E115" i="5"/>
  <c r="F115" i="5"/>
  <c r="G115" i="5"/>
  <c r="I115" i="5"/>
  <c r="J115" i="5"/>
  <c r="K115" i="5"/>
  <c r="L115" i="5"/>
  <c r="M115" i="5"/>
  <c r="N115" i="5"/>
  <c r="P115" i="5"/>
  <c r="Q115" i="5"/>
  <c r="R115" i="5"/>
  <c r="S115" i="5"/>
  <c r="T115" i="5"/>
  <c r="V115" i="5"/>
  <c r="W115" i="5"/>
  <c r="X115" i="5"/>
  <c r="Y115" i="5"/>
  <c r="Z115" i="5"/>
  <c r="B116" i="5"/>
  <c r="C116" i="5"/>
  <c r="D116" i="5"/>
  <c r="E116" i="5"/>
  <c r="F116" i="5"/>
  <c r="G116" i="5"/>
  <c r="I116" i="5"/>
  <c r="J116" i="5"/>
  <c r="K116" i="5"/>
  <c r="L116" i="5"/>
  <c r="M116" i="5"/>
  <c r="N116" i="5"/>
  <c r="P116" i="5"/>
  <c r="Q116" i="5"/>
  <c r="R116" i="5"/>
  <c r="S116" i="5"/>
  <c r="T116" i="5"/>
  <c r="V116" i="5"/>
  <c r="W116" i="5"/>
  <c r="X116" i="5"/>
  <c r="Y116" i="5"/>
  <c r="Z116" i="5"/>
  <c r="B117" i="5"/>
  <c r="C117" i="5"/>
  <c r="D117" i="5"/>
  <c r="E117" i="5"/>
  <c r="F117" i="5"/>
  <c r="G117" i="5"/>
  <c r="I117" i="5"/>
  <c r="J117" i="5"/>
  <c r="K117" i="5"/>
  <c r="L117" i="5"/>
  <c r="M117" i="5"/>
  <c r="N117" i="5"/>
  <c r="P117" i="5"/>
  <c r="Q117" i="5"/>
  <c r="R117" i="5"/>
  <c r="S117" i="5"/>
  <c r="T117" i="5"/>
  <c r="V117" i="5"/>
  <c r="W117" i="5"/>
  <c r="X117" i="5"/>
  <c r="Y117" i="5"/>
  <c r="Z117" i="5"/>
  <c r="B118" i="5"/>
  <c r="C118" i="5"/>
  <c r="D118" i="5"/>
  <c r="E118" i="5"/>
  <c r="F118" i="5"/>
  <c r="G118" i="5"/>
  <c r="I118" i="5"/>
  <c r="J118" i="5"/>
  <c r="K118" i="5"/>
  <c r="L118" i="5"/>
  <c r="M118" i="5"/>
  <c r="N118" i="5"/>
  <c r="P118" i="5"/>
  <c r="Q118" i="5"/>
  <c r="R118" i="5"/>
  <c r="S118" i="5"/>
  <c r="T118" i="5"/>
  <c r="V118" i="5"/>
  <c r="W118" i="5"/>
  <c r="X118" i="5"/>
  <c r="Y118" i="5"/>
  <c r="Z118" i="5"/>
  <c r="B119" i="5"/>
  <c r="C119" i="5"/>
  <c r="D119" i="5"/>
  <c r="E119" i="5"/>
  <c r="F119" i="5"/>
  <c r="G119" i="5"/>
  <c r="I119" i="5"/>
  <c r="J119" i="5"/>
  <c r="K119" i="5"/>
  <c r="L119" i="5"/>
  <c r="M119" i="5"/>
  <c r="N119" i="5"/>
  <c r="P119" i="5"/>
  <c r="Q119" i="5"/>
  <c r="R119" i="5"/>
  <c r="S119" i="5"/>
  <c r="T119" i="5"/>
  <c r="V119" i="5"/>
  <c r="W119" i="5"/>
  <c r="X119" i="5"/>
  <c r="Y119" i="5"/>
  <c r="Z119" i="5"/>
  <c r="B120" i="5"/>
  <c r="C120" i="5"/>
  <c r="D120" i="5"/>
  <c r="E120" i="5"/>
  <c r="F120" i="5"/>
  <c r="G120" i="5"/>
  <c r="I120" i="5"/>
  <c r="J120" i="5"/>
  <c r="K120" i="5"/>
  <c r="L120" i="5"/>
  <c r="M120" i="5"/>
  <c r="N120" i="5"/>
  <c r="P120" i="5"/>
  <c r="Q120" i="5"/>
  <c r="R120" i="5"/>
  <c r="S120" i="5"/>
  <c r="T120" i="5"/>
  <c r="V120" i="5"/>
  <c r="W120" i="5"/>
  <c r="X120" i="5"/>
  <c r="Y120" i="5"/>
  <c r="Z120" i="5"/>
  <c r="B121" i="5"/>
  <c r="C121" i="5"/>
  <c r="D121" i="5"/>
  <c r="E121" i="5"/>
  <c r="F121" i="5"/>
  <c r="G121" i="5"/>
  <c r="I121" i="5"/>
  <c r="J121" i="5"/>
  <c r="K121" i="5"/>
  <c r="L121" i="5"/>
  <c r="M121" i="5"/>
  <c r="N121" i="5"/>
  <c r="P121" i="5"/>
  <c r="Q121" i="5"/>
  <c r="R121" i="5"/>
  <c r="S121" i="5"/>
  <c r="T121" i="5"/>
  <c r="V121" i="5"/>
  <c r="W121" i="5"/>
  <c r="X121" i="5"/>
  <c r="Y121" i="5"/>
  <c r="Z121" i="5"/>
  <c r="B122" i="5"/>
  <c r="C122" i="5"/>
  <c r="D122" i="5"/>
  <c r="E122" i="5"/>
  <c r="F122" i="5"/>
  <c r="G122" i="5"/>
  <c r="I122" i="5"/>
  <c r="J122" i="5"/>
  <c r="K122" i="5"/>
  <c r="L122" i="5"/>
  <c r="M122" i="5"/>
  <c r="N122" i="5"/>
  <c r="P122" i="5"/>
  <c r="Q122" i="5"/>
  <c r="R122" i="5"/>
  <c r="S122" i="5"/>
  <c r="T122" i="5"/>
  <c r="V122" i="5"/>
  <c r="W122" i="5"/>
  <c r="X122" i="5"/>
  <c r="Y122" i="5"/>
  <c r="Z122" i="5"/>
  <c r="B123" i="5"/>
  <c r="C123" i="5"/>
  <c r="D123" i="5"/>
  <c r="E123" i="5"/>
  <c r="F123" i="5"/>
  <c r="G123" i="5"/>
  <c r="I123" i="5"/>
  <c r="J123" i="5"/>
  <c r="K123" i="5"/>
  <c r="L123" i="5"/>
  <c r="M123" i="5"/>
  <c r="N123" i="5"/>
  <c r="P123" i="5"/>
  <c r="Q123" i="5"/>
  <c r="R123" i="5"/>
  <c r="S123" i="5"/>
  <c r="T123" i="5"/>
  <c r="V123" i="5"/>
  <c r="W123" i="5"/>
  <c r="X123" i="5"/>
  <c r="Y123" i="5"/>
  <c r="Z123" i="5"/>
  <c r="B124" i="5"/>
  <c r="C124" i="5"/>
  <c r="D124" i="5"/>
  <c r="E124" i="5"/>
  <c r="F124" i="5"/>
  <c r="G124" i="5"/>
  <c r="I124" i="5"/>
  <c r="J124" i="5"/>
  <c r="K124" i="5"/>
  <c r="L124" i="5"/>
  <c r="M124" i="5"/>
  <c r="N124" i="5"/>
  <c r="P124" i="5"/>
  <c r="Q124" i="5"/>
  <c r="R124" i="5"/>
  <c r="S124" i="5"/>
  <c r="T124" i="5"/>
  <c r="V124" i="5"/>
  <c r="W124" i="5"/>
  <c r="X124" i="5"/>
  <c r="Y124" i="5"/>
  <c r="Z124" i="5"/>
  <c r="B125" i="5"/>
  <c r="C125" i="5"/>
  <c r="D125" i="5"/>
  <c r="E125" i="5"/>
  <c r="F125" i="5"/>
  <c r="G125" i="5"/>
  <c r="I125" i="5"/>
  <c r="J125" i="5"/>
  <c r="K125" i="5"/>
  <c r="L125" i="5"/>
  <c r="M125" i="5"/>
  <c r="N125" i="5"/>
  <c r="P125" i="5"/>
  <c r="Q125" i="5"/>
  <c r="R125" i="5"/>
  <c r="S125" i="5"/>
  <c r="T125" i="5"/>
  <c r="V125" i="5"/>
  <c r="W125" i="5"/>
  <c r="X125" i="5"/>
  <c r="Y125" i="5"/>
  <c r="Z125" i="5"/>
  <c r="B126" i="5"/>
  <c r="C126" i="5"/>
  <c r="D126" i="5"/>
  <c r="E126" i="5"/>
  <c r="F126" i="5"/>
  <c r="G126" i="5"/>
  <c r="I126" i="5"/>
  <c r="J126" i="5"/>
  <c r="K126" i="5"/>
  <c r="L126" i="5"/>
  <c r="M126" i="5"/>
  <c r="N126" i="5"/>
  <c r="P126" i="5"/>
  <c r="Q126" i="5"/>
  <c r="R126" i="5"/>
  <c r="S126" i="5"/>
  <c r="T126" i="5"/>
  <c r="V126" i="5"/>
  <c r="W126" i="5"/>
  <c r="X126" i="5"/>
  <c r="Y126" i="5"/>
  <c r="Z126" i="5"/>
  <c r="B127" i="5"/>
  <c r="C127" i="5"/>
  <c r="D127" i="5"/>
  <c r="E127" i="5"/>
  <c r="F127" i="5"/>
  <c r="G127" i="5"/>
  <c r="I127" i="5"/>
  <c r="J127" i="5"/>
  <c r="K127" i="5"/>
  <c r="L127" i="5"/>
  <c r="M127" i="5"/>
  <c r="N127" i="5"/>
  <c r="P127" i="5"/>
  <c r="Q127" i="5"/>
  <c r="R127" i="5"/>
  <c r="S127" i="5"/>
  <c r="T127" i="5"/>
  <c r="V127" i="5"/>
  <c r="W127" i="5"/>
  <c r="X127" i="5"/>
  <c r="Y127" i="5"/>
  <c r="Z127" i="5"/>
  <c r="B128" i="5"/>
  <c r="C128" i="5"/>
  <c r="D128" i="5"/>
  <c r="E128" i="5"/>
  <c r="F128" i="5"/>
  <c r="G128" i="5"/>
  <c r="I128" i="5"/>
  <c r="J128" i="5"/>
  <c r="K128" i="5"/>
  <c r="L128" i="5"/>
  <c r="M128" i="5"/>
  <c r="N128" i="5"/>
  <c r="P128" i="5"/>
  <c r="Q128" i="5"/>
  <c r="R128" i="5"/>
  <c r="S128" i="5"/>
  <c r="T128" i="5"/>
  <c r="V128" i="5"/>
  <c r="W128" i="5"/>
  <c r="X128" i="5"/>
  <c r="Y128" i="5"/>
  <c r="Z128" i="5"/>
  <c r="B129" i="5"/>
  <c r="C129" i="5"/>
  <c r="D129" i="5"/>
  <c r="E129" i="5"/>
  <c r="F129" i="5"/>
  <c r="G129" i="5"/>
  <c r="I129" i="5"/>
  <c r="J129" i="5"/>
  <c r="K129" i="5"/>
  <c r="L129" i="5"/>
  <c r="M129" i="5"/>
  <c r="N129" i="5"/>
  <c r="P129" i="5"/>
  <c r="Q129" i="5"/>
  <c r="R129" i="5"/>
  <c r="S129" i="5"/>
  <c r="T129" i="5"/>
  <c r="V129" i="5"/>
  <c r="W129" i="5"/>
  <c r="X129" i="5"/>
  <c r="Y129" i="5"/>
  <c r="Z129" i="5"/>
  <c r="B130" i="5"/>
  <c r="C130" i="5"/>
  <c r="D130" i="5"/>
  <c r="E130" i="5"/>
  <c r="F130" i="5"/>
  <c r="G130" i="5"/>
  <c r="I130" i="5"/>
  <c r="J130" i="5"/>
  <c r="K130" i="5"/>
  <c r="L130" i="5"/>
  <c r="M130" i="5"/>
  <c r="N130" i="5"/>
  <c r="P130" i="5"/>
  <c r="Q130" i="5"/>
  <c r="R130" i="5"/>
  <c r="S130" i="5"/>
  <c r="T130" i="5"/>
  <c r="V130" i="5"/>
  <c r="W130" i="5"/>
  <c r="X130" i="5"/>
  <c r="Y130" i="5"/>
  <c r="Z130" i="5"/>
  <c r="B131" i="5"/>
  <c r="C131" i="5"/>
  <c r="D131" i="5"/>
  <c r="E131" i="5"/>
  <c r="F131" i="5"/>
  <c r="G131" i="5"/>
  <c r="I131" i="5"/>
  <c r="J131" i="5"/>
  <c r="K131" i="5"/>
  <c r="L131" i="5"/>
  <c r="M131" i="5"/>
  <c r="N131" i="5"/>
  <c r="P131" i="5"/>
  <c r="Q131" i="5"/>
  <c r="R131" i="5"/>
  <c r="S131" i="5"/>
  <c r="T131" i="5"/>
  <c r="V131" i="5"/>
  <c r="W131" i="5"/>
  <c r="X131" i="5"/>
  <c r="Y131" i="5"/>
  <c r="Z131" i="5"/>
  <c r="B132" i="5"/>
  <c r="C132" i="5"/>
  <c r="D132" i="5"/>
  <c r="E132" i="5"/>
  <c r="F132" i="5"/>
  <c r="G132" i="5"/>
  <c r="I132" i="5"/>
  <c r="J132" i="5"/>
  <c r="K132" i="5"/>
  <c r="L132" i="5"/>
  <c r="M132" i="5"/>
  <c r="N132" i="5"/>
  <c r="P132" i="5"/>
  <c r="Q132" i="5"/>
  <c r="R132" i="5"/>
  <c r="S132" i="5"/>
  <c r="T132" i="5"/>
  <c r="V132" i="5"/>
  <c r="W132" i="5"/>
  <c r="X132" i="5"/>
  <c r="Y132" i="5"/>
  <c r="Z132" i="5"/>
  <c r="B133" i="5"/>
  <c r="C133" i="5"/>
  <c r="D133" i="5"/>
  <c r="E133" i="5"/>
  <c r="F133" i="5"/>
  <c r="G133" i="5"/>
  <c r="I133" i="5"/>
  <c r="J133" i="5"/>
  <c r="K133" i="5"/>
  <c r="L133" i="5"/>
  <c r="M133" i="5"/>
  <c r="N133" i="5"/>
  <c r="P133" i="5"/>
  <c r="Q133" i="5"/>
  <c r="R133" i="5"/>
  <c r="S133" i="5"/>
  <c r="T133" i="5"/>
  <c r="V133" i="5"/>
  <c r="W133" i="5"/>
  <c r="X133" i="5"/>
  <c r="Y133" i="5"/>
  <c r="Z133" i="5"/>
  <c r="B134" i="5"/>
  <c r="C134" i="5"/>
  <c r="D134" i="5"/>
  <c r="E134" i="5"/>
  <c r="F134" i="5"/>
  <c r="G134" i="5"/>
  <c r="I134" i="5"/>
  <c r="J134" i="5"/>
  <c r="K134" i="5"/>
  <c r="L134" i="5"/>
  <c r="M134" i="5"/>
  <c r="N134" i="5"/>
  <c r="P134" i="5"/>
  <c r="Q134" i="5"/>
  <c r="R134" i="5"/>
  <c r="S134" i="5"/>
  <c r="T134" i="5"/>
  <c r="V134" i="5"/>
  <c r="W134" i="5"/>
  <c r="X134" i="5"/>
  <c r="Y134" i="5"/>
  <c r="Z134" i="5"/>
  <c r="B135" i="5"/>
  <c r="C135" i="5"/>
  <c r="D135" i="5"/>
  <c r="E135" i="5"/>
  <c r="F135" i="5"/>
  <c r="G135" i="5"/>
  <c r="I135" i="5"/>
  <c r="J135" i="5"/>
  <c r="K135" i="5"/>
  <c r="L135" i="5"/>
  <c r="M135" i="5"/>
  <c r="N135" i="5"/>
  <c r="P135" i="5"/>
  <c r="Q135" i="5"/>
  <c r="R135" i="5"/>
  <c r="S135" i="5"/>
  <c r="T135" i="5"/>
  <c r="V135" i="5"/>
  <c r="W135" i="5"/>
  <c r="X135" i="5"/>
  <c r="Y135" i="5"/>
  <c r="Z135" i="5"/>
  <c r="B136" i="5"/>
  <c r="C136" i="5"/>
  <c r="D136" i="5"/>
  <c r="E136" i="5"/>
  <c r="F136" i="5"/>
  <c r="G136" i="5"/>
  <c r="I136" i="5"/>
  <c r="J136" i="5"/>
  <c r="K136" i="5"/>
  <c r="L136" i="5"/>
  <c r="M136" i="5"/>
  <c r="N136" i="5"/>
  <c r="P136" i="5"/>
  <c r="Q136" i="5"/>
  <c r="R136" i="5"/>
  <c r="S136" i="5"/>
  <c r="T136" i="5"/>
  <c r="V136" i="5"/>
  <c r="W136" i="5"/>
  <c r="X136" i="5"/>
  <c r="Y136" i="5"/>
  <c r="Z136" i="5"/>
  <c r="B137" i="5"/>
  <c r="C137" i="5"/>
  <c r="D137" i="5"/>
  <c r="E137" i="5"/>
  <c r="F137" i="5"/>
  <c r="G137" i="5"/>
  <c r="I137" i="5"/>
  <c r="J137" i="5"/>
  <c r="K137" i="5"/>
  <c r="L137" i="5"/>
  <c r="M137" i="5"/>
  <c r="N137" i="5"/>
  <c r="P137" i="5"/>
  <c r="Q137" i="5"/>
  <c r="R137" i="5"/>
  <c r="S137" i="5"/>
  <c r="T137" i="5"/>
  <c r="V137" i="5"/>
  <c r="W137" i="5"/>
  <c r="X137" i="5"/>
  <c r="Y137" i="5"/>
  <c r="Z137" i="5"/>
  <c r="B138" i="5"/>
  <c r="C138" i="5"/>
  <c r="D138" i="5"/>
  <c r="E138" i="5"/>
  <c r="F138" i="5"/>
  <c r="G138" i="5"/>
  <c r="I138" i="5"/>
  <c r="J138" i="5"/>
  <c r="K138" i="5"/>
  <c r="L138" i="5"/>
  <c r="M138" i="5"/>
  <c r="N138" i="5"/>
  <c r="P138" i="5"/>
  <c r="Q138" i="5"/>
  <c r="R138" i="5"/>
  <c r="S138" i="5"/>
  <c r="T138" i="5"/>
  <c r="V138" i="5"/>
  <c r="W138" i="5"/>
  <c r="X138" i="5"/>
  <c r="Y138" i="5"/>
  <c r="Z138" i="5"/>
  <c r="B139" i="5"/>
  <c r="C139" i="5"/>
  <c r="D139" i="5"/>
  <c r="E139" i="5"/>
  <c r="F139" i="5"/>
  <c r="G139" i="5"/>
  <c r="I139" i="5"/>
  <c r="J139" i="5"/>
  <c r="K139" i="5"/>
  <c r="L139" i="5"/>
  <c r="M139" i="5"/>
  <c r="N139" i="5"/>
  <c r="P139" i="5"/>
  <c r="Q139" i="5"/>
  <c r="R139" i="5"/>
  <c r="S139" i="5"/>
  <c r="T139" i="5"/>
  <c r="V139" i="5"/>
  <c r="W139" i="5"/>
  <c r="X139" i="5"/>
  <c r="Y139" i="5"/>
  <c r="Z139" i="5"/>
  <c r="B140" i="5"/>
  <c r="C140" i="5"/>
  <c r="D140" i="5"/>
  <c r="E140" i="5"/>
  <c r="F140" i="5"/>
  <c r="G140" i="5"/>
  <c r="I140" i="5"/>
  <c r="J140" i="5"/>
  <c r="K140" i="5"/>
  <c r="L140" i="5"/>
  <c r="M140" i="5"/>
  <c r="N140" i="5"/>
  <c r="P140" i="5"/>
  <c r="Q140" i="5"/>
  <c r="R140" i="5"/>
  <c r="S140" i="5"/>
  <c r="T140" i="5"/>
  <c r="V140" i="5"/>
  <c r="W140" i="5"/>
  <c r="X140" i="5"/>
  <c r="Y140" i="5"/>
  <c r="Z140" i="5"/>
  <c r="B141" i="5"/>
  <c r="C141" i="5"/>
  <c r="D141" i="5"/>
  <c r="E141" i="5"/>
  <c r="F141" i="5"/>
  <c r="G141" i="5"/>
  <c r="I141" i="5"/>
  <c r="J141" i="5"/>
  <c r="K141" i="5"/>
  <c r="L141" i="5"/>
  <c r="M141" i="5"/>
  <c r="N141" i="5"/>
  <c r="P141" i="5"/>
  <c r="Q141" i="5"/>
  <c r="R141" i="5"/>
  <c r="S141" i="5"/>
  <c r="T141" i="5"/>
  <c r="W141" i="5"/>
  <c r="X141" i="5"/>
  <c r="Y141" i="5"/>
  <c r="Z141" i="5"/>
</calcChain>
</file>

<file path=xl/comments1.xml><?xml version="1.0" encoding="utf-8"?>
<comments xmlns="http://schemas.openxmlformats.org/spreadsheetml/2006/main">
  <authors>
    <author>A satisfied Microsoft Office user</author>
  </authors>
  <commentList>
    <comment ref="E8" authorId="0" shapeId="0">
      <text>
        <r>
          <rPr>
            <sz val="8"/>
            <color indexed="81"/>
            <rFont val="Tahoma"/>
          </rPr>
          <t xml:space="preserve">750,000 prudency actualized
</t>
        </r>
      </text>
    </comment>
  </commentList>
</comments>
</file>

<file path=xl/sharedStrings.xml><?xml version="1.0" encoding="utf-8"?>
<sst xmlns="http://schemas.openxmlformats.org/spreadsheetml/2006/main" count="1264" uniqueCount="300">
  <si>
    <t>WTI</t>
  </si>
  <si>
    <t>BRENT</t>
  </si>
  <si>
    <t>EXOTICS</t>
  </si>
  <si>
    <t>-</t>
  </si>
  <si>
    <t>TOTAL</t>
  </si>
  <si>
    <t>Swaps</t>
  </si>
  <si>
    <t>Delta</t>
  </si>
  <si>
    <t xml:space="preserve"> </t>
  </si>
  <si>
    <t>C.O.B.</t>
  </si>
  <si>
    <t xml:space="preserve">      </t>
  </si>
  <si>
    <t>Exchange</t>
  </si>
  <si>
    <t>Futures</t>
  </si>
  <si>
    <t>Opt Delta</t>
  </si>
  <si>
    <t>Options</t>
  </si>
  <si>
    <t>Net Crude</t>
  </si>
  <si>
    <t>Exotics</t>
  </si>
  <si>
    <t>Total</t>
  </si>
  <si>
    <t>Brent</t>
  </si>
  <si>
    <t>Wti</t>
  </si>
  <si>
    <t>Crude</t>
  </si>
  <si>
    <t>Totals</t>
  </si>
  <si>
    <t>Cal 01</t>
  </si>
  <si>
    <t>Cal 02</t>
  </si>
  <si>
    <t>Cal 03</t>
  </si>
  <si>
    <t>Cal 04</t>
  </si>
  <si>
    <t>Cal 05</t>
  </si>
  <si>
    <t>Cal 06-END</t>
  </si>
  <si>
    <t xml:space="preserve">Total </t>
  </si>
  <si>
    <t>Crude Oil Portfolio</t>
  </si>
  <si>
    <t>Curveshift</t>
  </si>
  <si>
    <t>OTC Opts</t>
  </si>
  <si>
    <t>D</t>
  </si>
  <si>
    <t>Previous Close</t>
  </si>
  <si>
    <t>Change</t>
  </si>
  <si>
    <t>Closing Price</t>
  </si>
  <si>
    <t>Canadian</t>
  </si>
  <si>
    <t>New Deals</t>
  </si>
  <si>
    <t>WTI-OTC</t>
  </si>
  <si>
    <t>Sensitivites</t>
  </si>
  <si>
    <t>Gamma</t>
  </si>
  <si>
    <t>Vega</t>
  </si>
  <si>
    <t>Theta</t>
  </si>
  <si>
    <t>2nd Order</t>
  </si>
  <si>
    <t>Sum</t>
  </si>
  <si>
    <t>H01</t>
  </si>
  <si>
    <t xml:space="preserve">Calculation of </t>
  </si>
  <si>
    <t>J01</t>
  </si>
  <si>
    <t>Estimated</t>
  </si>
  <si>
    <t>Actual</t>
  </si>
  <si>
    <t>Diff in Exchange Opt</t>
  </si>
  <si>
    <t>Yesterday</t>
  </si>
  <si>
    <t>Today's Curveshift</t>
  </si>
  <si>
    <t>Today's Greeks</t>
  </si>
  <si>
    <t>Est. Today</t>
  </si>
  <si>
    <t>Actual Today</t>
  </si>
  <si>
    <t>Difference</t>
  </si>
  <si>
    <t>Exotics Curve Shift</t>
  </si>
  <si>
    <t>Exotics Gamma</t>
  </si>
  <si>
    <t>Exotics Vega</t>
  </si>
  <si>
    <t>Exotics Forward VOL adj</t>
  </si>
  <si>
    <t>Exotics Theta Shift (in $)</t>
  </si>
  <si>
    <t>OTC Greeks</t>
  </si>
  <si>
    <t>Exchange Greeks</t>
  </si>
  <si>
    <t>Differnce in Exchange Options</t>
  </si>
  <si>
    <t>Change in</t>
  </si>
  <si>
    <t>Position</t>
  </si>
  <si>
    <t>Curve</t>
  </si>
  <si>
    <t xml:space="preserve">Totals </t>
  </si>
  <si>
    <t>Position Report</t>
  </si>
  <si>
    <t>(in MMBTU Equivalents)</t>
  </si>
  <si>
    <t>Option</t>
  </si>
  <si>
    <t>Exch.</t>
  </si>
  <si>
    <t>LIQUIDS POSITIONS - MMBtu CONVERSIONS</t>
  </si>
  <si>
    <t xml:space="preserve">Data Source: RSR 0500 Oracle </t>
  </si>
  <si>
    <t>Conversion</t>
  </si>
  <si>
    <t>MMBtu</t>
  </si>
  <si>
    <t>Portfolio</t>
  </si>
  <si>
    <t>Commodity</t>
  </si>
  <si>
    <t>(BBL's)</t>
  </si>
  <si>
    <t>Factor</t>
  </si>
  <si>
    <t>Equivalent</t>
  </si>
  <si>
    <t>WTI Crude</t>
  </si>
  <si>
    <t>WTI Canada</t>
  </si>
  <si>
    <t>Subtotal:</t>
  </si>
  <si>
    <t>(in bbls Equivalents)</t>
  </si>
  <si>
    <t>Prudency Calculations</t>
  </si>
  <si>
    <t>Spread Postition</t>
  </si>
  <si>
    <t>$ Prudency on</t>
  </si>
  <si>
    <t>Total Positions</t>
  </si>
  <si>
    <t>000's</t>
  </si>
  <si>
    <t>Prudency</t>
  </si>
  <si>
    <t>$</t>
  </si>
  <si>
    <t xml:space="preserve">Prudency Reserve (000's)  </t>
  </si>
  <si>
    <t xml:space="preserve">COB </t>
  </si>
  <si>
    <t>Prior</t>
  </si>
  <si>
    <t>* Today's Prudency *</t>
  </si>
  <si>
    <t>Today's</t>
  </si>
  <si>
    <t>Day's</t>
  </si>
  <si>
    <t>Outright</t>
  </si>
  <si>
    <t>Spread</t>
  </si>
  <si>
    <t>Portfolio Description</t>
  </si>
  <si>
    <t>(Income)Loss</t>
  </si>
  <si>
    <t xml:space="preserve">     Total</t>
  </si>
  <si>
    <t>* Outright Position Prudency</t>
  </si>
  <si>
    <t>- defined as the monthly net present value position expressed in crude oil volume equivalents</t>
  </si>
  <si>
    <t xml:space="preserve">  multiplied by the prudent curve factor.  Represents the cost of flattening the individual portfolio </t>
  </si>
  <si>
    <t xml:space="preserve">  under current market conditions.</t>
  </si>
  <si>
    <t>* Spread Position Prudency</t>
  </si>
  <si>
    <t xml:space="preserve">- defined as the lesser of total net present value position expressed in crude oil volume equivalents which </t>
  </si>
  <si>
    <t xml:space="preserve">  results from a comparison of absolute crude oil equivalent long and short positions by individual portfolio.</t>
  </si>
  <si>
    <t xml:space="preserve">  The Spread Volume Position is multiplied by the Spread Prudency Factor of $.02/bbl. to arrive at Spread </t>
  </si>
  <si>
    <t xml:space="preserve">  Prudency Dollars.  Represents the incremental additional cost to the portfolio to flatten a portfolio's</t>
  </si>
  <si>
    <t xml:space="preserve">  cross-commodity positions.</t>
  </si>
  <si>
    <t>TODAY'S CURVES</t>
  </si>
  <si>
    <t>option</t>
  </si>
  <si>
    <t>volatility</t>
  </si>
  <si>
    <t>%</t>
  </si>
  <si>
    <t>Month</t>
  </si>
  <si>
    <t>Daily Changes</t>
  </si>
  <si>
    <t>Crude Portfolio</t>
  </si>
  <si>
    <t>Daily Reporting Package</t>
  </si>
  <si>
    <t xml:space="preserve">Distribution:     </t>
  </si>
  <si>
    <t xml:space="preserve">                   </t>
  </si>
  <si>
    <t>K01</t>
  </si>
  <si>
    <t>M01</t>
  </si>
  <si>
    <t>N01</t>
  </si>
  <si>
    <t>WTI-II</t>
  </si>
  <si>
    <t>Brent-II</t>
  </si>
  <si>
    <t>WTI-II-OTC</t>
  </si>
  <si>
    <t>WTI-II Swap Curve Shift</t>
  </si>
  <si>
    <t>WTI-II OTC Option Curve Shift</t>
  </si>
  <si>
    <t>WTI-I</t>
  </si>
  <si>
    <t>Q01</t>
  </si>
  <si>
    <t>U01</t>
  </si>
  <si>
    <t>CAL 01</t>
  </si>
  <si>
    <t>CAL 02</t>
  </si>
  <si>
    <t>CAL 03</t>
  </si>
  <si>
    <t>CAL 04</t>
  </si>
  <si>
    <t>CAL 05</t>
  </si>
  <si>
    <t>CAL 06</t>
  </si>
  <si>
    <t>CAL 07</t>
  </si>
  <si>
    <t>CAL 08</t>
  </si>
  <si>
    <t>CAL 09</t>
  </si>
  <si>
    <t>Brokerage fee/Origination</t>
  </si>
  <si>
    <t>Correction</t>
  </si>
  <si>
    <t>Brent CFD'S</t>
  </si>
  <si>
    <t>Pavel Zadorozhny</t>
  </si>
  <si>
    <t>CAL 10</t>
  </si>
  <si>
    <t>CAL 11</t>
  </si>
  <si>
    <t xml:space="preserve">WTI </t>
  </si>
  <si>
    <t>V01</t>
  </si>
  <si>
    <t>Prev Vol</t>
  </si>
  <si>
    <t>Curr Vol</t>
  </si>
  <si>
    <t>Heating Oil</t>
  </si>
  <si>
    <t>London Portfolio
L
t
0
020
NXC1
FO-WTI</t>
  </si>
  <si>
    <t>London Portfolio
L
u
0
010
PLATTS-N61S
FO-NYH1%</t>
  </si>
  <si>
    <t>London Portfolio
L
u
0
020
PLATTS-N61SPOT
FO-NYH1%</t>
  </si>
  <si>
    <t>London Portfolio
L
v
0
010
HSMF
FO-HSMF</t>
  </si>
  <si>
    <t>London Portfolio
L
v
0
020
HSMF
FO-HSMF</t>
  </si>
  <si>
    <t>London Portfolio
L
w
0
010
HS-FOB-ROTDAM
FO-HSNF</t>
  </si>
  <si>
    <t>London Portfolio
L
w
0
020
HS-M100
FO-HSNF</t>
  </si>
  <si>
    <t>London Portfolio
L
x
0
010
LSSR
FO-LSSR</t>
  </si>
  <si>
    <t>Swaps Qty</t>
  </si>
  <si>
    <t>Hedge Qty</t>
  </si>
  <si>
    <t>Total Swaps Qty</t>
  </si>
  <si>
    <t>Total Hedge Qty</t>
  </si>
  <si>
    <t>X01</t>
  </si>
  <si>
    <t>Z01</t>
  </si>
  <si>
    <t>Products-II</t>
  </si>
  <si>
    <t>HO Swaps</t>
  </si>
  <si>
    <t>HO Opt Delta</t>
  </si>
  <si>
    <t>HU Swaps</t>
  </si>
  <si>
    <t>HU Opt Delta</t>
  </si>
  <si>
    <t>Crude Oil Portfolio 2 - Daily Changes</t>
  </si>
  <si>
    <t>Crude Oil Portfolio 2 - Today's Positions</t>
  </si>
  <si>
    <t>PRODUCTS - I</t>
  </si>
  <si>
    <t>Products</t>
  </si>
  <si>
    <t>Crude Oil Portfolio 1 - Today's Position</t>
  </si>
  <si>
    <t>Crude Oil Portfolio 1 - Daily Changes</t>
  </si>
  <si>
    <t>PRODUCTS - II</t>
  </si>
  <si>
    <t>BRENT - II</t>
  </si>
  <si>
    <t>WTI - II</t>
  </si>
  <si>
    <t>TOTAL CRUDE - II</t>
  </si>
  <si>
    <t>Crude Oil Portfolio 1 &amp; 2 - Today's Position</t>
  </si>
  <si>
    <t>OTC Opt</t>
  </si>
  <si>
    <t>Exch Opt</t>
  </si>
  <si>
    <t>WTI &amp; BRENT</t>
  </si>
  <si>
    <t>Exch Opts</t>
  </si>
  <si>
    <t>Brent-I</t>
  </si>
  <si>
    <t>PRODUCTS</t>
  </si>
  <si>
    <t>Crude Oil Portfolio 1 &amp; 2</t>
  </si>
  <si>
    <t>PRIOR CURVES</t>
  </si>
  <si>
    <t>Don Schroeder</t>
  </si>
  <si>
    <t>F02</t>
  </si>
  <si>
    <t>Heat/Unleaded Curve Shift</t>
  </si>
  <si>
    <t>Unleaded</t>
  </si>
  <si>
    <t>SWAPS</t>
  </si>
  <si>
    <t>London Portfolio
L
y
649665
010
HS-SING-180
HSFS</t>
  </si>
  <si>
    <t>London Portfolio
L
z
649666
010
DUBAICRUDE
DUBAI</t>
  </si>
  <si>
    <t>G02</t>
  </si>
  <si>
    <t>H02</t>
  </si>
  <si>
    <t>Future</t>
  </si>
  <si>
    <t>Swap</t>
  </si>
  <si>
    <t>WTI Future</t>
  </si>
  <si>
    <t>WTI Swap</t>
  </si>
  <si>
    <t>J02</t>
  </si>
  <si>
    <t>K02</t>
  </si>
  <si>
    <t>Heat</t>
  </si>
  <si>
    <t>Spr Opt</t>
  </si>
  <si>
    <t>Phil's</t>
  </si>
  <si>
    <t>Crude Oil Portfolio 1 Thru 3 - Today's Position</t>
  </si>
  <si>
    <t>Crude Oil Portfolio 1 Thru 3 - Daily Changes</t>
  </si>
  <si>
    <t>Crude Oil Portfolio 3 - Today's Position</t>
  </si>
  <si>
    <t>BRENT - 3</t>
  </si>
  <si>
    <t>WTI - 3</t>
  </si>
  <si>
    <t>Crude Oil Portfolio 3 - Daily Changes</t>
  </si>
  <si>
    <t>Crude Oil Portfolio 3 - Prior Position</t>
  </si>
  <si>
    <t>TOTAL CRUDE - 3</t>
  </si>
  <si>
    <t>BRENT - 2</t>
  </si>
  <si>
    <t>WTI - 2</t>
  </si>
  <si>
    <t>PRODUCTS - 2</t>
  </si>
  <si>
    <t>TOTAL CRUDE - 2</t>
  </si>
  <si>
    <t>Brent-2</t>
  </si>
  <si>
    <t>WTI-2</t>
  </si>
  <si>
    <t>Products-2</t>
  </si>
  <si>
    <t>Brent-3</t>
  </si>
  <si>
    <t>Wti-3</t>
  </si>
  <si>
    <t>BRENT - 1</t>
  </si>
  <si>
    <t>WTI - 1</t>
  </si>
  <si>
    <t>TOTAL CRUDE - 1</t>
  </si>
  <si>
    <t>Brent-1</t>
  </si>
  <si>
    <t>Wti-1</t>
  </si>
  <si>
    <t>Products-1</t>
  </si>
  <si>
    <t>BRENT - 1 Thru 3</t>
  </si>
  <si>
    <t>WTI - 1 Thru 3</t>
  </si>
  <si>
    <t>PRODUCTS - 1 Thru 3</t>
  </si>
  <si>
    <t>TOTAL CRUDE - 1 Thru 3</t>
  </si>
  <si>
    <t>WTI-3</t>
  </si>
  <si>
    <t>WTI-1</t>
  </si>
  <si>
    <t>WTI-2-HO</t>
  </si>
  <si>
    <t>WTI-2-HU</t>
  </si>
  <si>
    <t>WTI-3-OTC</t>
  </si>
  <si>
    <t>WTI-3-EXC</t>
  </si>
  <si>
    <t>WTI-1 Swap Curve Shift</t>
  </si>
  <si>
    <t>WTI-1 OTC Option Curve Shift</t>
  </si>
  <si>
    <t>WTI-1 Futures Curve Shift</t>
  </si>
  <si>
    <t>WTI-3 Exchange Option Curve Shift</t>
  </si>
  <si>
    <t>WTI-3 Swap Curve Shift</t>
  </si>
  <si>
    <t>WTI-3 OTC Option Curve Shift</t>
  </si>
  <si>
    <t>Brent-3 Swap Curve Shift</t>
  </si>
  <si>
    <t>Brent-3 OTC Curve Shift</t>
  </si>
  <si>
    <t>Brent-2 Swap Curve Shift</t>
  </si>
  <si>
    <t>Brent-1 Swap Curve Shift</t>
  </si>
  <si>
    <t>Brent-1 Option Curve Shift</t>
  </si>
  <si>
    <t>Brent-1 Futures Curve Shift</t>
  </si>
  <si>
    <t>WTI Volatility</t>
  </si>
  <si>
    <t>PRIOR</t>
  </si>
  <si>
    <t>Heat/Unl</t>
  </si>
  <si>
    <t>POS</t>
  </si>
  <si>
    <t>M02</t>
  </si>
  <si>
    <t>N02</t>
  </si>
  <si>
    <t>Q02</t>
  </si>
  <si>
    <t>U02</t>
  </si>
  <si>
    <t>V02</t>
  </si>
  <si>
    <t>Bill White</t>
  </si>
  <si>
    <t xml:space="preserve">
04-May-2001
06:39:26 PM</t>
  </si>
  <si>
    <t>WTI Portfolio
K
A
1127392
010
FUTURES
BRENT</t>
  </si>
  <si>
    <t>WTI Portfolio
K
A
1127392
020
OTC
BRENT</t>
  </si>
  <si>
    <t>WTI Portfolio
K
B
1127393
010
ALL
AFF</t>
  </si>
  <si>
    <t>WTI Portfolio
K
C
1127394
010
ALL
CAND-EGSC</t>
  </si>
  <si>
    <t>WTI Portfolio
K
D
1127395
010
ALL
CAND-ERMS</t>
  </si>
  <si>
    <t>WTI Portfolio
K
F
1127396
010
FUTURES
OIL-PRC</t>
  </si>
  <si>
    <t>WTI Portfolio
K
F
1127396
020
PHYSICAL
OIL-PRC</t>
  </si>
  <si>
    <t>WTI Portfolio
K
F
1127396
030
OTHER
OIL-PRC</t>
  </si>
  <si>
    <t>WTI Portfolio
K
F
1127396
040
NXC1
OIL-PRC</t>
  </si>
  <si>
    <t>WTI Portfolio
K
F
1127396
050
NXAVCPROMPT
OIL-PRC</t>
  </si>
  <si>
    <t>WTI Portfolio
K
I
1127397
010
NYMEX
OIL-PRC-II</t>
  </si>
  <si>
    <t>WTI Portfolio
K
J
1127398
010
IPE
BRENT-II</t>
  </si>
  <si>
    <t>WTI Portfolio
K
J
1127398
020
BRENT-PHY
BRENT-II</t>
  </si>
  <si>
    <t>WTI Portfolio
K
Q
1127400
010
NXHO-SPOT
Oil-Prc-HO</t>
  </si>
  <si>
    <t>WTI Portfolio
K
R
1127401
010
HU-FUTURES
Oil-Prc-HU</t>
  </si>
  <si>
    <t>WTI Portfolio
K
S
1127402
010
NXHO-SPOT
Oil-Pr2-HO</t>
  </si>
  <si>
    <t>WTI Portfolio
K
T
1127403
010
HU-FUTURES
Oil-Pr2-HU</t>
  </si>
  <si>
    <t>WTI Portfolio
K
U
1127404
010
NXC1
Oil-Prc-3</t>
  </si>
  <si>
    <t>WTI Portfolio
K
U
1127404
010
NXC1-OPT
Oil-Prc-3</t>
  </si>
  <si>
    <t>WTI Portfolio
K
U
1127404
010
NXC1-OPT-1
Oil-Prc-3</t>
  </si>
  <si>
    <t>WTI Portfolio
K
U
1127404
020
FUTURES
Oil-Prc-3</t>
  </si>
  <si>
    <t>WTI Portfolio
K
U
1127404
030
NXAVCPROMPT
Oil-Prc-3</t>
  </si>
  <si>
    <t>WTI Portfolio
K
U
1127404
040
NX CONT AVG
Oil-Prc-3</t>
  </si>
  <si>
    <t>WTI Portfolio
K
U
1127404
040
NX-CONT-AVG-1
Oil-Prc-3</t>
  </si>
  <si>
    <t>WTI Portfolio
K
U
1127404
040
NXC2
Oil-Prc-3</t>
  </si>
  <si>
    <t>WTI Portfolio
K
U
1127404
040
NXC3
Oil-Prc-3</t>
  </si>
  <si>
    <t>WTI Portfolio
K
U
1127404
050
CANNXAVCPROMPT
Oil-Prc-3</t>
  </si>
  <si>
    <t>WTI Portfolio
K
U
1127404
060
NXAVCYEAR
Oil-Prc-3</t>
  </si>
  <si>
    <t>WTI Portfolio
K
V
1127405
010
BRENT
Oil-Brnt-3</t>
  </si>
  <si>
    <t>WTI Portfolio
K
V
1127405
020
BRENT-NXC1
Oil-Brnt-3</t>
  </si>
  <si>
    <t>WTI Portfolio
K
V
1127405
020
BRENT-OPT
Oil-Brnt-3</t>
  </si>
  <si>
    <t>WTI Portfolio
K
V
1127405
030
BRENT-CONT-AVG
Oil-Brnt-3</t>
  </si>
  <si>
    <t>WTI Portfolio
K
V
1127405
030
BRENTPROMPT
Oil-Brnt-3</t>
  </si>
  <si>
    <t>WTI Portfolio
K
V
1127405
030
BRNTDT
Oil-Brnt-3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</si>
</sst>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4">
    <numFmt numFmtId="5" formatCode="&quot;$&quot;#,##0_);\(&quot;$&quot;#,##0\)"/>
    <numFmt numFmtId="43" formatCode="_(* #,##0.00_);_(* \(#,##0.00\);_(* &quot;-&quot;??_);_(@_)"/>
    <numFmt numFmtId="165" formatCode="#,##0.0_);[Red]\(#,##0.0\)"/>
    <numFmt numFmtId="167" formatCode="General_)"/>
    <numFmt numFmtId="168" formatCode="mmm\-yy_)"/>
    <numFmt numFmtId="170" formatCode="0.000_)"/>
    <numFmt numFmtId="172" formatCode="0.00_)"/>
    <numFmt numFmtId="174" formatCode="0.0000_)"/>
    <numFmt numFmtId="175" formatCode="#,##0.000_);\(#,##0.000\)"/>
    <numFmt numFmtId="178" formatCode="0.000"/>
    <numFmt numFmtId="179" formatCode="0.00000"/>
    <numFmt numFmtId="180" formatCode="0.0000"/>
    <numFmt numFmtId="181" formatCode="mmm\-dd\-yy"/>
    <numFmt numFmtId="184" formatCode="mmmm\ dd\,\ yyyy"/>
    <numFmt numFmtId="188" formatCode="#,##0.000_);[Red]\(#,##0.000\)"/>
    <numFmt numFmtId="197" formatCode="dd\-mmm_)"/>
    <numFmt numFmtId="198" formatCode="mm/dd/yy_)"/>
    <numFmt numFmtId="205" formatCode="_(* #,##0_);_(* \(#,##0\);_(* &quot;-&quot;??_);_(@_)"/>
    <numFmt numFmtId="208" formatCode="0_);[Red]\(0\)"/>
    <numFmt numFmtId="209" formatCode="_(* #,##0.000_);_(* \(#,##0.000\);_(* &quot;-&quot;??_);_(@_)"/>
    <numFmt numFmtId="210" formatCode="0.000%"/>
    <numFmt numFmtId="211" formatCode="dd\-mmm\-yy\ hh:mm"/>
    <numFmt numFmtId="212" formatCode="_(* #,##0.0000_);_(* \(#,##0.0000\);_(* &quot;-&quot;??_);_(@_)"/>
    <numFmt numFmtId="217" formatCode="dd\-mmm\-yy"/>
  </numFmts>
  <fonts count="71" x14ac:knownFonts="1">
    <font>
      <b/>
      <sz val="10"/>
      <name val="Britannic Bold"/>
      <family val="2"/>
    </font>
    <font>
      <b/>
      <sz val="10"/>
      <name val="Arial"/>
    </font>
    <font>
      <i/>
      <sz val="10"/>
      <name val="Arial"/>
    </font>
    <font>
      <b/>
      <i/>
      <sz val="10"/>
      <name val="Arial"/>
    </font>
    <font>
      <sz val="10"/>
      <name val="Arial"/>
    </font>
    <font>
      <sz val="10"/>
      <name val="MS Sans Serif"/>
    </font>
    <font>
      <sz val="10"/>
      <name val="Courier"/>
    </font>
    <font>
      <sz val="9"/>
      <color indexed="9"/>
      <name val="Arial"/>
      <family val="2"/>
    </font>
    <font>
      <b/>
      <sz val="9"/>
      <color indexed="9"/>
      <name val="Arial"/>
      <family val="2"/>
    </font>
    <font>
      <b/>
      <i/>
      <sz val="11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</font>
    <font>
      <b/>
      <sz val="10"/>
      <color indexed="8"/>
      <name val="Arial"/>
      <family val="2"/>
    </font>
    <font>
      <b/>
      <sz val="9"/>
      <color indexed="8"/>
      <name val="Arial"/>
      <family val="2"/>
    </font>
    <font>
      <b/>
      <sz val="9"/>
      <color indexed="8"/>
      <name val="Arial"/>
    </font>
    <font>
      <b/>
      <sz val="9"/>
      <name val="Arial"/>
    </font>
    <font>
      <b/>
      <sz val="8"/>
      <name val="Arial"/>
      <family val="2"/>
    </font>
    <font>
      <b/>
      <sz val="8"/>
      <color indexed="8"/>
      <name val="Arial"/>
    </font>
    <font>
      <b/>
      <sz val="8"/>
      <name val="Arial"/>
    </font>
    <font>
      <b/>
      <i/>
      <sz val="10"/>
      <color indexed="8"/>
      <name val="Arial"/>
      <family val="2"/>
    </font>
    <font>
      <sz val="10"/>
      <color indexed="12"/>
      <name val="Courier"/>
    </font>
    <font>
      <b/>
      <sz val="10"/>
      <name val="Arial"/>
      <family val="2"/>
    </font>
    <font>
      <b/>
      <i/>
      <sz val="48"/>
      <name val="Arial"/>
    </font>
    <font>
      <sz val="48"/>
      <name val="Arial"/>
      <family val="2"/>
    </font>
    <font>
      <i/>
      <sz val="36"/>
      <name val="Arial"/>
    </font>
    <font>
      <sz val="36"/>
      <name val="Arial"/>
      <family val="2"/>
    </font>
    <font>
      <b/>
      <i/>
      <sz val="11"/>
      <name val="Arial"/>
      <family val="2"/>
    </font>
    <font>
      <sz val="11"/>
      <name val="Times New Roman"/>
      <family val="1"/>
    </font>
    <font>
      <sz val="11"/>
      <color indexed="8"/>
      <name val="Times New Roman"/>
      <family val="1"/>
    </font>
    <font>
      <b/>
      <sz val="10"/>
      <name val="Times New Roman"/>
    </font>
    <font>
      <b/>
      <i/>
      <sz val="12"/>
      <name val="Arial"/>
      <family val="2"/>
    </font>
    <font>
      <b/>
      <sz val="11"/>
      <name val="Arial"/>
      <family val="2"/>
    </font>
    <font>
      <b/>
      <sz val="11"/>
      <color indexed="18"/>
      <name val="Arial"/>
      <family val="2"/>
    </font>
    <font>
      <b/>
      <sz val="10"/>
      <color indexed="18"/>
      <name val="Arial"/>
      <family val="2"/>
    </font>
    <font>
      <sz val="9"/>
      <name val="Arial"/>
      <family val="2"/>
    </font>
    <font>
      <b/>
      <i/>
      <sz val="12"/>
      <color indexed="10"/>
      <name val="Courier"/>
      <family val="3"/>
    </font>
    <font>
      <b/>
      <sz val="10"/>
      <name val="Courier"/>
    </font>
    <font>
      <i/>
      <sz val="10"/>
      <name val="Courier"/>
    </font>
    <font>
      <sz val="10"/>
      <name val="Arial"/>
      <family val="2"/>
    </font>
    <font>
      <b/>
      <sz val="9"/>
      <name val="Arial"/>
      <family val="2"/>
    </font>
    <font>
      <sz val="10"/>
      <color indexed="8"/>
      <name val="Arial"/>
    </font>
    <font>
      <b/>
      <u/>
      <sz val="14"/>
      <color indexed="8"/>
      <name val="Arial"/>
      <family val="2"/>
    </font>
    <font>
      <u/>
      <sz val="14"/>
      <name val="Arial"/>
      <family val="2"/>
    </font>
    <font>
      <b/>
      <sz val="10"/>
      <color indexed="39"/>
      <name val="Arial"/>
      <family val="2"/>
    </font>
    <font>
      <b/>
      <u/>
      <sz val="12"/>
      <color indexed="8"/>
      <name val="Arial"/>
      <family val="2"/>
    </font>
    <font>
      <sz val="11"/>
      <color indexed="8"/>
      <name val="Arial"/>
      <family val="2"/>
    </font>
    <font>
      <strike/>
      <sz val="36"/>
      <name val="Arial"/>
    </font>
    <font>
      <sz val="8"/>
      <name val="Tahoma"/>
      <family val="2"/>
    </font>
    <font>
      <sz val="8"/>
      <color indexed="81"/>
      <name val="Tahoma"/>
    </font>
    <font>
      <b/>
      <sz val="16"/>
      <name val="Arial"/>
      <family val="2"/>
    </font>
    <font>
      <b/>
      <sz val="10"/>
      <name val="Britannic Bold"/>
      <family val="2"/>
    </font>
    <font>
      <b/>
      <sz val="8"/>
      <name val="Britannic Bold"/>
      <family val="2"/>
    </font>
    <font>
      <b/>
      <i/>
      <sz val="14"/>
      <color indexed="18"/>
      <name val="Arial"/>
      <family val="2"/>
    </font>
    <font>
      <b/>
      <sz val="10"/>
      <color indexed="17"/>
      <name val="Arial"/>
      <family val="2"/>
    </font>
    <font>
      <sz val="10"/>
      <color indexed="12"/>
      <name val="Arial"/>
      <family val="2"/>
    </font>
    <font>
      <b/>
      <sz val="8"/>
      <color indexed="8"/>
      <name val="Arial"/>
      <family val="2"/>
    </font>
    <font>
      <b/>
      <sz val="10"/>
      <name val="Courier"/>
      <family val="3"/>
    </font>
    <font>
      <b/>
      <sz val="12"/>
      <color indexed="18"/>
      <name val="Britannic Bold"/>
      <family val="2"/>
    </font>
    <font>
      <b/>
      <sz val="12"/>
      <color indexed="17"/>
      <name val="Britannic Bold"/>
      <family val="2"/>
    </font>
    <font>
      <b/>
      <sz val="12"/>
      <color indexed="28"/>
      <name val="Britannic Bold"/>
      <family val="2"/>
    </font>
    <font>
      <b/>
      <u/>
      <sz val="12"/>
      <name val="Britannic Bold"/>
      <family val="2"/>
    </font>
    <font>
      <b/>
      <sz val="10"/>
      <color indexed="10"/>
      <name val="Arial"/>
      <family val="2"/>
    </font>
    <font>
      <b/>
      <sz val="10"/>
      <name val="Symbol"/>
      <family val="1"/>
      <charset val="2"/>
    </font>
    <font>
      <sz val="10"/>
      <name val="Britannic Bold"/>
    </font>
    <font>
      <sz val="10"/>
      <name val="Courier"/>
      <family val="3"/>
    </font>
    <font>
      <vertAlign val="subscript"/>
      <sz val="10"/>
      <name val="Arial"/>
      <family val="2"/>
    </font>
    <font>
      <sz val="10"/>
      <name val="Britannic Bold"/>
      <family val="2"/>
    </font>
    <font>
      <b/>
      <vertAlign val="subscript"/>
      <sz val="10"/>
      <name val="Arial"/>
    </font>
    <font>
      <b/>
      <sz val="10"/>
      <name val="Britannic Bold"/>
      <family val="2"/>
    </font>
    <font>
      <b/>
      <vertAlign val="subscript"/>
      <sz val="10"/>
      <name val="Arial"/>
      <family val="2"/>
    </font>
    <font>
      <sz val="8"/>
      <name val="Tahoma"/>
      <family val="2"/>
    </font>
  </fonts>
  <fills count="15">
    <fill>
      <patternFill patternType="none"/>
    </fill>
    <fill>
      <patternFill patternType="gray125"/>
    </fill>
    <fill>
      <patternFill patternType="mediumGray">
        <fgColor indexed="13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</fills>
  <borders count="3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0">
    <xf numFmtId="0" fontId="0" fillId="0" borderId="0"/>
    <xf numFmtId="43" fontId="4" fillId="0" borderId="0" applyFont="0" applyFill="0" applyBorder="0" applyAlignment="0" applyProtection="0"/>
    <xf numFmtId="0" fontId="5" fillId="2" borderId="0" applyNumberFormat="0" applyFont="0" applyAlignment="0" applyProtection="0"/>
    <xf numFmtId="167" fontId="6" fillId="0" borderId="0"/>
    <xf numFmtId="167" fontId="6" fillId="0" borderId="0"/>
    <xf numFmtId="0" fontId="4" fillId="0" borderId="0" applyBorder="0"/>
    <xf numFmtId="0" fontId="4" fillId="0" borderId="0" applyBorder="0"/>
    <xf numFmtId="167" fontId="6" fillId="0" borderId="0"/>
    <xf numFmtId="0" fontId="4" fillId="0" borderId="0" applyBorder="0"/>
    <xf numFmtId="0" fontId="4" fillId="0" borderId="0" applyBorder="0"/>
  </cellStyleXfs>
  <cellXfs count="687">
    <xf numFmtId="0" fontId="0" fillId="0" borderId="0" xfId="0"/>
    <xf numFmtId="37" fontId="0" fillId="0" borderId="0" xfId="0" applyNumberFormat="1"/>
    <xf numFmtId="165" fontId="9" fillId="0" borderId="0" xfId="0" applyNumberFormat="1" applyFont="1" applyFill="1"/>
    <xf numFmtId="165" fontId="10" fillId="0" borderId="0" xfId="0" applyNumberFormat="1" applyFont="1"/>
    <xf numFmtId="165" fontId="12" fillId="0" borderId="0" xfId="0" applyNumberFormat="1" applyFont="1"/>
    <xf numFmtId="1" fontId="13" fillId="0" borderId="0" xfId="0" applyNumberFormat="1" applyFont="1" applyFill="1" applyAlignment="1">
      <alignment horizontal="centerContinuous"/>
    </xf>
    <xf numFmtId="0" fontId="0" fillId="0" borderId="0" xfId="0" applyAlignment="1">
      <alignment horizontal="centerContinuous"/>
    </xf>
    <xf numFmtId="1" fontId="12" fillId="0" borderId="0" xfId="0" applyNumberFormat="1" applyFont="1" applyFill="1" applyAlignment="1">
      <alignment horizontal="left"/>
    </xf>
    <xf numFmtId="165" fontId="12" fillId="3" borderId="0" xfId="0" applyNumberFormat="1" applyFont="1" applyFill="1"/>
    <xf numFmtId="165" fontId="14" fillId="0" borderId="0" xfId="0" applyNumberFormat="1" applyFont="1" applyFill="1"/>
    <xf numFmtId="165" fontId="14" fillId="0" borderId="0" xfId="0" applyNumberFormat="1" applyFont="1" applyFill="1" applyAlignment="1">
      <alignment horizontal="centerContinuous"/>
    </xf>
    <xf numFmtId="0" fontId="15" fillId="0" borderId="0" xfId="0" applyFont="1"/>
    <xf numFmtId="37" fontId="15" fillId="0" borderId="0" xfId="0" applyNumberFormat="1" applyFont="1"/>
    <xf numFmtId="0" fontId="16" fillId="0" borderId="0" xfId="0" applyFont="1"/>
    <xf numFmtId="165" fontId="17" fillId="0" borderId="0" xfId="0" applyNumberFormat="1" applyFont="1" applyFill="1" applyBorder="1" applyAlignment="1">
      <alignment horizontal="center"/>
    </xf>
    <xf numFmtId="165" fontId="17" fillId="0" borderId="0" xfId="0" applyNumberFormat="1" applyFont="1" applyFill="1" applyAlignment="1">
      <alignment horizontal="center"/>
    </xf>
    <xf numFmtId="37" fontId="18" fillId="0" borderId="0" xfId="0" applyNumberFormat="1" applyFont="1" applyAlignment="1">
      <alignment horizontal="center"/>
    </xf>
    <xf numFmtId="165" fontId="14" fillId="3" borderId="0" xfId="0" applyNumberFormat="1" applyFont="1" applyFill="1" applyAlignment="1">
      <alignment horizontal="center"/>
    </xf>
    <xf numFmtId="37" fontId="18" fillId="0" borderId="0" xfId="0" applyNumberFormat="1" applyFont="1" applyAlignment="1"/>
    <xf numFmtId="0" fontId="0" fillId="0" borderId="0" xfId="0" applyFill="1" applyBorder="1"/>
    <xf numFmtId="2" fontId="17" fillId="0" borderId="0" xfId="0" applyNumberFormat="1" applyFont="1" applyFill="1"/>
    <xf numFmtId="37" fontId="18" fillId="0" borderId="0" xfId="0" applyNumberFormat="1" applyFont="1"/>
    <xf numFmtId="0" fontId="18" fillId="0" borderId="0" xfId="0" applyFont="1"/>
    <xf numFmtId="38" fontId="12" fillId="0" borderId="0" xfId="0" applyNumberFormat="1" applyFont="1" applyFill="1" applyBorder="1"/>
    <xf numFmtId="38" fontId="12" fillId="0" borderId="1" xfId="0" applyNumberFormat="1" applyFont="1" applyFill="1" applyBorder="1"/>
    <xf numFmtId="38" fontId="12" fillId="0" borderId="2" xfId="0" applyNumberFormat="1" applyFont="1" applyFill="1" applyBorder="1"/>
    <xf numFmtId="38" fontId="11" fillId="0" borderId="0" xfId="0" applyNumberFormat="1" applyFont="1" applyFill="1" applyBorder="1"/>
    <xf numFmtId="38" fontId="0" fillId="0" borderId="0" xfId="0" applyNumberFormat="1"/>
    <xf numFmtId="165" fontId="10" fillId="0" borderId="0" xfId="0" applyNumberFormat="1" applyFont="1" applyFill="1" applyBorder="1"/>
    <xf numFmtId="38" fontId="0" fillId="0" borderId="0" xfId="0" applyNumberFormat="1" applyFill="1" applyBorder="1" applyProtection="1"/>
    <xf numFmtId="38" fontId="1" fillId="0" borderId="0" xfId="0" applyNumberFormat="1" applyFont="1" applyBorder="1"/>
    <xf numFmtId="38" fontId="1" fillId="0" borderId="0" xfId="0" applyNumberFormat="1" applyFont="1" applyBorder="1" applyAlignment="1" applyProtection="1">
      <alignment horizontal="right"/>
    </xf>
    <xf numFmtId="37" fontId="0" fillId="0" borderId="0" xfId="0" applyNumberFormat="1" applyBorder="1"/>
    <xf numFmtId="17" fontId="10" fillId="0" borderId="0" xfId="0" applyNumberFormat="1" applyFont="1" applyFill="1" applyBorder="1"/>
    <xf numFmtId="38" fontId="0" fillId="0" borderId="0" xfId="0" applyNumberFormat="1" applyFill="1" applyBorder="1"/>
    <xf numFmtId="37" fontId="0" fillId="0" borderId="0" xfId="0" applyNumberFormat="1" applyFill="1" applyBorder="1"/>
    <xf numFmtId="165" fontId="10" fillId="0" borderId="0" xfId="0" applyNumberFormat="1" applyFont="1" applyFill="1" applyBorder="1" applyProtection="1"/>
    <xf numFmtId="165" fontId="10" fillId="0" borderId="0" xfId="0" applyNumberFormat="1" applyFont="1" applyFill="1" applyBorder="1" applyAlignment="1">
      <alignment horizontal="centerContinuous"/>
    </xf>
    <xf numFmtId="165" fontId="10" fillId="0" borderId="0" xfId="0" applyNumberFormat="1" applyFont="1" applyFill="1"/>
    <xf numFmtId="165" fontId="10" fillId="0" borderId="0" xfId="0" applyNumberFormat="1" applyFont="1" applyFill="1" applyProtection="1"/>
    <xf numFmtId="0" fontId="1" fillId="0" borderId="0" xfId="0" applyFont="1"/>
    <xf numFmtId="37" fontId="15" fillId="0" borderId="0" xfId="0" applyNumberFormat="1" applyFont="1" applyAlignment="1">
      <alignment horizontal="center"/>
    </xf>
    <xf numFmtId="0" fontId="1" fillId="0" borderId="0" xfId="0" applyFont="1" applyBorder="1"/>
    <xf numFmtId="0" fontId="22" fillId="0" borderId="0" xfId="0" applyFont="1" applyAlignment="1">
      <alignment horizontal="centerContinuous"/>
    </xf>
    <xf numFmtId="0" fontId="23" fillId="0" borderId="0" xfId="0" applyFont="1" applyAlignment="1">
      <alignment horizontal="centerContinuous"/>
    </xf>
    <xf numFmtId="0" fontId="24" fillId="0" borderId="0" xfId="0" applyFont="1" applyAlignment="1">
      <alignment horizontal="centerContinuous"/>
    </xf>
    <xf numFmtId="0" fontId="25" fillId="0" borderId="0" xfId="0" applyFont="1" applyAlignment="1">
      <alignment horizontal="centerContinuous"/>
    </xf>
    <xf numFmtId="0" fontId="4" fillId="0" borderId="0" xfId="6"/>
    <xf numFmtId="0" fontId="26" fillId="0" borderId="3" xfId="6" applyFont="1" applyBorder="1"/>
    <xf numFmtId="0" fontId="4" fillId="0" borderId="4" xfId="6" applyBorder="1"/>
    <xf numFmtId="0" fontId="4" fillId="0" borderId="5" xfId="6" applyBorder="1"/>
    <xf numFmtId="0" fontId="4" fillId="0" borderId="6" xfId="6" quotePrefix="1" applyBorder="1" applyAlignment="1">
      <alignment horizontal="left"/>
    </xf>
    <xf numFmtId="0" fontId="4" fillId="0" borderId="0" xfId="6" applyBorder="1"/>
    <xf numFmtId="0" fontId="4" fillId="0" borderId="7" xfId="6" applyBorder="1"/>
    <xf numFmtId="0" fontId="1" fillId="0" borderId="6" xfId="6" applyFont="1" applyBorder="1"/>
    <xf numFmtId="14" fontId="4" fillId="0" borderId="6" xfId="6" applyNumberFormat="1" applyBorder="1" applyAlignment="1">
      <alignment horizontal="left"/>
    </xf>
    <xf numFmtId="14" fontId="4" fillId="0" borderId="0" xfId="6" applyNumberFormat="1" applyBorder="1" applyAlignment="1">
      <alignment horizontal="left"/>
    </xf>
    <xf numFmtId="0" fontId="4" fillId="0" borderId="6" xfId="6" applyBorder="1"/>
    <xf numFmtId="0" fontId="4" fillId="0" borderId="8" xfId="6" applyBorder="1"/>
    <xf numFmtId="0" fontId="4" fillId="0" borderId="9" xfId="6" applyBorder="1"/>
    <xf numFmtId="0" fontId="4" fillId="4" borderId="3" xfId="6" applyFill="1" applyBorder="1"/>
    <xf numFmtId="0" fontId="1" fillId="4" borderId="10" xfId="6" applyFont="1" applyFill="1" applyBorder="1"/>
    <xf numFmtId="0" fontId="1" fillId="4" borderId="8" xfId="6" applyFont="1" applyFill="1" applyBorder="1" applyAlignment="1">
      <alignment horizontal="center"/>
    </xf>
    <xf numFmtId="0" fontId="1" fillId="4" borderId="8" xfId="6" applyFont="1" applyFill="1" applyBorder="1"/>
    <xf numFmtId="0" fontId="12" fillId="4" borderId="8" xfId="6" applyFont="1" applyFill="1" applyBorder="1" applyAlignment="1">
      <alignment horizontal="centerContinuous"/>
    </xf>
    <xf numFmtId="0" fontId="4" fillId="4" borderId="8" xfId="6" applyFont="1" applyFill="1" applyBorder="1" applyAlignment="1">
      <alignment horizontal="centerContinuous"/>
    </xf>
    <xf numFmtId="0" fontId="1" fillId="4" borderId="8" xfId="6" applyFont="1" applyFill="1" applyBorder="1" applyAlignment="1">
      <alignment horizontal="centerContinuous"/>
    </xf>
    <xf numFmtId="0" fontId="1" fillId="4" borderId="9" xfId="6" applyFont="1" applyFill="1" applyBorder="1" applyAlignment="1">
      <alignment horizontal="centerContinuous"/>
    </xf>
    <xf numFmtId="0" fontId="3" fillId="0" borderId="6" xfId="6" applyFont="1" applyBorder="1" applyAlignment="1">
      <alignment horizontal="center"/>
    </xf>
    <xf numFmtId="37" fontId="1" fillId="0" borderId="0" xfId="6" applyNumberFormat="1" applyFont="1" applyBorder="1" applyAlignment="1">
      <alignment horizontal="center"/>
    </xf>
    <xf numFmtId="37" fontId="1" fillId="0" borderId="7" xfId="6" applyNumberFormat="1" applyFont="1" applyBorder="1" applyAlignment="1">
      <alignment horizontal="centerContinuous"/>
    </xf>
    <xf numFmtId="0" fontId="1" fillId="0" borderId="0" xfId="6" applyFont="1" applyBorder="1" applyAlignment="1">
      <alignment horizontal="center"/>
    </xf>
    <xf numFmtId="0" fontId="1" fillId="0" borderId="4" xfId="6" applyFont="1" applyBorder="1" applyAlignment="1">
      <alignment horizontal="center"/>
    </xf>
    <xf numFmtId="2" fontId="4" fillId="0" borderId="0" xfId="6" applyNumberFormat="1" applyBorder="1" applyAlignment="1">
      <alignment horizontal="center"/>
    </xf>
    <xf numFmtId="0" fontId="4" fillId="0" borderId="0" xfId="6" applyBorder="1" applyAlignment="1">
      <alignment horizontal="center"/>
    </xf>
    <xf numFmtId="0" fontId="4" fillId="4" borderId="11" xfId="6" applyFill="1" applyBorder="1"/>
    <xf numFmtId="37" fontId="1" fillId="4" borderId="11" xfId="6" applyNumberFormat="1" applyFont="1" applyFill="1" applyBorder="1" applyAlignment="1">
      <alignment horizontal="center"/>
    </xf>
    <xf numFmtId="0" fontId="4" fillId="0" borderId="4" xfId="6" applyBorder="1" applyAlignment="1">
      <alignment horizontal="center"/>
    </xf>
    <xf numFmtId="37" fontId="4" fillId="0" borderId="4" xfId="6" applyNumberFormat="1" applyBorder="1" applyAlignment="1">
      <alignment horizontal="center"/>
    </xf>
    <xf numFmtId="37" fontId="4" fillId="0" borderId="5" xfId="6" applyNumberFormat="1" applyBorder="1" applyAlignment="1">
      <alignment horizontal="center"/>
    </xf>
    <xf numFmtId="178" fontId="4" fillId="0" borderId="0" xfId="6" applyNumberFormat="1" applyFont="1" applyBorder="1" applyAlignment="1">
      <alignment horizontal="center"/>
    </xf>
    <xf numFmtId="0" fontId="3" fillId="4" borderId="11" xfId="6" applyFont="1" applyFill="1" applyBorder="1" applyAlignment="1">
      <alignment horizontal="center"/>
    </xf>
    <xf numFmtId="37" fontId="1" fillId="4" borderId="2" xfId="6" applyNumberFormat="1" applyFont="1" applyFill="1" applyBorder="1" applyAlignment="1">
      <alignment horizontal="center"/>
    </xf>
    <xf numFmtId="37" fontId="4" fillId="0" borderId="7" xfId="6" applyNumberFormat="1" applyBorder="1" applyAlignment="1">
      <alignment horizontal="center"/>
    </xf>
    <xf numFmtId="0" fontId="4" fillId="4" borderId="11" xfId="6" applyFill="1" applyBorder="1" applyAlignment="1">
      <alignment horizontal="center"/>
    </xf>
    <xf numFmtId="2" fontId="4" fillId="4" borderId="11" xfId="6" applyNumberFormat="1" applyFill="1" applyBorder="1" applyAlignment="1">
      <alignment horizontal="center"/>
    </xf>
    <xf numFmtId="1" fontId="27" fillId="0" borderId="0" xfId="9" applyNumberFormat="1" applyFont="1"/>
    <xf numFmtId="1" fontId="28" fillId="0" borderId="0" xfId="9" applyNumberFormat="1" applyFont="1"/>
    <xf numFmtId="1" fontId="29" fillId="0" borderId="0" xfId="9" quotePrefix="1" applyNumberFormat="1" applyFont="1" applyAlignment="1">
      <alignment horizontal="center"/>
    </xf>
    <xf numFmtId="0" fontId="4" fillId="0" borderId="0" xfId="9"/>
    <xf numFmtId="181" fontId="27" fillId="0" borderId="0" xfId="9" applyNumberFormat="1" applyFont="1"/>
    <xf numFmtId="184" fontId="27" fillId="0" borderId="0" xfId="9" applyNumberFormat="1" applyFont="1" applyBorder="1" applyAlignment="1">
      <alignment horizontal="left"/>
    </xf>
    <xf numFmtId="37" fontId="27" fillId="0" borderId="0" xfId="9" applyNumberFormat="1" applyFont="1"/>
    <xf numFmtId="1" fontId="27" fillId="0" borderId="0" xfId="9" applyNumberFormat="1" applyFont="1" applyAlignment="1">
      <alignment horizontal="center"/>
    </xf>
    <xf numFmtId="1" fontId="27" fillId="0" borderId="0" xfId="9" applyNumberFormat="1" applyFont="1" applyAlignment="1">
      <alignment horizontal="centerContinuous"/>
    </xf>
    <xf numFmtId="1" fontId="27" fillId="0" borderId="0" xfId="9" applyNumberFormat="1" applyFont="1" applyBorder="1"/>
    <xf numFmtId="1" fontId="27" fillId="0" borderId="0" xfId="9" applyNumberFormat="1" applyFont="1" applyBorder="1" applyAlignment="1">
      <alignment horizontal="center"/>
    </xf>
    <xf numFmtId="1" fontId="27" fillId="0" borderId="12" xfId="9" applyNumberFormat="1" applyFont="1" applyBorder="1" applyAlignment="1">
      <alignment horizontal="center"/>
    </xf>
    <xf numFmtId="37" fontId="27" fillId="0" borderId="0" xfId="9" applyNumberFormat="1" applyFont="1" applyBorder="1"/>
    <xf numFmtId="37" fontId="27" fillId="0" borderId="12" xfId="9" applyNumberFormat="1" applyFont="1" applyBorder="1"/>
    <xf numFmtId="1" fontId="27" fillId="0" borderId="0" xfId="9" quotePrefix="1" applyNumberFormat="1" applyFont="1"/>
    <xf numFmtId="0" fontId="27" fillId="0" borderId="0" xfId="9" applyFont="1"/>
    <xf numFmtId="37" fontId="27" fillId="0" borderId="0" xfId="9" quotePrefix="1" applyNumberFormat="1" applyFont="1"/>
    <xf numFmtId="0" fontId="30" fillId="0" borderId="0" xfId="8" applyFont="1"/>
    <xf numFmtId="0" fontId="4" fillId="0" borderId="0" xfId="8"/>
    <xf numFmtId="0" fontId="31" fillId="0" borderId="0" xfId="8" applyFont="1"/>
    <xf numFmtId="0" fontId="32" fillId="5" borderId="13" xfId="8" applyFont="1" applyFill="1" applyBorder="1" applyAlignment="1">
      <alignment horizontal="centerContinuous"/>
    </xf>
    <xf numFmtId="0" fontId="31" fillId="5" borderId="11" xfId="8" applyFont="1" applyFill="1" applyBorder="1" applyAlignment="1">
      <alignment horizontal="centerContinuous"/>
    </xf>
    <xf numFmtId="0" fontId="31" fillId="5" borderId="2" xfId="8" applyFont="1" applyFill="1" applyBorder="1" applyAlignment="1">
      <alignment horizontal="centerContinuous"/>
    </xf>
    <xf numFmtId="0" fontId="31" fillId="0" borderId="0" xfId="8" applyFont="1" applyFill="1"/>
    <xf numFmtId="37" fontId="4" fillId="0" borderId="0" xfId="8" applyNumberFormat="1"/>
    <xf numFmtId="5" fontId="3" fillId="0" borderId="14" xfId="8" applyNumberFormat="1" applyFont="1" applyBorder="1"/>
    <xf numFmtId="37" fontId="4" fillId="0" borderId="12" xfId="8" applyNumberFormat="1" applyBorder="1"/>
    <xf numFmtId="0" fontId="1" fillId="0" borderId="0" xfId="8" applyFont="1"/>
    <xf numFmtId="0" fontId="33" fillId="6" borderId="1" xfId="8" applyFont="1" applyFill="1" applyBorder="1"/>
    <xf numFmtId="38" fontId="4" fillId="0" borderId="0" xfId="8" applyNumberFormat="1"/>
    <xf numFmtId="0" fontId="34" fillId="0" borderId="0" xfId="8" applyFont="1"/>
    <xf numFmtId="0" fontId="34" fillId="0" borderId="0" xfId="8" applyFont="1" applyAlignment="1">
      <alignment horizontal="center"/>
    </xf>
    <xf numFmtId="0" fontId="34" fillId="0" borderId="12" xfId="8" applyFont="1" applyBorder="1" applyAlignment="1">
      <alignment horizontal="center"/>
    </xf>
    <xf numFmtId="0" fontId="4" fillId="0" borderId="0" xfId="8" applyFont="1" applyBorder="1"/>
    <xf numFmtId="0" fontId="4" fillId="0" borderId="0" xfId="8" quotePrefix="1" applyAlignment="1">
      <alignment horizontal="left"/>
    </xf>
    <xf numFmtId="17" fontId="4" fillId="0" borderId="0" xfId="8" applyNumberFormat="1"/>
    <xf numFmtId="197" fontId="35" fillId="0" borderId="0" xfId="3" applyNumberFormat="1" applyFont="1" applyProtection="1"/>
    <xf numFmtId="167" fontId="6" fillId="0" borderId="0" xfId="3" applyAlignment="1">
      <alignment horizontal="center"/>
    </xf>
    <xf numFmtId="167" fontId="6" fillId="0" borderId="0" xfId="3"/>
    <xf numFmtId="198" fontId="36" fillId="0" borderId="0" xfId="3" applyNumberFormat="1" applyFont="1" applyProtection="1"/>
    <xf numFmtId="167" fontId="20" fillId="0" borderId="0" xfId="3" applyFont="1" applyAlignment="1" applyProtection="1">
      <alignment horizontal="center"/>
      <protection locked="0"/>
    </xf>
    <xf numFmtId="167" fontId="36" fillId="0" borderId="0" xfId="3" applyFont="1" applyAlignment="1">
      <alignment horizontal="center"/>
    </xf>
    <xf numFmtId="167" fontId="6" fillId="0" borderId="0" xfId="3" applyAlignment="1">
      <alignment horizontal="left"/>
    </xf>
    <xf numFmtId="170" fontId="36" fillId="0" borderId="0" xfId="3" applyNumberFormat="1" applyFont="1" applyAlignment="1" applyProtection="1">
      <alignment horizontal="center"/>
    </xf>
    <xf numFmtId="167" fontId="6" fillId="0" borderId="0" xfId="3" applyAlignment="1">
      <alignment horizontal="right"/>
    </xf>
    <xf numFmtId="170" fontId="6" fillId="0" borderId="0" xfId="3" applyNumberFormat="1" applyAlignment="1" applyProtection="1">
      <alignment horizontal="right"/>
    </xf>
    <xf numFmtId="168" fontId="36" fillId="0" borderId="0" xfId="3" applyNumberFormat="1" applyFont="1" applyAlignment="1" applyProtection="1">
      <alignment horizontal="center"/>
    </xf>
    <xf numFmtId="167" fontId="36" fillId="0" borderId="0" xfId="3" applyFont="1"/>
    <xf numFmtId="17" fontId="11" fillId="0" borderId="0" xfId="3" applyNumberFormat="1" applyFont="1" applyFill="1"/>
    <xf numFmtId="170" fontId="6" fillId="0" borderId="0" xfId="3" applyNumberFormat="1" applyProtection="1"/>
    <xf numFmtId="174" fontId="20" fillId="0" borderId="0" xfId="3" applyNumberFormat="1" applyFont="1" applyProtection="1">
      <protection locked="0"/>
    </xf>
    <xf numFmtId="172" fontId="6" fillId="0" borderId="0" xfId="3" applyNumberFormat="1" applyProtection="1"/>
    <xf numFmtId="197" fontId="35" fillId="0" borderId="0" xfId="7" applyNumberFormat="1" applyFont="1" applyProtection="1"/>
    <xf numFmtId="167" fontId="37" fillId="0" borderId="0" xfId="7" applyFont="1" applyAlignment="1">
      <alignment horizontal="center"/>
    </xf>
    <xf numFmtId="167" fontId="6" fillId="0" borderId="0" xfId="7" applyAlignment="1">
      <alignment horizontal="center"/>
    </xf>
    <xf numFmtId="167" fontId="6" fillId="0" borderId="0" xfId="7"/>
    <xf numFmtId="167" fontId="36" fillId="0" borderId="0" xfId="7" applyFont="1" applyAlignment="1">
      <alignment horizontal="center"/>
    </xf>
    <xf numFmtId="167" fontId="6" fillId="0" borderId="0" xfId="7" applyAlignment="1">
      <alignment horizontal="left"/>
    </xf>
    <xf numFmtId="170" fontId="36" fillId="0" borderId="0" xfId="7" applyNumberFormat="1" applyFont="1" applyAlignment="1" applyProtection="1">
      <alignment horizontal="center"/>
    </xf>
    <xf numFmtId="167" fontId="6" fillId="0" borderId="0" xfId="7" applyAlignment="1">
      <alignment horizontal="right"/>
    </xf>
    <xf numFmtId="170" fontId="6" fillId="0" borderId="0" xfId="7" applyNumberFormat="1" applyAlignment="1" applyProtection="1">
      <alignment horizontal="right"/>
    </xf>
    <xf numFmtId="167" fontId="36" fillId="0" borderId="0" xfId="7" applyFont="1"/>
    <xf numFmtId="167" fontId="6" fillId="0" borderId="0" xfId="7" applyNumberFormat="1" applyAlignment="1" applyProtection="1">
      <alignment horizontal="center"/>
    </xf>
    <xf numFmtId="170" fontId="6" fillId="0" borderId="0" xfId="7" applyNumberFormat="1" applyProtection="1"/>
    <xf numFmtId="197" fontId="35" fillId="0" borderId="0" xfId="4" applyNumberFormat="1" applyFont="1" applyAlignment="1" applyProtection="1">
      <alignment horizontal="left"/>
    </xf>
    <xf numFmtId="167" fontId="6" fillId="0" borderId="0" xfId="4" applyAlignment="1">
      <alignment horizontal="right"/>
    </xf>
    <xf numFmtId="198" fontId="36" fillId="0" borderId="0" xfId="4" applyNumberFormat="1" applyFont="1" applyAlignment="1" applyProtection="1">
      <alignment horizontal="center"/>
    </xf>
    <xf numFmtId="167" fontId="36" fillId="0" borderId="0" xfId="4" applyFont="1" applyAlignment="1">
      <alignment horizontal="center"/>
    </xf>
    <xf numFmtId="170" fontId="6" fillId="0" borderId="0" xfId="4" applyNumberFormat="1" applyAlignment="1" applyProtection="1">
      <alignment horizontal="right"/>
    </xf>
    <xf numFmtId="168" fontId="36" fillId="0" borderId="0" xfId="4" applyNumberFormat="1" applyFont="1" applyAlignment="1" applyProtection="1">
      <alignment horizontal="center"/>
    </xf>
    <xf numFmtId="167" fontId="36" fillId="0" borderId="0" xfId="4" applyFont="1" applyAlignment="1">
      <alignment horizontal="right"/>
    </xf>
    <xf numFmtId="170" fontId="36" fillId="0" borderId="0" xfId="4" applyNumberFormat="1" applyFont="1" applyAlignment="1" applyProtection="1">
      <alignment horizontal="right"/>
    </xf>
    <xf numFmtId="168" fontId="36" fillId="0" borderId="0" xfId="4" applyNumberFormat="1" applyFont="1" applyAlignment="1" applyProtection="1">
      <alignment horizontal="right"/>
    </xf>
    <xf numFmtId="188" fontId="6" fillId="0" borderId="0" xfId="4" applyNumberFormat="1" applyAlignment="1" applyProtection="1">
      <alignment horizontal="right"/>
    </xf>
    <xf numFmtId="17" fontId="11" fillId="0" borderId="0" xfId="4" applyNumberFormat="1" applyFont="1" applyFill="1" applyAlignment="1">
      <alignment horizontal="right"/>
    </xf>
    <xf numFmtId="179" fontId="6" fillId="0" borderId="0" xfId="4" applyNumberFormat="1" applyAlignment="1" applyProtection="1">
      <alignment horizontal="right"/>
    </xf>
    <xf numFmtId="179" fontId="6" fillId="0" borderId="0" xfId="4" applyNumberFormat="1" applyAlignment="1">
      <alignment horizontal="right"/>
    </xf>
    <xf numFmtId="178" fontId="6" fillId="0" borderId="0" xfId="4" applyNumberFormat="1" applyAlignment="1" applyProtection="1">
      <alignment horizontal="right"/>
    </xf>
    <xf numFmtId="0" fontId="4" fillId="0" borderId="0" xfId="5"/>
    <xf numFmtId="0" fontId="15" fillId="0" borderId="0" xfId="0" applyFont="1" applyAlignment="1">
      <alignment horizontal="center"/>
    </xf>
    <xf numFmtId="170" fontId="0" fillId="0" borderId="0" xfId="0" applyNumberFormat="1" applyProtection="1"/>
    <xf numFmtId="38" fontId="10" fillId="0" borderId="8" xfId="0" applyNumberFormat="1" applyFont="1" applyFill="1" applyBorder="1"/>
    <xf numFmtId="38" fontId="11" fillId="0" borderId="8" xfId="0" applyNumberFormat="1" applyFont="1" applyFill="1" applyBorder="1"/>
    <xf numFmtId="38" fontId="38" fillId="0" borderId="0" xfId="0" applyNumberFormat="1" applyFont="1" applyFill="1"/>
    <xf numFmtId="174" fontId="0" fillId="0" borderId="0" xfId="0" applyNumberFormat="1" applyProtection="1"/>
    <xf numFmtId="37" fontId="21" fillId="3" borderId="0" xfId="0" applyNumberFormat="1" applyFont="1" applyFill="1" applyBorder="1"/>
    <xf numFmtId="37" fontId="18" fillId="3" borderId="0" xfId="0" applyNumberFormat="1" applyFont="1" applyFill="1"/>
    <xf numFmtId="38" fontId="21" fillId="3" borderId="0" xfId="0" applyNumberFormat="1" applyFont="1" applyFill="1" applyBorder="1"/>
    <xf numFmtId="38" fontId="38" fillId="3" borderId="0" xfId="0" applyNumberFormat="1" applyFont="1" applyFill="1"/>
    <xf numFmtId="17" fontId="40" fillId="0" borderId="0" xfId="0" applyNumberFormat="1" applyFont="1" applyFill="1" applyBorder="1" applyAlignment="1"/>
    <xf numFmtId="38" fontId="4" fillId="0" borderId="0" xfId="6" applyNumberFormat="1" applyBorder="1" applyAlignment="1">
      <alignment horizontal="center"/>
    </xf>
    <xf numFmtId="37" fontId="1" fillId="0" borderId="0" xfId="6" applyNumberFormat="1" applyFont="1" applyBorder="1" applyAlignment="1"/>
    <xf numFmtId="165" fontId="10" fillId="0" borderId="8" xfId="0" quotePrefix="1" applyNumberFormat="1" applyFont="1" applyFill="1" applyBorder="1" applyAlignment="1">
      <alignment horizontal="left"/>
    </xf>
    <xf numFmtId="175" fontId="0" fillId="0" borderId="0" xfId="0" applyNumberFormat="1" applyProtection="1"/>
    <xf numFmtId="188" fontId="0" fillId="0" borderId="0" xfId="0" applyNumberFormat="1" applyProtection="1"/>
    <xf numFmtId="0" fontId="0" fillId="0" borderId="0" xfId="0" applyBorder="1"/>
    <xf numFmtId="38" fontId="12" fillId="0" borderId="12" xfId="0" applyNumberFormat="1" applyFont="1" applyFill="1" applyBorder="1"/>
    <xf numFmtId="38" fontId="1" fillId="0" borderId="12" xfId="0" applyNumberFormat="1" applyFont="1" applyBorder="1"/>
    <xf numFmtId="17" fontId="0" fillId="0" borderId="0" xfId="0" applyNumberFormat="1"/>
    <xf numFmtId="0" fontId="18" fillId="0" borderId="0" xfId="0" applyFont="1" applyBorder="1"/>
    <xf numFmtId="17" fontId="1" fillId="0" borderId="0" xfId="0" applyNumberFormat="1" applyFont="1" applyBorder="1"/>
    <xf numFmtId="17" fontId="1" fillId="0" borderId="12" xfId="0" applyNumberFormat="1" applyFont="1" applyBorder="1"/>
    <xf numFmtId="17" fontId="11" fillId="0" borderId="0" xfId="0" applyNumberFormat="1" applyFont="1" applyFill="1" applyBorder="1"/>
    <xf numFmtId="165" fontId="11" fillId="0" borderId="0" xfId="0" applyNumberFormat="1" applyFont="1" applyFill="1" applyBorder="1" applyAlignment="1">
      <alignment horizontal="center"/>
    </xf>
    <xf numFmtId="38" fontId="11" fillId="0" borderId="12" xfId="0" applyNumberFormat="1" applyFont="1" applyFill="1" applyBorder="1"/>
    <xf numFmtId="37" fontId="4" fillId="0" borderId="5" xfId="6" applyNumberFormat="1" applyBorder="1"/>
    <xf numFmtId="0" fontId="4" fillId="0" borderId="10" xfId="6" applyBorder="1"/>
    <xf numFmtId="0" fontId="39" fillId="0" borderId="0" xfId="0" applyFont="1"/>
    <xf numFmtId="0" fontId="1" fillId="0" borderId="13" xfId="0" applyFont="1" applyBorder="1" applyAlignment="1">
      <alignment horizontal="centerContinuous"/>
    </xf>
    <xf numFmtId="0" fontId="1" fillId="0" borderId="11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0" fillId="0" borderId="0" xfId="0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40" fontId="0" fillId="0" borderId="0" xfId="0" applyNumberFormat="1"/>
    <xf numFmtId="40" fontId="0" fillId="0" borderId="0" xfId="0" applyNumberFormat="1" applyBorder="1" applyAlignment="1">
      <alignment horizontal="center"/>
    </xf>
    <xf numFmtId="40" fontId="1" fillId="0" borderId="1" xfId="0" applyNumberFormat="1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40" fontId="0" fillId="0" borderId="15" xfId="0" applyNumberFormat="1" applyBorder="1"/>
    <xf numFmtId="40" fontId="0" fillId="0" borderId="0" xfId="0" applyNumberFormat="1" applyAlignment="1">
      <alignment horizontal="center"/>
    </xf>
    <xf numFmtId="40" fontId="0" fillId="0" borderId="15" xfId="0" applyNumberFormat="1" applyBorder="1" applyAlignment="1">
      <alignment horizontal="center"/>
    </xf>
    <xf numFmtId="0" fontId="43" fillId="3" borderId="16" xfId="0" applyFont="1" applyFill="1" applyBorder="1" applyAlignment="1">
      <alignment horizontal="center"/>
    </xf>
    <xf numFmtId="0" fontId="43" fillId="3" borderId="17" xfId="0" applyFont="1" applyFill="1" applyBorder="1" applyAlignment="1">
      <alignment horizontal="center"/>
    </xf>
    <xf numFmtId="40" fontId="43" fillId="3" borderId="1" xfId="0" applyNumberFormat="1" applyFont="1" applyFill="1" applyBorder="1" applyAlignment="1">
      <alignment horizontal="center"/>
    </xf>
    <xf numFmtId="40" fontId="43" fillId="0" borderId="1" xfId="0" applyNumberFormat="1" applyFont="1" applyBorder="1" applyAlignment="1">
      <alignment horizontal="center"/>
    </xf>
    <xf numFmtId="0" fontId="43" fillId="0" borderId="16" xfId="0" applyFont="1" applyBorder="1"/>
    <xf numFmtId="0" fontId="43" fillId="0" borderId="17" xfId="0" applyFont="1" applyBorder="1" applyAlignment="1">
      <alignment horizontal="center"/>
    </xf>
    <xf numFmtId="0" fontId="43" fillId="0" borderId="1" xfId="0" applyFont="1" applyBorder="1" applyAlignment="1">
      <alignment horizontal="center"/>
    </xf>
    <xf numFmtId="14" fontId="39" fillId="0" borderId="0" xfId="0" applyNumberFormat="1" applyFont="1" applyAlignment="1">
      <alignment horizontal="center"/>
    </xf>
    <xf numFmtId="40" fontId="3" fillId="0" borderId="1" xfId="0" applyNumberFormat="1" applyFont="1" applyBorder="1" applyAlignment="1">
      <alignment horizontal="center"/>
    </xf>
    <xf numFmtId="0" fontId="4" fillId="0" borderId="3" xfId="6" applyBorder="1"/>
    <xf numFmtId="0" fontId="1" fillId="4" borderId="4" xfId="6" applyFont="1" applyFill="1" applyBorder="1"/>
    <xf numFmtId="0" fontId="12" fillId="4" borderId="4" xfId="6" applyFont="1" applyFill="1" applyBorder="1" applyAlignment="1">
      <alignment horizontal="centerContinuous"/>
    </xf>
    <xf numFmtId="0" fontId="4" fillId="4" borderId="4" xfId="6" applyFont="1" applyFill="1" applyBorder="1" applyAlignment="1">
      <alignment horizontal="centerContinuous"/>
    </xf>
    <xf numFmtId="0" fontId="1" fillId="4" borderId="4" xfId="6" applyFont="1" applyFill="1" applyBorder="1" applyAlignment="1">
      <alignment horizontal="centerContinuous"/>
    </xf>
    <xf numFmtId="0" fontId="1" fillId="4" borderId="5" xfId="6" applyFont="1" applyFill="1" applyBorder="1" applyAlignment="1">
      <alignment horizontal="centerContinuous"/>
    </xf>
    <xf numFmtId="0" fontId="19" fillId="4" borderId="13" xfId="6" applyFont="1" applyFill="1" applyBorder="1" applyAlignment="1">
      <alignment horizontal="center"/>
    </xf>
    <xf numFmtId="0" fontId="1" fillId="0" borderId="7" xfId="0" applyFont="1" applyBorder="1"/>
    <xf numFmtId="0" fontId="1" fillId="0" borderId="9" xfId="0" applyFont="1" applyBorder="1" applyAlignment="1">
      <alignment horizontal="center"/>
    </xf>
    <xf numFmtId="38" fontId="1" fillId="0" borderId="8" xfId="0" applyNumberFormat="1" applyFont="1" applyBorder="1"/>
    <xf numFmtId="0" fontId="38" fillId="0" borderId="0" xfId="0" applyFont="1"/>
    <xf numFmtId="0" fontId="21" fillId="0" borderId="0" xfId="0" applyFont="1"/>
    <xf numFmtId="0" fontId="45" fillId="0" borderId="0" xfId="0" applyFont="1" applyAlignment="1">
      <alignment horizontal="left"/>
    </xf>
    <xf numFmtId="37" fontId="45" fillId="0" borderId="0" xfId="0" applyNumberFormat="1" applyFont="1" applyProtection="1"/>
    <xf numFmtId="37" fontId="21" fillId="3" borderId="0" xfId="0" applyNumberFormat="1" applyFont="1" applyFill="1"/>
    <xf numFmtId="0" fontId="21" fillId="3" borderId="0" xfId="0" applyFont="1" applyFill="1"/>
    <xf numFmtId="0" fontId="39" fillId="3" borderId="0" xfId="0" applyFont="1" applyFill="1"/>
    <xf numFmtId="14" fontId="39" fillId="3" borderId="0" xfId="0" applyNumberFormat="1" applyFont="1" applyFill="1" applyAlignment="1">
      <alignment horizontal="center"/>
    </xf>
    <xf numFmtId="0" fontId="21" fillId="3" borderId="13" xfId="0" applyFont="1" applyFill="1" applyBorder="1" applyAlignment="1">
      <alignment horizontal="centerContinuous"/>
    </xf>
    <xf numFmtId="0" fontId="21" fillId="3" borderId="11" xfId="0" applyFont="1" applyFill="1" applyBorder="1" applyAlignment="1">
      <alignment horizontal="centerContinuous"/>
    </xf>
    <xf numFmtId="0" fontId="21" fillId="3" borderId="2" xfId="0" applyFont="1" applyFill="1" applyBorder="1" applyAlignment="1">
      <alignment horizontal="centerContinuous"/>
    </xf>
    <xf numFmtId="0" fontId="21" fillId="3" borderId="7" xfId="0" applyFont="1" applyFill="1" applyBorder="1"/>
    <xf numFmtId="0" fontId="43" fillId="3" borderId="16" xfId="0" applyFont="1" applyFill="1" applyBorder="1"/>
    <xf numFmtId="0" fontId="21" fillId="3" borderId="9" xfId="0" applyFont="1" applyFill="1" applyBorder="1" applyAlignment="1">
      <alignment horizontal="center"/>
    </xf>
    <xf numFmtId="0" fontId="21" fillId="3" borderId="0" xfId="0" applyFont="1" applyFill="1" applyAlignment="1">
      <alignment horizontal="center"/>
    </xf>
    <xf numFmtId="40" fontId="21" fillId="3" borderId="0" xfId="0" applyNumberFormat="1" applyFont="1" applyFill="1" applyBorder="1" applyAlignment="1">
      <alignment horizontal="center"/>
    </xf>
    <xf numFmtId="37" fontId="21" fillId="3" borderId="1" xfId="0" applyNumberFormat="1" applyFont="1" applyFill="1" applyBorder="1" applyAlignment="1">
      <alignment horizontal="center"/>
    </xf>
    <xf numFmtId="37" fontId="43" fillId="3" borderId="1" xfId="0" applyNumberFormat="1" applyFont="1" applyFill="1" applyBorder="1" applyAlignment="1">
      <alignment horizontal="center"/>
    </xf>
    <xf numFmtId="17" fontId="21" fillId="3" borderId="0" xfId="0" applyNumberFormat="1" applyFont="1" applyFill="1" applyBorder="1"/>
    <xf numFmtId="17" fontId="1" fillId="0" borderId="8" xfId="0" applyNumberFormat="1" applyFont="1" applyBorder="1"/>
    <xf numFmtId="2" fontId="0" fillId="3" borderId="0" xfId="0" applyNumberFormat="1" applyFill="1"/>
    <xf numFmtId="2" fontId="0" fillId="3" borderId="18" xfId="0" applyNumberFormat="1" applyFill="1" applyBorder="1"/>
    <xf numFmtId="2" fontId="0" fillId="7" borderId="0" xfId="0" applyNumberFormat="1" applyFill="1"/>
    <xf numFmtId="5" fontId="4" fillId="0" borderId="0" xfId="8" applyNumberFormat="1"/>
    <xf numFmtId="0" fontId="15" fillId="0" borderId="0" xfId="0" applyFont="1" applyBorder="1"/>
    <xf numFmtId="38" fontId="1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40" fontId="4" fillId="0" borderId="0" xfId="0" applyNumberFormat="1" applyFont="1" applyAlignment="1">
      <alignment horizontal="right"/>
    </xf>
    <xf numFmtId="0" fontId="0" fillId="0" borderId="12" xfId="0" applyBorder="1"/>
    <xf numFmtId="0" fontId="18" fillId="0" borderId="12" xfId="0" applyFont="1" applyBorder="1"/>
    <xf numFmtId="0" fontId="0" fillId="0" borderId="0" xfId="0" applyAlignment="1"/>
    <xf numFmtId="38" fontId="12" fillId="0" borderId="0" xfId="0" applyNumberFormat="1" applyFont="1" applyFill="1" applyBorder="1" applyAlignment="1"/>
    <xf numFmtId="0" fontId="0" fillId="0" borderId="8" xfId="0" applyBorder="1"/>
    <xf numFmtId="0" fontId="46" fillId="0" borderId="0" xfId="0" applyFont="1" applyAlignment="1">
      <alignment horizontal="centerContinuous"/>
    </xf>
    <xf numFmtId="0" fontId="24" fillId="0" borderId="0" xfId="0" applyFont="1" applyAlignment="1">
      <alignment horizontal="left"/>
    </xf>
    <xf numFmtId="0" fontId="24" fillId="0" borderId="0" xfId="0" applyFont="1" applyAlignment="1"/>
    <xf numFmtId="37" fontId="0" fillId="8" borderId="19" xfId="0" applyNumberFormat="1" applyFill="1" applyBorder="1"/>
    <xf numFmtId="167" fontId="6" fillId="0" borderId="0" xfId="7" applyFont="1"/>
    <xf numFmtId="2" fontId="0" fillId="3" borderId="0" xfId="0" applyNumberFormat="1" applyFill="1" applyBorder="1"/>
    <xf numFmtId="0" fontId="0" fillId="0" borderId="0" xfId="0" applyAlignment="1">
      <alignment horizontal="center"/>
    </xf>
    <xf numFmtId="38" fontId="51" fillId="0" borderId="0" xfId="0" applyNumberFormat="1" applyFont="1"/>
    <xf numFmtId="212" fontId="6" fillId="0" borderId="0" xfId="1" applyNumberFormat="1" applyFont="1"/>
    <xf numFmtId="212" fontId="6" fillId="0" borderId="0" xfId="1" applyNumberFormat="1" applyFont="1" applyProtection="1"/>
    <xf numFmtId="0" fontId="21" fillId="9" borderId="0" xfId="0" applyFont="1" applyFill="1"/>
    <xf numFmtId="37" fontId="21" fillId="9" borderId="0" xfId="0" applyNumberFormat="1" applyFont="1" applyFill="1"/>
    <xf numFmtId="0" fontId="21" fillId="9" borderId="0" xfId="0" quotePrefix="1" applyFont="1" applyFill="1" applyAlignment="1">
      <alignment horizontal="left"/>
    </xf>
    <xf numFmtId="5" fontId="52" fillId="6" borderId="1" xfId="8" applyNumberFormat="1" applyFont="1" applyFill="1" applyBorder="1"/>
    <xf numFmtId="38" fontId="0" fillId="0" borderId="0" xfId="0" applyNumberFormat="1" applyBorder="1"/>
    <xf numFmtId="0" fontId="21" fillId="3" borderId="16" xfId="0" applyFont="1" applyFill="1" applyBorder="1"/>
    <xf numFmtId="0" fontId="21" fillId="3" borderId="17" xfId="0" applyFont="1" applyFill="1" applyBorder="1" applyAlignment="1">
      <alignment horizontal="center"/>
    </xf>
    <xf numFmtId="0" fontId="21" fillId="0" borderId="0" xfId="0" applyFont="1" applyBorder="1"/>
    <xf numFmtId="0" fontId="21" fillId="0" borderId="1" xfId="0" applyFont="1" applyBorder="1" applyAlignment="1">
      <alignment horizontal="center"/>
    </xf>
    <xf numFmtId="0" fontId="21" fillId="0" borderId="13" xfId="0" applyFont="1" applyBorder="1" applyAlignment="1"/>
    <xf numFmtId="38" fontId="38" fillId="0" borderId="6" xfId="0" applyNumberFormat="1" applyFont="1" applyFill="1" applyBorder="1"/>
    <xf numFmtId="205" fontId="40" fillId="0" borderId="20" xfId="1" applyNumberFormat="1" applyFont="1" applyFill="1" applyBorder="1"/>
    <xf numFmtId="217" fontId="21" fillId="5" borderId="12" xfId="0" applyNumberFormat="1" applyFont="1" applyFill="1" applyBorder="1" applyAlignment="1">
      <alignment vertical="top" wrapText="1"/>
    </xf>
    <xf numFmtId="0" fontId="21" fillId="5" borderId="12" xfId="0" applyFont="1" applyFill="1" applyBorder="1" applyAlignment="1">
      <alignment vertical="top" wrapText="1"/>
    </xf>
    <xf numFmtId="2" fontId="21" fillId="5" borderId="12" xfId="0" applyNumberFormat="1" applyFont="1" applyFill="1" applyBorder="1" applyAlignment="1">
      <alignment vertical="top" wrapText="1"/>
    </xf>
    <xf numFmtId="217" fontId="53" fillId="0" borderId="0" xfId="0" applyNumberFormat="1" applyFont="1" applyAlignment="1"/>
    <xf numFmtId="0" fontId="21" fillId="0" borderId="0" xfId="0" applyFont="1" applyAlignment="1"/>
    <xf numFmtId="217" fontId="54" fillId="0" borderId="0" xfId="0" applyNumberFormat="1" applyFont="1" applyAlignment="1"/>
    <xf numFmtId="0" fontId="38" fillId="0" borderId="0" xfId="0" applyNumberFormat="1" applyFont="1" applyAlignment="1"/>
    <xf numFmtId="0" fontId="38" fillId="0" borderId="0" xfId="0" applyFont="1" applyAlignment="1"/>
    <xf numFmtId="2" fontId="38" fillId="0" borderId="0" xfId="0" applyNumberFormat="1" applyFont="1" applyAlignment="1"/>
    <xf numFmtId="17" fontId="12" fillId="0" borderId="0" xfId="0" applyNumberFormat="1" applyFont="1" applyAlignment="1"/>
    <xf numFmtId="165" fontId="49" fillId="8" borderId="21" xfId="0" applyNumberFormat="1" applyFont="1" applyFill="1" applyBorder="1" applyAlignment="1">
      <alignment horizontal="centerContinuous"/>
    </xf>
    <xf numFmtId="165" fontId="49" fillId="8" borderId="22" xfId="0" applyNumberFormat="1" applyFont="1" applyFill="1" applyBorder="1" applyAlignment="1">
      <alignment horizontal="centerContinuous"/>
    </xf>
    <xf numFmtId="17" fontId="12" fillId="0" borderId="0" xfId="0" applyNumberFormat="1" applyFont="1" applyFill="1" applyBorder="1" applyAlignment="1"/>
    <xf numFmtId="38" fontId="0" fillId="0" borderId="23" xfId="0" applyNumberFormat="1" applyFill="1" applyBorder="1"/>
    <xf numFmtId="38" fontId="12" fillId="0" borderId="23" xfId="0" applyNumberFormat="1" applyFont="1" applyFill="1" applyBorder="1"/>
    <xf numFmtId="38" fontId="50" fillId="0" borderId="23" xfId="0" applyNumberFormat="1" applyFont="1" applyFill="1" applyBorder="1"/>
    <xf numFmtId="38" fontId="50" fillId="0" borderId="23" xfId="0" applyNumberFormat="1" applyFont="1" applyFill="1" applyBorder="1" applyProtection="1"/>
    <xf numFmtId="37" fontId="50" fillId="0" borderId="0" xfId="0" applyNumberFormat="1" applyFont="1" applyFill="1" applyBorder="1"/>
    <xf numFmtId="37" fontId="50" fillId="0" borderId="0" xfId="0" applyNumberFormat="1" applyFont="1"/>
    <xf numFmtId="0" fontId="15" fillId="0" borderId="24" xfId="0" applyFont="1" applyBorder="1" applyAlignment="1">
      <alignment horizontal="center" vertical="justify"/>
    </xf>
    <xf numFmtId="0" fontId="16" fillId="0" borderId="0" xfId="0" applyFont="1" applyAlignment="1">
      <alignment horizontal="center"/>
    </xf>
    <xf numFmtId="37" fontId="21" fillId="0" borderId="0" xfId="0" applyNumberFormat="1" applyFont="1" applyFill="1" applyBorder="1"/>
    <xf numFmtId="37" fontId="18" fillId="0" borderId="0" xfId="0" applyNumberFormat="1" applyFont="1" applyFill="1"/>
    <xf numFmtId="208" fontId="12" fillId="0" borderId="0" xfId="0" applyNumberFormat="1" applyFont="1" applyFill="1" applyBorder="1"/>
    <xf numFmtId="208" fontId="12" fillId="0" borderId="12" xfId="0" applyNumberFormat="1" applyFont="1" applyFill="1" applyBorder="1"/>
    <xf numFmtId="208" fontId="0" fillId="0" borderId="0" xfId="0" applyNumberFormat="1" applyFill="1" applyAlignment="1"/>
    <xf numFmtId="208" fontId="21" fillId="0" borderId="0" xfId="0" applyNumberFormat="1" applyFont="1" applyFill="1" applyBorder="1"/>
    <xf numFmtId="38" fontId="1" fillId="0" borderId="0" xfId="0" applyNumberFormat="1" applyFont="1" applyFill="1" applyBorder="1"/>
    <xf numFmtId="38" fontId="1" fillId="0" borderId="12" xfId="0" applyNumberFormat="1" applyFont="1" applyFill="1" applyBorder="1"/>
    <xf numFmtId="38" fontId="1" fillId="0" borderId="0" xfId="0" applyNumberFormat="1" applyFont="1" applyFill="1" applyBorder="1" applyAlignment="1" applyProtection="1">
      <alignment horizontal="right"/>
    </xf>
    <xf numFmtId="38" fontId="1" fillId="0" borderId="8" xfId="0" applyNumberFormat="1" applyFont="1" applyFill="1" applyBorder="1"/>
    <xf numFmtId="208" fontId="12" fillId="0" borderId="8" xfId="0" applyNumberFormat="1" applyFont="1" applyFill="1" applyBorder="1"/>
    <xf numFmtId="2" fontId="17" fillId="0" borderId="0" xfId="0" applyNumberFormat="1" applyFont="1" applyFill="1" applyAlignment="1">
      <alignment horizontal="center"/>
    </xf>
    <xf numFmtId="165" fontId="55" fillId="3" borderId="0" xfId="0" applyNumberFormat="1" applyFont="1" applyFill="1" applyAlignment="1">
      <alignment horizontal="center"/>
    </xf>
    <xf numFmtId="37" fontId="16" fillId="0" borderId="0" xfId="0" applyNumberFormat="1" applyFont="1" applyAlignment="1">
      <alignment horizontal="center"/>
    </xf>
    <xf numFmtId="38" fontId="0" fillId="0" borderId="0" xfId="0" applyNumberFormat="1" applyAlignment="1">
      <alignment horizontal="center"/>
    </xf>
    <xf numFmtId="14" fontId="44" fillId="0" borderId="0" xfId="0" applyNumberFormat="1" applyFont="1" applyFill="1" applyBorder="1" applyAlignment="1">
      <alignment horizontal="left"/>
    </xf>
    <xf numFmtId="165" fontId="41" fillId="0" borderId="0" xfId="0" applyNumberFormat="1" applyFont="1" applyFill="1" applyBorder="1" applyAlignment="1">
      <alignment horizontal="centerContinuous"/>
    </xf>
    <xf numFmtId="37" fontId="42" fillId="0" borderId="0" xfId="0" applyNumberFormat="1" applyFont="1" applyFill="1" applyBorder="1" applyAlignment="1">
      <alignment horizontal="centerContinuous"/>
    </xf>
    <xf numFmtId="37" fontId="42" fillId="0" borderId="0" xfId="0" applyNumberFormat="1" applyFont="1" applyFill="1" applyAlignment="1">
      <alignment horizontal="centerContinuous"/>
    </xf>
    <xf numFmtId="0" fontId="0" fillId="0" borderId="0" xfId="0" applyFill="1"/>
    <xf numFmtId="165" fontId="7" fillId="0" borderId="0" xfId="0" applyNumberFormat="1" applyFont="1" applyFill="1" applyBorder="1"/>
    <xf numFmtId="165" fontId="8" fillId="0" borderId="0" xfId="0" applyNumberFormat="1" applyFont="1" applyFill="1" applyBorder="1" applyAlignment="1">
      <alignment horizontal="centerContinuous"/>
    </xf>
    <xf numFmtId="165" fontId="8" fillId="0" borderId="0" xfId="0" applyNumberFormat="1" applyFont="1" applyFill="1" applyBorder="1"/>
    <xf numFmtId="38" fontId="21" fillId="10" borderId="1" xfId="0" applyNumberFormat="1" applyFont="1" applyFill="1" applyBorder="1"/>
    <xf numFmtId="38" fontId="12" fillId="10" borderId="0" xfId="0" applyNumberFormat="1" applyFont="1" applyFill="1" applyBorder="1" applyAlignment="1">
      <alignment horizontal="right"/>
    </xf>
    <xf numFmtId="38" fontId="12" fillId="10" borderId="12" xfId="0" applyNumberFormat="1" applyFont="1" applyFill="1" applyBorder="1" applyAlignment="1">
      <alignment horizontal="right"/>
    </xf>
    <xf numFmtId="38" fontId="1" fillId="10" borderId="0" xfId="0" applyNumberFormat="1" applyFont="1" applyFill="1" applyBorder="1"/>
    <xf numFmtId="38" fontId="11" fillId="10" borderId="0" xfId="0" applyNumberFormat="1" applyFont="1" applyFill="1" applyBorder="1"/>
    <xf numFmtId="38" fontId="1" fillId="10" borderId="12" xfId="0" applyNumberFormat="1" applyFont="1" applyFill="1" applyBorder="1"/>
    <xf numFmtId="38" fontId="1" fillId="10" borderId="0" xfId="0" applyNumberFormat="1" applyFont="1" applyFill="1" applyBorder="1" applyAlignment="1" applyProtection="1">
      <alignment horizontal="right"/>
    </xf>
    <xf numFmtId="38" fontId="1" fillId="10" borderId="8" xfId="0" applyNumberFormat="1" applyFont="1" applyFill="1" applyBorder="1"/>
    <xf numFmtId="38" fontId="12" fillId="10" borderId="23" xfId="0" applyNumberFormat="1" applyFont="1" applyFill="1" applyBorder="1"/>
    <xf numFmtId="37" fontId="21" fillId="10" borderId="1" xfId="0" applyNumberFormat="1" applyFont="1" applyFill="1" applyBorder="1"/>
    <xf numFmtId="208" fontId="12" fillId="10" borderId="0" xfId="0" applyNumberFormat="1" applyFont="1" applyFill="1" applyBorder="1"/>
    <xf numFmtId="208" fontId="12" fillId="10" borderId="12" xfId="0" applyNumberFormat="1" applyFont="1" applyFill="1" applyBorder="1"/>
    <xf numFmtId="208" fontId="0" fillId="10" borderId="0" xfId="0" applyNumberFormat="1" applyFill="1" applyAlignment="1"/>
    <xf numFmtId="208" fontId="21" fillId="10" borderId="1" xfId="0" applyNumberFormat="1" applyFont="1" applyFill="1" applyBorder="1"/>
    <xf numFmtId="165" fontId="49" fillId="0" borderId="0" xfId="0" applyNumberFormat="1" applyFont="1" applyFill="1" applyBorder="1" applyAlignment="1">
      <alignment horizontal="centerContinuous"/>
    </xf>
    <xf numFmtId="165" fontId="49" fillId="8" borderId="13" xfId="0" applyNumberFormat="1" applyFont="1" applyFill="1" applyBorder="1" applyAlignment="1">
      <alignment horizontal="centerContinuous"/>
    </xf>
    <xf numFmtId="165" fontId="49" fillId="8" borderId="11" xfId="0" applyNumberFormat="1" applyFont="1" applyFill="1" applyBorder="1" applyAlignment="1">
      <alignment horizontal="centerContinuous"/>
    </xf>
    <xf numFmtId="165" fontId="49" fillId="8" borderId="2" xfId="0" applyNumberFormat="1" applyFont="1" applyFill="1" applyBorder="1" applyAlignment="1">
      <alignment horizontal="centerContinuous"/>
    </xf>
    <xf numFmtId="208" fontId="12" fillId="10" borderId="8" xfId="0" applyNumberFormat="1" applyFont="1" applyFill="1" applyBorder="1"/>
    <xf numFmtId="38" fontId="12" fillId="10" borderId="0" xfId="0" applyNumberFormat="1" applyFont="1" applyFill="1" applyBorder="1"/>
    <xf numFmtId="165" fontId="14" fillId="0" borderId="0" xfId="0" applyNumberFormat="1" applyFont="1" applyFill="1" applyAlignment="1">
      <alignment horizontal="center"/>
    </xf>
    <xf numFmtId="38" fontId="0" fillId="0" borderId="0" xfId="0" applyNumberFormat="1" applyFill="1" applyAlignment="1"/>
    <xf numFmtId="37" fontId="0" fillId="0" borderId="0" xfId="0" applyNumberFormat="1" applyFill="1"/>
    <xf numFmtId="165" fontId="12" fillId="0" borderId="0" xfId="0" applyNumberFormat="1" applyFont="1" applyFill="1"/>
    <xf numFmtId="38" fontId="50" fillId="10" borderId="23" xfId="0" applyNumberFormat="1" applyFont="1" applyFill="1" applyBorder="1"/>
    <xf numFmtId="38" fontId="12" fillId="10" borderId="12" xfId="0" applyNumberFormat="1" applyFont="1" applyFill="1" applyBorder="1"/>
    <xf numFmtId="38" fontId="0" fillId="10" borderId="0" xfId="0" applyNumberFormat="1" applyFill="1" applyAlignment="1"/>
    <xf numFmtId="38" fontId="50" fillId="10" borderId="23" xfId="0" applyNumberFormat="1" applyFont="1" applyFill="1" applyBorder="1" applyProtection="1"/>
    <xf numFmtId="38" fontId="21" fillId="0" borderId="23" xfId="0" applyNumberFormat="1" applyFont="1" applyFill="1" applyBorder="1"/>
    <xf numFmtId="38" fontId="21" fillId="10" borderId="23" xfId="0" applyNumberFormat="1" applyFont="1" applyFill="1" applyBorder="1"/>
    <xf numFmtId="38" fontId="21" fillId="0" borderId="23" xfId="0" applyNumberFormat="1" applyFont="1" applyFill="1" applyBorder="1" applyProtection="1"/>
    <xf numFmtId="38" fontId="21" fillId="10" borderId="23" xfId="0" applyNumberFormat="1" applyFont="1" applyFill="1" applyBorder="1" applyProtection="1"/>
    <xf numFmtId="38" fontId="1" fillId="3" borderId="0" xfId="0" applyNumberFormat="1" applyFont="1" applyFill="1" applyBorder="1"/>
    <xf numFmtId="38" fontId="1" fillId="3" borderId="12" xfId="0" applyNumberFormat="1" applyFont="1" applyFill="1" applyBorder="1"/>
    <xf numFmtId="38" fontId="1" fillId="3" borderId="8" xfId="0" applyNumberFormat="1" applyFont="1" applyFill="1" applyBorder="1"/>
    <xf numFmtId="165" fontId="7" fillId="3" borderId="0" xfId="0" applyNumberFormat="1" applyFont="1" applyFill="1" applyBorder="1"/>
    <xf numFmtId="165" fontId="8" fillId="3" borderId="0" xfId="0" applyNumberFormat="1" applyFont="1" applyFill="1" applyBorder="1" applyAlignment="1">
      <alignment horizontal="centerContinuous"/>
    </xf>
    <xf numFmtId="165" fontId="8" fillId="3" borderId="0" xfId="0" applyNumberFormat="1" applyFont="1" applyFill="1" applyBorder="1"/>
    <xf numFmtId="37" fontId="0" fillId="3" borderId="0" xfId="0" applyNumberFormat="1" applyFill="1" applyBorder="1"/>
    <xf numFmtId="0" fontId="0" fillId="3" borderId="0" xfId="0" applyFill="1"/>
    <xf numFmtId="165" fontId="9" fillId="3" borderId="0" xfId="0" applyNumberFormat="1" applyFont="1" applyFill="1"/>
    <xf numFmtId="165" fontId="10" fillId="3" borderId="0" xfId="0" applyNumberFormat="1" applyFont="1" applyFill="1"/>
    <xf numFmtId="37" fontId="0" fillId="3" borderId="0" xfId="0" applyNumberFormat="1" applyFill="1"/>
    <xf numFmtId="14" fontId="44" fillId="3" borderId="0" xfId="0" applyNumberFormat="1" applyFont="1" applyFill="1" applyBorder="1" applyAlignment="1">
      <alignment horizontal="left"/>
    </xf>
    <xf numFmtId="165" fontId="41" fillId="3" borderId="0" xfId="0" applyNumberFormat="1" applyFont="1" applyFill="1" applyBorder="1" applyAlignment="1">
      <alignment horizontal="centerContinuous"/>
    </xf>
    <xf numFmtId="37" fontId="42" fillId="3" borderId="0" xfId="0" applyNumberFormat="1" applyFont="1" applyFill="1" applyBorder="1" applyAlignment="1">
      <alignment horizontal="centerContinuous"/>
    </xf>
    <xf numFmtId="37" fontId="42" fillId="3" borderId="0" xfId="0" applyNumberFormat="1" applyFont="1" applyFill="1" applyAlignment="1">
      <alignment horizontal="centerContinuous"/>
    </xf>
    <xf numFmtId="1" fontId="12" fillId="3" borderId="0" xfId="0" applyNumberFormat="1" applyFont="1" applyFill="1" applyAlignment="1">
      <alignment horizontal="left"/>
    </xf>
    <xf numFmtId="1" fontId="13" fillId="3" borderId="0" xfId="0" applyNumberFormat="1" applyFont="1" applyFill="1" applyAlignment="1">
      <alignment horizontal="centerContinuous"/>
    </xf>
    <xf numFmtId="165" fontId="14" fillId="3" borderId="0" xfId="0" applyNumberFormat="1" applyFont="1" applyFill="1"/>
    <xf numFmtId="0" fontId="15" fillId="3" borderId="0" xfId="0" applyFont="1" applyFill="1"/>
    <xf numFmtId="0" fontId="15" fillId="3" borderId="0" xfId="0" applyFont="1" applyFill="1" applyBorder="1"/>
    <xf numFmtId="0" fontId="16" fillId="3" borderId="0" xfId="0" applyFont="1" applyFill="1" applyAlignment="1">
      <alignment horizontal="center"/>
    </xf>
    <xf numFmtId="165" fontId="17" fillId="3" borderId="0" xfId="0" applyNumberFormat="1" applyFont="1" applyFill="1" applyBorder="1" applyAlignment="1">
      <alignment horizontal="center"/>
    </xf>
    <xf numFmtId="165" fontId="17" fillId="3" borderId="0" xfId="0" applyNumberFormat="1" applyFont="1" applyFill="1" applyAlignment="1">
      <alignment horizontal="center"/>
    </xf>
    <xf numFmtId="2" fontId="17" fillId="3" borderId="0" xfId="0" applyNumberFormat="1" applyFont="1" applyFill="1"/>
    <xf numFmtId="38" fontId="12" fillId="3" borderId="0" xfId="0" applyNumberFormat="1" applyFont="1" applyFill="1" applyBorder="1"/>
    <xf numFmtId="38" fontId="12" fillId="3" borderId="1" xfId="0" applyNumberFormat="1" applyFont="1" applyFill="1" applyBorder="1"/>
    <xf numFmtId="38" fontId="12" fillId="3" borderId="12" xfId="0" applyNumberFormat="1" applyFont="1" applyFill="1" applyBorder="1"/>
    <xf numFmtId="0" fontId="21" fillId="3" borderId="0" xfId="0" applyFont="1" applyFill="1" applyAlignment="1"/>
    <xf numFmtId="38" fontId="12" fillId="3" borderId="0" xfId="0" applyNumberFormat="1" applyFont="1" applyFill="1" applyBorder="1" applyAlignment="1"/>
    <xf numFmtId="165" fontId="10" fillId="3" borderId="0" xfId="0" applyNumberFormat="1" applyFont="1" applyFill="1" applyBorder="1"/>
    <xf numFmtId="165" fontId="10" fillId="3" borderId="8" xfId="0" quotePrefix="1" applyNumberFormat="1" applyFont="1" applyFill="1" applyBorder="1" applyAlignment="1">
      <alignment horizontal="left"/>
    </xf>
    <xf numFmtId="38" fontId="10" fillId="3" borderId="8" xfId="0" applyNumberFormat="1" applyFont="1" applyFill="1" applyBorder="1"/>
    <xf numFmtId="17" fontId="1" fillId="3" borderId="0" xfId="0" applyNumberFormat="1" applyFont="1" applyFill="1" applyBorder="1"/>
    <xf numFmtId="38" fontId="11" fillId="3" borderId="0" xfId="0" applyNumberFormat="1" applyFont="1" applyFill="1" applyBorder="1"/>
    <xf numFmtId="17" fontId="1" fillId="3" borderId="12" xfId="0" applyNumberFormat="1" applyFont="1" applyFill="1" applyBorder="1"/>
    <xf numFmtId="38" fontId="11" fillId="3" borderId="12" xfId="0" applyNumberFormat="1" applyFont="1" applyFill="1" applyBorder="1"/>
    <xf numFmtId="17" fontId="1" fillId="3" borderId="8" xfId="0" applyNumberFormat="1" applyFont="1" applyFill="1" applyBorder="1"/>
    <xf numFmtId="38" fontId="11" fillId="3" borderId="8" xfId="0" applyNumberFormat="1" applyFont="1" applyFill="1" applyBorder="1"/>
    <xf numFmtId="17" fontId="12" fillId="3" borderId="0" xfId="0" applyNumberFormat="1" applyFont="1" applyFill="1" applyBorder="1" applyAlignment="1"/>
    <xf numFmtId="38" fontId="21" fillId="3" borderId="23" xfId="0" applyNumberFormat="1" applyFont="1" applyFill="1" applyBorder="1"/>
    <xf numFmtId="17" fontId="10" fillId="3" borderId="0" xfId="0" applyNumberFormat="1" applyFont="1" applyFill="1" applyBorder="1"/>
    <xf numFmtId="17" fontId="11" fillId="3" borderId="0" xfId="0" applyNumberFormat="1" applyFont="1" applyFill="1" applyBorder="1" applyAlignment="1"/>
    <xf numFmtId="165" fontId="14" fillId="3" borderId="0" xfId="0" applyNumberFormat="1" applyFont="1" applyFill="1" applyAlignment="1">
      <alignment horizontal="centerContinuous"/>
    </xf>
    <xf numFmtId="0" fontId="0" fillId="3" borderId="0" xfId="0" applyFill="1" applyAlignment="1"/>
    <xf numFmtId="0" fontId="0" fillId="3" borderId="0" xfId="0" applyFill="1" applyBorder="1"/>
    <xf numFmtId="17" fontId="10" fillId="3" borderId="0" xfId="0" applyNumberFormat="1" applyFont="1" applyFill="1" applyBorder="1" applyAlignment="1"/>
    <xf numFmtId="38" fontId="12" fillId="3" borderId="2" xfId="0" applyNumberFormat="1" applyFont="1" applyFill="1" applyBorder="1"/>
    <xf numFmtId="38" fontId="21" fillId="3" borderId="23" xfId="0" applyNumberFormat="1" applyFont="1" applyFill="1" applyBorder="1" applyProtection="1"/>
    <xf numFmtId="38" fontId="0" fillId="3" borderId="0" xfId="0" applyNumberFormat="1" applyFill="1" applyBorder="1" applyProtection="1"/>
    <xf numFmtId="38" fontId="0" fillId="3" borderId="0" xfId="0" applyNumberFormat="1" applyFill="1" applyAlignment="1"/>
    <xf numFmtId="38" fontId="1" fillId="3" borderId="0" xfId="0" applyNumberFormat="1" applyFont="1" applyFill="1" applyBorder="1" applyAlignment="1" applyProtection="1">
      <alignment horizontal="right"/>
    </xf>
    <xf numFmtId="38" fontId="21" fillId="3" borderId="0" xfId="0" applyNumberFormat="1" applyFont="1" applyFill="1" applyBorder="1" applyProtection="1"/>
    <xf numFmtId="37" fontId="15" fillId="3" borderId="0" xfId="0" applyNumberFormat="1" applyFont="1" applyFill="1"/>
    <xf numFmtId="37" fontId="18" fillId="3" borderId="0" xfId="0" applyNumberFormat="1" applyFont="1" applyFill="1" applyAlignment="1"/>
    <xf numFmtId="37" fontId="15" fillId="3" borderId="0" xfId="0" applyNumberFormat="1" applyFont="1" applyFill="1" applyAlignment="1">
      <alignment horizontal="center"/>
    </xf>
    <xf numFmtId="37" fontId="18" fillId="3" borderId="0" xfId="0" applyNumberFormat="1" applyFont="1" applyFill="1" applyAlignment="1">
      <alignment horizontal="center"/>
    </xf>
    <xf numFmtId="165" fontId="11" fillId="3" borderId="0" xfId="0" applyNumberFormat="1" applyFont="1" applyFill="1" applyBorder="1" applyAlignment="1">
      <alignment horizontal="center"/>
    </xf>
    <xf numFmtId="17" fontId="11" fillId="3" borderId="0" xfId="0" applyNumberFormat="1" applyFont="1" applyFill="1" applyBorder="1"/>
    <xf numFmtId="0" fontId="21" fillId="3" borderId="0" xfId="0" applyFont="1" applyFill="1" applyBorder="1"/>
    <xf numFmtId="0" fontId="15" fillId="3" borderId="0" xfId="0" applyFont="1" applyFill="1" applyAlignment="1">
      <alignment horizontal="center"/>
    </xf>
    <xf numFmtId="0" fontId="16" fillId="3" borderId="0" xfId="0" applyFont="1" applyFill="1"/>
    <xf numFmtId="37" fontId="16" fillId="3" borderId="0" xfId="0" applyNumberFormat="1" applyFont="1" applyFill="1" applyAlignment="1">
      <alignment horizontal="center"/>
    </xf>
    <xf numFmtId="0" fontId="18" fillId="3" borderId="0" xfId="0" applyFont="1" applyFill="1" applyBorder="1"/>
    <xf numFmtId="38" fontId="0" fillId="0" borderId="0" xfId="0" applyNumberFormat="1" applyFill="1" applyBorder="1" applyAlignment="1">
      <alignment horizontal="left" vertical="justify"/>
    </xf>
    <xf numFmtId="38" fontId="0" fillId="0" borderId="23" xfId="0" applyNumberFormat="1" applyBorder="1"/>
    <xf numFmtId="38" fontId="51" fillId="0" borderId="23" xfId="0" applyNumberFormat="1" applyFont="1" applyBorder="1"/>
    <xf numFmtId="38" fontId="0" fillId="0" borderId="0" xfId="0" applyNumberFormat="1" applyFill="1" applyBorder="1" applyAlignment="1">
      <alignment horizontal="center"/>
    </xf>
    <xf numFmtId="38" fontId="50" fillId="0" borderId="0" xfId="0" applyNumberFormat="1" applyFont="1" applyFill="1" applyBorder="1" applyAlignment="1">
      <alignment horizontal="center" vertical="justify"/>
    </xf>
    <xf numFmtId="38" fontId="0" fillId="0" borderId="0" xfId="0" applyNumberFormat="1" applyFill="1" applyBorder="1" applyAlignment="1">
      <alignment horizontal="center" vertical="justify"/>
    </xf>
    <xf numFmtId="38" fontId="50" fillId="0" borderId="0" xfId="0" applyNumberFormat="1" applyFont="1" applyFill="1" applyBorder="1" applyAlignment="1">
      <alignment horizontal="center"/>
    </xf>
    <xf numFmtId="38" fontId="50" fillId="11" borderId="14" xfId="0" applyNumberFormat="1" applyFont="1" applyFill="1" applyBorder="1" applyAlignment="1">
      <alignment horizontal="center"/>
    </xf>
    <xf numFmtId="17" fontId="11" fillId="0" borderId="0" xfId="0" applyNumberFormat="1" applyFont="1" applyFill="1" applyBorder="1" applyAlignment="1">
      <alignment horizontal="center"/>
    </xf>
    <xf numFmtId="40" fontId="0" fillId="0" borderId="0" xfId="0" applyNumberFormat="1" applyBorder="1"/>
    <xf numFmtId="37" fontId="4" fillId="0" borderId="23" xfId="8" applyNumberFormat="1" applyBorder="1"/>
    <xf numFmtId="167" fontId="56" fillId="0" borderId="0" xfId="7" applyFont="1" applyAlignment="1">
      <alignment horizontal="center"/>
    </xf>
    <xf numFmtId="165" fontId="12" fillId="12" borderId="25" xfId="0" applyNumberFormat="1" applyFont="1" applyFill="1" applyBorder="1" applyAlignment="1">
      <alignment horizontal="centerContinuous"/>
    </xf>
    <xf numFmtId="165" fontId="12" fillId="12" borderId="26" xfId="0" applyNumberFormat="1" applyFont="1" applyFill="1" applyBorder="1" applyAlignment="1">
      <alignment horizontal="centerContinuous"/>
    </xf>
    <xf numFmtId="165" fontId="21" fillId="12" borderId="27" xfId="0" applyNumberFormat="1" applyFont="1" applyFill="1" applyBorder="1" applyAlignment="1">
      <alignment horizontal="centerContinuous"/>
    </xf>
    <xf numFmtId="37" fontId="21" fillId="13" borderId="1" xfId="0" applyNumberFormat="1" applyFont="1" applyFill="1" applyBorder="1"/>
    <xf numFmtId="38" fontId="12" fillId="13" borderId="0" xfId="0" applyNumberFormat="1" applyFont="1" applyFill="1" applyBorder="1"/>
    <xf numFmtId="38" fontId="12" fillId="13" borderId="12" xfId="0" applyNumberFormat="1" applyFont="1" applyFill="1" applyBorder="1"/>
    <xf numFmtId="38" fontId="12" fillId="13" borderId="0" xfId="0" applyNumberFormat="1" applyFont="1" applyFill="1" applyBorder="1" applyAlignment="1"/>
    <xf numFmtId="38" fontId="1" fillId="13" borderId="0" xfId="0" applyNumberFormat="1" applyFont="1" applyFill="1" applyBorder="1" applyAlignment="1"/>
    <xf numFmtId="38" fontId="1" fillId="13" borderId="0" xfId="0" applyNumberFormat="1" applyFont="1" applyFill="1" applyBorder="1"/>
    <xf numFmtId="38" fontId="11" fillId="13" borderId="0" xfId="0" applyNumberFormat="1" applyFont="1" applyFill="1" applyBorder="1"/>
    <xf numFmtId="38" fontId="1" fillId="13" borderId="12" xfId="0" applyNumberFormat="1" applyFont="1" applyFill="1" applyBorder="1" applyAlignment="1"/>
    <xf numFmtId="38" fontId="1" fillId="13" borderId="12" xfId="0" applyNumberFormat="1" applyFont="1" applyFill="1" applyBorder="1"/>
    <xf numFmtId="38" fontId="1" fillId="13" borderId="0" xfId="0" applyNumberFormat="1" applyFont="1" applyFill="1" applyBorder="1" applyAlignment="1" applyProtection="1">
      <alignment horizontal="right"/>
    </xf>
    <xf numFmtId="38" fontId="1" fillId="13" borderId="8" xfId="0" applyNumberFormat="1" applyFont="1" applyFill="1" applyBorder="1" applyAlignment="1"/>
    <xf numFmtId="38" fontId="1" fillId="13" borderId="8" xfId="0" applyNumberFormat="1" applyFont="1" applyFill="1" applyBorder="1"/>
    <xf numFmtId="37" fontId="21" fillId="13" borderId="23" xfId="0" applyNumberFormat="1" applyFont="1" applyFill="1" applyBorder="1"/>
    <xf numFmtId="208" fontId="21" fillId="13" borderId="1" xfId="0" applyNumberFormat="1" applyFont="1" applyFill="1" applyBorder="1"/>
    <xf numFmtId="38" fontId="21" fillId="13" borderId="1" xfId="0" applyNumberFormat="1" applyFont="1" applyFill="1" applyBorder="1"/>
    <xf numFmtId="208" fontId="12" fillId="13" borderId="0" xfId="0" applyNumberFormat="1" applyFont="1" applyFill="1" applyBorder="1"/>
    <xf numFmtId="38" fontId="12" fillId="13" borderId="23" xfId="0" applyNumberFormat="1" applyFont="1" applyFill="1" applyBorder="1"/>
    <xf numFmtId="38" fontId="21" fillId="13" borderId="23" xfId="0" applyNumberFormat="1" applyFont="1" applyFill="1" applyBorder="1"/>
    <xf numFmtId="37" fontId="50" fillId="13" borderId="23" xfId="0" applyNumberFormat="1" applyFont="1" applyFill="1" applyBorder="1"/>
    <xf numFmtId="165" fontId="12" fillId="12" borderId="27" xfId="0" applyNumberFormat="1" applyFont="1" applyFill="1" applyBorder="1" applyAlignment="1">
      <alignment horizontal="centerContinuous"/>
    </xf>
    <xf numFmtId="165" fontId="12" fillId="12" borderId="14" xfId="0" applyNumberFormat="1" applyFont="1" applyFill="1" applyBorder="1" applyAlignment="1">
      <alignment horizontal="centerContinuous"/>
    </xf>
    <xf numFmtId="167" fontId="56" fillId="0" borderId="0" xfId="4" applyFont="1" applyAlignment="1">
      <alignment horizontal="center"/>
    </xf>
    <xf numFmtId="170" fontId="36" fillId="0" borderId="0" xfId="4" applyNumberFormat="1" applyFont="1" applyAlignment="1" applyProtection="1">
      <alignment horizontal="center"/>
    </xf>
    <xf numFmtId="170" fontId="56" fillId="0" borderId="0" xfId="3" applyNumberFormat="1" applyFont="1" applyProtection="1"/>
    <xf numFmtId="170" fontId="56" fillId="0" borderId="0" xfId="4" applyNumberFormat="1" applyFont="1" applyAlignment="1" applyProtection="1">
      <alignment horizontal="center"/>
    </xf>
    <xf numFmtId="43" fontId="6" fillId="0" borderId="0" xfId="1" applyFont="1" applyProtection="1"/>
    <xf numFmtId="43" fontId="6" fillId="0" borderId="0" xfId="1" applyFont="1"/>
    <xf numFmtId="43" fontId="0" fillId="0" borderId="0" xfId="1" applyNumberFormat="1" applyFont="1" applyProtection="1"/>
    <xf numFmtId="0" fontId="0" fillId="7" borderId="0" xfId="0" applyFill="1"/>
    <xf numFmtId="38" fontId="0" fillId="7" borderId="0" xfId="0" applyNumberFormat="1" applyFill="1"/>
    <xf numFmtId="17" fontId="0" fillId="0" borderId="0" xfId="0" applyNumberFormat="1" applyFill="1"/>
    <xf numFmtId="0" fontId="57" fillId="7" borderId="0" xfId="0" applyFont="1" applyFill="1" applyAlignment="1">
      <alignment horizontal="center"/>
    </xf>
    <xf numFmtId="0" fontId="58" fillId="10" borderId="0" xfId="0" applyFont="1" applyFill="1" applyAlignment="1">
      <alignment horizontal="center"/>
    </xf>
    <xf numFmtId="0" fontId="57" fillId="14" borderId="0" xfId="0" applyFont="1" applyFill="1" applyAlignment="1">
      <alignment horizontal="center"/>
    </xf>
    <xf numFmtId="0" fontId="59" fillId="12" borderId="0" xfId="0" applyFont="1" applyFill="1" applyAlignment="1">
      <alignment horizontal="center"/>
    </xf>
    <xf numFmtId="0" fontId="0" fillId="0" borderId="20" xfId="0" applyBorder="1"/>
    <xf numFmtId="38" fontId="0" fillId="0" borderId="20" xfId="0" applyNumberFormat="1" applyBorder="1"/>
    <xf numFmtId="38" fontId="0" fillId="0" borderId="17" xfId="0" applyNumberFormat="1" applyBorder="1"/>
    <xf numFmtId="0" fontId="0" fillId="0" borderId="28" xfId="0" applyBorder="1" applyAlignment="1">
      <alignment horizontal="right"/>
    </xf>
    <xf numFmtId="0" fontId="0" fillId="7" borderId="0" xfId="0" applyFill="1" applyBorder="1"/>
    <xf numFmtId="38" fontId="0" fillId="0" borderId="29" xfId="0" applyNumberFormat="1" applyBorder="1"/>
    <xf numFmtId="0" fontId="0" fillId="0" borderId="30" xfId="0" applyBorder="1" applyAlignment="1">
      <alignment horizontal="right"/>
    </xf>
    <xf numFmtId="38" fontId="0" fillId="0" borderId="12" xfId="0" applyNumberFormat="1" applyBorder="1"/>
    <xf numFmtId="0" fontId="0" fillId="7" borderId="12" xfId="0" applyFill="1" applyBorder="1"/>
    <xf numFmtId="38" fontId="0" fillId="0" borderId="31" xfId="0" applyNumberFormat="1" applyBorder="1"/>
    <xf numFmtId="0" fontId="60" fillId="0" borderId="16" xfId="0" applyFont="1" applyBorder="1" applyAlignment="1">
      <alignment horizontal="center"/>
    </xf>
    <xf numFmtId="17" fontId="0" fillId="14" borderId="0" xfId="0" applyNumberFormat="1" applyFill="1" applyBorder="1"/>
    <xf numFmtId="0" fontId="0" fillId="14" borderId="0" xfId="0" applyFill="1" applyBorder="1"/>
    <xf numFmtId="0" fontId="60" fillId="0" borderId="20" xfId="0" applyFont="1" applyBorder="1" applyAlignment="1">
      <alignment horizontal="center"/>
    </xf>
    <xf numFmtId="38" fontId="0" fillId="14" borderId="1" xfId="0" applyNumberFormat="1" applyFill="1" applyBorder="1"/>
    <xf numFmtId="0" fontId="0" fillId="14" borderId="17" xfId="0" applyFill="1" applyBorder="1"/>
    <xf numFmtId="38" fontId="12" fillId="10" borderId="1" xfId="0" applyNumberFormat="1" applyFont="1" applyFill="1" applyBorder="1"/>
    <xf numFmtId="38" fontId="12" fillId="13" borderId="1" xfId="0" applyNumberFormat="1" applyFont="1" applyFill="1" applyBorder="1" applyAlignment="1"/>
    <xf numFmtId="37" fontId="61" fillId="10" borderId="1" xfId="0" applyNumberFormat="1" applyFont="1" applyFill="1" applyBorder="1"/>
    <xf numFmtId="0" fontId="1" fillId="0" borderId="0" xfId="0" applyFont="1" applyAlignment="1">
      <alignment horizontal="right"/>
    </xf>
    <xf numFmtId="0" fontId="21" fillId="0" borderId="0" xfId="0" applyFont="1" applyAlignment="1">
      <alignment horizontal="left"/>
    </xf>
    <xf numFmtId="0" fontId="21" fillId="0" borderId="0" xfId="0" applyFont="1" applyAlignment="1">
      <alignment horizontal="center"/>
    </xf>
    <xf numFmtId="0" fontId="38" fillId="0" borderId="0" xfId="0" applyFont="1" applyAlignment="1">
      <alignment horizontal="right"/>
    </xf>
    <xf numFmtId="0" fontId="38" fillId="0" borderId="0" xfId="0" applyFont="1" applyBorder="1"/>
    <xf numFmtId="0" fontId="38" fillId="0" borderId="0" xfId="0" applyFont="1" applyAlignment="1">
      <alignment horizontal="center"/>
    </xf>
    <xf numFmtId="15" fontId="21" fillId="0" borderId="0" xfId="0" applyNumberFormat="1" applyFont="1" applyAlignment="1">
      <alignment horizontal="center"/>
    </xf>
    <xf numFmtId="0" fontId="50" fillId="0" borderId="0" xfId="0" applyFont="1" applyBorder="1"/>
    <xf numFmtId="0" fontId="50" fillId="0" borderId="0" xfId="0" applyFont="1"/>
    <xf numFmtId="211" fontId="21" fillId="3" borderId="0" xfId="0" applyNumberFormat="1" applyFont="1" applyFill="1"/>
    <xf numFmtId="0" fontId="21" fillId="0" borderId="0" xfId="0" applyFont="1" applyAlignment="1">
      <alignment horizontal="right"/>
    </xf>
    <xf numFmtId="15" fontId="1" fillId="0" borderId="0" xfId="0" applyNumberFormat="1" applyFont="1" applyAlignment="1">
      <alignment horizontal="center"/>
    </xf>
    <xf numFmtId="0" fontId="38" fillId="0" borderId="0" xfId="0" applyFont="1" applyBorder="1" applyAlignment="1">
      <alignment horizontal="center"/>
    </xf>
    <xf numFmtId="0" fontId="1" fillId="0" borderId="32" xfId="0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62" fillId="0" borderId="24" xfId="0" applyFont="1" applyBorder="1" applyAlignment="1">
      <alignment horizontal="center"/>
    </xf>
    <xf numFmtId="0" fontId="1" fillId="3" borderId="32" xfId="0" applyFont="1" applyFill="1" applyBorder="1" applyAlignment="1">
      <alignment horizontal="left" vertical="top" wrapText="1"/>
    </xf>
    <xf numFmtId="0" fontId="1" fillId="0" borderId="24" xfId="0" applyFont="1" applyBorder="1" applyAlignment="1">
      <alignment horizontal="center" wrapText="1"/>
    </xf>
    <xf numFmtId="0" fontId="3" fillId="0" borderId="33" xfId="0" applyFont="1" applyBorder="1" applyAlignment="1">
      <alignment horizontal="center" wrapText="1"/>
    </xf>
    <xf numFmtId="0" fontId="2" fillId="0" borderId="0" xfId="0" applyFont="1" applyAlignment="1">
      <alignment horizontal="center"/>
    </xf>
    <xf numFmtId="38" fontId="38" fillId="0" borderId="32" xfId="0" applyNumberFormat="1" applyFont="1" applyFill="1" applyBorder="1"/>
    <xf numFmtId="38" fontId="38" fillId="0" borderId="24" xfId="0" applyNumberFormat="1" applyFont="1" applyFill="1" applyBorder="1"/>
    <xf numFmtId="38" fontId="21" fillId="0" borderId="34" xfId="0" applyNumberFormat="1" applyFont="1" applyFill="1" applyBorder="1"/>
    <xf numFmtId="38" fontId="38" fillId="0" borderId="0" xfId="0" applyNumberFormat="1" applyFont="1" applyBorder="1"/>
    <xf numFmtId="0" fontId="1" fillId="0" borderId="28" xfId="0" applyFont="1" applyBorder="1" applyAlignment="1">
      <alignment horizontal="center"/>
    </xf>
    <xf numFmtId="210" fontId="38" fillId="3" borderId="0" xfId="0" applyNumberFormat="1" applyFont="1" applyFill="1" applyBorder="1" applyAlignment="1">
      <alignment horizontal="center"/>
    </xf>
    <xf numFmtId="37" fontId="38" fillId="3" borderId="28" xfId="0" applyNumberFormat="1" applyFont="1" applyFill="1" applyBorder="1" applyAlignment="1">
      <alignment horizontal="right"/>
    </xf>
    <xf numFmtId="180" fontId="21" fillId="3" borderId="0" xfId="0" applyNumberFormat="1" applyFont="1" applyFill="1" applyBorder="1" applyAlignment="1">
      <alignment horizontal="center"/>
    </xf>
    <xf numFmtId="175" fontId="63" fillId="0" borderId="0" xfId="0" applyNumberFormat="1" applyFont="1" applyBorder="1" applyAlignment="1" applyProtection="1">
      <alignment horizontal="center"/>
    </xf>
    <xf numFmtId="209" fontId="38" fillId="0" borderId="29" xfId="0" applyNumberFormat="1" applyFont="1" applyBorder="1" applyAlignment="1">
      <alignment horizontal="center"/>
    </xf>
    <xf numFmtId="170" fontId="64" fillId="0" borderId="0" xfId="3" applyNumberFormat="1" applyFont="1" applyBorder="1" applyProtection="1"/>
    <xf numFmtId="165" fontId="38" fillId="0" borderId="0" xfId="0" applyNumberFormat="1" applyFont="1" applyBorder="1" applyAlignment="1">
      <alignment horizontal="center"/>
    </xf>
    <xf numFmtId="38" fontId="38" fillId="0" borderId="28" xfId="0" applyNumberFormat="1" applyFont="1" applyFill="1" applyBorder="1"/>
    <xf numFmtId="38" fontId="38" fillId="0" borderId="0" xfId="0" applyNumberFormat="1" applyFont="1" applyFill="1" applyBorder="1"/>
    <xf numFmtId="38" fontId="21" fillId="0" borderId="35" xfId="0" applyNumberFormat="1" applyFont="1" applyFill="1" applyBorder="1"/>
    <xf numFmtId="38" fontId="38" fillId="0" borderId="0" xfId="0" applyNumberFormat="1" applyFont="1"/>
    <xf numFmtId="38" fontId="38" fillId="0" borderId="30" xfId="0" applyNumberFormat="1" applyFont="1" applyFill="1" applyBorder="1"/>
    <xf numFmtId="38" fontId="38" fillId="0" borderId="12" xfId="0" applyNumberFormat="1" applyFont="1" applyFill="1" applyBorder="1"/>
    <xf numFmtId="38" fontId="21" fillId="0" borderId="36" xfId="0" applyNumberFormat="1" applyFont="1" applyFill="1" applyBorder="1"/>
    <xf numFmtId="38" fontId="38" fillId="3" borderId="0" xfId="0" applyNumberFormat="1" applyFont="1" applyFill="1" applyBorder="1"/>
    <xf numFmtId="38" fontId="21" fillId="0" borderId="30" xfId="0" applyNumberFormat="1" applyFont="1" applyFill="1" applyBorder="1"/>
    <xf numFmtId="38" fontId="21" fillId="0" borderId="12" xfId="0" applyNumberFormat="1" applyFont="1" applyFill="1" applyBorder="1"/>
    <xf numFmtId="40" fontId="65" fillId="3" borderId="0" xfId="0" applyNumberFormat="1" applyFont="1" applyFill="1" applyAlignment="1">
      <alignment horizontal="right"/>
    </xf>
    <xf numFmtId="40" fontId="38" fillId="0" borderId="0" xfId="0" applyNumberFormat="1" applyFont="1" applyAlignment="1">
      <alignment horizontal="right"/>
    </xf>
    <xf numFmtId="40" fontId="38" fillId="0" borderId="0" xfId="0" applyNumberFormat="1" applyFont="1" applyBorder="1"/>
    <xf numFmtId="40" fontId="38" fillId="0" borderId="0" xfId="0" applyNumberFormat="1" applyFont="1"/>
    <xf numFmtId="40" fontId="4" fillId="0" borderId="0" xfId="0" applyNumberFormat="1" applyFont="1" applyBorder="1"/>
    <xf numFmtId="165" fontId="50" fillId="0" borderId="0" xfId="0" applyNumberFormat="1" applyFont="1"/>
    <xf numFmtId="38" fontId="4" fillId="0" borderId="0" xfId="0" applyNumberFormat="1" applyFont="1" applyBorder="1"/>
    <xf numFmtId="0" fontId="1" fillId="3" borderId="28" xfId="0" applyFont="1" applyFill="1" applyBorder="1" applyAlignment="1">
      <alignment horizontal="center"/>
    </xf>
    <xf numFmtId="0" fontId="50" fillId="0" borderId="28" xfId="0" applyFont="1" applyBorder="1" applyAlignment="1">
      <alignment horizontal="center"/>
    </xf>
    <xf numFmtId="180" fontId="38" fillId="0" borderId="0" xfId="0" applyNumberFormat="1" applyFont="1" applyBorder="1" applyAlignment="1">
      <alignment horizontal="center"/>
    </xf>
    <xf numFmtId="0" fontId="38" fillId="0" borderId="0" xfId="0" applyFont="1" applyBorder="1" applyAlignment="1">
      <alignment horizontal="right"/>
    </xf>
    <xf numFmtId="0" fontId="21" fillId="0" borderId="0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210" fontId="38" fillId="3" borderId="12" xfId="0" applyNumberFormat="1" applyFont="1" applyFill="1" applyBorder="1" applyAlignment="1">
      <alignment horizontal="center"/>
    </xf>
    <xf numFmtId="0" fontId="38" fillId="0" borderId="12" xfId="0" applyFont="1" applyBorder="1"/>
    <xf numFmtId="37" fontId="38" fillId="3" borderId="30" xfId="0" applyNumberFormat="1" applyFont="1" applyFill="1" applyBorder="1" applyAlignment="1">
      <alignment horizontal="right"/>
    </xf>
    <xf numFmtId="209" fontId="38" fillId="0" borderId="31" xfId="0" applyNumberFormat="1" applyFont="1" applyBorder="1" applyAlignment="1">
      <alignment horizontal="center"/>
    </xf>
    <xf numFmtId="0" fontId="38" fillId="0" borderId="0" xfId="0" applyFont="1" applyAlignment="1">
      <alignment vertical="center"/>
    </xf>
    <xf numFmtId="38" fontId="38" fillId="0" borderId="24" xfId="0" applyNumberFormat="1" applyFont="1" applyFill="1" applyBorder="1" applyAlignment="1">
      <alignment horizontal="center"/>
    </xf>
    <xf numFmtId="38" fontId="21" fillId="0" borderId="34" xfId="0" applyNumberFormat="1" applyFont="1" applyFill="1" applyBorder="1" applyAlignment="1">
      <alignment horizontal="right"/>
    </xf>
    <xf numFmtId="188" fontId="38" fillId="0" borderId="0" xfId="0" applyNumberFormat="1" applyFont="1" applyBorder="1"/>
    <xf numFmtId="37" fontId="38" fillId="3" borderId="0" xfId="0" applyNumberFormat="1" applyFont="1" applyFill="1" applyBorder="1" applyAlignment="1">
      <alignment horizontal="right"/>
    </xf>
    <xf numFmtId="210" fontId="38" fillId="0" borderId="0" xfId="0" applyNumberFormat="1" applyFont="1" applyAlignment="1">
      <alignment horizontal="center" vertical="center"/>
    </xf>
    <xf numFmtId="38" fontId="38" fillId="0" borderId="28" xfId="0" applyNumberFormat="1" applyFont="1" applyFill="1" applyBorder="1" applyAlignment="1">
      <alignment horizontal="center"/>
    </xf>
    <xf numFmtId="38" fontId="38" fillId="0" borderId="0" xfId="0" applyNumberFormat="1" applyFont="1" applyFill="1" applyBorder="1" applyAlignment="1">
      <alignment horizontal="center"/>
    </xf>
    <xf numFmtId="38" fontId="21" fillId="0" borderId="35" xfId="0" applyNumberFormat="1" applyFont="1" applyFill="1" applyBorder="1" applyAlignment="1">
      <alignment horizontal="right"/>
    </xf>
    <xf numFmtId="0" fontId="1" fillId="3" borderId="0" xfId="0" applyFont="1" applyFill="1" applyBorder="1" applyAlignment="1">
      <alignment horizontal="center"/>
    </xf>
    <xf numFmtId="210" fontId="38" fillId="0" borderId="0" xfId="0" applyNumberFormat="1" applyFont="1" applyAlignment="1">
      <alignment horizontal="center"/>
    </xf>
    <xf numFmtId="37" fontId="38" fillId="3" borderId="0" xfId="0" applyNumberFormat="1" applyFont="1" applyFill="1" applyAlignment="1">
      <alignment horizontal="right"/>
    </xf>
    <xf numFmtId="180" fontId="38" fillId="3" borderId="0" xfId="0" applyNumberFormat="1" applyFont="1" applyFill="1" applyAlignment="1">
      <alignment horizontal="center"/>
    </xf>
    <xf numFmtId="209" fontId="38" fillId="0" borderId="0" xfId="0" applyNumberFormat="1" applyFont="1" applyAlignment="1">
      <alignment horizontal="center"/>
    </xf>
    <xf numFmtId="188" fontId="38" fillId="0" borderId="0" xfId="0" applyNumberFormat="1" applyFont="1" applyProtection="1"/>
    <xf numFmtId="170" fontId="6" fillId="0" borderId="0" xfId="3" applyNumberFormat="1" applyFont="1" applyProtection="1"/>
    <xf numFmtId="38" fontId="21" fillId="0" borderId="25" xfId="0" applyNumberFormat="1" applyFont="1" applyFill="1" applyBorder="1" applyAlignment="1">
      <alignment horizontal="center"/>
    </xf>
    <xf numFmtId="38" fontId="21" fillId="0" borderId="26" xfId="0" applyNumberFormat="1" applyFont="1" applyFill="1" applyBorder="1" applyAlignment="1">
      <alignment horizontal="center"/>
    </xf>
    <xf numFmtId="38" fontId="21" fillId="0" borderId="14" xfId="0" applyNumberFormat="1" applyFont="1" applyFill="1" applyBorder="1" applyAlignment="1">
      <alignment horizontal="right"/>
    </xf>
    <xf numFmtId="0" fontId="21" fillId="0" borderId="0" xfId="0" applyFont="1" applyBorder="1" applyAlignment="1">
      <alignment horizontal="right"/>
    </xf>
    <xf numFmtId="40" fontId="38" fillId="0" borderId="0" xfId="0" applyNumberFormat="1" applyFont="1" applyBorder="1" applyAlignment="1">
      <alignment horizontal="right"/>
    </xf>
    <xf numFmtId="40" fontId="67" fillId="3" borderId="0" xfId="0" applyNumberFormat="1" applyFont="1" applyFill="1" applyBorder="1" applyAlignment="1">
      <alignment horizontal="center"/>
    </xf>
    <xf numFmtId="0" fontId="68" fillId="0" borderId="16" xfId="0" applyFont="1" applyBorder="1" applyAlignment="1">
      <alignment horizontal="center"/>
    </xf>
    <xf numFmtId="0" fontId="68" fillId="0" borderId="0" xfId="0" applyFont="1"/>
    <xf numFmtId="175" fontId="50" fillId="0" borderId="0" xfId="0" applyNumberFormat="1" applyFont="1" applyProtection="1"/>
    <xf numFmtId="0" fontId="21" fillId="0" borderId="11" xfId="0" applyFont="1" applyBorder="1" applyAlignment="1">
      <alignment horizontal="right"/>
    </xf>
    <xf numFmtId="40" fontId="65" fillId="3" borderId="11" xfId="0" applyNumberFormat="1" applyFont="1" applyFill="1" applyBorder="1" applyAlignment="1">
      <alignment horizontal="right"/>
    </xf>
    <xf numFmtId="40" fontId="65" fillId="3" borderId="2" xfId="0" applyNumberFormat="1" applyFont="1" applyFill="1" applyBorder="1" applyAlignment="1">
      <alignment horizontal="right"/>
    </xf>
    <xf numFmtId="205" fontId="38" fillId="0" borderId="0" xfId="0" applyNumberFormat="1" applyFont="1" applyBorder="1"/>
    <xf numFmtId="0" fontId="1" fillId="0" borderId="20" xfId="0" applyFont="1" applyBorder="1" applyAlignment="1">
      <alignment horizontal="center"/>
    </xf>
    <xf numFmtId="210" fontId="38" fillId="3" borderId="0" xfId="0" applyNumberFormat="1" applyFont="1" applyFill="1" applyAlignment="1">
      <alignment horizontal="center"/>
    </xf>
    <xf numFmtId="180" fontId="38" fillId="0" borderId="0" xfId="0" applyNumberFormat="1" applyFont="1" applyAlignment="1">
      <alignment horizontal="center"/>
    </xf>
    <xf numFmtId="0" fontId="50" fillId="0" borderId="6" xfId="0" applyFont="1" applyBorder="1"/>
    <xf numFmtId="0" fontId="50" fillId="0" borderId="0" xfId="0" applyFont="1" applyBorder="1" applyAlignment="1">
      <alignment horizontal="right"/>
    </xf>
    <xf numFmtId="38" fontId="38" fillId="0" borderId="3" xfId="0" applyNumberFormat="1" applyFont="1" applyFill="1" applyBorder="1" applyAlignment="1">
      <alignment horizontal="right"/>
    </xf>
    <xf numFmtId="205" fontId="40" fillId="14" borderId="16" xfId="1" applyNumberFormat="1" applyFont="1" applyFill="1" applyBorder="1"/>
    <xf numFmtId="37" fontId="11" fillId="0" borderId="20" xfId="1" applyNumberFormat="1" applyFont="1" applyFill="1" applyBorder="1"/>
    <xf numFmtId="205" fontId="1" fillId="0" borderId="0" xfId="0" applyNumberFormat="1" applyFont="1" applyBorder="1" applyAlignment="1">
      <alignment horizontal="right"/>
    </xf>
    <xf numFmtId="38" fontId="1" fillId="0" borderId="16" xfId="0" applyNumberFormat="1" applyFont="1" applyFill="1" applyBorder="1"/>
    <xf numFmtId="38" fontId="38" fillId="0" borderId="6" xfId="0" applyNumberFormat="1" applyFont="1" applyFill="1" applyBorder="1" applyAlignment="1">
      <alignment horizontal="right"/>
    </xf>
    <xf numFmtId="0" fontId="1" fillId="0" borderId="0" xfId="0" applyFont="1" applyBorder="1" applyAlignment="1">
      <alignment horizontal="right"/>
    </xf>
    <xf numFmtId="38" fontId="11" fillId="0" borderId="20" xfId="0" applyNumberFormat="1" applyFont="1" applyFill="1" applyBorder="1"/>
    <xf numFmtId="0" fontId="1" fillId="0" borderId="0" xfId="0" applyFont="1" applyAlignment="1">
      <alignment horizontal="center" vertical="center"/>
    </xf>
    <xf numFmtId="38" fontId="38" fillId="0" borderId="0" xfId="0" applyNumberFormat="1" applyFont="1" applyAlignment="1">
      <alignment horizontal="center"/>
    </xf>
    <xf numFmtId="0" fontId="69" fillId="3" borderId="0" xfId="0" applyFont="1" applyFill="1" applyBorder="1" applyAlignment="1">
      <alignment horizontal="right"/>
    </xf>
    <xf numFmtId="0" fontId="21" fillId="0" borderId="6" xfId="0" applyFont="1" applyBorder="1"/>
    <xf numFmtId="0" fontId="50" fillId="0" borderId="0" xfId="0" applyFont="1" applyAlignment="1">
      <alignment horizontal="right"/>
    </xf>
    <xf numFmtId="205" fontId="40" fillId="14" borderId="20" xfId="1" applyNumberFormat="1" applyFont="1" applyFill="1" applyBorder="1"/>
    <xf numFmtId="38" fontId="11" fillId="0" borderId="17" xfId="0" applyNumberFormat="1" applyFont="1" applyFill="1" applyBorder="1"/>
    <xf numFmtId="38" fontId="1" fillId="14" borderId="17" xfId="0" applyNumberFormat="1" applyFont="1" applyFill="1" applyBorder="1"/>
    <xf numFmtId="38" fontId="1" fillId="0" borderId="1" xfId="0" applyNumberFormat="1" applyFont="1" applyFill="1" applyBorder="1"/>
    <xf numFmtId="38" fontId="1" fillId="0" borderId="0" xfId="0" applyNumberFormat="1" applyFont="1"/>
    <xf numFmtId="205" fontId="40" fillId="0" borderId="20" xfId="1" applyNumberFormat="1" applyFont="1" applyFill="1" applyBorder="1" applyAlignment="1">
      <alignment horizontal="right"/>
    </xf>
    <xf numFmtId="0" fontId="1" fillId="0" borderId="0" xfId="0" applyFont="1" applyAlignment="1">
      <alignment horizontal="center" vertical="top"/>
    </xf>
    <xf numFmtId="38" fontId="1" fillId="3" borderId="0" xfId="0" applyNumberFormat="1" applyFont="1" applyFill="1" applyBorder="1" applyAlignment="1">
      <alignment horizontal="right"/>
    </xf>
    <xf numFmtId="38" fontId="38" fillId="0" borderId="0" xfId="0" applyNumberFormat="1" applyFont="1" applyBorder="1" applyAlignment="1">
      <alignment horizontal="center"/>
    </xf>
    <xf numFmtId="38" fontId="1" fillId="0" borderId="0" xfId="0" applyNumberFormat="1" applyFont="1" applyBorder="1" applyAlignment="1">
      <alignment horizontal="center"/>
    </xf>
    <xf numFmtId="38" fontId="38" fillId="0" borderId="0" xfId="0" applyNumberFormat="1" applyFont="1" applyBorder="1" applyAlignment="1">
      <alignment horizontal="left"/>
    </xf>
    <xf numFmtId="38" fontId="38" fillId="0" borderId="0" xfId="0" applyNumberFormat="1" applyFont="1" applyBorder="1" applyAlignment="1">
      <alignment horizontal="right"/>
    </xf>
    <xf numFmtId="38" fontId="4" fillId="0" borderId="0" xfId="0" applyNumberFormat="1" applyFont="1"/>
    <xf numFmtId="37" fontId="40" fillId="0" borderId="20" xfId="1" applyNumberFormat="1" applyFont="1" applyFill="1" applyBorder="1"/>
    <xf numFmtId="0" fontId="65" fillId="3" borderId="0" xfId="0" applyFont="1" applyFill="1" applyBorder="1" applyAlignment="1">
      <alignment horizontal="right"/>
    </xf>
    <xf numFmtId="38" fontId="40" fillId="0" borderId="20" xfId="0" applyNumberFormat="1" applyFont="1" applyFill="1" applyBorder="1"/>
    <xf numFmtId="0" fontId="38" fillId="0" borderId="0" xfId="0" applyFont="1" applyFill="1" applyBorder="1"/>
    <xf numFmtId="205" fontId="10" fillId="14" borderId="20" xfId="1" applyNumberFormat="1" applyFont="1" applyFill="1" applyBorder="1"/>
    <xf numFmtId="0" fontId="50" fillId="0" borderId="8" xfId="0" applyFont="1" applyBorder="1"/>
    <xf numFmtId="40" fontId="4" fillId="0" borderId="8" xfId="0" applyNumberFormat="1" applyFont="1" applyBorder="1" applyAlignment="1">
      <alignment horizontal="right"/>
    </xf>
    <xf numFmtId="38" fontId="38" fillId="0" borderId="10" xfId="0" applyNumberFormat="1" applyFont="1" applyFill="1" applyBorder="1" applyAlignment="1">
      <alignment horizontal="right"/>
    </xf>
    <xf numFmtId="38" fontId="40" fillId="0" borderId="17" xfId="0" applyNumberFormat="1" applyFont="1" applyFill="1" applyBorder="1"/>
    <xf numFmtId="37" fontId="12" fillId="0" borderId="17" xfId="0" applyNumberFormat="1" applyFont="1" applyFill="1" applyBorder="1"/>
    <xf numFmtId="38" fontId="50" fillId="0" borderId="0" xfId="0" applyNumberFormat="1" applyFont="1"/>
    <xf numFmtId="5" fontId="38" fillId="0" borderId="0" xfId="0" applyNumberFormat="1" applyFont="1" applyBorder="1"/>
    <xf numFmtId="0" fontId="50" fillId="0" borderId="0" xfId="0" applyFont="1" applyBorder="1" applyAlignment="1">
      <alignment horizontal="center"/>
    </xf>
    <xf numFmtId="5" fontId="38" fillId="0" borderId="0" xfId="0" applyNumberFormat="1" applyFont="1"/>
    <xf numFmtId="40" fontId="4" fillId="0" borderId="0" xfId="0" applyNumberFormat="1" applyFont="1" applyBorder="1" applyAlignment="1">
      <alignment horizontal="right"/>
    </xf>
    <xf numFmtId="205" fontId="38" fillId="0" borderId="0" xfId="0" applyNumberFormat="1" applyFont="1" applyAlignment="1">
      <alignment horizontal="center"/>
    </xf>
    <xf numFmtId="38" fontId="38" fillId="0" borderId="13" xfId="0" applyNumberFormat="1" applyFont="1" applyFill="1" applyBorder="1" applyAlignment="1">
      <alignment horizontal="right"/>
    </xf>
    <xf numFmtId="38" fontId="38" fillId="0" borderId="1" xfId="0" applyNumberFormat="1" applyFont="1" applyFill="1" applyBorder="1" applyAlignment="1">
      <alignment horizontal="right"/>
    </xf>
    <xf numFmtId="38" fontId="38" fillId="0" borderId="32" xfId="0" applyNumberFormat="1" applyFont="1" applyFill="1" applyBorder="1" applyAlignment="1">
      <alignment horizontal="center"/>
    </xf>
    <xf numFmtId="38" fontId="66" fillId="0" borderId="33" xfId="0" applyNumberFormat="1" applyFont="1" applyFill="1" applyBorder="1"/>
    <xf numFmtId="38" fontId="66" fillId="0" borderId="29" xfId="0" applyNumberFormat="1" applyFont="1" applyFill="1" applyBorder="1"/>
    <xf numFmtId="38" fontId="38" fillId="0" borderId="30" xfId="0" applyNumberFormat="1" applyFont="1" applyFill="1" applyBorder="1" applyAlignment="1">
      <alignment horizontal="center"/>
    </xf>
    <xf numFmtId="38" fontId="38" fillId="0" borderId="12" xfId="0" applyNumberFormat="1" applyFont="1" applyFill="1" applyBorder="1" applyAlignment="1">
      <alignment horizontal="center"/>
    </xf>
    <xf numFmtId="38" fontId="4" fillId="0" borderId="31" xfId="0" applyNumberFormat="1" applyFont="1" applyFill="1" applyBorder="1" applyAlignment="1"/>
    <xf numFmtId="180" fontId="38" fillId="0" borderId="0" xfId="0" applyNumberFormat="1" applyFont="1" applyBorder="1" applyAlignment="1">
      <alignment horizontal="center" vertical="center"/>
    </xf>
    <xf numFmtId="188" fontId="21" fillId="0" borderId="0" xfId="0" applyNumberFormat="1" applyFont="1" applyBorder="1" applyProtection="1"/>
    <xf numFmtId="0" fontId="38" fillId="0" borderId="0" xfId="0" applyFont="1" applyBorder="1" applyAlignment="1">
      <alignment vertical="center"/>
    </xf>
    <xf numFmtId="180" fontId="38" fillId="0" borderId="12" xfId="0" applyNumberFormat="1" applyFont="1" applyBorder="1" applyAlignment="1">
      <alignment horizontal="center"/>
    </xf>
    <xf numFmtId="188" fontId="21" fillId="0" borderId="12" xfId="0" applyNumberFormat="1" applyFont="1" applyBorder="1" applyProtection="1"/>
    <xf numFmtId="17" fontId="11" fillId="3" borderId="23" xfId="0" applyNumberFormat="1" applyFont="1" applyFill="1" applyBorder="1" applyAlignment="1"/>
    <xf numFmtId="37" fontId="21" fillId="3" borderId="23" xfId="0" applyNumberFormat="1" applyFont="1" applyFill="1" applyBorder="1"/>
    <xf numFmtId="17" fontId="12" fillId="3" borderId="23" xfId="0" applyNumberFormat="1" applyFont="1" applyFill="1" applyBorder="1" applyAlignment="1"/>
    <xf numFmtId="17" fontId="12" fillId="0" borderId="23" xfId="0" applyNumberFormat="1" applyFont="1" applyFill="1" applyBorder="1" applyAlignment="1"/>
    <xf numFmtId="17" fontId="10" fillId="0" borderId="23" xfId="0" applyNumberFormat="1" applyFont="1" applyFill="1" applyBorder="1" applyAlignment="1"/>
    <xf numFmtId="37" fontId="21" fillId="0" borderId="23" xfId="0" applyNumberFormat="1" applyFont="1" applyFill="1" applyBorder="1"/>
    <xf numFmtId="37" fontId="21" fillId="0" borderId="23" xfId="0" applyNumberFormat="1" applyFont="1" applyBorder="1"/>
    <xf numFmtId="0" fontId="0" fillId="0" borderId="23" xfId="0" applyBorder="1"/>
    <xf numFmtId="0" fontId="0" fillId="0" borderId="37" xfId="0" applyBorder="1"/>
    <xf numFmtId="0" fontId="21" fillId="0" borderId="37" xfId="0" applyFont="1" applyBorder="1"/>
    <xf numFmtId="17" fontId="10" fillId="3" borderId="23" xfId="0" applyNumberFormat="1" applyFont="1" applyFill="1" applyBorder="1" applyAlignment="1"/>
    <xf numFmtId="17" fontId="11" fillId="0" borderId="23" xfId="0" applyNumberFormat="1" applyFont="1" applyFill="1" applyBorder="1" applyAlignment="1"/>
    <xf numFmtId="38" fontId="12" fillId="3" borderId="23" xfId="0" applyNumberFormat="1" applyFont="1" applyFill="1" applyBorder="1"/>
    <xf numFmtId="17" fontId="1" fillId="0" borderId="4" xfId="0" applyNumberFormat="1" applyFont="1" applyBorder="1"/>
    <xf numFmtId="209" fontId="38" fillId="0" borderId="0" xfId="0" applyNumberFormat="1" applyFont="1" applyBorder="1" applyAlignment="1">
      <alignment horizontal="center"/>
    </xf>
    <xf numFmtId="170" fontId="38" fillId="0" borderId="0" xfId="0" applyNumberFormat="1" applyFont="1" applyBorder="1"/>
    <xf numFmtId="170" fontId="38" fillId="0" borderId="0" xfId="0" applyNumberFormat="1" applyFont="1" applyBorder="1" applyAlignment="1">
      <alignment vertical="center"/>
    </xf>
    <xf numFmtId="175" fontId="38" fillId="3" borderId="0" xfId="0" applyNumberFormat="1" applyFont="1" applyFill="1" applyBorder="1" applyAlignment="1">
      <alignment horizontal="center"/>
    </xf>
    <xf numFmtId="175" fontId="38" fillId="0" borderId="0" xfId="0" applyNumberFormat="1" applyFont="1" applyBorder="1" applyAlignment="1">
      <alignment horizontal="center"/>
    </xf>
    <xf numFmtId="175" fontId="38" fillId="0" borderId="0" xfId="0" applyNumberFormat="1" applyFont="1" applyBorder="1" applyAlignment="1">
      <alignment horizontal="center" vertical="center"/>
    </xf>
    <xf numFmtId="178" fontId="21" fillId="3" borderId="0" xfId="0" applyNumberFormat="1" applyFont="1" applyFill="1" applyBorder="1" applyAlignment="1">
      <alignment horizontal="center"/>
    </xf>
    <xf numFmtId="178" fontId="21" fillId="3" borderId="12" xfId="0" applyNumberFormat="1" applyFont="1" applyFill="1" applyBorder="1" applyAlignment="1">
      <alignment horizontal="center"/>
    </xf>
    <xf numFmtId="175" fontId="38" fillId="0" borderId="12" xfId="0" applyNumberFormat="1" applyFont="1" applyBorder="1" applyAlignment="1">
      <alignment horizontal="center" vertical="center"/>
    </xf>
    <xf numFmtId="170" fontId="38" fillId="0" borderId="12" xfId="0" applyNumberFormat="1" applyFont="1" applyBorder="1" applyAlignment="1">
      <alignment vertical="center"/>
    </xf>
    <xf numFmtId="38" fontId="0" fillId="5" borderId="0" xfId="0" applyNumberFormat="1" applyFill="1"/>
    <xf numFmtId="165" fontId="10" fillId="3" borderId="0" xfId="0" quotePrefix="1" applyNumberFormat="1" applyFont="1" applyFill="1" applyBorder="1" applyAlignment="1">
      <alignment horizontal="left"/>
    </xf>
    <xf numFmtId="38" fontId="10" fillId="3" borderId="0" xfId="0" applyNumberFormat="1" applyFont="1" applyFill="1" applyBorder="1"/>
    <xf numFmtId="165" fontId="10" fillId="0" borderId="0" xfId="0" quotePrefix="1" applyNumberFormat="1" applyFont="1" applyFill="1" applyBorder="1" applyAlignment="1">
      <alignment horizontal="left"/>
    </xf>
    <xf numFmtId="38" fontId="10" fillId="0" borderId="0" xfId="0" applyNumberFormat="1" applyFont="1" applyFill="1" applyBorder="1"/>
    <xf numFmtId="0" fontId="21" fillId="0" borderId="13" xfId="0" applyFont="1" applyBorder="1" applyAlignment="1">
      <alignment horizontal="center"/>
    </xf>
    <xf numFmtId="0" fontId="21" fillId="0" borderId="11" xfId="0" applyFont="1" applyBorder="1" applyAlignment="1">
      <alignment horizontal="center"/>
    </xf>
    <xf numFmtId="0" fontId="21" fillId="0" borderId="2" xfId="0" applyFont="1" applyBorder="1" applyAlignment="1">
      <alignment horizontal="center"/>
    </xf>
    <xf numFmtId="0" fontId="21" fillId="3" borderId="12" xfId="0" applyFont="1" applyFill="1" applyBorder="1" applyAlignment="1">
      <alignment horizontal="center"/>
    </xf>
    <xf numFmtId="14" fontId="1" fillId="0" borderId="12" xfId="0" applyNumberFormat="1" applyFont="1" applyBorder="1" applyAlignment="1">
      <alignment horizontal="center"/>
    </xf>
    <xf numFmtId="0" fontId="21" fillId="0" borderId="12" xfId="0" applyFont="1" applyBorder="1" applyAlignment="1">
      <alignment horizontal="center"/>
    </xf>
    <xf numFmtId="0" fontId="0" fillId="9" borderId="25" xfId="0" applyFill="1" applyBorder="1" applyAlignment="1">
      <alignment horizontal="center"/>
    </xf>
    <xf numFmtId="0" fontId="0" fillId="9" borderId="26" xfId="0" applyFill="1" applyBorder="1" applyAlignment="1">
      <alignment horizontal="center"/>
    </xf>
    <xf numFmtId="0" fontId="0" fillId="9" borderId="27" xfId="0" applyFill="1" applyBorder="1" applyAlignment="1">
      <alignment horizontal="center"/>
    </xf>
    <xf numFmtId="0" fontId="0" fillId="11" borderId="25" xfId="0" applyFill="1" applyBorder="1" applyAlignment="1">
      <alignment horizontal="center"/>
    </xf>
    <xf numFmtId="0" fontId="0" fillId="11" borderId="26" xfId="0" applyFill="1" applyBorder="1" applyAlignment="1">
      <alignment horizontal="center"/>
    </xf>
    <xf numFmtId="0" fontId="0" fillId="11" borderId="27" xfId="0" applyFill="1" applyBorder="1" applyAlignment="1">
      <alignment horizontal="center"/>
    </xf>
    <xf numFmtId="38" fontId="0" fillId="11" borderId="25" xfId="0" applyNumberFormat="1" applyFill="1" applyBorder="1" applyAlignment="1">
      <alignment horizontal="center"/>
    </xf>
    <xf numFmtId="38" fontId="0" fillId="11" borderId="26" xfId="0" applyNumberFormat="1" applyFill="1" applyBorder="1" applyAlignment="1">
      <alignment horizontal="center"/>
    </xf>
    <xf numFmtId="38" fontId="0" fillId="11" borderId="27" xfId="0" applyNumberFormat="1" applyFill="1" applyBorder="1" applyAlignment="1">
      <alignment horizontal="center"/>
    </xf>
  </cellXfs>
  <cellStyles count="10">
    <cellStyle name="Comma" xfId="1" builtinId="3"/>
    <cellStyle name="NewFill" xfId="2"/>
    <cellStyle name="Normal" xfId="0" builtinId="0"/>
    <cellStyle name="Normal_Curves" xfId="3"/>
    <cellStyle name="Normal_Daily Changes_1" xfId="4"/>
    <cellStyle name="Normal_Dialog1" xfId="5"/>
    <cellStyle name="Normal_MMBtu Conversion" xfId="6"/>
    <cellStyle name="Normal_Prior" xfId="7"/>
    <cellStyle name="Normal_Prudency" xfId="8"/>
    <cellStyle name="Normal_Prudsum" xfId="9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dialogsheet" Target="dialogsheets/sheet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6.xml"/><Relationship Id="rId3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Top_Sheet!#REF!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Top_Sheet!#REF!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Top_Sheet!#REF!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B3-4D0C-8C6E-0E40058E196E}"/>
            </c:ext>
          </c:extLst>
        </c:ser>
        <c:ser>
          <c:idx val="2"/>
          <c:order val="1"/>
          <c:tx>
            <c:strRef>
              <c:f>Top_Sheet!#REF!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ysDash"/>
            </a:ln>
          </c:spPr>
          <c:marker>
            <c:symbol val="none"/>
          </c:marker>
          <c:cat>
            <c:numRef>
              <c:f>Top_Sheet!#REF!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Top_Sheet!#REF!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B3-4D0C-8C6E-0E40058E19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7240608"/>
        <c:axId val="1"/>
      </c:lineChart>
      <c:lineChart>
        <c:grouping val="standard"/>
        <c:varyColors val="0"/>
        <c:ser>
          <c:idx val="0"/>
          <c:order val="2"/>
          <c:tx>
            <c:strRef>
              <c:f>Top_Sheet!#REF!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Top_Sheet!#REF!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Top_Sheet!#REF!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B3-4D0C-8C6E-0E40058E19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2087240608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7240608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25400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6287836643207254E-2"/>
          <c:y val="3.1186015224331794E-2"/>
          <c:w val="0.90631473203557511"/>
          <c:h val="0.88360376468940083"/>
        </c:manualLayout>
      </c:layout>
      <c:lineChart>
        <c:grouping val="standard"/>
        <c:varyColors val="0"/>
        <c:ser>
          <c:idx val="1"/>
          <c:order val="0"/>
          <c:tx>
            <c:strRef>
              <c:f>Top_Sheet!$N$5</c:f>
              <c:strCache>
                <c:ptCount val="1"/>
                <c:pt idx="0">
                  <c:v>Curr Vol</c:v>
                </c:pt>
              </c:strCache>
            </c:strRef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strRef>
              <c:f>Top_Sheet!$M$6:$M$25</c:f>
              <c:strCache>
                <c:ptCount val="20"/>
                <c:pt idx="0">
                  <c:v>H01</c:v>
                </c:pt>
                <c:pt idx="1">
                  <c:v>J01</c:v>
                </c:pt>
                <c:pt idx="2">
                  <c:v>K01</c:v>
                </c:pt>
                <c:pt idx="3">
                  <c:v>M01</c:v>
                </c:pt>
                <c:pt idx="4">
                  <c:v>N01</c:v>
                </c:pt>
                <c:pt idx="5">
                  <c:v>Q01</c:v>
                </c:pt>
                <c:pt idx="6">
                  <c:v>U01</c:v>
                </c:pt>
                <c:pt idx="7">
                  <c:v>V01</c:v>
                </c:pt>
                <c:pt idx="8">
                  <c:v>X01</c:v>
                </c:pt>
                <c:pt idx="9">
                  <c:v>Z01</c:v>
                </c:pt>
                <c:pt idx="10">
                  <c:v>F02</c:v>
                </c:pt>
                <c:pt idx="11">
                  <c:v>G02</c:v>
                </c:pt>
                <c:pt idx="12">
                  <c:v>H02</c:v>
                </c:pt>
                <c:pt idx="13">
                  <c:v>J02</c:v>
                </c:pt>
                <c:pt idx="14">
                  <c:v>K02</c:v>
                </c:pt>
                <c:pt idx="15">
                  <c:v>M02</c:v>
                </c:pt>
                <c:pt idx="16">
                  <c:v>N02</c:v>
                </c:pt>
                <c:pt idx="17">
                  <c:v>Q02</c:v>
                </c:pt>
                <c:pt idx="18">
                  <c:v>U02</c:v>
                </c:pt>
                <c:pt idx="19">
                  <c:v>V02</c:v>
                </c:pt>
              </c:strCache>
            </c:strRef>
          </c:cat>
          <c:val>
            <c:numRef>
              <c:f>Top_Sheet!$N$6:$N$32</c:f>
              <c:numCache>
                <c:formatCode>0.000%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1E-4</c:v>
                </c:pt>
                <c:pt idx="3">
                  <c:v>0.33572659422796997</c:v>
                </c:pt>
                <c:pt idx="4">
                  <c:v>0.32517358882234998</c:v>
                </c:pt>
                <c:pt idx="5">
                  <c:v>0.30915687482313997</c:v>
                </c:pt>
                <c:pt idx="6">
                  <c:v>0.29531401765000997</c:v>
                </c:pt>
                <c:pt idx="7">
                  <c:v>0.28544281792313997</c:v>
                </c:pt>
                <c:pt idx="8">
                  <c:v>0.27723456251913997</c:v>
                </c:pt>
                <c:pt idx="9">
                  <c:v>0.27170743607726999</c:v>
                </c:pt>
                <c:pt idx="10">
                  <c:v>0.26687214886874999</c:v>
                </c:pt>
                <c:pt idx="11">
                  <c:v>0.26124420231949996</c:v>
                </c:pt>
                <c:pt idx="12">
                  <c:v>0.25690294035068995</c:v>
                </c:pt>
                <c:pt idx="13">
                  <c:v>0.25221557677562995</c:v>
                </c:pt>
                <c:pt idx="14">
                  <c:v>0.24812214847281</c:v>
                </c:pt>
                <c:pt idx="15">
                  <c:v>0.24364009498593001</c:v>
                </c:pt>
                <c:pt idx="16">
                  <c:v>0.24021058301032999</c:v>
                </c:pt>
                <c:pt idx="17">
                  <c:v>0.23752892254705998</c:v>
                </c:pt>
                <c:pt idx="18">
                  <c:v>0.23492845995785</c:v>
                </c:pt>
                <c:pt idx="19">
                  <c:v>0.23020917885021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95-4B1D-B92A-165D8D7B052D}"/>
            </c:ext>
          </c:extLst>
        </c:ser>
        <c:ser>
          <c:idx val="2"/>
          <c:order val="1"/>
          <c:tx>
            <c:strRef>
              <c:f>Top_Sheet!$O$5</c:f>
              <c:strCache>
                <c:ptCount val="1"/>
                <c:pt idx="0">
                  <c:v>Prev Vol</c:v>
                </c:pt>
              </c:strCache>
            </c:strRef>
          </c:tx>
          <c:spPr>
            <a:ln w="12700">
              <a:solidFill>
                <a:srgbClr val="802060"/>
              </a:solidFill>
              <a:prstDash val="sysDash"/>
            </a:ln>
          </c:spPr>
          <c:marker>
            <c:symbol val="none"/>
          </c:marker>
          <c:cat>
            <c:strRef>
              <c:f>Top_Sheet!$M$6:$M$25</c:f>
              <c:strCache>
                <c:ptCount val="20"/>
                <c:pt idx="0">
                  <c:v>H01</c:v>
                </c:pt>
                <c:pt idx="1">
                  <c:v>J01</c:v>
                </c:pt>
                <c:pt idx="2">
                  <c:v>K01</c:v>
                </c:pt>
                <c:pt idx="3">
                  <c:v>M01</c:v>
                </c:pt>
                <c:pt idx="4">
                  <c:v>N01</c:v>
                </c:pt>
                <c:pt idx="5">
                  <c:v>Q01</c:v>
                </c:pt>
                <c:pt idx="6">
                  <c:v>U01</c:v>
                </c:pt>
                <c:pt idx="7">
                  <c:v>V01</c:v>
                </c:pt>
                <c:pt idx="8">
                  <c:v>X01</c:v>
                </c:pt>
                <c:pt idx="9">
                  <c:v>Z01</c:v>
                </c:pt>
                <c:pt idx="10">
                  <c:v>F02</c:v>
                </c:pt>
                <c:pt idx="11">
                  <c:v>G02</c:v>
                </c:pt>
                <c:pt idx="12">
                  <c:v>H02</c:v>
                </c:pt>
                <c:pt idx="13">
                  <c:v>J02</c:v>
                </c:pt>
                <c:pt idx="14">
                  <c:v>K02</c:v>
                </c:pt>
                <c:pt idx="15">
                  <c:v>M02</c:v>
                </c:pt>
                <c:pt idx="16">
                  <c:v>N02</c:v>
                </c:pt>
                <c:pt idx="17">
                  <c:v>Q02</c:v>
                </c:pt>
                <c:pt idx="18">
                  <c:v>U02</c:v>
                </c:pt>
                <c:pt idx="19">
                  <c:v>V02</c:v>
                </c:pt>
              </c:strCache>
            </c:strRef>
          </c:cat>
          <c:val>
            <c:numRef>
              <c:f>Top_Sheet!$O$6:$O$32</c:f>
              <c:numCache>
                <c:formatCode>0.000%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1E-4</c:v>
                </c:pt>
                <c:pt idx="3">
                  <c:v>0.33572659422796997</c:v>
                </c:pt>
                <c:pt idx="4">
                  <c:v>0.32517358882234998</c:v>
                </c:pt>
                <c:pt idx="5">
                  <c:v>0.30915687482313997</c:v>
                </c:pt>
                <c:pt idx="6">
                  <c:v>0.29531401765000997</c:v>
                </c:pt>
                <c:pt idx="7">
                  <c:v>0.28544281792313997</c:v>
                </c:pt>
                <c:pt idx="8">
                  <c:v>0.27723456251913997</c:v>
                </c:pt>
                <c:pt idx="9">
                  <c:v>0.27170743607726999</c:v>
                </c:pt>
                <c:pt idx="10">
                  <c:v>0.26687214886874999</c:v>
                </c:pt>
                <c:pt idx="11">
                  <c:v>0.26124420231949996</c:v>
                </c:pt>
                <c:pt idx="12">
                  <c:v>0.25690294035068995</c:v>
                </c:pt>
                <c:pt idx="13">
                  <c:v>0.25221557677562995</c:v>
                </c:pt>
                <c:pt idx="14">
                  <c:v>0.24812214847281</c:v>
                </c:pt>
                <c:pt idx="15">
                  <c:v>0.24364009498593001</c:v>
                </c:pt>
                <c:pt idx="16">
                  <c:v>0.24021058301032999</c:v>
                </c:pt>
                <c:pt idx="17">
                  <c:v>0.23752892254705998</c:v>
                </c:pt>
                <c:pt idx="18">
                  <c:v>0.23492845995785</c:v>
                </c:pt>
                <c:pt idx="19">
                  <c:v>0.23020917885021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95-4B1D-B92A-165D8D7B052D}"/>
            </c:ext>
          </c:extLst>
        </c:ser>
        <c:ser>
          <c:idx val="0"/>
          <c:order val="2"/>
          <c:tx>
            <c:strRef>
              <c:f>Top_Sheet!$P$5</c:f>
              <c:strCache>
                <c:ptCount val="1"/>
              </c:strCache>
            </c:strRef>
          </c:tx>
          <c:spPr>
            <a:ln w="3175">
              <a:solidFill>
                <a:srgbClr val="000080"/>
              </a:solidFill>
              <a:prstDash val="sysDash"/>
            </a:ln>
          </c:spPr>
          <c:marker>
            <c:symbol val="none"/>
          </c:marker>
          <c:cat>
            <c:strRef>
              <c:f>Top_Sheet!$M$6:$M$25</c:f>
              <c:strCache>
                <c:ptCount val="20"/>
                <c:pt idx="0">
                  <c:v>H01</c:v>
                </c:pt>
                <c:pt idx="1">
                  <c:v>J01</c:v>
                </c:pt>
                <c:pt idx="2">
                  <c:v>K01</c:v>
                </c:pt>
                <c:pt idx="3">
                  <c:v>M01</c:v>
                </c:pt>
                <c:pt idx="4">
                  <c:v>N01</c:v>
                </c:pt>
                <c:pt idx="5">
                  <c:v>Q01</c:v>
                </c:pt>
                <c:pt idx="6">
                  <c:v>U01</c:v>
                </c:pt>
                <c:pt idx="7">
                  <c:v>V01</c:v>
                </c:pt>
                <c:pt idx="8">
                  <c:v>X01</c:v>
                </c:pt>
                <c:pt idx="9">
                  <c:v>Z01</c:v>
                </c:pt>
                <c:pt idx="10">
                  <c:v>F02</c:v>
                </c:pt>
                <c:pt idx="11">
                  <c:v>G02</c:v>
                </c:pt>
                <c:pt idx="12">
                  <c:v>H02</c:v>
                </c:pt>
                <c:pt idx="13">
                  <c:v>J02</c:v>
                </c:pt>
                <c:pt idx="14">
                  <c:v>K02</c:v>
                </c:pt>
                <c:pt idx="15">
                  <c:v>M02</c:v>
                </c:pt>
                <c:pt idx="16">
                  <c:v>N02</c:v>
                </c:pt>
                <c:pt idx="17">
                  <c:v>Q02</c:v>
                </c:pt>
                <c:pt idx="18">
                  <c:v>U02</c:v>
                </c:pt>
                <c:pt idx="19">
                  <c:v>V02</c:v>
                </c:pt>
              </c:strCache>
            </c:strRef>
          </c:cat>
          <c:val>
            <c:numRef>
              <c:f>Top_Sheet!$P$6:$P$32</c:f>
              <c:numCache>
                <c:formatCode>General</c:formatCode>
                <c:ptCount val="2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95-4B1D-B92A-165D8D7B052D}"/>
            </c:ext>
          </c:extLst>
        </c:ser>
        <c:ser>
          <c:idx val="3"/>
          <c:order val="3"/>
          <c:tx>
            <c:strRef>
              <c:f>Top_Sheet!$Q$5</c:f>
              <c:strCache>
                <c:ptCount val="1"/>
                <c:pt idx="0">
                  <c:v>D</c:v>
                </c:pt>
              </c:strCache>
            </c:strRef>
          </c:tx>
          <c:spPr>
            <a:ln w="25400">
              <a:solidFill>
                <a:srgbClr val="008000"/>
              </a:solidFill>
              <a:prstDash val="lgDashDot"/>
            </a:ln>
          </c:spPr>
          <c:marker>
            <c:symbol val="none"/>
          </c:marker>
          <c:cat>
            <c:strRef>
              <c:f>Top_Sheet!$M$6:$M$25</c:f>
              <c:strCache>
                <c:ptCount val="20"/>
                <c:pt idx="0">
                  <c:v>H01</c:v>
                </c:pt>
                <c:pt idx="1">
                  <c:v>J01</c:v>
                </c:pt>
                <c:pt idx="2">
                  <c:v>K01</c:v>
                </c:pt>
                <c:pt idx="3">
                  <c:v>M01</c:v>
                </c:pt>
                <c:pt idx="4">
                  <c:v>N01</c:v>
                </c:pt>
                <c:pt idx="5">
                  <c:v>Q01</c:v>
                </c:pt>
                <c:pt idx="6">
                  <c:v>U01</c:v>
                </c:pt>
                <c:pt idx="7">
                  <c:v>V01</c:v>
                </c:pt>
                <c:pt idx="8">
                  <c:v>X01</c:v>
                </c:pt>
                <c:pt idx="9">
                  <c:v>Z01</c:v>
                </c:pt>
                <c:pt idx="10">
                  <c:v>F02</c:v>
                </c:pt>
                <c:pt idx="11">
                  <c:v>G02</c:v>
                </c:pt>
                <c:pt idx="12">
                  <c:v>H02</c:v>
                </c:pt>
                <c:pt idx="13">
                  <c:v>J02</c:v>
                </c:pt>
                <c:pt idx="14">
                  <c:v>K02</c:v>
                </c:pt>
                <c:pt idx="15">
                  <c:v>M02</c:v>
                </c:pt>
                <c:pt idx="16">
                  <c:v>N02</c:v>
                </c:pt>
                <c:pt idx="17">
                  <c:v>Q02</c:v>
                </c:pt>
                <c:pt idx="18">
                  <c:v>U02</c:v>
                </c:pt>
                <c:pt idx="19">
                  <c:v>V02</c:v>
                </c:pt>
              </c:strCache>
            </c:strRef>
          </c:cat>
          <c:val>
            <c:numRef>
              <c:f>Top_Sheet!$Q$6:$Q$32</c:f>
              <c:numCache>
                <c:formatCode>0.0000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095-4B1D-B92A-165D8D7B05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7236768"/>
        <c:axId val="1"/>
      </c:lineChart>
      <c:lineChart>
        <c:grouping val="standard"/>
        <c:varyColors val="0"/>
        <c:ser>
          <c:idx val="4"/>
          <c:order val="4"/>
          <c:tx>
            <c:strRef>
              <c:f>Top_Sheet!$R$5</c:f>
              <c:strCache>
                <c:ptCount val="1"/>
              </c:strCache>
            </c:strRef>
          </c:tx>
          <c:spPr>
            <a:ln w="12700">
              <a:solidFill>
                <a:srgbClr val="800080"/>
              </a:solidFill>
              <a:prstDash val="lgDashDot"/>
            </a:ln>
          </c:spPr>
          <c:marker>
            <c:symbol val="none"/>
          </c:marker>
          <c:cat>
            <c:strRef>
              <c:f>Top_Sheet!$M$6:$M$25</c:f>
              <c:strCache>
                <c:ptCount val="20"/>
                <c:pt idx="0">
                  <c:v>H01</c:v>
                </c:pt>
                <c:pt idx="1">
                  <c:v>J01</c:v>
                </c:pt>
                <c:pt idx="2">
                  <c:v>K01</c:v>
                </c:pt>
                <c:pt idx="3">
                  <c:v>M01</c:v>
                </c:pt>
                <c:pt idx="4">
                  <c:v>N01</c:v>
                </c:pt>
                <c:pt idx="5">
                  <c:v>Q01</c:v>
                </c:pt>
                <c:pt idx="6">
                  <c:v>U01</c:v>
                </c:pt>
                <c:pt idx="7">
                  <c:v>V01</c:v>
                </c:pt>
                <c:pt idx="8">
                  <c:v>X01</c:v>
                </c:pt>
                <c:pt idx="9">
                  <c:v>Z01</c:v>
                </c:pt>
                <c:pt idx="10">
                  <c:v>F02</c:v>
                </c:pt>
                <c:pt idx="11">
                  <c:v>G02</c:v>
                </c:pt>
                <c:pt idx="12">
                  <c:v>H02</c:v>
                </c:pt>
                <c:pt idx="13">
                  <c:v>J02</c:v>
                </c:pt>
                <c:pt idx="14">
                  <c:v>K02</c:v>
                </c:pt>
                <c:pt idx="15">
                  <c:v>M02</c:v>
                </c:pt>
                <c:pt idx="16">
                  <c:v>N02</c:v>
                </c:pt>
                <c:pt idx="17">
                  <c:v>Q02</c:v>
                </c:pt>
                <c:pt idx="18">
                  <c:v>U02</c:v>
                </c:pt>
                <c:pt idx="19">
                  <c:v>V02</c:v>
                </c:pt>
              </c:strCache>
            </c:strRef>
          </c:cat>
          <c:val>
            <c:numRef>
              <c:f>Top_Sheet!$R$6:$R$39</c:f>
              <c:numCache>
                <c:formatCode>#,##0_);\(#,##0\)</c:formatCode>
                <c:ptCount val="3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095-4B1D-B92A-165D8D7B052D}"/>
            </c:ext>
          </c:extLst>
        </c:ser>
        <c:ser>
          <c:idx val="5"/>
          <c:order val="5"/>
          <c:tx>
            <c:strRef>
              <c:f>Top_Sheet!$S$5</c:f>
              <c:strCache>
                <c:ptCount val="1"/>
                <c:pt idx="0">
                  <c:v>Closing Price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strRef>
              <c:f>Top_Sheet!$M$6:$M$25</c:f>
              <c:strCache>
                <c:ptCount val="20"/>
                <c:pt idx="0">
                  <c:v>H01</c:v>
                </c:pt>
                <c:pt idx="1">
                  <c:v>J01</c:v>
                </c:pt>
                <c:pt idx="2">
                  <c:v>K01</c:v>
                </c:pt>
                <c:pt idx="3">
                  <c:v>M01</c:v>
                </c:pt>
                <c:pt idx="4">
                  <c:v>N01</c:v>
                </c:pt>
                <c:pt idx="5">
                  <c:v>Q01</c:v>
                </c:pt>
                <c:pt idx="6">
                  <c:v>U01</c:v>
                </c:pt>
                <c:pt idx="7">
                  <c:v>V01</c:v>
                </c:pt>
                <c:pt idx="8">
                  <c:v>X01</c:v>
                </c:pt>
                <c:pt idx="9">
                  <c:v>Z01</c:v>
                </c:pt>
                <c:pt idx="10">
                  <c:v>F02</c:v>
                </c:pt>
                <c:pt idx="11">
                  <c:v>G02</c:v>
                </c:pt>
                <c:pt idx="12">
                  <c:v>H02</c:v>
                </c:pt>
                <c:pt idx="13">
                  <c:v>J02</c:v>
                </c:pt>
                <c:pt idx="14">
                  <c:v>K02</c:v>
                </c:pt>
                <c:pt idx="15">
                  <c:v>M02</c:v>
                </c:pt>
                <c:pt idx="16">
                  <c:v>N02</c:v>
                </c:pt>
                <c:pt idx="17">
                  <c:v>Q02</c:v>
                </c:pt>
                <c:pt idx="18">
                  <c:v>U02</c:v>
                </c:pt>
                <c:pt idx="19">
                  <c:v>V02</c:v>
                </c:pt>
              </c:strCache>
            </c:strRef>
          </c:cat>
          <c:val>
            <c:numRef>
              <c:f>Top_Sheet!$S$33:$S$37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095-4B1D-B92A-165D8D7B052D}"/>
            </c:ext>
          </c:extLst>
        </c:ser>
        <c:ser>
          <c:idx val="6"/>
          <c:order val="6"/>
          <c:tx>
            <c:strRef>
              <c:f>Top_Sheet!$T$5</c:f>
              <c:strCache>
                <c:ptCount val="1"/>
                <c:pt idx="0">
                  <c:v>Previous Close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strRef>
              <c:f>Top_Sheet!$M$6:$M$25</c:f>
              <c:strCache>
                <c:ptCount val="20"/>
                <c:pt idx="0">
                  <c:v>H01</c:v>
                </c:pt>
                <c:pt idx="1">
                  <c:v>J01</c:v>
                </c:pt>
                <c:pt idx="2">
                  <c:v>K01</c:v>
                </c:pt>
                <c:pt idx="3">
                  <c:v>M01</c:v>
                </c:pt>
                <c:pt idx="4">
                  <c:v>N01</c:v>
                </c:pt>
                <c:pt idx="5">
                  <c:v>Q01</c:v>
                </c:pt>
                <c:pt idx="6">
                  <c:v>U01</c:v>
                </c:pt>
                <c:pt idx="7">
                  <c:v>V01</c:v>
                </c:pt>
                <c:pt idx="8">
                  <c:v>X01</c:v>
                </c:pt>
                <c:pt idx="9">
                  <c:v>Z01</c:v>
                </c:pt>
                <c:pt idx="10">
                  <c:v>F02</c:v>
                </c:pt>
                <c:pt idx="11">
                  <c:v>G02</c:v>
                </c:pt>
                <c:pt idx="12">
                  <c:v>H02</c:v>
                </c:pt>
                <c:pt idx="13">
                  <c:v>J02</c:v>
                </c:pt>
                <c:pt idx="14">
                  <c:v>K02</c:v>
                </c:pt>
                <c:pt idx="15">
                  <c:v>M02</c:v>
                </c:pt>
                <c:pt idx="16">
                  <c:v>N02</c:v>
                </c:pt>
                <c:pt idx="17">
                  <c:v>Q02</c:v>
                </c:pt>
                <c:pt idx="18">
                  <c:v>U02</c:v>
                </c:pt>
                <c:pt idx="19">
                  <c:v>V02</c:v>
                </c:pt>
              </c:strCache>
            </c:strRef>
          </c:cat>
          <c:val>
            <c:numRef>
              <c:f>Top_Sheet!$T$33:$T$37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095-4B1D-B92A-165D8D7B05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2087236768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0.00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7236768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numFmt formatCode="#,##0_);\(#,##0\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5.7144686761385569E-3"/>
          <c:y val="0.82538986960398142"/>
          <c:w val="0.15086197305005788"/>
          <c:h val="0.1684044822113916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trlProps/ctrlProp1.xml><?xml version="1.0" encoding="utf-8"?>
<formControlPr xmlns="http://schemas.microsoft.com/office/spreadsheetml/2009/9/main" objectType="Button" lockText="1"/>
</file>

<file path=xl/dialog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/Relationships>
</file>

<file path=xl/dialogsheets/sheet1.xml><?xml version="1.0" encoding="utf-8"?>
<dialog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showGridLines="0" showRowColHeaders="0" showZeros="0" showOutlineSymbols="0" topLeftCell="A85" workbookViewId="0">
      <selection activeCell="B17" sqref="B17"/>
    </sheetView>
  </sheetViews>
  <sheetFormatPr defaultColWidth="0.77734375" defaultRowHeight="5.25" customHeight="1" x14ac:dyDescent="0.2"/>
  <sheetProtection sheet="1"/>
  <printOptions gridLinesSet="0"/>
  <pageMargins left="0.75" right="0.75" top="1" bottom="1" header="0.5" footer="0.5"/>
  <headerFooter alignWithMargins="0">
    <oddHeader>&amp;A</oddHeader>
    <oddFooter>Page &amp;P</oddFooter>
  </headerFooter>
  <legacyDrawing r:id="rId1"/>
</dialog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85725</xdr:colOff>
      <xdr:row>0</xdr:row>
      <xdr:rowOff>0</xdr:rowOff>
    </xdr:from>
    <xdr:to>
      <xdr:col>24</xdr:col>
      <xdr:colOff>95250</xdr:colOff>
      <xdr:row>0</xdr:row>
      <xdr:rowOff>0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5E2D4AFA-05F3-03E5-E315-5C4F2FC462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581025</xdr:colOff>
      <xdr:row>39</xdr:row>
      <xdr:rowOff>142875</xdr:rowOff>
    </xdr:from>
    <xdr:to>
      <xdr:col>23</xdr:col>
      <xdr:colOff>657225</xdr:colOff>
      <xdr:row>63</xdr:row>
      <xdr:rowOff>152400</xdr:rowOff>
    </xdr:to>
    <xdr:graphicFrame macro="">
      <xdr:nvGraphicFramePr>
        <xdr:cNvPr id="1029" name="Chart 5">
          <a:extLst>
            <a:ext uri="{FF2B5EF4-FFF2-40B4-BE49-F238E27FC236}">
              <a16:creationId xmlns:a16="http://schemas.microsoft.com/office/drawing/2014/main" id="{E1B3AC2F-735C-E3A6-A0CA-C74B34B180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247650</xdr:colOff>
          <xdr:row>2</xdr:row>
          <xdr:rowOff>9525</xdr:rowOff>
        </xdr:from>
        <xdr:to>
          <xdr:col>9</xdr:col>
          <xdr:colOff>257175</xdr:colOff>
          <xdr:row>2</xdr:row>
          <xdr:rowOff>28575</xdr:rowOff>
        </xdr:to>
        <xdr:sp macro="" textlink="">
          <xdr:nvSpPr>
            <xdr:cNvPr id="1030" name="Button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B36F1362-66D2-08D8-AF9B-E4DBF011518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2860" rIns="36576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Britannic Bold"/>
                </a:rPr>
                <a:t>Button 6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390525</xdr:colOff>
      <xdr:row>91</xdr:row>
      <xdr:rowOff>152400</xdr:rowOff>
    </xdr:from>
    <xdr:to>
      <xdr:col>33</xdr:col>
      <xdr:colOff>0</xdr:colOff>
      <xdr:row>91</xdr:row>
      <xdr:rowOff>152400</xdr:rowOff>
    </xdr:to>
    <xdr:sp macro="" textlink="">
      <xdr:nvSpPr>
        <xdr:cNvPr id="2049" name="Line 1">
          <a:extLst>
            <a:ext uri="{FF2B5EF4-FFF2-40B4-BE49-F238E27FC236}">
              <a16:creationId xmlns:a16="http://schemas.microsoft.com/office/drawing/2014/main" id="{0DCB0B48-F3E0-0791-8AFC-B22FFED21F69}"/>
            </a:ext>
          </a:extLst>
        </xdr:cNvPr>
        <xdr:cNvSpPr>
          <a:spLocks noChangeShapeType="1"/>
        </xdr:cNvSpPr>
      </xdr:nvSpPr>
      <xdr:spPr bwMode="auto">
        <a:xfrm flipH="1">
          <a:off x="390525" y="14887575"/>
          <a:ext cx="26174700" cy="0"/>
        </a:xfrm>
        <a:prstGeom prst="line">
          <a:avLst/>
        </a:prstGeom>
        <a:noFill/>
        <a:ln w="24765">
          <a:solidFill>
            <a:srgbClr xmlns:mc="http://schemas.openxmlformats.org/markup-compatibility/2006" xmlns:a14="http://schemas.microsoft.com/office/drawing/2010/main" val="00FF00" mc:Ignorable="a14" a14:legacySpreadsheetColorIndex="11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lobalProducts/Wti/DPR/wti05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ost_IDs"/>
      <sheetName val="conversion"/>
      <sheetName val="Orig Sched"/>
      <sheetName val="H"/>
      <sheetName val="Input"/>
      <sheetName val="Report"/>
      <sheetName val="Pavel"/>
      <sheetName val="Pavel MTD"/>
      <sheetName val="CRUDE2 TOP PAGE"/>
      <sheetName val="WTI"/>
      <sheetName val="WTI-3"/>
      <sheetName val="Brent-3"/>
      <sheetName val="HEAT"/>
      <sheetName val="GASOLINE"/>
      <sheetName val="BRENT"/>
      <sheetName val="CANADA_OIL"/>
      <sheetName val="CANADA_US"/>
      <sheetName val="OIL-STRAT"/>
      <sheetName val="WTI_II"/>
      <sheetName val="WTI_II HO"/>
      <sheetName val="WTI_II HU"/>
      <sheetName val="BRENT_II"/>
      <sheetName val="Daily Macros"/>
      <sheetName val="Monthly Macros"/>
      <sheetName val="Print"/>
    </sheetNames>
    <sheetDataSet>
      <sheetData sheetId="0"/>
      <sheetData sheetId="1"/>
      <sheetData sheetId="2"/>
      <sheetData sheetId="3">
        <row r="2">
          <cell r="H2">
            <v>0</v>
          </cell>
          <cell r="I2">
            <v>-291165.467</v>
          </cell>
        </row>
        <row r="3"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Q3">
            <v>0</v>
          </cell>
        </row>
        <row r="5">
          <cell r="H5">
            <v>0</v>
          </cell>
          <cell r="I5">
            <v>-140</v>
          </cell>
        </row>
        <row r="22">
          <cell r="H22">
            <v>13667.7644</v>
          </cell>
        </row>
        <row r="23">
          <cell r="H23">
            <v>-4602.4035999999996</v>
          </cell>
          <cell r="I23">
            <v>23711.475299999998</v>
          </cell>
          <cell r="J23">
            <v>225.38820000000001</v>
          </cell>
          <cell r="K23">
            <v>-8939.4220999999998</v>
          </cell>
          <cell r="L23">
            <v>-7065.1266999999998</v>
          </cell>
          <cell r="Q23">
            <v>-566.29200000000003</v>
          </cell>
        </row>
        <row r="25">
          <cell r="H25">
            <v>-76200</v>
          </cell>
          <cell r="I25">
            <v>-522100</v>
          </cell>
        </row>
        <row r="27">
          <cell r="H27">
            <v>0</v>
          </cell>
          <cell r="I27">
            <v>0</v>
          </cell>
        </row>
        <row r="28">
          <cell r="H28">
            <v>0</v>
          </cell>
          <cell r="J28">
            <v>0</v>
          </cell>
          <cell r="L28">
            <v>0</v>
          </cell>
          <cell r="Q28">
            <v>0</v>
          </cell>
        </row>
        <row r="32">
          <cell r="H32">
            <v>0</v>
          </cell>
          <cell r="I32">
            <v>0</v>
          </cell>
        </row>
        <row r="33">
          <cell r="H33">
            <v>0</v>
          </cell>
          <cell r="I33">
            <v>0</v>
          </cell>
        </row>
        <row r="47">
          <cell r="H47">
            <v>0</v>
          </cell>
          <cell r="I47">
            <v>0</v>
          </cell>
        </row>
        <row r="48">
          <cell r="H48">
            <v>0</v>
          </cell>
          <cell r="I48">
            <v>0</v>
          </cell>
        </row>
        <row r="52">
          <cell r="H52">
            <v>0</v>
          </cell>
          <cell r="I52">
            <v>0</v>
          </cell>
        </row>
        <row r="53">
          <cell r="H53">
            <v>0</v>
          </cell>
          <cell r="I53">
            <v>0</v>
          </cell>
        </row>
        <row r="62">
          <cell r="H62">
            <v>0</v>
          </cell>
          <cell r="I62">
            <v>0</v>
          </cell>
        </row>
        <row r="63"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Q63">
            <v>0</v>
          </cell>
        </row>
        <row r="64">
          <cell r="H64">
            <v>0</v>
          </cell>
        </row>
        <row r="67">
          <cell r="H67">
            <v>7206.0883999999996</v>
          </cell>
          <cell r="I67">
            <v>429739.59370000003</v>
          </cell>
        </row>
        <row r="68">
          <cell r="H68">
            <v>-11760.8899</v>
          </cell>
          <cell r="J68">
            <v>-3093.5023000000001</v>
          </cell>
          <cell r="K68">
            <v>-309703.89769999997</v>
          </cell>
          <cell r="L68">
            <v>206373.23019999999</v>
          </cell>
          <cell r="Q68">
            <v>-9094.1244000000006</v>
          </cell>
        </row>
        <row r="69">
          <cell r="H69">
            <v>2909.2689</v>
          </cell>
          <cell r="I69">
            <v>249031.5478</v>
          </cell>
          <cell r="J69">
            <v>3488.2804000000001</v>
          </cell>
          <cell r="K69">
            <v>-433080.82829999999</v>
          </cell>
          <cell r="L69">
            <v>-222993.05710000001</v>
          </cell>
          <cell r="Q69">
            <v>0</v>
          </cell>
        </row>
        <row r="70">
          <cell r="H70">
            <v>0</v>
          </cell>
        </row>
      </sheetData>
      <sheetData sheetId="4">
        <row r="18">
          <cell r="P18">
            <v>2402.7285000048578</v>
          </cell>
        </row>
        <row r="29">
          <cell r="P29">
            <v>-14000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 refreshError="1"/>
      <sheetData sheetId="23" refreshError="1"/>
      <sheetData sheetId="2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4.bin"/><Relationship Id="rId4" Type="http://schemas.openxmlformats.org/officeDocument/2006/relationships/ctrlProp" Target="../ctrlProps/ctrlProp1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5:G32"/>
  <sheetViews>
    <sheetView showGridLines="0" zoomScale="75" workbookViewId="0">
      <selection activeCell="D20" sqref="D20"/>
    </sheetView>
  </sheetViews>
  <sheetFormatPr defaultRowHeight="12.75" x14ac:dyDescent="0.2"/>
  <cols>
    <col min="1" max="1" width="11.109375" bestFit="1" customWidth="1"/>
    <col min="5" max="6" width="9.33203125" bestFit="1" customWidth="1"/>
    <col min="7" max="7" width="12.109375" style="258" customWidth="1"/>
  </cols>
  <sheetData>
    <row r="5" spans="1:7" x14ac:dyDescent="0.2">
      <c r="E5" s="271" t="s">
        <v>209</v>
      </c>
      <c r="F5" s="271" t="s">
        <v>209</v>
      </c>
    </row>
    <row r="6" spans="1:7" ht="14.25" x14ac:dyDescent="0.2">
      <c r="A6" s="234"/>
      <c r="B6" s="235" t="s">
        <v>0</v>
      </c>
      <c r="C6" s="235" t="s">
        <v>1</v>
      </c>
      <c r="E6" s="271" t="s">
        <v>207</v>
      </c>
      <c r="F6" s="271" t="s">
        <v>0</v>
      </c>
    </row>
    <row r="7" spans="1:7" ht="14.25" x14ac:dyDescent="0.2">
      <c r="A7" s="234"/>
      <c r="B7" s="235" t="s">
        <v>2</v>
      </c>
      <c r="C7" s="235" t="s">
        <v>2</v>
      </c>
      <c r="E7" s="271" t="s">
        <v>208</v>
      </c>
      <c r="F7" s="271" t="s">
        <v>208</v>
      </c>
      <c r="G7" s="258" t="s">
        <v>256</v>
      </c>
    </row>
    <row r="8" spans="1:7" ht="14.25" x14ac:dyDescent="0.2">
      <c r="A8" s="234"/>
      <c r="B8" s="235" t="s">
        <v>3</v>
      </c>
      <c r="C8" s="235" t="s">
        <v>3</v>
      </c>
    </row>
    <row r="9" spans="1:7" x14ac:dyDescent="0.2">
      <c r="A9" s="186">
        <v>36831</v>
      </c>
      <c r="B9">
        <v>0</v>
      </c>
    </row>
    <row r="10" spans="1:7" ht="13.5" thickBot="1" x14ac:dyDescent="0.25">
      <c r="A10" s="251">
        <v>36861</v>
      </c>
      <c r="B10">
        <v>0</v>
      </c>
    </row>
    <row r="11" spans="1:7" x14ac:dyDescent="0.2">
      <c r="A11" s="186">
        <v>36892</v>
      </c>
      <c r="B11">
        <v>0</v>
      </c>
    </row>
    <row r="12" spans="1:7" x14ac:dyDescent="0.2">
      <c r="A12" s="186">
        <v>36923</v>
      </c>
      <c r="B12">
        <v>0</v>
      </c>
    </row>
    <row r="13" spans="1:7" x14ac:dyDescent="0.2">
      <c r="A13" s="187">
        <v>36951</v>
      </c>
      <c r="B13">
        <v>0</v>
      </c>
    </row>
    <row r="14" spans="1:7" x14ac:dyDescent="0.2">
      <c r="A14" s="186">
        <v>36982</v>
      </c>
      <c r="B14">
        <v>0</v>
      </c>
    </row>
    <row r="15" spans="1:7" x14ac:dyDescent="0.2">
      <c r="A15" s="186">
        <v>37012</v>
      </c>
      <c r="B15">
        <v>0</v>
      </c>
    </row>
    <row r="16" spans="1:7" x14ac:dyDescent="0.2">
      <c r="A16" s="187">
        <v>37043</v>
      </c>
      <c r="B16">
        <v>0</v>
      </c>
    </row>
    <row r="17" spans="1:5" x14ac:dyDescent="0.2">
      <c r="A17" s="296">
        <v>37073</v>
      </c>
      <c r="B17">
        <v>0</v>
      </c>
    </row>
    <row r="18" spans="1:5" x14ac:dyDescent="0.2">
      <c r="A18" s="184">
        <v>37104</v>
      </c>
      <c r="B18">
        <v>0</v>
      </c>
      <c r="E18" s="291">
        <v>-3377.7112368000003</v>
      </c>
    </row>
    <row r="19" spans="1:5" x14ac:dyDescent="0.2">
      <c r="B19">
        <v>0</v>
      </c>
      <c r="E19" s="291">
        <v>1314.3757474000001</v>
      </c>
    </row>
    <row r="20" spans="1:5" x14ac:dyDescent="0.2">
      <c r="B20">
        <v>0</v>
      </c>
    </row>
    <row r="21" spans="1:5" x14ac:dyDescent="0.2">
      <c r="B21">
        <v>0</v>
      </c>
    </row>
    <row r="22" spans="1:5" x14ac:dyDescent="0.2">
      <c r="B22">
        <v>0</v>
      </c>
    </row>
    <row r="23" spans="1:5" x14ac:dyDescent="0.2">
      <c r="B23">
        <v>0</v>
      </c>
    </row>
    <row r="24" spans="1:5" x14ac:dyDescent="0.2">
      <c r="B24">
        <v>0</v>
      </c>
    </row>
    <row r="25" spans="1:5" x14ac:dyDescent="0.2">
      <c r="B25">
        <v>0</v>
      </c>
    </row>
    <row r="26" spans="1:5" x14ac:dyDescent="0.2">
      <c r="B26">
        <v>0</v>
      </c>
    </row>
    <row r="27" spans="1:5" x14ac:dyDescent="0.2">
      <c r="B27">
        <v>0</v>
      </c>
    </row>
    <row r="28" spans="1:5" x14ac:dyDescent="0.2">
      <c r="B28">
        <v>0</v>
      </c>
    </row>
    <row r="29" spans="1:5" x14ac:dyDescent="0.2">
      <c r="B29">
        <v>0</v>
      </c>
    </row>
    <row r="30" spans="1:5" x14ac:dyDescent="0.2">
      <c r="B30">
        <v>0</v>
      </c>
    </row>
    <row r="31" spans="1:5" x14ac:dyDescent="0.2">
      <c r="B31">
        <v>0</v>
      </c>
    </row>
    <row r="32" spans="1:5" x14ac:dyDescent="0.2">
      <c r="B32">
        <v>0</v>
      </c>
    </row>
  </sheetData>
  <phoneticPr fontId="51" type="noConversion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BA189"/>
  <sheetViews>
    <sheetView showGridLines="0" zoomScale="75" workbookViewId="0">
      <selection activeCell="N92" sqref="N92:N103"/>
    </sheetView>
  </sheetViews>
  <sheetFormatPr defaultRowHeight="12.75" x14ac:dyDescent="0.2"/>
  <cols>
    <col min="1" max="1" width="13.109375" style="3" bestFit="1" customWidth="1"/>
    <col min="2" max="4" width="10.5546875" style="3" customWidth="1"/>
    <col min="5" max="5" width="10.5546875" style="3" hidden="1" customWidth="1"/>
    <col min="6" max="6" width="10.5546875" style="3" customWidth="1"/>
    <col min="7" max="7" width="3.5546875" style="3" customWidth="1"/>
    <col min="8" max="10" width="10.5546875" style="3" customWidth="1"/>
    <col min="11" max="11" width="10.5546875" style="3" hidden="1" customWidth="1"/>
    <col min="12" max="12" width="10.5546875" style="3" customWidth="1"/>
    <col min="13" max="13" width="3.5546875" style="1" customWidth="1"/>
    <col min="14" max="14" width="11.5546875" style="1" customWidth="1"/>
    <col min="15" max="16" width="10.5546875" style="1" customWidth="1"/>
    <col min="17" max="17" width="11.5546875" style="1" customWidth="1"/>
  </cols>
  <sheetData>
    <row r="1" spans="1:53" x14ac:dyDescent="0.2">
      <c r="A1" s="366"/>
      <c r="B1" s="366"/>
      <c r="C1" s="366"/>
      <c r="D1" s="366"/>
      <c r="E1" s="366"/>
      <c r="F1" s="366"/>
      <c r="G1" s="366"/>
      <c r="H1" s="367"/>
      <c r="I1" s="367"/>
      <c r="J1" s="367"/>
      <c r="K1" s="367"/>
      <c r="L1" s="368"/>
      <c r="M1" s="368"/>
      <c r="N1" s="369"/>
      <c r="O1" s="369"/>
      <c r="P1" s="369"/>
      <c r="Q1" s="369"/>
      <c r="R1" s="407"/>
      <c r="S1" s="407"/>
    </row>
    <row r="2" spans="1:53" ht="3" customHeight="1" thickBot="1" x14ac:dyDescent="0.25">
      <c r="A2" s="371"/>
      <c r="B2" s="371"/>
      <c r="C2" s="371"/>
      <c r="D2" s="371"/>
      <c r="E2" s="371"/>
      <c r="F2" s="371"/>
      <c r="G2" s="371"/>
      <c r="H2" s="372"/>
      <c r="I2" s="372" t="s">
        <v>7</v>
      </c>
      <c r="J2" s="372"/>
      <c r="K2" s="372"/>
      <c r="L2" s="372"/>
      <c r="M2" s="373"/>
      <c r="N2" s="373"/>
      <c r="O2" s="373"/>
      <c r="P2" s="373"/>
      <c r="Q2" s="373"/>
      <c r="R2" s="407"/>
      <c r="S2" s="407"/>
    </row>
    <row r="3" spans="1:53" ht="27" customHeight="1" thickBot="1" x14ac:dyDescent="0.35">
      <c r="A3" s="346" t="s">
        <v>215</v>
      </c>
      <c r="B3" s="347"/>
      <c r="C3" s="347"/>
      <c r="D3" s="347"/>
      <c r="E3" s="347"/>
      <c r="F3" s="347"/>
      <c r="G3" s="347"/>
      <c r="H3" s="347"/>
      <c r="I3" s="347"/>
      <c r="J3" s="347"/>
      <c r="K3" s="347"/>
      <c r="L3" s="347"/>
      <c r="M3" s="347"/>
      <c r="N3" s="347"/>
      <c r="O3" s="347"/>
      <c r="P3" s="347"/>
      <c r="Q3" s="348"/>
      <c r="R3" s="407"/>
      <c r="S3" s="181"/>
    </row>
    <row r="4" spans="1:53" ht="3" customHeight="1" x14ac:dyDescent="0.2">
      <c r="A4" s="8"/>
      <c r="B4" s="8"/>
      <c r="C4" s="8"/>
      <c r="D4" s="8"/>
      <c r="E4" s="8"/>
      <c r="F4" s="8"/>
      <c r="G4" s="8"/>
      <c r="H4" s="372"/>
      <c r="I4" s="372"/>
      <c r="J4" s="372"/>
      <c r="K4" s="372"/>
      <c r="L4" s="372"/>
      <c r="M4" s="373"/>
      <c r="N4" s="373"/>
      <c r="O4" s="373"/>
      <c r="P4" s="373"/>
      <c r="Q4" s="373"/>
      <c r="R4" s="407"/>
      <c r="S4" s="407"/>
      <c r="T4" s="370"/>
    </row>
    <row r="5" spans="1:53" ht="18" x14ac:dyDescent="0.25">
      <c r="A5" s="374">
        <f>+Wti!A5</f>
        <v>37014</v>
      </c>
      <c r="B5" s="375"/>
      <c r="C5" s="375"/>
      <c r="D5" s="375"/>
      <c r="E5" s="375"/>
      <c r="F5" s="375"/>
      <c r="G5" s="375"/>
      <c r="H5" s="375"/>
      <c r="I5" s="375"/>
      <c r="J5" s="375"/>
      <c r="K5" s="375"/>
      <c r="L5" s="375"/>
      <c r="M5" s="376"/>
      <c r="N5" s="377"/>
      <c r="O5" s="377"/>
      <c r="P5" s="377"/>
      <c r="Q5" s="377"/>
      <c r="R5" s="407"/>
      <c r="S5" s="407"/>
      <c r="T5" s="370"/>
    </row>
    <row r="6" spans="1:53" x14ac:dyDescent="0.2">
      <c r="A6" s="378" t="s">
        <v>7</v>
      </c>
      <c r="B6" s="378"/>
      <c r="C6" s="378"/>
      <c r="D6" s="378"/>
      <c r="E6" s="378"/>
      <c r="F6" s="378"/>
      <c r="G6" s="378"/>
      <c r="H6" s="379" t="s">
        <v>7</v>
      </c>
      <c r="I6" s="379" t="s">
        <v>7</v>
      </c>
      <c r="J6" s="379"/>
      <c r="K6" s="379"/>
      <c r="L6" s="378"/>
      <c r="M6" s="373"/>
      <c r="N6" s="373"/>
      <c r="O6" s="373"/>
      <c r="P6" s="373"/>
      <c r="Q6" s="378" t="s">
        <v>7</v>
      </c>
      <c r="R6" s="407"/>
      <c r="S6" s="407"/>
      <c r="T6" s="370"/>
    </row>
    <row r="7" spans="1:53" x14ac:dyDescent="0.2">
      <c r="A7" s="8" t="s">
        <v>7</v>
      </c>
      <c r="B7" s="438" t="s">
        <v>213</v>
      </c>
      <c r="C7" s="439"/>
      <c r="D7" s="439"/>
      <c r="E7" s="439"/>
      <c r="F7" s="460"/>
      <c r="G7" s="8"/>
      <c r="H7" s="438" t="s">
        <v>214</v>
      </c>
      <c r="I7" s="439"/>
      <c r="J7" s="439"/>
      <c r="K7" s="439"/>
      <c r="L7" s="440"/>
      <c r="M7" s="373"/>
      <c r="N7" s="373"/>
      <c r="O7" s="438" t="s">
        <v>217</v>
      </c>
      <c r="P7" s="439"/>
      <c r="Q7" s="440"/>
      <c r="R7" s="407"/>
      <c r="S7" s="181"/>
    </row>
    <row r="8" spans="1:53" x14ac:dyDescent="0.2">
      <c r="A8" s="380"/>
      <c r="B8" s="381"/>
      <c r="C8" s="382" t="s">
        <v>9</v>
      </c>
      <c r="D8" s="383" t="s">
        <v>10</v>
      </c>
      <c r="E8" s="383" t="s">
        <v>7</v>
      </c>
      <c r="F8" s="423" t="s">
        <v>7</v>
      </c>
      <c r="G8" s="405"/>
      <c r="H8" s="381"/>
      <c r="I8" s="381"/>
      <c r="J8" s="383" t="s">
        <v>10</v>
      </c>
      <c r="K8" s="381"/>
      <c r="L8"/>
      <c r="M8" s="415"/>
      <c r="N8" s="373"/>
      <c r="O8" s="373"/>
      <c r="P8" s="373"/>
      <c r="Q8" s="373" t="s">
        <v>7</v>
      </c>
      <c r="R8" s="407"/>
      <c r="S8" s="181"/>
    </row>
    <row r="9" spans="1:53" s="11" customFormat="1" ht="12" x14ac:dyDescent="0.2">
      <c r="A9" s="384"/>
      <c r="B9" s="385" t="s">
        <v>5</v>
      </c>
      <c r="C9" s="385" t="s">
        <v>12</v>
      </c>
      <c r="D9" s="385" t="s">
        <v>13</v>
      </c>
      <c r="E9" s="385" t="s">
        <v>15</v>
      </c>
      <c r="F9" s="385" t="s">
        <v>14</v>
      </c>
      <c r="G9" s="384"/>
      <c r="H9" s="385" t="s">
        <v>5</v>
      </c>
      <c r="I9" s="385" t="s">
        <v>12</v>
      </c>
      <c r="J9" s="385" t="s">
        <v>13</v>
      </c>
      <c r="K9" s="385" t="s">
        <v>15</v>
      </c>
      <c r="L9" s="320" t="s">
        <v>14</v>
      </c>
      <c r="M9" s="416"/>
      <c r="N9" s="417"/>
      <c r="O9" s="424" t="s">
        <v>16</v>
      </c>
      <c r="P9" s="424" t="s">
        <v>16</v>
      </c>
      <c r="Q9" s="424" t="s">
        <v>16</v>
      </c>
      <c r="R9" s="382"/>
      <c r="S9" s="256"/>
    </row>
    <row r="10" spans="1:53" s="22" customFormat="1" ht="12" thickBot="1" x14ac:dyDescent="0.25">
      <c r="A10" s="386" t="s">
        <v>7</v>
      </c>
      <c r="B10" s="386" t="s">
        <v>7</v>
      </c>
      <c r="C10" s="386" t="s">
        <v>7</v>
      </c>
      <c r="D10" s="386" t="s">
        <v>7</v>
      </c>
      <c r="E10" s="386" t="s">
        <v>7</v>
      </c>
      <c r="F10" s="20"/>
      <c r="G10" s="386"/>
      <c r="H10" s="386" t="s">
        <v>7</v>
      </c>
      <c r="I10" s="386" t="s">
        <v>7</v>
      </c>
      <c r="J10" s="386" t="s">
        <v>7</v>
      </c>
      <c r="K10" s="386" t="s">
        <v>7</v>
      </c>
      <c r="L10" s="15"/>
      <c r="M10" s="172"/>
      <c r="N10" s="418"/>
      <c r="O10" s="418" t="s">
        <v>225</v>
      </c>
      <c r="P10" s="418" t="s">
        <v>226</v>
      </c>
      <c r="Q10" s="418" t="s">
        <v>65</v>
      </c>
      <c r="R10" s="425"/>
      <c r="S10" s="185"/>
    </row>
    <row r="11" spans="1:53" s="22" customFormat="1" ht="12.95" customHeight="1" thickBot="1" x14ac:dyDescent="0.25">
      <c r="A11" s="387" t="s">
        <v>20</v>
      </c>
      <c r="B11" s="388">
        <f>+B141</f>
        <v>0</v>
      </c>
      <c r="C11" s="388">
        <f>+C141</f>
        <v>0</v>
      </c>
      <c r="D11" s="388">
        <f>+D141</f>
        <v>0</v>
      </c>
      <c r="E11" s="388">
        <f>+E141</f>
        <v>0</v>
      </c>
      <c r="F11" s="340">
        <f>+F141</f>
        <v>0</v>
      </c>
      <c r="G11" s="387"/>
      <c r="H11" s="388">
        <f>+H141</f>
        <v>20.770935799999972</v>
      </c>
      <c r="I11" s="388">
        <f>+I141</f>
        <v>-194.32787069999947</v>
      </c>
      <c r="J11" s="388">
        <f>+J141</f>
        <v>58.050558499999873</v>
      </c>
      <c r="K11" s="388">
        <f>+K141</f>
        <v>0</v>
      </c>
      <c r="L11" s="340">
        <f>+L141</f>
        <v>-115.50637639999961</v>
      </c>
      <c r="M11" s="373"/>
      <c r="N11" s="387" t="s">
        <v>20</v>
      </c>
      <c r="O11" s="441">
        <f>+O141</f>
        <v>0</v>
      </c>
      <c r="P11" s="441">
        <f>+P141</f>
        <v>-115.50637639999961</v>
      </c>
      <c r="Q11" s="441">
        <f>SUM(O11:P11)</f>
        <v>-115.50637639999961</v>
      </c>
      <c r="R11" s="425"/>
      <c r="S11" s="185"/>
    </row>
    <row r="12" spans="1:53" s="22" customFormat="1" ht="12.95" customHeight="1" x14ac:dyDescent="0.2">
      <c r="A12" s="387"/>
      <c r="B12" s="387"/>
      <c r="C12" s="387"/>
      <c r="D12" s="387" t="s">
        <v>7</v>
      </c>
      <c r="E12" s="387"/>
      <c r="F12" s="21"/>
      <c r="G12" s="387"/>
      <c r="H12" s="387"/>
      <c r="I12" s="387"/>
      <c r="J12" s="387"/>
      <c r="K12" s="387"/>
      <c r="L12" s="21"/>
      <c r="M12" s="373"/>
      <c r="N12" s="387"/>
      <c r="O12" s="373"/>
      <c r="P12" s="373"/>
      <c r="Q12" s="373" t="s">
        <v>7</v>
      </c>
      <c r="R12" s="425"/>
      <c r="S12" s="185"/>
    </row>
    <row r="13" spans="1:53" s="261" customFormat="1" ht="12.95" customHeight="1" x14ac:dyDescent="0.2">
      <c r="A13" s="387" t="s">
        <v>21</v>
      </c>
      <c r="B13" s="387">
        <f>SUM(B23:B30)</f>
        <v>0</v>
      </c>
      <c r="C13" s="387">
        <f>SUM(C23:C30)</f>
        <v>0</v>
      </c>
      <c r="D13" s="387">
        <f>SUM(D23:D30)</f>
        <v>0</v>
      </c>
      <c r="E13" s="387">
        <f>SUM(E23:E30)</f>
        <v>0</v>
      </c>
      <c r="F13" s="332">
        <f t="shared" ref="F13:F18" si="0">SUM(B13:E13)</f>
        <v>0</v>
      </c>
      <c r="G13" s="387"/>
      <c r="H13" s="387">
        <f>SUM(H23:H30)</f>
        <v>-62.289073200000189</v>
      </c>
      <c r="I13" s="387">
        <f>SUM(I23:I30)</f>
        <v>-113.90144019999968</v>
      </c>
      <c r="J13" s="387">
        <f>SUM(J23:J30)</f>
        <v>62.275346299999903</v>
      </c>
      <c r="K13" s="387">
        <f>SUM(K23:K30)</f>
        <v>0</v>
      </c>
      <c r="L13" s="350">
        <f t="shared" ref="L13:L18" si="1">SUM(H13:K13)</f>
        <v>-113.91516709999996</v>
      </c>
      <c r="M13" s="387"/>
      <c r="N13" s="387" t="str">
        <f t="shared" ref="N13:N18" si="2">+A13</f>
        <v>Cal 01</v>
      </c>
      <c r="O13" s="442">
        <f t="shared" ref="O13:O18" si="3">+F13</f>
        <v>0</v>
      </c>
      <c r="P13" s="442">
        <f t="shared" ref="P13:P18" si="4">+L13</f>
        <v>-113.91516709999996</v>
      </c>
      <c r="Q13" s="442">
        <f t="shared" ref="Q13:Q18" si="5">SUM(O13:P13)</f>
        <v>-113.91516709999996</v>
      </c>
      <c r="R13" s="407"/>
      <c r="S13" s="181"/>
      <c r="T13" s="181"/>
      <c r="U13" s="181"/>
      <c r="V13" s="181"/>
      <c r="W13" s="181"/>
      <c r="X13" s="181"/>
      <c r="Y13" s="181"/>
      <c r="Z13" s="181"/>
      <c r="AA13" s="181"/>
      <c r="AB13" s="181"/>
      <c r="AC13" s="181"/>
      <c r="AD13" s="181"/>
      <c r="AE13" s="181"/>
      <c r="AF13" s="181"/>
      <c r="AG13" s="181"/>
      <c r="AH13" s="181"/>
      <c r="AI13" s="181"/>
      <c r="AJ13" s="181"/>
      <c r="AK13" s="181"/>
      <c r="AL13" s="181"/>
      <c r="AM13" s="181"/>
      <c r="AN13" s="181"/>
      <c r="AO13" s="181"/>
      <c r="AP13" s="181"/>
      <c r="AQ13" s="181"/>
      <c r="AR13" s="181"/>
      <c r="AS13" s="181"/>
      <c r="AT13" s="181"/>
      <c r="AU13" s="181"/>
      <c r="AV13" s="181"/>
      <c r="AW13" s="181"/>
      <c r="AX13" s="181"/>
      <c r="AY13" s="181"/>
      <c r="AZ13" s="181"/>
      <c r="BA13" s="181"/>
    </row>
    <row r="14" spans="1:53" s="185" customFormat="1" ht="12.95" customHeight="1" x14ac:dyDescent="0.2">
      <c r="A14" s="387" t="s">
        <v>22</v>
      </c>
      <c r="B14" s="387">
        <f>SUM(B31:B42)</f>
        <v>0</v>
      </c>
      <c r="C14" s="387">
        <f>SUM(C31:C42)</f>
        <v>0</v>
      </c>
      <c r="D14" s="387">
        <f>SUM(D31:D42)</f>
        <v>0</v>
      </c>
      <c r="E14" s="387">
        <f>SUM(E31:E42)</f>
        <v>0</v>
      </c>
      <c r="F14" s="332">
        <f t="shared" si="0"/>
        <v>0</v>
      </c>
      <c r="G14" s="387"/>
      <c r="H14" s="387">
        <f>SUM(H31:H42)</f>
        <v>95.098444200000273</v>
      </c>
      <c r="I14" s="387">
        <f>SUM(I31:I42)</f>
        <v>-63.917175900000018</v>
      </c>
      <c r="J14" s="387">
        <f>SUM(J31:J42)</f>
        <v>-4.2247878000000298</v>
      </c>
      <c r="K14" s="387">
        <f>SUM(K31:K42)</f>
        <v>0</v>
      </c>
      <c r="L14" s="350">
        <f t="shared" si="1"/>
        <v>26.956480500000225</v>
      </c>
      <c r="M14" s="387"/>
      <c r="N14" s="387" t="str">
        <f t="shared" si="2"/>
        <v>Cal 02</v>
      </c>
      <c r="O14" s="442">
        <f t="shared" si="3"/>
        <v>0</v>
      </c>
      <c r="P14" s="442">
        <f t="shared" si="4"/>
        <v>26.956480500000225</v>
      </c>
      <c r="Q14" s="442">
        <f t="shared" si="5"/>
        <v>26.956480500000225</v>
      </c>
      <c r="R14" s="407"/>
      <c r="S14" s="181"/>
      <c r="T14" s="181"/>
      <c r="U14" s="181"/>
      <c r="V14" s="181"/>
      <c r="W14" s="181"/>
      <c r="X14" s="181"/>
      <c r="Y14" s="181"/>
      <c r="Z14" s="181"/>
      <c r="AA14" s="181"/>
      <c r="AB14" s="181"/>
      <c r="AC14" s="181"/>
      <c r="AD14" s="181"/>
      <c r="AE14" s="181"/>
      <c r="AF14" s="181"/>
      <c r="AG14" s="181"/>
      <c r="AH14" s="181"/>
      <c r="AI14" s="181"/>
      <c r="AJ14" s="181"/>
      <c r="AK14" s="181"/>
      <c r="AL14" s="181"/>
      <c r="AM14" s="181"/>
      <c r="AN14" s="181"/>
      <c r="AO14" s="181"/>
      <c r="AP14" s="181"/>
      <c r="AQ14" s="181"/>
      <c r="AR14" s="181"/>
      <c r="AS14" s="181"/>
      <c r="AT14" s="181"/>
      <c r="AU14" s="181"/>
      <c r="AV14" s="181"/>
      <c r="AW14" s="181"/>
      <c r="AX14" s="181"/>
      <c r="AY14" s="181"/>
      <c r="AZ14" s="181"/>
      <c r="BA14" s="181"/>
    </row>
    <row r="15" spans="1:53" s="185" customFormat="1" ht="12.95" customHeight="1" x14ac:dyDescent="0.2">
      <c r="A15" s="387" t="s">
        <v>23</v>
      </c>
      <c r="B15" s="387">
        <f>SUM(B43:B54)</f>
        <v>0</v>
      </c>
      <c r="C15" s="387">
        <f>SUM(C43:C54)</f>
        <v>0</v>
      </c>
      <c r="D15" s="387">
        <f>SUM(D43:D54)</f>
        <v>0</v>
      </c>
      <c r="E15" s="387">
        <f>SUM(E43:E54)</f>
        <v>0</v>
      </c>
      <c r="F15" s="332">
        <f t="shared" si="0"/>
        <v>0</v>
      </c>
      <c r="G15" s="387"/>
      <c r="H15" s="387">
        <f>SUM(H43:H54)</f>
        <v>1.8924462999998752</v>
      </c>
      <c r="I15" s="387">
        <f>SUM(I43:I54)</f>
        <v>-23.486369699999898</v>
      </c>
      <c r="J15" s="387">
        <f>SUM(J43:J54)</f>
        <v>0</v>
      </c>
      <c r="K15" s="387">
        <f>SUM(K43:K54)</f>
        <v>0</v>
      </c>
      <c r="L15" s="350">
        <f t="shared" si="1"/>
        <v>-21.593923400000023</v>
      </c>
      <c r="M15" s="387"/>
      <c r="N15" s="387" t="str">
        <f t="shared" si="2"/>
        <v>Cal 03</v>
      </c>
      <c r="O15" s="442">
        <f t="shared" si="3"/>
        <v>0</v>
      </c>
      <c r="P15" s="442">
        <f t="shared" si="4"/>
        <v>-21.593923400000023</v>
      </c>
      <c r="Q15" s="442">
        <f t="shared" si="5"/>
        <v>-21.593923400000023</v>
      </c>
      <c r="R15" s="407"/>
      <c r="S15" s="181"/>
      <c r="T15" s="181"/>
      <c r="U15" s="181"/>
      <c r="V15" s="181"/>
      <c r="W15" s="181"/>
      <c r="X15" s="181"/>
      <c r="Y15" s="181"/>
      <c r="Z15" s="181"/>
      <c r="AA15" s="181"/>
      <c r="AB15" s="181"/>
      <c r="AC15" s="181"/>
      <c r="AD15" s="181"/>
      <c r="AE15" s="181"/>
      <c r="AF15" s="181"/>
      <c r="AG15" s="181"/>
      <c r="AH15" s="181"/>
      <c r="AI15" s="181"/>
      <c r="AJ15" s="181"/>
      <c r="AK15" s="181"/>
      <c r="AL15" s="181"/>
      <c r="AM15" s="181"/>
      <c r="AN15" s="181"/>
      <c r="AO15" s="181"/>
      <c r="AP15" s="181"/>
      <c r="AQ15" s="181"/>
      <c r="AR15" s="181"/>
      <c r="AS15" s="181"/>
      <c r="AT15" s="181"/>
      <c r="AU15" s="181"/>
      <c r="AV15" s="181"/>
      <c r="AW15" s="181"/>
      <c r="AX15" s="181"/>
      <c r="AY15" s="181"/>
      <c r="AZ15" s="181"/>
      <c r="BA15" s="181"/>
    </row>
    <row r="16" spans="1:53" s="185" customFormat="1" ht="12.95" customHeight="1" x14ac:dyDescent="0.2">
      <c r="A16" s="387" t="s">
        <v>24</v>
      </c>
      <c r="B16" s="387">
        <f>SUM(B55:B66)</f>
        <v>0</v>
      </c>
      <c r="C16" s="387">
        <f>SUM(C55:C66)</f>
        <v>0</v>
      </c>
      <c r="D16" s="387">
        <f>SUM(D55:D66)</f>
        <v>0</v>
      </c>
      <c r="E16" s="387">
        <f>SUM(E55:E66)</f>
        <v>0</v>
      </c>
      <c r="F16" s="332">
        <f t="shared" si="0"/>
        <v>0</v>
      </c>
      <c r="G16" s="387"/>
      <c r="H16" s="387">
        <f>SUM(H55:H66)</f>
        <v>-11.31092510000002</v>
      </c>
      <c r="I16" s="387">
        <f>SUM(I55:I66)</f>
        <v>3.3788549000001353</v>
      </c>
      <c r="J16" s="387">
        <f>SUM(J55:J66)</f>
        <v>0</v>
      </c>
      <c r="K16" s="387">
        <f>SUM(K55:K66)</f>
        <v>0</v>
      </c>
      <c r="L16" s="350">
        <f t="shared" si="1"/>
        <v>-7.9320701999998846</v>
      </c>
      <c r="M16" s="387"/>
      <c r="N16" s="387" t="str">
        <f t="shared" si="2"/>
        <v>Cal 04</v>
      </c>
      <c r="O16" s="442">
        <f t="shared" si="3"/>
        <v>0</v>
      </c>
      <c r="P16" s="442">
        <f t="shared" si="4"/>
        <v>-7.9320701999998846</v>
      </c>
      <c r="Q16" s="442">
        <f t="shared" si="5"/>
        <v>-7.9320701999998846</v>
      </c>
      <c r="R16" s="407"/>
      <c r="S16" s="181"/>
      <c r="T16" s="181"/>
      <c r="U16" s="181"/>
      <c r="V16" s="181"/>
      <c r="W16" s="181"/>
      <c r="X16" s="181"/>
      <c r="Y16" s="181"/>
      <c r="Z16" s="181"/>
      <c r="AA16" s="181"/>
      <c r="AB16" s="181"/>
      <c r="AC16" s="181"/>
      <c r="AD16" s="181"/>
      <c r="AE16" s="181"/>
      <c r="AF16" s="181"/>
      <c r="AG16" s="181"/>
      <c r="AH16" s="181"/>
      <c r="AI16" s="181"/>
      <c r="AJ16" s="181"/>
      <c r="AK16" s="181"/>
      <c r="AL16" s="181"/>
      <c r="AM16" s="181"/>
      <c r="AN16" s="181"/>
      <c r="AO16" s="181"/>
      <c r="AP16" s="181"/>
      <c r="AQ16" s="181"/>
      <c r="AR16" s="181"/>
      <c r="AS16" s="181"/>
      <c r="AT16" s="181"/>
      <c r="AU16" s="181"/>
      <c r="AV16" s="181"/>
      <c r="AW16" s="181"/>
      <c r="AX16" s="181"/>
      <c r="AY16" s="181"/>
      <c r="AZ16" s="181"/>
      <c r="BA16" s="181"/>
    </row>
    <row r="17" spans="1:53" s="185" customFormat="1" ht="12.95" customHeight="1" x14ac:dyDescent="0.2">
      <c r="A17" s="387" t="s">
        <v>25</v>
      </c>
      <c r="B17" s="387">
        <f>SUM(B67:B78)</f>
        <v>0</v>
      </c>
      <c r="C17" s="387">
        <f>SUM(C67:C78)</f>
        <v>0</v>
      </c>
      <c r="D17" s="387">
        <f>SUM(D67:D78)</f>
        <v>0</v>
      </c>
      <c r="E17" s="387">
        <f>SUM(E67:E78)</f>
        <v>0</v>
      </c>
      <c r="F17" s="332">
        <f t="shared" si="0"/>
        <v>0</v>
      </c>
      <c r="G17" s="387"/>
      <c r="H17" s="387">
        <f>SUM(H67:H78)</f>
        <v>-2.7379428999999695</v>
      </c>
      <c r="I17" s="387">
        <f>SUM(I67:I78)</f>
        <v>3.5982602000000021</v>
      </c>
      <c r="J17" s="387">
        <f>SUM(J67:J78)</f>
        <v>0</v>
      </c>
      <c r="K17" s="387">
        <f>SUM(K67:K78)</f>
        <v>0</v>
      </c>
      <c r="L17" s="350">
        <f t="shared" si="1"/>
        <v>0.86031730000003259</v>
      </c>
      <c r="M17" s="387"/>
      <c r="N17" s="387" t="str">
        <f t="shared" si="2"/>
        <v>Cal 05</v>
      </c>
      <c r="O17" s="442">
        <f t="shared" si="3"/>
        <v>0</v>
      </c>
      <c r="P17" s="442">
        <f t="shared" si="4"/>
        <v>0.86031730000003259</v>
      </c>
      <c r="Q17" s="442">
        <f t="shared" si="5"/>
        <v>0.86031730000003259</v>
      </c>
      <c r="R17" s="407"/>
      <c r="S17" s="181"/>
      <c r="T17" s="181"/>
      <c r="U17" s="181"/>
      <c r="V17" s="181"/>
      <c r="W17" s="181"/>
      <c r="X17" s="181"/>
      <c r="Y17" s="181"/>
      <c r="Z17" s="181"/>
      <c r="AA17" s="181"/>
      <c r="AB17" s="181"/>
      <c r="AC17" s="181"/>
      <c r="AD17" s="181"/>
      <c r="AE17" s="181"/>
      <c r="AF17" s="181"/>
      <c r="AG17" s="181"/>
      <c r="AH17" s="181"/>
      <c r="AI17" s="181"/>
      <c r="AJ17" s="181"/>
      <c r="AK17" s="181"/>
      <c r="AL17" s="181"/>
      <c r="AM17" s="181"/>
      <c r="AN17" s="181"/>
      <c r="AO17" s="181"/>
      <c r="AP17" s="181"/>
      <c r="AQ17" s="181"/>
      <c r="AR17" s="181"/>
      <c r="AS17" s="181"/>
      <c r="AT17" s="181"/>
      <c r="AU17" s="181"/>
      <c r="AV17" s="181"/>
      <c r="AW17" s="181"/>
      <c r="AX17" s="181"/>
      <c r="AY17" s="181"/>
      <c r="AZ17" s="181"/>
      <c r="BA17" s="181"/>
    </row>
    <row r="18" spans="1:53" s="262" customFormat="1" ht="12.95" customHeight="1" thickBot="1" x14ac:dyDescent="0.25">
      <c r="A18" s="390" t="s">
        <v>26</v>
      </c>
      <c r="B18" s="391">
        <f>SUM(B79:B139)</f>
        <v>0</v>
      </c>
      <c r="C18" s="391">
        <f>SUM(C79:C125)</f>
        <v>0</v>
      </c>
      <c r="D18" s="391">
        <f>SUM(D79:D125)</f>
        <v>0</v>
      </c>
      <c r="E18" s="391">
        <f>SUM(E79:E125)</f>
        <v>0</v>
      </c>
      <c r="F18" s="332">
        <f t="shared" si="0"/>
        <v>0</v>
      </c>
      <c r="G18" s="406"/>
      <c r="H18" s="391">
        <f>SUM(H79:H125)</f>
        <v>0.11798650000000055</v>
      </c>
      <c r="I18" s="391">
        <f>SUM(I79:I125)</f>
        <v>0</v>
      </c>
      <c r="J18" s="391">
        <f>SUM(J79:J125)</f>
        <v>0</v>
      </c>
      <c r="K18" s="391">
        <f>SUM(K79:K125)</f>
        <v>0</v>
      </c>
      <c r="L18" s="357">
        <f t="shared" si="1"/>
        <v>0.11798650000000055</v>
      </c>
      <c r="M18" s="406"/>
      <c r="N18" s="387" t="str">
        <f t="shared" si="2"/>
        <v>Cal 06-END</v>
      </c>
      <c r="O18" s="444">
        <f t="shared" si="3"/>
        <v>0</v>
      </c>
      <c r="P18" s="444">
        <f t="shared" si="4"/>
        <v>0.11798650000000055</v>
      </c>
      <c r="Q18" s="444">
        <f t="shared" si="5"/>
        <v>0.11798650000000055</v>
      </c>
      <c r="R18" s="407"/>
      <c r="S18" s="181"/>
      <c r="T18" s="181"/>
      <c r="U18" s="181"/>
      <c r="V18" s="181"/>
      <c r="W18" s="181"/>
      <c r="X18" s="181"/>
      <c r="Y18" s="181"/>
      <c r="Z18" s="181"/>
      <c r="AA18" s="181"/>
      <c r="AB18" s="181"/>
      <c r="AC18" s="181"/>
      <c r="AD18" s="181"/>
      <c r="AE18" s="181"/>
      <c r="AF18" s="181"/>
      <c r="AG18" s="181"/>
      <c r="AH18" s="181"/>
      <c r="AI18" s="181"/>
      <c r="AJ18" s="181"/>
      <c r="AK18" s="181"/>
      <c r="AL18" s="181"/>
      <c r="AM18" s="181"/>
      <c r="AN18" s="181"/>
      <c r="AO18" s="181"/>
      <c r="AP18" s="181"/>
      <c r="AQ18" s="181"/>
      <c r="AR18" s="181"/>
      <c r="AS18" s="181"/>
      <c r="AT18" s="181"/>
      <c r="AU18" s="181"/>
      <c r="AV18" s="181"/>
      <c r="AW18" s="181"/>
      <c r="AX18" s="181"/>
      <c r="AY18" s="181"/>
      <c r="AZ18" s="181"/>
      <c r="BA18" s="181"/>
    </row>
    <row r="19" spans="1:53" s="22" customFormat="1" ht="12.95" customHeight="1" thickBot="1" x14ac:dyDescent="0.25">
      <c r="A19" s="387" t="s">
        <v>20</v>
      </c>
      <c r="B19" s="388">
        <f>SUM(B13:B18)</f>
        <v>0</v>
      </c>
      <c r="C19" s="388">
        <f>SUM(C13:C18)</f>
        <v>0</v>
      </c>
      <c r="D19" s="388">
        <f>SUM(D13:D18)</f>
        <v>0</v>
      </c>
      <c r="E19" s="388">
        <f>SUM(E13:E18)</f>
        <v>0</v>
      </c>
      <c r="F19" s="340">
        <f>SUM(F13:F18)</f>
        <v>0</v>
      </c>
      <c r="G19" s="387"/>
      <c r="H19" s="388">
        <f>SUM(H13:H18)</f>
        <v>20.770935799999972</v>
      </c>
      <c r="I19" s="388">
        <f>SUM(I13:I18)</f>
        <v>-194.32787069999947</v>
      </c>
      <c r="J19" s="388">
        <f>SUM(J13:J18)</f>
        <v>58.050558499999873</v>
      </c>
      <c r="K19" s="388">
        <f>SUM(K13:K18)</f>
        <v>0</v>
      </c>
      <c r="L19" s="340">
        <f>SUM(L13:L18)</f>
        <v>-115.50637639999961</v>
      </c>
      <c r="M19" s="387"/>
      <c r="N19" s="387" t="s">
        <v>20</v>
      </c>
      <c r="O19" s="441">
        <f>SUM(O13:O18)</f>
        <v>0</v>
      </c>
      <c r="P19" s="441">
        <f>SUM(P13:P18)</f>
        <v>-115.50637639999961</v>
      </c>
      <c r="Q19" s="441">
        <f>SUM(Q13:Q18)</f>
        <v>-115.50637639999961</v>
      </c>
      <c r="R19" s="407"/>
      <c r="S19" s="181"/>
      <c r="T19" s="181"/>
      <c r="U19" s="181"/>
      <c r="V19" s="181"/>
      <c r="W19" s="181"/>
      <c r="X19" s="181"/>
      <c r="Y19" s="181"/>
      <c r="Z19" s="181"/>
      <c r="AA19" s="181"/>
      <c r="AB19" s="181"/>
      <c r="AC19" s="181"/>
      <c r="AD19" s="181"/>
      <c r="AE19" s="181"/>
      <c r="AF19" s="181"/>
      <c r="AG19" s="181"/>
      <c r="AH19" s="181"/>
      <c r="AI19" s="181"/>
      <c r="AJ19" s="181"/>
      <c r="AK19" s="181"/>
      <c r="AL19" s="181"/>
      <c r="AM19" s="181"/>
      <c r="AN19" s="181"/>
      <c r="AO19" s="181"/>
      <c r="AP19" s="181"/>
      <c r="AQ19" s="181"/>
      <c r="AR19" s="181"/>
      <c r="AS19" s="181"/>
      <c r="AT19" s="181"/>
      <c r="AU19" s="181"/>
      <c r="AV19" s="181"/>
      <c r="AW19" s="181"/>
      <c r="AX19" s="181"/>
      <c r="AY19" s="181"/>
      <c r="AZ19" s="181"/>
      <c r="BA19" s="181"/>
    </row>
    <row r="20" spans="1:53" ht="12.95" customHeight="1" x14ac:dyDescent="0.2">
      <c r="A20" s="392"/>
      <c r="B20" s="392"/>
      <c r="C20" s="392"/>
      <c r="D20" s="392"/>
      <c r="E20" s="392"/>
      <c r="F20" s="387"/>
      <c r="G20" s="387"/>
      <c r="H20" s="387"/>
      <c r="I20" s="387"/>
      <c r="J20" s="387"/>
      <c r="K20" s="387"/>
      <c r="L20" s="387"/>
      <c r="M20" s="369"/>
      <c r="N20" s="419"/>
      <c r="O20" s="174"/>
      <c r="P20" s="174"/>
      <c r="Q20" s="174"/>
      <c r="R20" s="407"/>
      <c r="S20" s="407"/>
      <c r="T20" s="181"/>
      <c r="U20" s="181"/>
      <c r="V20" s="181"/>
      <c r="W20" s="181"/>
      <c r="X20" s="181"/>
      <c r="Y20" s="181"/>
      <c r="Z20" s="181"/>
      <c r="AA20" s="181"/>
      <c r="AB20" s="181"/>
      <c r="AC20" s="181"/>
      <c r="AD20" s="181"/>
      <c r="AE20" s="181"/>
      <c r="AF20" s="181"/>
      <c r="AG20" s="181"/>
      <c r="AH20" s="181"/>
      <c r="AI20" s="181"/>
      <c r="AJ20" s="181"/>
      <c r="AK20" s="181"/>
      <c r="AL20" s="181"/>
      <c r="AM20" s="181"/>
      <c r="AN20" s="181"/>
      <c r="AO20" s="181"/>
      <c r="AP20" s="181"/>
      <c r="AQ20" s="181"/>
      <c r="AR20" s="181"/>
      <c r="AS20" s="181"/>
      <c r="AT20" s="181"/>
      <c r="AU20" s="181"/>
      <c r="AV20" s="181"/>
      <c r="AW20" s="181"/>
      <c r="AX20" s="181"/>
      <c r="AY20" s="181"/>
      <c r="AZ20" s="181"/>
      <c r="BA20" s="181"/>
    </row>
    <row r="21" spans="1:53" s="181" customFormat="1" ht="12.95" customHeight="1" thickBot="1" x14ac:dyDescent="0.25">
      <c r="A21" s="393"/>
      <c r="B21" s="394"/>
      <c r="C21" s="394"/>
      <c r="D21" s="394"/>
      <c r="E21" s="394"/>
      <c r="F21" s="394"/>
      <c r="G21" s="394"/>
      <c r="H21" s="394"/>
      <c r="I21" s="394"/>
      <c r="J21" s="394"/>
      <c r="K21" s="394"/>
      <c r="L21" s="394"/>
      <c r="M21" s="394"/>
      <c r="N21" s="400"/>
      <c r="O21" s="400"/>
      <c r="P21" s="400"/>
      <c r="Q21" s="394"/>
      <c r="R21" s="407"/>
      <c r="S21" s="407"/>
    </row>
    <row r="22" spans="1:53" s="181" customFormat="1" ht="12.95" customHeight="1" x14ac:dyDescent="0.2">
      <c r="A22" s="668"/>
      <c r="B22" s="669"/>
      <c r="C22" s="669"/>
      <c r="D22" s="669"/>
      <c r="E22" s="669"/>
      <c r="F22" s="669"/>
      <c r="G22" s="669"/>
      <c r="H22" s="669"/>
      <c r="I22" s="669"/>
      <c r="J22" s="669"/>
      <c r="K22" s="669"/>
      <c r="L22" s="669"/>
      <c r="M22" s="669"/>
      <c r="N22" s="396"/>
      <c r="O22" s="396"/>
      <c r="P22" s="396"/>
      <c r="Q22" s="669"/>
      <c r="R22" s="407"/>
      <c r="S22" s="407"/>
    </row>
    <row r="23" spans="1:53" s="181" customFormat="1" ht="12.95" customHeight="1" x14ac:dyDescent="0.2">
      <c r="A23" s="395">
        <v>37012</v>
      </c>
      <c r="B23" s="363">
        <f>+WTI_III!B23-'WTI_III-Prior'!B23</f>
        <v>0</v>
      </c>
      <c r="C23" s="363">
        <f>+WTI_III!C23-'WTI_III-Prior'!C23</f>
        <v>0</v>
      </c>
      <c r="D23" s="363">
        <f>+WTI_III!D23-'WTI_III-Prior'!D23</f>
        <v>0</v>
      </c>
      <c r="E23" s="363">
        <f>+WTI_III!E23-'WTI_III-Prior'!E23</f>
        <v>0</v>
      </c>
      <c r="F23" s="334">
        <f t="shared" ref="F23:F76" si="6">SUM(B23:E23)</f>
        <v>0</v>
      </c>
      <c r="G23" s="363"/>
      <c r="H23" s="363">
        <f>+WTI_III!H23-'WTI_III-Prior'!H23</f>
        <v>0</v>
      </c>
      <c r="I23" s="363">
        <f>+WTI_III!I23-'WTI_III-Prior'!I23</f>
        <v>0</v>
      </c>
      <c r="J23" s="363">
        <f>+WTI_III!J23-'WTI_III-Prior'!J23</f>
        <v>0</v>
      </c>
      <c r="K23" s="363">
        <f>+WTI_III!K23-'WTI_III-Prior'!K23</f>
        <v>0</v>
      </c>
      <c r="L23" s="334">
        <f t="shared" ref="L23:L76" si="7">SUM(H23:K23)</f>
        <v>0</v>
      </c>
      <c r="M23" s="363"/>
      <c r="N23" s="395">
        <f t="shared" ref="N23:N76" si="8">+A23</f>
        <v>37012</v>
      </c>
      <c r="O23" s="445">
        <f t="shared" ref="O23:O76" si="9">+F23</f>
        <v>0</v>
      </c>
      <c r="P23" s="445">
        <f t="shared" ref="P23:P76" si="10">+L23</f>
        <v>0</v>
      </c>
      <c r="Q23" s="446">
        <f t="shared" ref="Q23:Q77" si="11">+O23+P23</f>
        <v>0</v>
      </c>
      <c r="R23" s="407"/>
    </row>
    <row r="24" spans="1:53" s="181" customFormat="1" ht="12.95" customHeight="1" x14ac:dyDescent="0.2">
      <c r="A24" s="397">
        <v>37043</v>
      </c>
      <c r="B24" s="364">
        <f>+WTI_III!B24-'WTI_III-Prior'!B24</f>
        <v>0</v>
      </c>
      <c r="C24" s="364">
        <f>+WTI_III!C24-'WTI_III-Prior'!C24</f>
        <v>0</v>
      </c>
      <c r="D24" s="364">
        <f>+WTI_III!D24-'WTI_III-Prior'!D24</f>
        <v>0</v>
      </c>
      <c r="E24" s="364">
        <f>+WTI_III!E24-'WTI_III-Prior'!E24</f>
        <v>0</v>
      </c>
      <c r="F24" s="336">
        <f t="shared" si="6"/>
        <v>0</v>
      </c>
      <c r="G24" s="364"/>
      <c r="H24" s="364">
        <f>+WTI_III!H24-'WTI_III-Prior'!H24</f>
        <v>-79.916108200000281</v>
      </c>
      <c r="I24" s="364">
        <f>+WTI_III!I24-'WTI_III-Prior'!I24</f>
        <v>98.358636600000182</v>
      </c>
      <c r="J24" s="364">
        <f>+WTI_III!J24-'WTI_III-Prior'!J24</f>
        <v>-33.939343300000019</v>
      </c>
      <c r="K24" s="364">
        <f>+WTI_III!K24-'WTI_III-Prior'!K24</f>
        <v>0</v>
      </c>
      <c r="L24" s="336">
        <f t="shared" si="7"/>
        <v>-15.496814900000118</v>
      </c>
      <c r="M24" s="364"/>
      <c r="N24" s="397">
        <f t="shared" si="8"/>
        <v>37043</v>
      </c>
      <c r="O24" s="448">
        <f t="shared" si="9"/>
        <v>0</v>
      </c>
      <c r="P24" s="448">
        <f t="shared" si="10"/>
        <v>-15.496814900000118</v>
      </c>
      <c r="Q24" s="449">
        <f t="shared" si="11"/>
        <v>-15.496814900000118</v>
      </c>
      <c r="R24" s="407"/>
    </row>
    <row r="25" spans="1:53" s="181" customFormat="1" ht="12.95" customHeight="1" x14ac:dyDescent="0.2">
      <c r="A25" s="395">
        <v>37073</v>
      </c>
      <c r="B25" s="363">
        <f>+WTI_III!B25-'WTI_III-Prior'!B25</f>
        <v>0</v>
      </c>
      <c r="C25" s="363">
        <f>+WTI_III!C25-'WTI_III-Prior'!C25</f>
        <v>0</v>
      </c>
      <c r="D25" s="363">
        <f>+WTI_III!D25-'WTI_III-Prior'!D25</f>
        <v>0</v>
      </c>
      <c r="E25" s="363">
        <f>+WTI_III!E25-'WTI_III-Prior'!E25</f>
        <v>0</v>
      </c>
      <c r="F25" s="334">
        <f t="shared" si="6"/>
        <v>0</v>
      </c>
      <c r="G25" s="363"/>
      <c r="H25" s="363">
        <f>+WTI_III!H25-'WTI_III-Prior'!H25</f>
        <v>19.759911299999999</v>
      </c>
      <c r="I25" s="363">
        <f>+WTI_III!I25-'WTI_III-Prior'!I25</f>
        <v>-2.5244670000000156</v>
      </c>
      <c r="J25" s="363">
        <f>+WTI_III!J25-'WTI_III-Prior'!J25</f>
        <v>15.307366199999933</v>
      </c>
      <c r="K25" s="363">
        <f>+WTI_III!K25-'WTI_III-Prior'!K25</f>
        <v>0</v>
      </c>
      <c r="L25" s="334">
        <f t="shared" si="7"/>
        <v>32.542810499999916</v>
      </c>
      <c r="M25" s="363"/>
      <c r="N25" s="395">
        <f t="shared" si="8"/>
        <v>37073</v>
      </c>
      <c r="O25" s="445">
        <f t="shared" si="9"/>
        <v>0</v>
      </c>
      <c r="P25" s="445">
        <f t="shared" si="10"/>
        <v>32.542810499999916</v>
      </c>
      <c r="Q25" s="446">
        <f t="shared" si="11"/>
        <v>32.542810499999916</v>
      </c>
      <c r="R25" s="407"/>
    </row>
    <row r="26" spans="1:53" s="260" customFormat="1" ht="12.95" customHeight="1" x14ac:dyDescent="0.2">
      <c r="A26" s="395">
        <v>37104</v>
      </c>
      <c r="B26" s="363">
        <f>+WTI_III!B26-'WTI_III-Prior'!B26</f>
        <v>0</v>
      </c>
      <c r="C26" s="363">
        <f>+WTI_III!C26-'WTI_III-Prior'!C26</f>
        <v>0</v>
      </c>
      <c r="D26" s="363">
        <f>+WTI_III!D26-'WTI_III-Prior'!D26</f>
        <v>0</v>
      </c>
      <c r="E26" s="363">
        <f>+WTI_III!E26-'WTI_III-Prior'!E26</f>
        <v>0</v>
      </c>
      <c r="F26" s="334">
        <f t="shared" si="6"/>
        <v>0</v>
      </c>
      <c r="G26" s="363"/>
      <c r="H26" s="363">
        <f>+WTI_III!H26-'WTI_III-Prior'!H26</f>
        <v>-0.18465650000007372</v>
      </c>
      <c r="I26" s="363">
        <f>+WTI_III!I26-'WTI_III-Prior'!I26</f>
        <v>-44.344942999999887</v>
      </c>
      <c r="J26" s="363">
        <f>+WTI_III!J26-'WTI_III-Prior'!J26</f>
        <v>32.717771900000002</v>
      </c>
      <c r="K26" s="363">
        <f>+WTI_III!K26-'WTI_III-Prior'!K26</f>
        <v>0</v>
      </c>
      <c r="L26" s="334">
        <f t="shared" si="7"/>
        <v>-11.811827599999958</v>
      </c>
      <c r="M26" s="363"/>
      <c r="N26" s="395">
        <f t="shared" si="8"/>
        <v>37104</v>
      </c>
      <c r="O26" s="445">
        <f t="shared" si="9"/>
        <v>0</v>
      </c>
      <c r="P26" s="445">
        <f t="shared" si="10"/>
        <v>-11.811827599999958</v>
      </c>
      <c r="Q26" s="446">
        <f t="shared" si="11"/>
        <v>-11.811827599999958</v>
      </c>
      <c r="R26" s="407"/>
      <c r="S26" s="181"/>
      <c r="T26" s="181"/>
      <c r="U26" s="181"/>
      <c r="V26" s="181"/>
      <c r="W26" s="181"/>
      <c r="X26" s="181"/>
      <c r="Y26" s="181"/>
      <c r="Z26" s="181"/>
      <c r="AA26" s="181"/>
      <c r="AB26" s="181"/>
      <c r="AC26" s="181"/>
      <c r="AD26" s="181"/>
      <c r="AE26" s="181"/>
      <c r="AF26" s="181"/>
      <c r="AG26" s="181"/>
      <c r="AH26" s="181"/>
      <c r="AI26" s="181"/>
      <c r="AJ26" s="181"/>
      <c r="AK26" s="181"/>
      <c r="AL26" s="181"/>
      <c r="AM26" s="181"/>
      <c r="AN26" s="181"/>
      <c r="AO26" s="181"/>
      <c r="AP26" s="181"/>
      <c r="AQ26" s="181"/>
      <c r="AR26" s="181"/>
      <c r="AS26" s="181"/>
      <c r="AT26" s="181"/>
      <c r="AU26" s="181"/>
      <c r="AV26" s="181"/>
      <c r="AW26" s="181"/>
      <c r="AX26" s="181"/>
      <c r="AY26" s="181"/>
      <c r="AZ26" s="181"/>
      <c r="BA26" s="181"/>
    </row>
    <row r="27" spans="1:53" s="181" customFormat="1" ht="12.95" customHeight="1" x14ac:dyDescent="0.2">
      <c r="A27" s="397">
        <v>37135</v>
      </c>
      <c r="B27" s="364">
        <f>+WTI_III!B27-'WTI_III-Prior'!B27</f>
        <v>0</v>
      </c>
      <c r="C27" s="364">
        <f>+WTI_III!C27-'WTI_III-Prior'!C27</f>
        <v>0</v>
      </c>
      <c r="D27" s="364">
        <f>+WTI_III!D27-'WTI_III-Prior'!D27</f>
        <v>0</v>
      </c>
      <c r="E27" s="364">
        <f>+WTI_III!E27-'WTI_III-Prior'!E27</f>
        <v>0</v>
      </c>
      <c r="F27" s="336">
        <f t="shared" si="6"/>
        <v>0</v>
      </c>
      <c r="G27" s="364"/>
      <c r="H27" s="364">
        <f>+WTI_III!H27-'WTI_III-Prior'!H27</f>
        <v>-0.24798519999990276</v>
      </c>
      <c r="I27" s="364">
        <f>+WTI_III!I27-'WTI_III-Prior'!I27</f>
        <v>-36.910064300000158</v>
      </c>
      <c r="J27" s="364">
        <f>+WTI_III!J27-'WTI_III-Prior'!J27</f>
        <v>7.3703703999999846</v>
      </c>
      <c r="K27" s="364">
        <f>+WTI_III!K27-'WTI_III-Prior'!K27</f>
        <v>0</v>
      </c>
      <c r="L27" s="336">
        <f t="shared" si="7"/>
        <v>-29.787679100000076</v>
      </c>
      <c r="M27" s="364"/>
      <c r="N27" s="397">
        <f t="shared" si="8"/>
        <v>37135</v>
      </c>
      <c r="O27" s="448">
        <f t="shared" si="9"/>
        <v>0</v>
      </c>
      <c r="P27" s="448">
        <f t="shared" si="10"/>
        <v>-29.787679100000076</v>
      </c>
      <c r="Q27" s="449">
        <f t="shared" si="11"/>
        <v>-29.787679100000076</v>
      </c>
      <c r="R27" s="407"/>
    </row>
    <row r="28" spans="1:53" s="181" customFormat="1" ht="12.95" customHeight="1" x14ac:dyDescent="0.2">
      <c r="A28" s="395">
        <v>37165</v>
      </c>
      <c r="B28" s="363">
        <f>+WTI_III!B28-'WTI_III-Prior'!B28</f>
        <v>0</v>
      </c>
      <c r="C28" s="363">
        <f>+WTI_III!C28-'WTI_III-Prior'!C28</f>
        <v>0</v>
      </c>
      <c r="D28" s="363">
        <f>+WTI_III!D28-'WTI_III-Prior'!D28</f>
        <v>0</v>
      </c>
      <c r="E28" s="363">
        <f>+WTI_III!E28-'WTI_III-Prior'!E28</f>
        <v>0</v>
      </c>
      <c r="F28" s="334">
        <f t="shared" si="6"/>
        <v>0</v>
      </c>
      <c r="G28" s="363"/>
      <c r="H28" s="363">
        <f>+WTI_III!H28-'WTI_III-Prior'!H28</f>
        <v>-0.37381710000022395</v>
      </c>
      <c r="I28" s="363">
        <f>+WTI_III!I28-'WTI_III-Prior'!I28</f>
        <v>-35.145282000000179</v>
      </c>
      <c r="J28" s="363">
        <f>+WTI_III!J28-'WTI_III-Prior'!J28</f>
        <v>8.0803778000000079</v>
      </c>
      <c r="K28" s="363">
        <f>+WTI_III!K28-'WTI_III-Prior'!K28</f>
        <v>0</v>
      </c>
      <c r="L28" s="334">
        <f t="shared" si="7"/>
        <v>-27.438721300000395</v>
      </c>
      <c r="M28" s="363"/>
      <c r="N28" s="395">
        <f t="shared" si="8"/>
        <v>37165</v>
      </c>
      <c r="O28" s="445">
        <f t="shared" si="9"/>
        <v>0</v>
      </c>
      <c r="P28" s="445">
        <f t="shared" si="10"/>
        <v>-27.438721300000395</v>
      </c>
      <c r="Q28" s="446">
        <f t="shared" si="11"/>
        <v>-27.438721300000395</v>
      </c>
      <c r="R28" s="407"/>
    </row>
    <row r="29" spans="1:53" s="181" customFormat="1" ht="12.95" customHeight="1" x14ac:dyDescent="0.2">
      <c r="A29" s="395">
        <v>37196</v>
      </c>
      <c r="B29" s="363">
        <f>+WTI_III!B29-'WTI_III-Prior'!B29</f>
        <v>0</v>
      </c>
      <c r="C29" s="363">
        <f>+WTI_III!C29-'WTI_III-Prior'!C29</f>
        <v>0</v>
      </c>
      <c r="D29" s="363">
        <f>+WTI_III!D29-'WTI_III-Prior'!D29</f>
        <v>0</v>
      </c>
      <c r="E29" s="363">
        <f>+WTI_III!E29-'WTI_III-Prior'!E29</f>
        <v>0</v>
      </c>
      <c r="F29" s="334">
        <f t="shared" si="6"/>
        <v>0</v>
      </c>
      <c r="G29" s="363"/>
      <c r="H29" s="363">
        <f>+WTI_III!H29-'WTI_III-Prior'!H29</f>
        <v>-0.61573720000001231</v>
      </c>
      <c r="I29" s="363">
        <f>+WTI_III!I29-'WTI_III-Prior'!I29</f>
        <v>-61.981338000000051</v>
      </c>
      <c r="J29" s="363">
        <f>+WTI_III!J29-'WTI_III-Prior'!J29</f>
        <v>31.898142899999996</v>
      </c>
      <c r="K29" s="363">
        <f>+WTI_III!K29-'WTI_III-Prior'!K29</f>
        <v>0</v>
      </c>
      <c r="L29" s="334">
        <f t="shared" si="7"/>
        <v>-30.698932300000067</v>
      </c>
      <c r="M29" s="363"/>
      <c r="N29" s="395">
        <f t="shared" si="8"/>
        <v>37196</v>
      </c>
      <c r="O29" s="445">
        <f t="shared" si="9"/>
        <v>0</v>
      </c>
      <c r="P29" s="445">
        <f t="shared" si="10"/>
        <v>-30.698932300000067</v>
      </c>
      <c r="Q29" s="446">
        <f t="shared" si="11"/>
        <v>-30.698932300000067</v>
      </c>
      <c r="R29" s="407"/>
    </row>
    <row r="30" spans="1:53" s="181" customFormat="1" ht="12.95" customHeight="1" thickBot="1" x14ac:dyDescent="0.25">
      <c r="A30" s="399">
        <v>37226</v>
      </c>
      <c r="B30" s="365">
        <f>+WTI_III!B30-'WTI_III-Prior'!B30</f>
        <v>0</v>
      </c>
      <c r="C30" s="365">
        <f>+WTI_III!C30-'WTI_III-Prior'!C30</f>
        <v>0</v>
      </c>
      <c r="D30" s="365">
        <f>+WTI_III!D30-'WTI_III-Prior'!D30</f>
        <v>0</v>
      </c>
      <c r="E30" s="365">
        <f>+WTI_III!E30-'WTI_III-Prior'!E30</f>
        <v>0</v>
      </c>
      <c r="F30" s="338">
        <f t="shared" si="6"/>
        <v>0</v>
      </c>
      <c r="G30" s="365"/>
      <c r="H30" s="365">
        <f>+WTI_III!H30-'WTI_III-Prior'!H30</f>
        <v>-0.7106802999996944</v>
      </c>
      <c r="I30" s="365">
        <f>+WTI_III!I30-'WTI_III-Prior'!I30</f>
        <v>-31.353982499999574</v>
      </c>
      <c r="J30" s="365">
        <f>+WTI_III!J30-'WTI_III-Prior'!J30</f>
        <v>0.84066039999999909</v>
      </c>
      <c r="K30" s="365">
        <f>+WTI_III!K30-'WTI_III-Prior'!K30</f>
        <v>0</v>
      </c>
      <c r="L30" s="338">
        <f t="shared" si="7"/>
        <v>-31.224002399999272</v>
      </c>
      <c r="M30" s="365"/>
      <c r="N30" s="399">
        <f t="shared" si="8"/>
        <v>37226</v>
      </c>
      <c r="O30" s="451">
        <f t="shared" si="9"/>
        <v>0</v>
      </c>
      <c r="P30" s="451">
        <f t="shared" si="10"/>
        <v>-31.224002399999272</v>
      </c>
      <c r="Q30" s="452">
        <f t="shared" si="11"/>
        <v>-31.224002399999272</v>
      </c>
      <c r="R30" s="407"/>
    </row>
    <row r="31" spans="1:53" s="181" customFormat="1" ht="12.95" customHeight="1" x14ac:dyDescent="0.2">
      <c r="A31" s="395">
        <v>37257</v>
      </c>
      <c r="B31" s="363">
        <f>+WTI_III!B31-'WTI_III-Prior'!B31</f>
        <v>0</v>
      </c>
      <c r="C31" s="363">
        <f>+WTI_III!C31-'WTI_III-Prior'!C31</f>
        <v>0</v>
      </c>
      <c r="D31" s="363">
        <f>+WTI_III!D31-'WTI_III-Prior'!D31</f>
        <v>0</v>
      </c>
      <c r="E31" s="363">
        <f>+WTI_III!E31-'WTI_III-Prior'!E31</f>
        <v>0</v>
      </c>
      <c r="F31" s="334">
        <f t="shared" si="6"/>
        <v>0</v>
      </c>
      <c r="G31" s="363"/>
      <c r="H31" s="363">
        <f>+WTI_III!H31-'WTI_III-Prior'!H31</f>
        <v>-1.2489653999998609</v>
      </c>
      <c r="I31" s="363">
        <f>+WTI_III!I31-'WTI_III-Prior'!I31</f>
        <v>-37.695832999999993</v>
      </c>
      <c r="J31" s="363">
        <f>+WTI_III!J31-'WTI_III-Prior'!J31</f>
        <v>1.024435699999998</v>
      </c>
      <c r="K31" s="363">
        <f>+WTI_III!K31-'WTI_III-Prior'!K31</f>
        <v>0</v>
      </c>
      <c r="L31" s="334">
        <f t="shared" si="7"/>
        <v>-37.920362699999856</v>
      </c>
      <c r="M31" s="363"/>
      <c r="N31" s="395">
        <f t="shared" si="8"/>
        <v>37257</v>
      </c>
      <c r="O31" s="445">
        <f t="shared" si="9"/>
        <v>0</v>
      </c>
      <c r="P31" s="445">
        <f t="shared" si="10"/>
        <v>-37.920362699999856</v>
      </c>
      <c r="Q31" s="446">
        <f t="shared" si="11"/>
        <v>-37.920362699999856</v>
      </c>
      <c r="R31" s="407"/>
    </row>
    <row r="32" spans="1:53" s="264" customFormat="1" ht="12.95" customHeight="1" thickBot="1" x14ac:dyDescent="0.25">
      <c r="A32" s="395">
        <v>37288</v>
      </c>
      <c r="B32" s="363">
        <f>+WTI_III!B32-'WTI_III-Prior'!B32</f>
        <v>0</v>
      </c>
      <c r="C32" s="363">
        <f>+WTI_III!C32-'WTI_III-Prior'!C32</f>
        <v>0</v>
      </c>
      <c r="D32" s="363">
        <f>+WTI_III!D32-'WTI_III-Prior'!D32</f>
        <v>0</v>
      </c>
      <c r="E32" s="363">
        <f>+WTI_III!E32-'WTI_III-Prior'!E32</f>
        <v>0</v>
      </c>
      <c r="F32" s="335">
        <f t="shared" si="6"/>
        <v>0</v>
      </c>
      <c r="G32" s="396"/>
      <c r="H32" s="363">
        <f>+WTI_III!H32-'WTI_III-Prior'!H32</f>
        <v>6.2000591000000895</v>
      </c>
      <c r="I32" s="363">
        <f>+WTI_III!I32-'WTI_III-Prior'!I32</f>
        <v>-13.109938499999998</v>
      </c>
      <c r="J32" s="363">
        <f>+WTI_III!J32-'WTI_III-Prior'!J32</f>
        <v>0</v>
      </c>
      <c r="K32" s="363">
        <f>+WTI_III!K32-'WTI_III-Prior'!K32</f>
        <v>0</v>
      </c>
      <c r="L32" s="335">
        <f t="shared" si="7"/>
        <v>-6.9098793999999089</v>
      </c>
      <c r="M32" s="396"/>
      <c r="N32" s="420">
        <f t="shared" si="8"/>
        <v>37288</v>
      </c>
      <c r="O32" s="447">
        <f t="shared" si="9"/>
        <v>0</v>
      </c>
      <c r="P32" s="447">
        <f t="shared" si="10"/>
        <v>-6.9098793999999089</v>
      </c>
      <c r="Q32" s="447">
        <f t="shared" si="11"/>
        <v>-6.9098793999999089</v>
      </c>
      <c r="R32" s="407"/>
      <c r="S32" s="181"/>
      <c r="T32" s="181"/>
      <c r="U32" s="181"/>
      <c r="V32" s="181"/>
      <c r="W32" s="181"/>
      <c r="X32" s="181"/>
      <c r="Y32" s="181"/>
      <c r="Z32" s="181"/>
      <c r="AA32" s="181"/>
      <c r="AB32" s="181"/>
      <c r="AC32" s="181"/>
      <c r="AD32" s="181"/>
      <c r="AE32" s="181"/>
      <c r="AF32" s="181"/>
      <c r="AG32" s="181"/>
      <c r="AH32" s="181"/>
      <c r="AI32" s="181"/>
      <c r="AJ32" s="181"/>
      <c r="AK32" s="181"/>
      <c r="AL32" s="181"/>
      <c r="AM32" s="181"/>
      <c r="AN32" s="181"/>
      <c r="AO32" s="181"/>
      <c r="AP32" s="181"/>
      <c r="AQ32" s="181"/>
      <c r="AR32" s="181"/>
      <c r="AS32" s="181"/>
      <c r="AT32" s="181"/>
      <c r="AU32" s="181"/>
      <c r="AV32" s="181"/>
      <c r="AW32" s="181"/>
      <c r="AX32" s="181"/>
      <c r="AY32" s="181"/>
      <c r="AZ32" s="181"/>
      <c r="BA32" s="181"/>
    </row>
    <row r="33" spans="1:53" s="181" customFormat="1" ht="12.95" customHeight="1" x14ac:dyDescent="0.2">
      <c r="A33" s="397">
        <v>37316</v>
      </c>
      <c r="B33" s="364">
        <f>+WTI_III!B33-'WTI_III-Prior'!B33</f>
        <v>0</v>
      </c>
      <c r="C33" s="364">
        <f>+WTI_III!C33-'WTI_III-Prior'!C33</f>
        <v>0</v>
      </c>
      <c r="D33" s="364">
        <f>+WTI_III!D33-'WTI_III-Prior'!D33</f>
        <v>0</v>
      </c>
      <c r="E33" s="364">
        <f>+WTI_III!E33-'WTI_III-Prior'!E33</f>
        <v>0</v>
      </c>
      <c r="F33" s="336">
        <f t="shared" si="6"/>
        <v>0</v>
      </c>
      <c r="G33" s="364"/>
      <c r="H33" s="364">
        <f>+WTI_III!H33-'WTI_III-Prior'!H33</f>
        <v>9.7266250000000127</v>
      </c>
      <c r="I33" s="364">
        <f>+WTI_III!I33-'WTI_III-Prior'!I33</f>
        <v>-3.6585804999999993</v>
      </c>
      <c r="J33" s="364">
        <f>+WTI_III!J33-'WTI_III-Prior'!J33</f>
        <v>0</v>
      </c>
      <c r="K33" s="364">
        <f>+WTI_III!K33-'WTI_III-Prior'!K33</f>
        <v>0</v>
      </c>
      <c r="L33" s="336">
        <f t="shared" si="7"/>
        <v>6.0680445000000134</v>
      </c>
      <c r="M33" s="364"/>
      <c r="N33" s="397">
        <f t="shared" si="8"/>
        <v>37316</v>
      </c>
      <c r="O33" s="448">
        <f t="shared" si="9"/>
        <v>0</v>
      </c>
      <c r="P33" s="448">
        <f t="shared" si="10"/>
        <v>6.0680445000000134</v>
      </c>
      <c r="Q33" s="449">
        <f t="shared" si="11"/>
        <v>6.0680445000000134</v>
      </c>
      <c r="R33" s="407"/>
    </row>
    <row r="34" spans="1:53" s="181" customFormat="1" ht="12.95" customHeight="1" x14ac:dyDescent="0.2">
      <c r="A34" s="395">
        <v>37347</v>
      </c>
      <c r="B34" s="363">
        <f>+WTI_III!B34-'WTI_III-Prior'!B34</f>
        <v>0</v>
      </c>
      <c r="C34" s="363">
        <f>+WTI_III!C34-'WTI_III-Prior'!C34</f>
        <v>0</v>
      </c>
      <c r="D34" s="363">
        <f>+WTI_III!D34-'WTI_III-Prior'!D34</f>
        <v>0</v>
      </c>
      <c r="E34" s="363">
        <f>+WTI_III!E34-'WTI_III-Prior'!E34</f>
        <v>0</v>
      </c>
      <c r="F34" s="337">
        <f t="shared" si="6"/>
        <v>0</v>
      </c>
      <c r="G34" s="363"/>
      <c r="H34" s="363">
        <f>+WTI_III!H34-'WTI_III-Prior'!H34</f>
        <v>9.5450388999999802</v>
      </c>
      <c r="I34" s="363">
        <f>+WTI_III!I34-'WTI_III-Prior'!I34</f>
        <v>-3.3414780000000235</v>
      </c>
      <c r="J34" s="363">
        <f>+WTI_III!J34-'WTI_III-Prior'!J34</f>
        <v>0</v>
      </c>
      <c r="K34" s="363">
        <f>+WTI_III!K34-'WTI_III-Prior'!K34</f>
        <v>0</v>
      </c>
      <c r="L34" s="337">
        <f t="shared" si="7"/>
        <v>6.2035608999999567</v>
      </c>
      <c r="M34" s="363"/>
      <c r="N34" s="395">
        <f t="shared" si="8"/>
        <v>37347</v>
      </c>
      <c r="O34" s="445">
        <f t="shared" si="9"/>
        <v>0</v>
      </c>
      <c r="P34" s="445">
        <f t="shared" si="10"/>
        <v>6.2035608999999567</v>
      </c>
      <c r="Q34" s="450">
        <f t="shared" si="11"/>
        <v>6.2035608999999567</v>
      </c>
      <c r="R34" s="407"/>
    </row>
    <row r="35" spans="1:53" s="181" customFormat="1" ht="12.95" customHeight="1" x14ac:dyDescent="0.2">
      <c r="A35" s="395">
        <v>37377</v>
      </c>
      <c r="B35" s="363">
        <f>+WTI_III!B35-'WTI_III-Prior'!B35</f>
        <v>0</v>
      </c>
      <c r="C35" s="363">
        <f>+WTI_III!C35-'WTI_III-Prior'!C35</f>
        <v>0</v>
      </c>
      <c r="D35" s="363">
        <f>+WTI_III!D35-'WTI_III-Prior'!D35</f>
        <v>0</v>
      </c>
      <c r="E35" s="363">
        <f>+WTI_III!E35-'WTI_III-Prior'!E35</f>
        <v>0</v>
      </c>
      <c r="F35" s="334">
        <f t="shared" si="6"/>
        <v>0</v>
      </c>
      <c r="G35" s="363"/>
      <c r="H35" s="363">
        <f>+WTI_III!H35-'WTI_III-Prior'!H35</f>
        <v>9.5207722000000103</v>
      </c>
      <c r="I35" s="363">
        <f>+WTI_III!I35-'WTI_III-Prior'!I35</f>
        <v>-5.0637457999999924</v>
      </c>
      <c r="J35" s="363">
        <f>+WTI_III!J35-'WTI_III-Prior'!J35</f>
        <v>0</v>
      </c>
      <c r="K35" s="363">
        <f>+WTI_III!K35-'WTI_III-Prior'!K35</f>
        <v>0</v>
      </c>
      <c r="L35" s="334">
        <f t="shared" si="7"/>
        <v>4.4570264000000179</v>
      </c>
      <c r="M35" s="363"/>
      <c r="N35" s="395">
        <f t="shared" si="8"/>
        <v>37377</v>
      </c>
      <c r="O35" s="445">
        <f t="shared" si="9"/>
        <v>0</v>
      </c>
      <c r="P35" s="445">
        <f t="shared" si="10"/>
        <v>4.4570264000000179</v>
      </c>
      <c r="Q35" s="446">
        <f t="shared" si="11"/>
        <v>4.4570264000000179</v>
      </c>
      <c r="R35" s="407"/>
    </row>
    <row r="36" spans="1:53" s="181" customFormat="1" ht="12.95" customHeight="1" x14ac:dyDescent="0.2">
      <c r="A36" s="397">
        <v>37408</v>
      </c>
      <c r="B36" s="364">
        <f>+WTI_III!B36-'WTI_III-Prior'!B36</f>
        <v>0</v>
      </c>
      <c r="C36" s="364">
        <f>+WTI_III!C36-'WTI_III-Prior'!C36</f>
        <v>0</v>
      </c>
      <c r="D36" s="364">
        <f>+WTI_III!D36-'WTI_III-Prior'!D36</f>
        <v>0</v>
      </c>
      <c r="E36" s="364">
        <f>+WTI_III!E36-'WTI_III-Prior'!E36</f>
        <v>0</v>
      </c>
      <c r="F36" s="336">
        <f t="shared" si="6"/>
        <v>0</v>
      </c>
      <c r="G36" s="364"/>
      <c r="H36" s="364">
        <f>+WTI_III!H36-'WTI_III-Prior'!H36</f>
        <v>8.117259200000035</v>
      </c>
      <c r="I36" s="364">
        <f>+WTI_III!I36-'WTI_III-Prior'!I36</f>
        <v>-4.8108048999999937</v>
      </c>
      <c r="J36" s="364">
        <f>+WTI_III!J36-'WTI_III-Prior'!J36</f>
        <v>-5.2492235000000278</v>
      </c>
      <c r="K36" s="364">
        <f>+WTI_III!K36-'WTI_III-Prior'!K36</f>
        <v>0</v>
      </c>
      <c r="L36" s="336">
        <f t="shared" si="7"/>
        <v>-1.9427691999999865</v>
      </c>
      <c r="M36" s="364"/>
      <c r="N36" s="397">
        <f t="shared" si="8"/>
        <v>37408</v>
      </c>
      <c r="O36" s="448">
        <f t="shared" si="9"/>
        <v>0</v>
      </c>
      <c r="P36" s="448">
        <f t="shared" si="10"/>
        <v>-1.9427691999999865</v>
      </c>
      <c r="Q36" s="449">
        <f t="shared" si="11"/>
        <v>-1.9427691999999865</v>
      </c>
      <c r="R36" s="407"/>
    </row>
    <row r="37" spans="1:53" s="181" customFormat="1" ht="12.95" customHeight="1" x14ac:dyDescent="0.2">
      <c r="A37" s="395">
        <v>37438</v>
      </c>
      <c r="B37" s="363">
        <f>+WTI_III!B37-'WTI_III-Prior'!B37</f>
        <v>0</v>
      </c>
      <c r="C37" s="363">
        <f>+WTI_III!C37-'WTI_III-Prior'!C37</f>
        <v>0</v>
      </c>
      <c r="D37" s="363">
        <f>+WTI_III!D37-'WTI_III-Prior'!D37</f>
        <v>0</v>
      </c>
      <c r="E37" s="363">
        <f>+WTI_III!E37-'WTI_III-Prior'!E37</f>
        <v>0</v>
      </c>
      <c r="F37" s="334">
        <f t="shared" si="6"/>
        <v>0</v>
      </c>
      <c r="G37" s="363"/>
      <c r="H37" s="363">
        <f>+WTI_III!H37-'WTI_III-Prior'!H37</f>
        <v>9.5409045999999762</v>
      </c>
      <c r="I37" s="363">
        <f>+WTI_III!I37-'WTI_III-Prior'!I37</f>
        <v>-4.8504196000000093</v>
      </c>
      <c r="J37" s="363">
        <f>+WTI_III!J37-'WTI_III-Prior'!J37</f>
        <v>0</v>
      </c>
      <c r="K37" s="363">
        <f>+WTI_III!K37-'WTI_III-Prior'!K37</f>
        <v>0</v>
      </c>
      <c r="L37" s="334">
        <f t="shared" si="7"/>
        <v>4.6904849999999669</v>
      </c>
      <c r="M37" s="363"/>
      <c r="N37" s="395">
        <f t="shared" si="8"/>
        <v>37438</v>
      </c>
      <c r="O37" s="445">
        <f t="shared" si="9"/>
        <v>0</v>
      </c>
      <c r="P37" s="445">
        <f t="shared" si="10"/>
        <v>4.6904849999999669</v>
      </c>
      <c r="Q37" s="446">
        <f t="shared" si="11"/>
        <v>4.6904849999999669</v>
      </c>
      <c r="R37" s="407"/>
    </row>
    <row r="38" spans="1:53" s="260" customFormat="1" ht="12.95" customHeight="1" x14ac:dyDescent="0.2">
      <c r="A38" s="395">
        <v>37469</v>
      </c>
      <c r="B38" s="363">
        <f>+WTI_III!B38-'WTI_III-Prior'!B38</f>
        <v>0</v>
      </c>
      <c r="C38" s="363">
        <f>+WTI_III!C38-'WTI_III-Prior'!C38</f>
        <v>0</v>
      </c>
      <c r="D38" s="363">
        <f>+WTI_III!D38-'WTI_III-Prior'!D38</f>
        <v>0</v>
      </c>
      <c r="E38" s="363">
        <f>+WTI_III!E38-'WTI_III-Prior'!E38</f>
        <v>0</v>
      </c>
      <c r="F38" s="334">
        <f t="shared" si="6"/>
        <v>0</v>
      </c>
      <c r="G38" s="363"/>
      <c r="H38" s="363">
        <f>+WTI_III!H38-'WTI_III-Prior'!H38</f>
        <v>8.8069124999999531</v>
      </c>
      <c r="I38" s="363">
        <f>+WTI_III!I38-'WTI_III-Prior'!I38</f>
        <v>-0.2819417000000044</v>
      </c>
      <c r="J38" s="363">
        <f>+WTI_III!J38-'WTI_III-Prior'!J38</f>
        <v>0</v>
      </c>
      <c r="K38" s="363">
        <f>+WTI_III!K38-'WTI_III-Prior'!K38</f>
        <v>0</v>
      </c>
      <c r="L38" s="334">
        <f t="shared" si="7"/>
        <v>8.5249707999999487</v>
      </c>
      <c r="M38" s="363"/>
      <c r="N38" s="395">
        <f t="shared" si="8"/>
        <v>37469</v>
      </c>
      <c r="O38" s="445">
        <f t="shared" si="9"/>
        <v>0</v>
      </c>
      <c r="P38" s="445">
        <f t="shared" si="10"/>
        <v>8.5249707999999487</v>
      </c>
      <c r="Q38" s="446">
        <f t="shared" si="11"/>
        <v>8.5249707999999487</v>
      </c>
      <c r="R38" s="407"/>
      <c r="S38" s="181"/>
      <c r="T38" s="181"/>
      <c r="U38" s="181"/>
      <c r="V38" s="181"/>
      <c r="W38" s="181"/>
      <c r="X38" s="181"/>
      <c r="Y38" s="181"/>
      <c r="Z38" s="181"/>
      <c r="AA38" s="181"/>
      <c r="AB38" s="181"/>
      <c r="AC38" s="181"/>
      <c r="AD38" s="181"/>
      <c r="AE38" s="181"/>
      <c r="AF38" s="181"/>
      <c r="AG38" s="181"/>
      <c r="AH38" s="181"/>
      <c r="AI38" s="181"/>
      <c r="AJ38" s="181"/>
      <c r="AK38" s="181"/>
      <c r="AL38" s="181"/>
      <c r="AM38" s="181"/>
      <c r="AN38" s="181"/>
      <c r="AO38" s="181"/>
      <c r="AP38" s="181"/>
      <c r="AQ38" s="181"/>
      <c r="AR38" s="181"/>
      <c r="AS38" s="181"/>
      <c r="AT38" s="181"/>
      <c r="AU38" s="181"/>
      <c r="AV38" s="181"/>
      <c r="AW38" s="181"/>
      <c r="AX38" s="181"/>
      <c r="AY38" s="181"/>
      <c r="AZ38" s="181"/>
      <c r="BA38" s="181"/>
    </row>
    <row r="39" spans="1:53" s="181" customFormat="1" ht="12.95" customHeight="1" x14ac:dyDescent="0.2">
      <c r="A39" s="397">
        <v>37500</v>
      </c>
      <c r="B39" s="364">
        <f>+WTI_III!B39-'WTI_III-Prior'!B39</f>
        <v>0</v>
      </c>
      <c r="C39" s="364">
        <f>+WTI_III!C39-'WTI_III-Prior'!C39</f>
        <v>0</v>
      </c>
      <c r="D39" s="364">
        <f>+WTI_III!D39-'WTI_III-Prior'!D39</f>
        <v>0</v>
      </c>
      <c r="E39" s="364">
        <f>+WTI_III!E39-'WTI_III-Prior'!E39</f>
        <v>0</v>
      </c>
      <c r="F39" s="336">
        <f t="shared" si="6"/>
        <v>0</v>
      </c>
      <c r="G39" s="364"/>
      <c r="H39" s="364">
        <f>+WTI_III!H39-'WTI_III-Prior'!H39</f>
        <v>8.4763804000000391</v>
      </c>
      <c r="I39" s="364">
        <f>+WTI_III!I39-'WTI_III-Prior'!I39</f>
        <v>1.6384550999999874</v>
      </c>
      <c r="J39" s="364">
        <f>+WTI_III!J39-'WTI_III-Prior'!J39</f>
        <v>0</v>
      </c>
      <c r="K39" s="364">
        <f>+WTI_III!K39-'WTI_III-Prior'!K39</f>
        <v>0</v>
      </c>
      <c r="L39" s="336">
        <f t="shared" si="7"/>
        <v>10.114835500000027</v>
      </c>
      <c r="M39" s="364"/>
      <c r="N39" s="397">
        <f t="shared" si="8"/>
        <v>37500</v>
      </c>
      <c r="O39" s="448">
        <f t="shared" si="9"/>
        <v>0</v>
      </c>
      <c r="P39" s="448">
        <f t="shared" si="10"/>
        <v>10.114835500000027</v>
      </c>
      <c r="Q39" s="449">
        <f t="shared" si="11"/>
        <v>10.114835500000027</v>
      </c>
      <c r="R39" s="407"/>
    </row>
    <row r="40" spans="1:53" s="181" customFormat="1" ht="12.95" customHeight="1" x14ac:dyDescent="0.2">
      <c r="A40" s="395">
        <v>37530</v>
      </c>
      <c r="B40" s="363">
        <f>+WTI_III!B40-'WTI_III-Prior'!B40</f>
        <v>0</v>
      </c>
      <c r="C40" s="363">
        <f>+WTI_III!C40-'WTI_III-Prior'!C40</f>
        <v>0</v>
      </c>
      <c r="D40" s="363">
        <f>+WTI_III!D40-'WTI_III-Prior'!D40</f>
        <v>0</v>
      </c>
      <c r="E40" s="363">
        <f>+WTI_III!E40-'WTI_III-Prior'!E40</f>
        <v>0</v>
      </c>
      <c r="F40" s="334">
        <f t="shared" si="6"/>
        <v>0</v>
      </c>
      <c r="G40" s="363"/>
      <c r="H40" s="363">
        <f>+WTI_III!H40-'WTI_III-Prior'!H40</f>
        <v>9.3750059999999849</v>
      </c>
      <c r="I40" s="363">
        <f>+WTI_III!I40-'WTI_III-Prior'!I40</f>
        <v>2.2419601999999941</v>
      </c>
      <c r="J40" s="363">
        <f>+WTI_III!J40-'WTI_III-Prior'!J40</f>
        <v>0</v>
      </c>
      <c r="K40" s="363">
        <f>+WTI_III!K40-'WTI_III-Prior'!K40</f>
        <v>0</v>
      </c>
      <c r="L40" s="334">
        <f t="shared" si="7"/>
        <v>11.616966199999979</v>
      </c>
      <c r="M40" s="363"/>
      <c r="N40" s="395">
        <f t="shared" si="8"/>
        <v>37530</v>
      </c>
      <c r="O40" s="445">
        <f t="shared" si="9"/>
        <v>0</v>
      </c>
      <c r="P40" s="445">
        <f t="shared" si="10"/>
        <v>11.616966199999979</v>
      </c>
      <c r="Q40" s="446">
        <f t="shared" si="11"/>
        <v>11.616966199999979</v>
      </c>
      <c r="R40" s="407"/>
    </row>
    <row r="41" spans="1:53" s="181" customFormat="1" ht="12.95" customHeight="1" x14ac:dyDescent="0.2">
      <c r="A41" s="395">
        <v>37561</v>
      </c>
      <c r="B41" s="363">
        <f>+WTI_III!B41-'WTI_III-Prior'!B41</f>
        <v>0</v>
      </c>
      <c r="C41" s="363">
        <f>+WTI_III!C41-'WTI_III-Prior'!C41</f>
        <v>0</v>
      </c>
      <c r="D41" s="363">
        <f>+WTI_III!D41-'WTI_III-Prior'!D41</f>
        <v>0</v>
      </c>
      <c r="E41" s="363">
        <f>+WTI_III!E41-'WTI_III-Prior'!E41</f>
        <v>0</v>
      </c>
      <c r="F41" s="334">
        <f t="shared" si="6"/>
        <v>0</v>
      </c>
      <c r="G41" s="363"/>
      <c r="H41" s="363">
        <f>+WTI_III!H41-'WTI_III-Prior'!H41</f>
        <v>8.6848666000000208</v>
      </c>
      <c r="I41" s="363">
        <f>+WTI_III!I41-'WTI_III-Prior'!I41</f>
        <v>2.4279793000000041</v>
      </c>
      <c r="J41" s="363">
        <f>+WTI_III!J41-'WTI_III-Prior'!J41</f>
        <v>0</v>
      </c>
      <c r="K41" s="363">
        <f>+WTI_III!K41-'WTI_III-Prior'!K41</f>
        <v>0</v>
      </c>
      <c r="L41" s="334">
        <f t="shared" si="7"/>
        <v>11.112845900000025</v>
      </c>
      <c r="M41" s="363"/>
      <c r="N41" s="395">
        <f t="shared" si="8"/>
        <v>37561</v>
      </c>
      <c r="O41" s="445">
        <f t="shared" si="9"/>
        <v>0</v>
      </c>
      <c r="P41" s="445">
        <f t="shared" si="10"/>
        <v>11.112845900000025</v>
      </c>
      <c r="Q41" s="446">
        <f t="shared" si="11"/>
        <v>11.112845900000025</v>
      </c>
      <c r="R41" s="407"/>
    </row>
    <row r="42" spans="1:53" s="181" customFormat="1" ht="12.95" customHeight="1" thickBot="1" x14ac:dyDescent="0.25">
      <c r="A42" s="399">
        <v>37591</v>
      </c>
      <c r="B42" s="365">
        <f>+WTI_III!B42-'WTI_III-Prior'!B42</f>
        <v>0</v>
      </c>
      <c r="C42" s="365">
        <f>+WTI_III!C42-'WTI_III-Prior'!C42</f>
        <v>0</v>
      </c>
      <c r="D42" s="365">
        <f>+WTI_III!D42-'WTI_III-Prior'!D42</f>
        <v>0</v>
      </c>
      <c r="E42" s="365">
        <f>+WTI_III!E42-'WTI_III-Prior'!E42</f>
        <v>0</v>
      </c>
      <c r="F42" s="338">
        <f t="shared" si="6"/>
        <v>0</v>
      </c>
      <c r="G42" s="365"/>
      <c r="H42" s="365">
        <f>+WTI_III!H42-'WTI_III-Prior'!H42</f>
        <v>8.3535851000000321</v>
      </c>
      <c r="I42" s="365">
        <f>+WTI_III!I42-'WTI_III-Prior'!I42</f>
        <v>2.5871715000000108</v>
      </c>
      <c r="J42" s="365">
        <f>+WTI_III!J42-'WTI_III-Prior'!J42</f>
        <v>0</v>
      </c>
      <c r="K42" s="365">
        <f>+WTI_III!K42-'WTI_III-Prior'!K42</f>
        <v>0</v>
      </c>
      <c r="L42" s="338">
        <f t="shared" si="7"/>
        <v>10.940756600000043</v>
      </c>
      <c r="M42" s="365"/>
      <c r="N42" s="399">
        <f t="shared" si="8"/>
        <v>37591</v>
      </c>
      <c r="O42" s="451">
        <f t="shared" si="9"/>
        <v>0</v>
      </c>
      <c r="P42" s="451">
        <f t="shared" si="10"/>
        <v>10.940756600000043</v>
      </c>
      <c r="Q42" s="452">
        <f t="shared" si="11"/>
        <v>10.940756600000043</v>
      </c>
      <c r="R42" s="407"/>
    </row>
    <row r="43" spans="1:53" s="181" customFormat="1" ht="12.95" customHeight="1" x14ac:dyDescent="0.2">
      <c r="A43" s="395">
        <v>37622</v>
      </c>
      <c r="B43" s="363">
        <f>+WTI_III!B43-'WTI_III-Prior'!B43</f>
        <v>0</v>
      </c>
      <c r="C43" s="363">
        <f>+WTI_III!C43-'WTI_III-Prior'!C43</f>
        <v>0</v>
      </c>
      <c r="D43" s="363">
        <f>+WTI_III!D43-'WTI_III-Prior'!D43</f>
        <v>0</v>
      </c>
      <c r="E43" s="363">
        <f>+WTI_III!E43-'WTI_III-Prior'!E43</f>
        <v>0</v>
      </c>
      <c r="F43" s="334">
        <f t="shared" si="6"/>
        <v>0</v>
      </c>
      <c r="G43" s="363"/>
      <c r="H43" s="363">
        <f>+WTI_III!H43-'WTI_III-Prior'!H43</f>
        <v>8.6059604000000149</v>
      </c>
      <c r="I43" s="363">
        <f>+WTI_III!I43-'WTI_III-Prior'!I43</f>
        <v>2.9023118000000068</v>
      </c>
      <c r="J43" s="363">
        <f>+WTI_III!J43-'WTI_III-Prior'!J43</f>
        <v>0</v>
      </c>
      <c r="K43" s="363">
        <f>+WTI_III!K43-'WTI_III-Prior'!K43</f>
        <v>0</v>
      </c>
      <c r="L43" s="334">
        <f t="shared" si="7"/>
        <v>11.508272200000022</v>
      </c>
      <c r="M43" s="363"/>
      <c r="N43" s="395">
        <f t="shared" si="8"/>
        <v>37622</v>
      </c>
      <c r="O43" s="445">
        <f t="shared" si="9"/>
        <v>0</v>
      </c>
      <c r="P43" s="445">
        <f t="shared" si="10"/>
        <v>11.508272200000022</v>
      </c>
      <c r="Q43" s="446">
        <f t="shared" si="11"/>
        <v>11.508272200000022</v>
      </c>
      <c r="R43" s="407"/>
    </row>
    <row r="44" spans="1:53" s="264" customFormat="1" ht="12.95" customHeight="1" thickBot="1" x14ac:dyDescent="0.25">
      <c r="A44" s="395">
        <v>37653</v>
      </c>
      <c r="B44" s="363">
        <f>+WTI_III!B44-'WTI_III-Prior'!B44</f>
        <v>0</v>
      </c>
      <c r="C44" s="363">
        <f>+WTI_III!C44-'WTI_III-Prior'!C44</f>
        <v>0</v>
      </c>
      <c r="D44" s="363">
        <f>+WTI_III!D44-'WTI_III-Prior'!D44</f>
        <v>0</v>
      </c>
      <c r="E44" s="363">
        <f>+WTI_III!E44-'WTI_III-Prior'!E44</f>
        <v>0</v>
      </c>
      <c r="F44" s="335">
        <f t="shared" si="6"/>
        <v>0</v>
      </c>
      <c r="G44" s="396"/>
      <c r="H44" s="363">
        <f>+WTI_III!H44-'WTI_III-Prior'!H44</f>
        <v>2.2537071000000424</v>
      </c>
      <c r="I44" s="363">
        <f>+WTI_III!I44-'WTI_III-Prior'!I44</f>
        <v>-0.73655589999998483</v>
      </c>
      <c r="J44" s="363">
        <f>+WTI_III!J44-'WTI_III-Prior'!J44</f>
        <v>0</v>
      </c>
      <c r="K44" s="363">
        <f>+WTI_III!K44-'WTI_III-Prior'!K44</f>
        <v>0</v>
      </c>
      <c r="L44" s="335">
        <f t="shared" si="7"/>
        <v>1.5171512000000575</v>
      </c>
      <c r="M44" s="396"/>
      <c r="N44" s="420">
        <f t="shared" si="8"/>
        <v>37653</v>
      </c>
      <c r="O44" s="447">
        <f t="shared" si="9"/>
        <v>0</v>
      </c>
      <c r="P44" s="447">
        <f t="shared" si="10"/>
        <v>1.5171512000000575</v>
      </c>
      <c r="Q44" s="447">
        <f t="shared" si="11"/>
        <v>1.5171512000000575</v>
      </c>
      <c r="R44" s="407"/>
      <c r="S44" s="181"/>
      <c r="T44" s="181"/>
      <c r="U44" s="181"/>
      <c r="V44" s="181"/>
      <c r="W44" s="181"/>
      <c r="X44" s="181"/>
      <c r="Y44" s="181"/>
      <c r="Z44" s="181"/>
      <c r="AA44" s="181"/>
      <c r="AB44" s="181"/>
      <c r="AC44" s="181"/>
      <c r="AD44" s="181"/>
      <c r="AE44" s="181"/>
      <c r="AF44" s="181"/>
      <c r="AG44" s="181"/>
      <c r="AH44" s="181"/>
      <c r="AI44" s="181"/>
      <c r="AJ44" s="181"/>
      <c r="AK44" s="181"/>
      <c r="AL44" s="181"/>
      <c r="AM44" s="181"/>
      <c r="AN44" s="181"/>
      <c r="AO44" s="181"/>
      <c r="AP44" s="181"/>
      <c r="AQ44" s="181"/>
      <c r="AR44" s="181"/>
      <c r="AS44" s="181"/>
      <c r="AT44" s="181"/>
      <c r="AU44" s="181"/>
      <c r="AV44" s="181"/>
      <c r="AW44" s="181"/>
      <c r="AX44" s="181"/>
      <c r="AY44" s="181"/>
      <c r="AZ44" s="181"/>
      <c r="BA44" s="181"/>
    </row>
    <row r="45" spans="1:53" s="181" customFormat="1" ht="12.95" customHeight="1" x14ac:dyDescent="0.2">
      <c r="A45" s="397">
        <v>37681</v>
      </c>
      <c r="B45" s="364">
        <f>+WTI_III!B45-'WTI_III-Prior'!B45</f>
        <v>0</v>
      </c>
      <c r="C45" s="364">
        <f>+WTI_III!C45-'WTI_III-Prior'!C45</f>
        <v>0</v>
      </c>
      <c r="D45" s="364">
        <f>+WTI_III!D45-'WTI_III-Prior'!D45</f>
        <v>0</v>
      </c>
      <c r="E45" s="364">
        <f>+WTI_III!E45-'WTI_III-Prior'!E45</f>
        <v>0</v>
      </c>
      <c r="F45" s="336">
        <f t="shared" si="6"/>
        <v>0</v>
      </c>
      <c r="G45" s="364"/>
      <c r="H45" s="364">
        <f>+WTI_III!H45-'WTI_III-Prior'!H45</f>
        <v>-0.93463390000010804</v>
      </c>
      <c r="I45" s="364">
        <f>+WTI_III!I45-'WTI_III-Prior'!I45</f>
        <v>-2.7925793000000567</v>
      </c>
      <c r="J45" s="364">
        <f>+WTI_III!J45-'WTI_III-Prior'!J45</f>
        <v>0</v>
      </c>
      <c r="K45" s="364">
        <f>+WTI_III!K45-'WTI_III-Prior'!K45</f>
        <v>0</v>
      </c>
      <c r="L45" s="336">
        <f t="shared" si="7"/>
        <v>-3.7272132000001648</v>
      </c>
      <c r="M45" s="364"/>
      <c r="N45" s="397">
        <f t="shared" si="8"/>
        <v>37681</v>
      </c>
      <c r="O45" s="448">
        <f t="shared" si="9"/>
        <v>0</v>
      </c>
      <c r="P45" s="448">
        <f t="shared" si="10"/>
        <v>-3.7272132000001648</v>
      </c>
      <c r="Q45" s="449">
        <f t="shared" si="11"/>
        <v>-3.7272132000001648</v>
      </c>
      <c r="R45" s="407"/>
    </row>
    <row r="46" spans="1:53" s="181" customFormat="1" ht="12.95" customHeight="1" x14ac:dyDescent="0.2">
      <c r="A46" s="395">
        <v>37712</v>
      </c>
      <c r="B46" s="363">
        <f>+WTI_III!B46-'WTI_III-Prior'!B46</f>
        <v>0</v>
      </c>
      <c r="C46" s="363">
        <f>+WTI_III!C46-'WTI_III-Prior'!C46</f>
        <v>0</v>
      </c>
      <c r="D46" s="363">
        <f>+WTI_III!D46-'WTI_III-Prior'!D46</f>
        <v>0</v>
      </c>
      <c r="E46" s="363">
        <f>+WTI_III!E46-'WTI_III-Prior'!E46</f>
        <v>0</v>
      </c>
      <c r="F46" s="337">
        <f t="shared" si="6"/>
        <v>0</v>
      </c>
      <c r="G46" s="363"/>
      <c r="H46" s="363">
        <f>+WTI_III!H46-'WTI_III-Prior'!H46</f>
        <v>-0.88745029999995495</v>
      </c>
      <c r="I46" s="363">
        <f>+WTI_III!I46-'WTI_III-Prior'!I46</f>
        <v>-2.4814406000000417</v>
      </c>
      <c r="J46" s="363">
        <f>+WTI_III!J46-'WTI_III-Prior'!J46</f>
        <v>0</v>
      </c>
      <c r="K46" s="363">
        <f>+WTI_III!K46-'WTI_III-Prior'!K46</f>
        <v>0</v>
      </c>
      <c r="L46" s="337">
        <f t="shared" si="7"/>
        <v>-3.3688908999999967</v>
      </c>
      <c r="M46" s="363"/>
      <c r="N46" s="395">
        <f t="shared" si="8"/>
        <v>37712</v>
      </c>
      <c r="O46" s="445">
        <f t="shared" si="9"/>
        <v>0</v>
      </c>
      <c r="P46" s="445">
        <f t="shared" si="10"/>
        <v>-3.3688908999999967</v>
      </c>
      <c r="Q46" s="450">
        <f t="shared" si="11"/>
        <v>-3.3688908999999967</v>
      </c>
      <c r="R46" s="407"/>
    </row>
    <row r="47" spans="1:53" s="181" customFormat="1" ht="12.95" customHeight="1" x14ac:dyDescent="0.2">
      <c r="A47" s="395">
        <v>37742</v>
      </c>
      <c r="B47" s="363">
        <f>+WTI_III!B47-'WTI_III-Prior'!B47</f>
        <v>0</v>
      </c>
      <c r="C47" s="363">
        <f>+WTI_III!C47-'WTI_III-Prior'!C47</f>
        <v>0</v>
      </c>
      <c r="D47" s="363">
        <f>+WTI_III!D47-'WTI_III-Prior'!D47</f>
        <v>0</v>
      </c>
      <c r="E47" s="363">
        <f>+WTI_III!E47-'WTI_III-Prior'!E47</f>
        <v>0</v>
      </c>
      <c r="F47" s="334">
        <f t="shared" si="6"/>
        <v>0</v>
      </c>
      <c r="G47" s="363"/>
      <c r="H47" s="363">
        <f>+WTI_III!H47-'WTI_III-Prior'!H47</f>
        <v>-1.0166890999999509</v>
      </c>
      <c r="I47" s="363">
        <f>+WTI_III!I47-'WTI_III-Prior'!I47</f>
        <v>-2.7484573999999498</v>
      </c>
      <c r="J47" s="363">
        <f>+WTI_III!J47-'WTI_III-Prior'!J47</f>
        <v>0</v>
      </c>
      <c r="K47" s="363">
        <f>+WTI_III!K47-'WTI_III-Prior'!K47</f>
        <v>0</v>
      </c>
      <c r="L47" s="334">
        <f t="shared" si="7"/>
        <v>-3.7651464999999007</v>
      </c>
      <c r="M47" s="363"/>
      <c r="N47" s="395">
        <f t="shared" si="8"/>
        <v>37742</v>
      </c>
      <c r="O47" s="445">
        <f t="shared" si="9"/>
        <v>0</v>
      </c>
      <c r="P47" s="445">
        <f t="shared" si="10"/>
        <v>-3.7651464999999007</v>
      </c>
      <c r="Q47" s="446">
        <f t="shared" si="11"/>
        <v>-3.7651464999999007</v>
      </c>
      <c r="R47" s="407"/>
    </row>
    <row r="48" spans="1:53" s="181" customFormat="1" ht="12.95" customHeight="1" x14ac:dyDescent="0.2">
      <c r="A48" s="397">
        <v>37773</v>
      </c>
      <c r="B48" s="364">
        <f>+WTI_III!B48-'WTI_III-Prior'!B48</f>
        <v>0</v>
      </c>
      <c r="C48" s="364">
        <f>+WTI_III!C48-'WTI_III-Prior'!C48</f>
        <v>0</v>
      </c>
      <c r="D48" s="364">
        <f>+WTI_III!D48-'WTI_III-Prior'!D48</f>
        <v>0</v>
      </c>
      <c r="E48" s="364">
        <f>+WTI_III!E48-'WTI_III-Prior'!E48</f>
        <v>0</v>
      </c>
      <c r="F48" s="336">
        <f t="shared" si="6"/>
        <v>0</v>
      </c>
      <c r="G48" s="364"/>
      <c r="H48" s="364">
        <f>+WTI_III!H48-'WTI_III-Prior'!H48</f>
        <v>-0.62466030000001638</v>
      </c>
      <c r="I48" s="364">
        <f>+WTI_III!I48-'WTI_III-Prior'!I48</f>
        <v>-2.3261357000000089</v>
      </c>
      <c r="J48" s="364">
        <f>+WTI_III!J48-'WTI_III-Prior'!J48</f>
        <v>0</v>
      </c>
      <c r="K48" s="364">
        <f>+WTI_III!K48-'WTI_III-Prior'!K48</f>
        <v>0</v>
      </c>
      <c r="L48" s="336">
        <f t="shared" si="7"/>
        <v>-2.9507960000000253</v>
      </c>
      <c r="M48" s="364"/>
      <c r="N48" s="397">
        <f t="shared" si="8"/>
        <v>37773</v>
      </c>
      <c r="O48" s="448">
        <f t="shared" si="9"/>
        <v>0</v>
      </c>
      <c r="P48" s="448">
        <f t="shared" si="10"/>
        <v>-2.9507960000000253</v>
      </c>
      <c r="Q48" s="449">
        <f t="shared" si="11"/>
        <v>-2.9507960000000253</v>
      </c>
      <c r="R48" s="407"/>
    </row>
    <row r="49" spans="1:53" s="181" customFormat="1" ht="12.95" customHeight="1" x14ac:dyDescent="0.2">
      <c r="A49" s="395">
        <v>37803</v>
      </c>
      <c r="B49" s="363">
        <f>+WTI_III!B49-'WTI_III-Prior'!B49</f>
        <v>0</v>
      </c>
      <c r="C49" s="363">
        <f>+WTI_III!C49-'WTI_III-Prior'!C49</f>
        <v>0</v>
      </c>
      <c r="D49" s="363">
        <f>+WTI_III!D49-'WTI_III-Prior'!D49</f>
        <v>0</v>
      </c>
      <c r="E49" s="363">
        <f>+WTI_III!E49-'WTI_III-Prior'!E49</f>
        <v>0</v>
      </c>
      <c r="F49" s="334">
        <f t="shared" si="6"/>
        <v>0</v>
      </c>
      <c r="G49" s="363"/>
      <c r="H49" s="363">
        <f>+WTI_III!H49-'WTI_III-Prior'!H49</f>
        <v>-1.0476379000000406</v>
      </c>
      <c r="I49" s="363">
        <f>+WTI_III!I49-'WTI_III-Prior'!I49</f>
        <v>-2.7544014999999717</v>
      </c>
      <c r="J49" s="363">
        <f>+WTI_III!J49-'WTI_III-Prior'!J49</f>
        <v>0</v>
      </c>
      <c r="K49" s="363">
        <f>+WTI_III!K49-'WTI_III-Prior'!K49</f>
        <v>0</v>
      </c>
      <c r="L49" s="334">
        <f t="shared" si="7"/>
        <v>-3.8020394000000124</v>
      </c>
      <c r="M49" s="363"/>
      <c r="N49" s="395">
        <f t="shared" si="8"/>
        <v>37803</v>
      </c>
      <c r="O49" s="445">
        <f t="shared" si="9"/>
        <v>0</v>
      </c>
      <c r="P49" s="445">
        <f t="shared" si="10"/>
        <v>-3.8020394000000124</v>
      </c>
      <c r="Q49" s="446">
        <f t="shared" si="11"/>
        <v>-3.8020394000000124</v>
      </c>
      <c r="R49" s="407"/>
    </row>
    <row r="50" spans="1:53" s="260" customFormat="1" ht="12.95" customHeight="1" x14ac:dyDescent="0.2">
      <c r="A50" s="395">
        <v>37834</v>
      </c>
      <c r="B50" s="363">
        <f>+WTI_III!B50-'WTI_III-Prior'!B50</f>
        <v>0</v>
      </c>
      <c r="C50" s="363">
        <f>+WTI_III!C50-'WTI_III-Prior'!C50</f>
        <v>0</v>
      </c>
      <c r="D50" s="363">
        <f>+WTI_III!D50-'WTI_III-Prior'!D50</f>
        <v>0</v>
      </c>
      <c r="E50" s="363">
        <f>+WTI_III!E50-'WTI_III-Prior'!E50</f>
        <v>0</v>
      </c>
      <c r="F50" s="334">
        <f t="shared" si="6"/>
        <v>0</v>
      </c>
      <c r="G50" s="363"/>
      <c r="H50" s="363">
        <f>+WTI_III!H50-'WTI_III-Prior'!H50</f>
        <v>-0.9800642999999809</v>
      </c>
      <c r="I50" s="363">
        <f>+WTI_III!I50-'WTI_III-Prior'!I50</f>
        <v>-2.4514159999999947</v>
      </c>
      <c r="J50" s="363">
        <f>+WTI_III!J50-'WTI_III-Prior'!J50</f>
        <v>0</v>
      </c>
      <c r="K50" s="363">
        <f>+WTI_III!K50-'WTI_III-Prior'!K50</f>
        <v>0</v>
      </c>
      <c r="L50" s="334">
        <f t="shared" si="7"/>
        <v>-3.4314802999999756</v>
      </c>
      <c r="M50" s="363"/>
      <c r="N50" s="395">
        <f t="shared" si="8"/>
        <v>37834</v>
      </c>
      <c r="O50" s="445">
        <f t="shared" si="9"/>
        <v>0</v>
      </c>
      <c r="P50" s="445">
        <f t="shared" si="10"/>
        <v>-3.4314802999999756</v>
      </c>
      <c r="Q50" s="446">
        <f t="shared" si="11"/>
        <v>-3.4314802999999756</v>
      </c>
      <c r="R50" s="407"/>
      <c r="S50" s="181"/>
      <c r="T50" s="181"/>
      <c r="U50" s="181"/>
      <c r="V50" s="181"/>
      <c r="W50" s="181"/>
      <c r="X50" s="181"/>
      <c r="Y50" s="181"/>
      <c r="Z50" s="181"/>
      <c r="AA50" s="181"/>
      <c r="AB50" s="181"/>
      <c r="AC50" s="181"/>
      <c r="AD50" s="181"/>
      <c r="AE50" s="181"/>
      <c r="AF50" s="181"/>
      <c r="AG50" s="181"/>
      <c r="AH50" s="181"/>
      <c r="AI50" s="181"/>
      <c r="AJ50" s="181"/>
      <c r="AK50" s="181"/>
      <c r="AL50" s="181"/>
      <c r="AM50" s="181"/>
      <c r="AN50" s="181"/>
      <c r="AO50" s="181"/>
      <c r="AP50" s="181"/>
      <c r="AQ50" s="181"/>
      <c r="AR50" s="181"/>
      <c r="AS50" s="181"/>
      <c r="AT50" s="181"/>
      <c r="AU50" s="181"/>
      <c r="AV50" s="181"/>
      <c r="AW50" s="181"/>
      <c r="AX50" s="181"/>
      <c r="AY50" s="181"/>
      <c r="AZ50" s="181"/>
      <c r="BA50" s="181"/>
    </row>
    <row r="51" spans="1:53" s="181" customFormat="1" ht="12.95" customHeight="1" x14ac:dyDescent="0.2">
      <c r="A51" s="397">
        <v>37865</v>
      </c>
      <c r="B51" s="364">
        <f>+WTI_III!B51-'WTI_III-Prior'!B51</f>
        <v>0</v>
      </c>
      <c r="C51" s="364">
        <f>+WTI_III!C51-'WTI_III-Prior'!C51</f>
        <v>0</v>
      </c>
      <c r="D51" s="364">
        <f>+WTI_III!D51-'WTI_III-Prior'!D51</f>
        <v>0</v>
      </c>
      <c r="E51" s="364">
        <f>+WTI_III!E51-'WTI_III-Prior'!E51</f>
        <v>0</v>
      </c>
      <c r="F51" s="336">
        <f t="shared" si="6"/>
        <v>0</v>
      </c>
      <c r="G51" s="364"/>
      <c r="H51" s="364">
        <f>+WTI_III!H51-'WTI_III-Prior'!H51</f>
        <v>-0.49452650000003473</v>
      </c>
      <c r="I51" s="364">
        <f>+WTI_III!I51-'WTI_III-Prior'!I51</f>
        <v>-2.5022427999999763</v>
      </c>
      <c r="J51" s="364">
        <f>+WTI_III!J51-'WTI_III-Prior'!J51</f>
        <v>0</v>
      </c>
      <c r="K51" s="364">
        <f>+WTI_III!K51-'WTI_III-Prior'!K51</f>
        <v>0</v>
      </c>
      <c r="L51" s="336">
        <f t="shared" si="7"/>
        <v>-2.9967693000000111</v>
      </c>
      <c r="M51" s="364"/>
      <c r="N51" s="397">
        <f t="shared" si="8"/>
        <v>37865</v>
      </c>
      <c r="O51" s="448">
        <f t="shared" si="9"/>
        <v>0</v>
      </c>
      <c r="P51" s="448">
        <f t="shared" si="10"/>
        <v>-2.9967693000000111</v>
      </c>
      <c r="Q51" s="449">
        <f t="shared" si="11"/>
        <v>-2.9967693000000111</v>
      </c>
      <c r="R51" s="407"/>
    </row>
    <row r="52" spans="1:53" s="181" customFormat="1" ht="12.95" customHeight="1" x14ac:dyDescent="0.2">
      <c r="A52" s="395">
        <v>37895</v>
      </c>
      <c r="B52" s="363">
        <f>+WTI_III!B52-'WTI_III-Prior'!B52</f>
        <v>0</v>
      </c>
      <c r="C52" s="363">
        <f>+WTI_III!C52-'WTI_III-Prior'!C52</f>
        <v>0</v>
      </c>
      <c r="D52" s="363">
        <f>+WTI_III!D52-'WTI_III-Prior'!D52</f>
        <v>0</v>
      </c>
      <c r="E52" s="363">
        <f>+WTI_III!E52-'WTI_III-Prior'!E52</f>
        <v>0</v>
      </c>
      <c r="F52" s="334">
        <f t="shared" si="6"/>
        <v>0</v>
      </c>
      <c r="G52" s="363"/>
      <c r="H52" s="363">
        <f>+WTI_III!H52-'WTI_III-Prior'!H52</f>
        <v>-1.0686550000000352</v>
      </c>
      <c r="I52" s="363">
        <f>+WTI_III!I52-'WTI_III-Prior'!I52</f>
        <v>-2.6375752000000148</v>
      </c>
      <c r="J52" s="363">
        <f>+WTI_III!J52-'WTI_III-Prior'!J52</f>
        <v>0</v>
      </c>
      <c r="K52" s="363">
        <f>+WTI_III!K52-'WTI_III-Prior'!K52</f>
        <v>0</v>
      </c>
      <c r="L52" s="334">
        <f t="shared" si="7"/>
        <v>-3.70623020000005</v>
      </c>
      <c r="M52" s="363"/>
      <c r="N52" s="395">
        <f t="shared" si="8"/>
        <v>37895</v>
      </c>
      <c r="O52" s="445">
        <f t="shared" si="9"/>
        <v>0</v>
      </c>
      <c r="P52" s="445">
        <f t="shared" si="10"/>
        <v>-3.70623020000005</v>
      </c>
      <c r="Q52" s="446">
        <f t="shared" si="11"/>
        <v>-3.70623020000005</v>
      </c>
      <c r="R52" s="407"/>
    </row>
    <row r="53" spans="1:53" s="181" customFormat="1" ht="12.95" customHeight="1" x14ac:dyDescent="0.2">
      <c r="A53" s="395">
        <v>37926</v>
      </c>
      <c r="B53" s="363">
        <f>+WTI_III!B53-'WTI_III-Prior'!B53</f>
        <v>0</v>
      </c>
      <c r="C53" s="363">
        <f>+WTI_III!C53-'WTI_III-Prior'!C53</f>
        <v>0</v>
      </c>
      <c r="D53" s="363">
        <f>+WTI_III!D53-'WTI_III-Prior'!D53</f>
        <v>0</v>
      </c>
      <c r="E53" s="363">
        <f>+WTI_III!E53-'WTI_III-Prior'!E53</f>
        <v>0</v>
      </c>
      <c r="F53" s="334">
        <f t="shared" si="6"/>
        <v>0</v>
      </c>
      <c r="G53" s="363"/>
      <c r="H53" s="363">
        <f>+WTI_III!H53-'WTI_III-Prior'!H53</f>
        <v>-0.96181530000006887</v>
      </c>
      <c r="I53" s="363">
        <f>+WTI_III!I53-'WTI_III-Prior'!I53</f>
        <v>-2.3495995999999764</v>
      </c>
      <c r="J53" s="363">
        <f>+WTI_III!J53-'WTI_III-Prior'!J53</f>
        <v>0</v>
      </c>
      <c r="K53" s="363">
        <f>+WTI_III!K53-'WTI_III-Prior'!K53</f>
        <v>0</v>
      </c>
      <c r="L53" s="334">
        <f t="shared" si="7"/>
        <v>-3.3114149000000452</v>
      </c>
      <c r="M53" s="363"/>
      <c r="N53" s="395">
        <f t="shared" si="8"/>
        <v>37926</v>
      </c>
      <c r="O53" s="445">
        <f t="shared" si="9"/>
        <v>0</v>
      </c>
      <c r="P53" s="445">
        <f t="shared" si="10"/>
        <v>-3.3114149000000452</v>
      </c>
      <c r="Q53" s="446">
        <f t="shared" si="11"/>
        <v>-3.3114149000000452</v>
      </c>
      <c r="R53" s="407"/>
    </row>
    <row r="54" spans="1:53" s="181" customFormat="1" ht="12.95" customHeight="1" thickBot="1" x14ac:dyDescent="0.25">
      <c r="A54" s="399">
        <v>37956</v>
      </c>
      <c r="B54" s="365">
        <f>+WTI_III!B54-'WTI_III-Prior'!B54</f>
        <v>0</v>
      </c>
      <c r="C54" s="365">
        <f>+WTI_III!C54-'WTI_III-Prior'!C54</f>
        <v>0</v>
      </c>
      <c r="D54" s="365">
        <f>+WTI_III!D54-'WTI_III-Prior'!D54</f>
        <v>0</v>
      </c>
      <c r="E54" s="365">
        <f>+WTI_III!E54-'WTI_III-Prior'!E54</f>
        <v>0</v>
      </c>
      <c r="F54" s="338">
        <f t="shared" si="6"/>
        <v>0</v>
      </c>
      <c r="G54" s="365"/>
      <c r="H54" s="365">
        <f>+WTI_III!H54-'WTI_III-Prior'!H54</f>
        <v>-0.9510885999999914</v>
      </c>
      <c r="I54" s="365">
        <f>+WTI_III!I54-'WTI_III-Prior'!I54</f>
        <v>-2.6082774999999288</v>
      </c>
      <c r="J54" s="365">
        <f>+WTI_III!J54-'WTI_III-Prior'!J54</f>
        <v>0</v>
      </c>
      <c r="K54" s="365">
        <f>+WTI_III!K54-'WTI_III-Prior'!K54</f>
        <v>0</v>
      </c>
      <c r="L54" s="338">
        <f t="shared" si="7"/>
        <v>-3.5593660999999202</v>
      </c>
      <c r="M54" s="365"/>
      <c r="N54" s="399">
        <f t="shared" si="8"/>
        <v>37956</v>
      </c>
      <c r="O54" s="451">
        <f t="shared" si="9"/>
        <v>0</v>
      </c>
      <c r="P54" s="451">
        <f t="shared" si="10"/>
        <v>-3.5593660999999202</v>
      </c>
      <c r="Q54" s="452">
        <f t="shared" si="11"/>
        <v>-3.5593660999999202</v>
      </c>
      <c r="R54" s="407"/>
    </row>
    <row r="55" spans="1:53" s="181" customFormat="1" ht="12.95" customHeight="1" x14ac:dyDescent="0.2">
      <c r="A55" s="395">
        <v>37987</v>
      </c>
      <c r="B55" s="363">
        <f>+WTI_III!B55-'WTI_III-Prior'!B55</f>
        <v>0</v>
      </c>
      <c r="C55" s="363">
        <f>+WTI_III!C55-'WTI_III-Prior'!C55</f>
        <v>0</v>
      </c>
      <c r="D55" s="363">
        <f>+WTI_III!D55-'WTI_III-Prior'!D55</f>
        <v>0</v>
      </c>
      <c r="E55" s="363">
        <f>+WTI_III!E55-'WTI_III-Prior'!E55</f>
        <v>0</v>
      </c>
      <c r="F55" s="334">
        <f t="shared" si="6"/>
        <v>0</v>
      </c>
      <c r="G55" s="363"/>
      <c r="H55" s="363">
        <f>+WTI_III!H55-'WTI_III-Prior'!H55</f>
        <v>-1.0263251000000082</v>
      </c>
      <c r="I55" s="363">
        <f>+WTI_III!I55-'WTI_III-Prior'!I55</f>
        <v>-2.3841408999999771</v>
      </c>
      <c r="J55" s="363">
        <f>+WTI_III!J55-'WTI_III-Prior'!J55</f>
        <v>0</v>
      </c>
      <c r="K55" s="363">
        <f>+WTI_III!K55-'WTI_III-Prior'!K55</f>
        <v>0</v>
      </c>
      <c r="L55" s="334">
        <f t="shared" si="7"/>
        <v>-3.4104659999999853</v>
      </c>
      <c r="M55" s="363"/>
      <c r="N55" s="395">
        <f t="shared" si="8"/>
        <v>37987</v>
      </c>
      <c r="O55" s="445">
        <f t="shared" si="9"/>
        <v>0</v>
      </c>
      <c r="P55" s="445">
        <f t="shared" si="10"/>
        <v>-3.4104659999999853</v>
      </c>
      <c r="Q55" s="446">
        <f t="shared" si="11"/>
        <v>-3.4104659999999853</v>
      </c>
      <c r="R55" s="407"/>
    </row>
    <row r="56" spans="1:53" s="264" customFormat="1" ht="12.95" customHeight="1" thickBot="1" x14ac:dyDescent="0.25">
      <c r="A56" s="395">
        <v>38018</v>
      </c>
      <c r="B56" s="363">
        <f>+WTI_III!B56-'WTI_III-Prior'!B56</f>
        <v>0</v>
      </c>
      <c r="C56" s="363">
        <f>+WTI_III!C56-'WTI_III-Prior'!C56</f>
        <v>0</v>
      </c>
      <c r="D56" s="363">
        <f>+WTI_III!D56-'WTI_III-Prior'!D56</f>
        <v>0</v>
      </c>
      <c r="E56" s="363">
        <f>+WTI_III!E56-'WTI_III-Prior'!E56</f>
        <v>0</v>
      </c>
      <c r="F56" s="335">
        <f t="shared" si="6"/>
        <v>0</v>
      </c>
      <c r="G56" s="396"/>
      <c r="H56" s="363">
        <f>+WTI_III!H56-'WTI_III-Prior'!H56</f>
        <v>-0.93002690000002985</v>
      </c>
      <c r="I56" s="363">
        <f>+WTI_III!I56-'WTI_III-Prior'!I56</f>
        <v>-0.32466839999995045</v>
      </c>
      <c r="J56" s="363">
        <f>+WTI_III!J56-'WTI_III-Prior'!J56</f>
        <v>0</v>
      </c>
      <c r="K56" s="363">
        <f>+WTI_III!K56-'WTI_III-Prior'!K56</f>
        <v>0</v>
      </c>
      <c r="L56" s="335">
        <f t="shared" si="7"/>
        <v>-1.2546952999999803</v>
      </c>
      <c r="M56" s="396"/>
      <c r="N56" s="420">
        <f t="shared" si="8"/>
        <v>38018</v>
      </c>
      <c r="O56" s="447">
        <f t="shared" si="9"/>
        <v>0</v>
      </c>
      <c r="P56" s="447">
        <f t="shared" si="10"/>
        <v>-1.2546952999999803</v>
      </c>
      <c r="Q56" s="447">
        <f t="shared" si="11"/>
        <v>-1.2546952999999803</v>
      </c>
      <c r="R56" s="407"/>
      <c r="S56" s="181"/>
      <c r="T56" s="181"/>
      <c r="U56" s="181"/>
      <c r="V56" s="181"/>
      <c r="W56" s="181"/>
      <c r="X56" s="181"/>
      <c r="Y56" s="181"/>
      <c r="Z56" s="181"/>
      <c r="AA56" s="181"/>
      <c r="AB56" s="181"/>
      <c r="AC56" s="181"/>
      <c r="AD56" s="181"/>
      <c r="AE56" s="181"/>
      <c r="AF56" s="181"/>
      <c r="AG56" s="181"/>
      <c r="AH56" s="181"/>
      <c r="AI56" s="181"/>
      <c r="AJ56" s="181"/>
      <c r="AK56" s="181"/>
      <c r="AL56" s="181"/>
      <c r="AM56" s="181"/>
      <c r="AN56" s="181"/>
      <c r="AO56" s="181"/>
      <c r="AP56" s="181"/>
      <c r="AQ56" s="181"/>
      <c r="AR56" s="181"/>
      <c r="AS56" s="181"/>
      <c r="AT56" s="181"/>
      <c r="AU56" s="181"/>
      <c r="AV56" s="181"/>
      <c r="AW56" s="181"/>
      <c r="AX56" s="181"/>
      <c r="AY56" s="181"/>
      <c r="AZ56" s="181"/>
      <c r="BA56" s="181"/>
    </row>
    <row r="57" spans="1:53" s="181" customFormat="1" ht="12.95" customHeight="1" x14ac:dyDescent="0.2">
      <c r="A57" s="397">
        <v>38047</v>
      </c>
      <c r="B57" s="364">
        <f>+WTI_III!B57-'WTI_III-Prior'!B57</f>
        <v>0</v>
      </c>
      <c r="C57" s="364">
        <f>+WTI_III!C57-'WTI_III-Prior'!C57</f>
        <v>0</v>
      </c>
      <c r="D57" s="364">
        <f>+WTI_III!D57-'WTI_III-Prior'!D57</f>
        <v>0</v>
      </c>
      <c r="E57" s="364">
        <f>+WTI_III!E57-'WTI_III-Prior'!E57</f>
        <v>0</v>
      </c>
      <c r="F57" s="336">
        <f t="shared" si="6"/>
        <v>0</v>
      </c>
      <c r="G57" s="364"/>
      <c r="H57" s="364">
        <f>+WTI_III!H57-'WTI_III-Prior'!H57</f>
        <v>-1.0848095999999714</v>
      </c>
      <c r="I57" s="364">
        <f>+WTI_III!I57-'WTI_III-Prior'!I57</f>
        <v>0.71361919999998236</v>
      </c>
      <c r="J57" s="364">
        <f>+WTI_III!J57-'WTI_III-Prior'!J57</f>
        <v>0</v>
      </c>
      <c r="K57" s="364">
        <f>+WTI_III!K57-'WTI_III-Prior'!K57</f>
        <v>0</v>
      </c>
      <c r="L57" s="336">
        <f t="shared" si="7"/>
        <v>-0.37119039999998904</v>
      </c>
      <c r="M57" s="364"/>
      <c r="N57" s="397">
        <f t="shared" si="8"/>
        <v>38047</v>
      </c>
      <c r="O57" s="448">
        <f t="shared" si="9"/>
        <v>0</v>
      </c>
      <c r="P57" s="448">
        <f t="shared" si="10"/>
        <v>-0.37119039999998904</v>
      </c>
      <c r="Q57" s="449">
        <f t="shared" si="11"/>
        <v>-0.37119039999998904</v>
      </c>
      <c r="R57" s="407"/>
    </row>
    <row r="58" spans="1:53" s="181" customFormat="1" ht="12.95" customHeight="1" x14ac:dyDescent="0.2">
      <c r="A58" s="395">
        <v>38078</v>
      </c>
      <c r="B58" s="363">
        <f>+WTI_III!B58-'WTI_III-Prior'!B58</f>
        <v>0</v>
      </c>
      <c r="C58" s="363">
        <f>+WTI_III!C58-'WTI_III-Prior'!C58</f>
        <v>0</v>
      </c>
      <c r="D58" s="363">
        <f>+WTI_III!D58-'WTI_III-Prior'!D58</f>
        <v>0</v>
      </c>
      <c r="E58" s="363">
        <f>+WTI_III!E58-'WTI_III-Prior'!E58</f>
        <v>0</v>
      </c>
      <c r="F58" s="337">
        <f t="shared" si="6"/>
        <v>0</v>
      </c>
      <c r="G58" s="363"/>
      <c r="H58" s="363">
        <f>+WTI_III!H58-'WTI_III-Prior'!H58</f>
        <v>-0.93286069999999199</v>
      </c>
      <c r="I58" s="363">
        <f>+WTI_III!I58-'WTI_III-Prior'!I58</f>
        <v>0.59454140000002553</v>
      </c>
      <c r="J58" s="363">
        <f>+WTI_III!J58-'WTI_III-Prior'!J58</f>
        <v>0</v>
      </c>
      <c r="K58" s="363">
        <f>+WTI_III!K58-'WTI_III-Prior'!K58</f>
        <v>0</v>
      </c>
      <c r="L58" s="337">
        <f t="shared" si="7"/>
        <v>-0.33831929999996646</v>
      </c>
      <c r="M58" s="363"/>
      <c r="N58" s="395">
        <f t="shared" si="8"/>
        <v>38078</v>
      </c>
      <c r="O58" s="445">
        <f t="shared" si="9"/>
        <v>0</v>
      </c>
      <c r="P58" s="445">
        <f t="shared" si="10"/>
        <v>-0.33831929999996646</v>
      </c>
      <c r="Q58" s="450">
        <f t="shared" si="11"/>
        <v>-0.33831929999996646</v>
      </c>
      <c r="R58" s="407"/>
    </row>
    <row r="59" spans="1:53" s="181" customFormat="1" ht="12.95" customHeight="1" x14ac:dyDescent="0.2">
      <c r="A59" s="395">
        <v>38108</v>
      </c>
      <c r="B59" s="363">
        <f>+WTI_III!B59-'WTI_III-Prior'!B59</f>
        <v>0</v>
      </c>
      <c r="C59" s="363">
        <f>+WTI_III!C59-'WTI_III-Prior'!C59</f>
        <v>0</v>
      </c>
      <c r="D59" s="363">
        <f>+WTI_III!D59-'WTI_III-Prior'!D59</f>
        <v>0</v>
      </c>
      <c r="E59" s="363">
        <f>+WTI_III!E59-'WTI_III-Prior'!E59</f>
        <v>0</v>
      </c>
      <c r="F59" s="334">
        <f t="shared" si="6"/>
        <v>0</v>
      </c>
      <c r="G59" s="363"/>
      <c r="H59" s="363">
        <f>+WTI_III!H59-'WTI_III-Prior'!H59</f>
        <v>-0.90784230000002708</v>
      </c>
      <c r="I59" s="363">
        <f>+WTI_III!I59-'WTI_III-Prior'!I59</f>
        <v>0.58681899999999132</v>
      </c>
      <c r="J59" s="363">
        <f>+WTI_III!J59-'WTI_III-Prior'!J59</f>
        <v>0</v>
      </c>
      <c r="K59" s="363">
        <f>+WTI_III!K59-'WTI_III-Prior'!K59</f>
        <v>0</v>
      </c>
      <c r="L59" s="334">
        <f t="shared" si="7"/>
        <v>-0.32102330000003576</v>
      </c>
      <c r="M59" s="363"/>
      <c r="N59" s="395">
        <f t="shared" si="8"/>
        <v>38108</v>
      </c>
      <c r="O59" s="445">
        <f t="shared" si="9"/>
        <v>0</v>
      </c>
      <c r="P59" s="445">
        <f t="shared" si="10"/>
        <v>-0.32102330000003576</v>
      </c>
      <c r="Q59" s="446">
        <f t="shared" si="11"/>
        <v>-0.32102330000003576</v>
      </c>
      <c r="R59" s="407"/>
    </row>
    <row r="60" spans="1:53" s="181" customFormat="1" ht="12.95" customHeight="1" x14ac:dyDescent="0.2">
      <c r="A60" s="397">
        <v>38139</v>
      </c>
      <c r="B60" s="364">
        <f>+WTI_III!B60-'WTI_III-Prior'!B60</f>
        <v>0</v>
      </c>
      <c r="C60" s="364">
        <f>+WTI_III!C60-'WTI_III-Prior'!C60</f>
        <v>0</v>
      </c>
      <c r="D60" s="364">
        <f>+WTI_III!D60-'WTI_III-Prior'!D60</f>
        <v>0</v>
      </c>
      <c r="E60" s="364">
        <f>+WTI_III!E60-'WTI_III-Prior'!E60</f>
        <v>0</v>
      </c>
      <c r="F60" s="336">
        <f t="shared" si="6"/>
        <v>0</v>
      </c>
      <c r="G60" s="364"/>
      <c r="H60" s="364">
        <f>+WTI_III!H60-'WTI_III-Prior'!H60</f>
        <v>-1.0619386000000191</v>
      </c>
      <c r="I60" s="364">
        <f>+WTI_III!I60-'WTI_III-Prior'!I60</f>
        <v>0.66425500000002557</v>
      </c>
      <c r="J60" s="364">
        <f>+WTI_III!J60-'WTI_III-Prior'!J60</f>
        <v>0</v>
      </c>
      <c r="K60" s="364">
        <f>+WTI_III!K60-'WTI_III-Prior'!K60</f>
        <v>0</v>
      </c>
      <c r="L60" s="336">
        <f t="shared" si="7"/>
        <v>-0.39768359999999348</v>
      </c>
      <c r="M60" s="364"/>
      <c r="N60" s="397">
        <f t="shared" si="8"/>
        <v>38139</v>
      </c>
      <c r="O60" s="448">
        <f t="shared" si="9"/>
        <v>0</v>
      </c>
      <c r="P60" s="448">
        <f t="shared" si="10"/>
        <v>-0.39768359999999348</v>
      </c>
      <c r="Q60" s="449">
        <f t="shared" si="11"/>
        <v>-0.39768359999999348</v>
      </c>
      <c r="R60" s="407"/>
    </row>
    <row r="61" spans="1:53" s="181" customFormat="1" ht="12.95" customHeight="1" x14ac:dyDescent="0.2">
      <c r="A61" s="395">
        <v>38169</v>
      </c>
      <c r="B61" s="363">
        <f>+WTI_III!B61-'WTI_III-Prior'!B61</f>
        <v>0</v>
      </c>
      <c r="C61" s="363">
        <f>+WTI_III!C61-'WTI_III-Prior'!C61</f>
        <v>0</v>
      </c>
      <c r="D61" s="363">
        <f>+WTI_III!D61-'WTI_III-Prior'!D61</f>
        <v>0</v>
      </c>
      <c r="E61" s="363">
        <f>+WTI_III!E61-'WTI_III-Prior'!E61</f>
        <v>0</v>
      </c>
      <c r="F61" s="334">
        <f t="shared" si="6"/>
        <v>0</v>
      </c>
      <c r="G61" s="363"/>
      <c r="H61" s="363">
        <f>+WTI_III!H61-'WTI_III-Prior'!H61</f>
        <v>-1.0358295999999996</v>
      </c>
      <c r="I61" s="363">
        <f>+WTI_III!I61-'WTI_III-Prior'!I61</f>
        <v>0.62325099999998201</v>
      </c>
      <c r="J61" s="363">
        <f>+WTI_III!J61-'WTI_III-Prior'!J61</f>
        <v>0</v>
      </c>
      <c r="K61" s="363">
        <f>+WTI_III!K61-'WTI_III-Prior'!K61</f>
        <v>0</v>
      </c>
      <c r="L61" s="334">
        <f t="shared" si="7"/>
        <v>-0.41257860000001756</v>
      </c>
      <c r="M61" s="363"/>
      <c r="N61" s="395">
        <f t="shared" si="8"/>
        <v>38169</v>
      </c>
      <c r="O61" s="445">
        <f t="shared" si="9"/>
        <v>0</v>
      </c>
      <c r="P61" s="445">
        <f t="shared" si="10"/>
        <v>-0.41257860000001756</v>
      </c>
      <c r="Q61" s="446">
        <f t="shared" si="11"/>
        <v>-0.41257860000001756</v>
      </c>
      <c r="R61" s="407"/>
    </row>
    <row r="62" spans="1:53" s="260" customFormat="1" ht="12.95" customHeight="1" x14ac:dyDescent="0.2">
      <c r="A62" s="395">
        <v>38200</v>
      </c>
      <c r="B62" s="363">
        <f>+WTI_III!B62-'WTI_III-Prior'!B62</f>
        <v>0</v>
      </c>
      <c r="C62" s="363">
        <f>+WTI_III!C62-'WTI_III-Prior'!C62</f>
        <v>0</v>
      </c>
      <c r="D62" s="363">
        <f>+WTI_III!D62-'WTI_III-Prior'!D62</f>
        <v>0</v>
      </c>
      <c r="E62" s="363">
        <f>+WTI_III!E62-'WTI_III-Prior'!E62</f>
        <v>0</v>
      </c>
      <c r="F62" s="334">
        <f t="shared" si="6"/>
        <v>0</v>
      </c>
      <c r="G62" s="363"/>
      <c r="H62" s="363">
        <f>+WTI_III!H62-'WTI_III-Prior'!H62</f>
        <v>-0.88441690000001927</v>
      </c>
      <c r="I62" s="363">
        <f>+WTI_III!I62-'WTI_III-Prior'!I62</f>
        <v>0.54771520000002738</v>
      </c>
      <c r="J62" s="363">
        <f>+WTI_III!J62-'WTI_III-Prior'!J62</f>
        <v>0</v>
      </c>
      <c r="K62" s="363">
        <f>+WTI_III!K62-'WTI_III-Prior'!K62</f>
        <v>0</v>
      </c>
      <c r="L62" s="334">
        <f t="shared" si="7"/>
        <v>-0.33670169999999189</v>
      </c>
      <c r="M62" s="363"/>
      <c r="N62" s="395">
        <f t="shared" si="8"/>
        <v>38200</v>
      </c>
      <c r="O62" s="445">
        <f t="shared" si="9"/>
        <v>0</v>
      </c>
      <c r="P62" s="445">
        <f t="shared" si="10"/>
        <v>-0.33670169999999189</v>
      </c>
      <c r="Q62" s="446">
        <f t="shared" si="11"/>
        <v>-0.33670169999999189</v>
      </c>
      <c r="R62" s="407"/>
      <c r="S62" s="181"/>
      <c r="T62" s="181"/>
      <c r="U62" s="181"/>
      <c r="V62" s="181"/>
      <c r="W62" s="181"/>
      <c r="X62" s="181"/>
      <c r="Y62" s="181"/>
      <c r="Z62" s="181"/>
      <c r="AA62" s="181"/>
      <c r="AB62" s="181"/>
      <c r="AC62" s="181"/>
      <c r="AD62" s="181"/>
      <c r="AE62" s="181"/>
      <c r="AF62" s="181"/>
      <c r="AG62" s="181"/>
      <c r="AH62" s="181"/>
      <c r="AI62" s="181"/>
      <c r="AJ62" s="181"/>
      <c r="AK62" s="181"/>
      <c r="AL62" s="181"/>
      <c r="AM62" s="181"/>
      <c r="AN62" s="181"/>
      <c r="AO62" s="181"/>
      <c r="AP62" s="181"/>
      <c r="AQ62" s="181"/>
      <c r="AR62" s="181"/>
      <c r="AS62" s="181"/>
      <c r="AT62" s="181"/>
      <c r="AU62" s="181"/>
      <c r="AV62" s="181"/>
      <c r="AW62" s="181"/>
      <c r="AX62" s="181"/>
      <c r="AY62" s="181"/>
      <c r="AZ62" s="181"/>
      <c r="BA62" s="181"/>
    </row>
    <row r="63" spans="1:53" s="181" customFormat="1" ht="12.95" customHeight="1" x14ac:dyDescent="0.2">
      <c r="A63" s="397">
        <v>38231</v>
      </c>
      <c r="B63" s="364">
        <f>+WTI_III!B63-'WTI_III-Prior'!B63</f>
        <v>0</v>
      </c>
      <c r="C63" s="364">
        <f>+WTI_III!C63-'WTI_III-Prior'!C63</f>
        <v>0</v>
      </c>
      <c r="D63" s="364">
        <f>+WTI_III!D63-'WTI_III-Prior'!D63</f>
        <v>0</v>
      </c>
      <c r="E63" s="364">
        <f>+WTI_III!E63-'WTI_III-Prior'!E63</f>
        <v>0</v>
      </c>
      <c r="F63" s="336">
        <f t="shared" si="6"/>
        <v>0</v>
      </c>
      <c r="G63" s="364"/>
      <c r="H63" s="364">
        <f>+WTI_III!H63-'WTI_III-Prior'!H63</f>
        <v>-1.0563000999999872</v>
      </c>
      <c r="I63" s="364">
        <f>+WTI_III!I63-'WTI_III-Prior'!I63</f>
        <v>0.63373660000002019</v>
      </c>
      <c r="J63" s="364">
        <f>+WTI_III!J63-'WTI_III-Prior'!J63</f>
        <v>0</v>
      </c>
      <c r="K63" s="364">
        <f>+WTI_III!K63-'WTI_III-Prior'!K63</f>
        <v>0</v>
      </c>
      <c r="L63" s="336">
        <f t="shared" si="7"/>
        <v>-0.42256349999996701</v>
      </c>
      <c r="M63" s="364"/>
      <c r="N63" s="397">
        <f t="shared" si="8"/>
        <v>38231</v>
      </c>
      <c r="O63" s="448">
        <f t="shared" si="9"/>
        <v>0</v>
      </c>
      <c r="P63" s="448">
        <f t="shared" si="10"/>
        <v>-0.42256349999996701</v>
      </c>
      <c r="Q63" s="449">
        <f t="shared" si="11"/>
        <v>-0.42256349999996701</v>
      </c>
      <c r="R63" s="407"/>
    </row>
    <row r="64" spans="1:53" s="181" customFormat="1" ht="12.95" customHeight="1" x14ac:dyDescent="0.2">
      <c r="A64" s="395">
        <v>38261</v>
      </c>
      <c r="B64" s="363">
        <f>+WTI_III!B64-'WTI_III-Prior'!B64</f>
        <v>0</v>
      </c>
      <c r="C64" s="363">
        <f>+WTI_III!C64-'WTI_III-Prior'!C64</f>
        <v>0</v>
      </c>
      <c r="D64" s="363">
        <f>+WTI_III!D64-'WTI_III-Prior'!D64</f>
        <v>0</v>
      </c>
      <c r="E64" s="363">
        <f>+WTI_III!E64-'WTI_III-Prior'!E64</f>
        <v>0</v>
      </c>
      <c r="F64" s="334">
        <f t="shared" si="6"/>
        <v>0</v>
      </c>
      <c r="G64" s="363"/>
      <c r="H64" s="363">
        <f>+WTI_III!H64-'WTI_III-Prior'!H64</f>
        <v>-1.0095830999999862</v>
      </c>
      <c r="I64" s="363">
        <f>+WTI_III!I64-'WTI_III-Prior'!I64</f>
        <v>0.57376570000002403</v>
      </c>
      <c r="J64" s="363">
        <f>+WTI_III!J64-'WTI_III-Prior'!J64</f>
        <v>0</v>
      </c>
      <c r="K64" s="363">
        <f>+WTI_III!K64-'WTI_III-Prior'!K64</f>
        <v>0</v>
      </c>
      <c r="L64" s="334">
        <f t="shared" si="7"/>
        <v>-0.43581739999996216</v>
      </c>
      <c r="M64" s="363"/>
      <c r="N64" s="395">
        <f t="shared" si="8"/>
        <v>38261</v>
      </c>
      <c r="O64" s="445">
        <f t="shared" si="9"/>
        <v>0</v>
      </c>
      <c r="P64" s="445">
        <f t="shared" si="10"/>
        <v>-0.43581739999996216</v>
      </c>
      <c r="Q64" s="446">
        <f t="shared" si="11"/>
        <v>-0.43581739999996216</v>
      </c>
      <c r="R64" s="407"/>
    </row>
    <row r="65" spans="1:53" s="181" customFormat="1" ht="12.95" customHeight="1" x14ac:dyDescent="0.2">
      <c r="A65" s="395">
        <v>38292</v>
      </c>
      <c r="B65" s="363">
        <f>+WTI_III!B65-'WTI_III-Prior'!B65</f>
        <v>0</v>
      </c>
      <c r="C65" s="363">
        <f>+WTI_III!C65-'WTI_III-Prior'!C65</f>
        <v>0</v>
      </c>
      <c r="D65" s="363">
        <f>+WTI_III!D65-'WTI_III-Prior'!D65</f>
        <v>0</v>
      </c>
      <c r="E65" s="363">
        <f>+WTI_III!E65-'WTI_III-Prior'!E65</f>
        <v>0</v>
      </c>
      <c r="F65" s="334">
        <f t="shared" si="6"/>
        <v>0</v>
      </c>
      <c r="G65" s="363"/>
      <c r="H65" s="363">
        <f>+WTI_III!H65-'WTI_III-Prior'!H65</f>
        <v>-1.0055552999999691</v>
      </c>
      <c r="I65" s="363">
        <f>+WTI_III!I65-'WTI_III-Prior'!I65</f>
        <v>0.5776847999999859</v>
      </c>
      <c r="J65" s="363">
        <f>+WTI_III!J65-'WTI_III-Prior'!J65</f>
        <v>0</v>
      </c>
      <c r="K65" s="363">
        <f>+WTI_III!K65-'WTI_III-Prior'!K65</f>
        <v>0</v>
      </c>
      <c r="L65" s="334">
        <f t="shared" si="7"/>
        <v>-0.42787049999998317</v>
      </c>
      <c r="M65" s="363"/>
      <c r="N65" s="395">
        <f t="shared" si="8"/>
        <v>38292</v>
      </c>
      <c r="O65" s="445">
        <f t="shared" si="9"/>
        <v>0</v>
      </c>
      <c r="P65" s="445">
        <f t="shared" si="10"/>
        <v>-0.42787049999998317</v>
      </c>
      <c r="Q65" s="446">
        <f t="shared" si="11"/>
        <v>-0.42787049999998317</v>
      </c>
      <c r="R65" s="407"/>
    </row>
    <row r="66" spans="1:53" s="181" customFormat="1" ht="12.95" customHeight="1" thickBot="1" x14ac:dyDescent="0.25">
      <c r="A66" s="399">
        <v>38322</v>
      </c>
      <c r="B66" s="365">
        <f>+WTI_III!B66-'WTI_III-Prior'!B66</f>
        <v>0</v>
      </c>
      <c r="C66" s="365">
        <f>+WTI_III!C66-'WTI_III-Prior'!C66</f>
        <v>0</v>
      </c>
      <c r="D66" s="365">
        <f>+WTI_III!D66-'WTI_III-Prior'!D66</f>
        <v>0</v>
      </c>
      <c r="E66" s="365">
        <f>+WTI_III!E66-'WTI_III-Prior'!E66</f>
        <v>0</v>
      </c>
      <c r="F66" s="338">
        <f t="shared" si="6"/>
        <v>0</v>
      </c>
      <c r="G66" s="365"/>
      <c r="H66" s="365">
        <f>+WTI_III!H66-'WTI_III-Prior'!H66</f>
        <v>-0.37543690000001106</v>
      </c>
      <c r="I66" s="365">
        <f>+WTI_III!I66-'WTI_III-Prior'!I66</f>
        <v>0.57227629999999863</v>
      </c>
      <c r="J66" s="365">
        <f>+WTI_III!J66-'WTI_III-Prior'!J66</f>
        <v>0</v>
      </c>
      <c r="K66" s="365">
        <f>+WTI_III!K66-'WTI_III-Prior'!K66</f>
        <v>0</v>
      </c>
      <c r="L66" s="338">
        <f t="shared" si="7"/>
        <v>0.19683939999998756</v>
      </c>
      <c r="M66" s="365"/>
      <c r="N66" s="399">
        <f t="shared" si="8"/>
        <v>38322</v>
      </c>
      <c r="O66" s="451">
        <f t="shared" si="9"/>
        <v>0</v>
      </c>
      <c r="P66" s="451">
        <f t="shared" si="10"/>
        <v>0.19683939999998756</v>
      </c>
      <c r="Q66" s="452">
        <f t="shared" si="11"/>
        <v>0.19683939999998756</v>
      </c>
      <c r="R66" s="407"/>
    </row>
    <row r="67" spans="1:53" s="181" customFormat="1" ht="12.95" customHeight="1" x14ac:dyDescent="0.2">
      <c r="A67" s="395">
        <v>38353</v>
      </c>
      <c r="B67" s="363">
        <f>+WTI_III!B67-'WTI_III-Prior'!B67</f>
        <v>0</v>
      </c>
      <c r="C67" s="363">
        <f>+WTI_III!C67-'WTI_III-Prior'!C67</f>
        <v>0</v>
      </c>
      <c r="D67" s="363">
        <f>+WTI_III!D67-'WTI_III-Prior'!D67</f>
        <v>0</v>
      </c>
      <c r="E67" s="363">
        <f>+WTI_III!E67-'WTI_III-Prior'!E67</f>
        <v>0</v>
      </c>
      <c r="F67" s="334">
        <f t="shared" si="6"/>
        <v>0</v>
      </c>
      <c r="G67" s="363"/>
      <c r="H67" s="363">
        <f>+WTI_III!H67-'WTI_III-Prior'!H67</f>
        <v>-1.2049045999999635</v>
      </c>
      <c r="I67" s="363">
        <f>+WTI_III!I67-'WTI_III-Prior'!I67</f>
        <v>0.19577050000003737</v>
      </c>
      <c r="J67" s="363">
        <f>+WTI_III!J67-'WTI_III-Prior'!J67</f>
        <v>0</v>
      </c>
      <c r="K67" s="363">
        <f>+WTI_III!K67-'WTI_III-Prior'!K67</f>
        <v>0</v>
      </c>
      <c r="L67" s="334">
        <f t="shared" si="7"/>
        <v>-1.0091340999999261</v>
      </c>
      <c r="M67" s="363"/>
      <c r="N67" s="395">
        <f t="shared" si="8"/>
        <v>38353</v>
      </c>
      <c r="O67" s="445">
        <f t="shared" si="9"/>
        <v>0</v>
      </c>
      <c r="P67" s="445">
        <f t="shared" si="10"/>
        <v>-1.0091340999999261</v>
      </c>
      <c r="Q67" s="446">
        <f t="shared" si="11"/>
        <v>-1.0091340999999261</v>
      </c>
      <c r="R67" s="407"/>
    </row>
    <row r="68" spans="1:53" s="264" customFormat="1" ht="12.95" customHeight="1" thickBot="1" x14ac:dyDescent="0.25">
      <c r="A68" s="395">
        <v>38384</v>
      </c>
      <c r="B68" s="363">
        <f>+WTI_III!B68-'WTI_III-Prior'!B68</f>
        <v>0</v>
      </c>
      <c r="C68" s="363">
        <f>+WTI_III!C68-'WTI_III-Prior'!C68</f>
        <v>0</v>
      </c>
      <c r="D68" s="363">
        <f>+WTI_III!D68-'WTI_III-Prior'!D68</f>
        <v>0</v>
      </c>
      <c r="E68" s="363">
        <f>+WTI_III!E68-'WTI_III-Prior'!E68</f>
        <v>0</v>
      </c>
      <c r="F68" s="335">
        <f t="shared" si="6"/>
        <v>0</v>
      </c>
      <c r="G68" s="396"/>
      <c r="H68" s="363">
        <f>+WTI_III!H68-'WTI_III-Prior'!H68</f>
        <v>-0.63699959999999578</v>
      </c>
      <c r="I68" s="363">
        <f>+WTI_III!I68-'WTI_III-Prior'!I68</f>
        <v>0.33907929999998032</v>
      </c>
      <c r="J68" s="363">
        <f>+WTI_III!J68-'WTI_III-Prior'!J68</f>
        <v>0</v>
      </c>
      <c r="K68" s="363">
        <f>+WTI_III!K68-'WTI_III-Prior'!K68</f>
        <v>0</v>
      </c>
      <c r="L68" s="335">
        <f t="shared" si="7"/>
        <v>-0.29792030000001546</v>
      </c>
      <c r="M68" s="396"/>
      <c r="N68" s="420">
        <f t="shared" si="8"/>
        <v>38384</v>
      </c>
      <c r="O68" s="447">
        <f t="shared" si="9"/>
        <v>0</v>
      </c>
      <c r="P68" s="447">
        <f t="shared" si="10"/>
        <v>-0.29792030000001546</v>
      </c>
      <c r="Q68" s="447">
        <f t="shared" si="11"/>
        <v>-0.29792030000001546</v>
      </c>
      <c r="R68" s="407"/>
      <c r="S68" s="181"/>
      <c r="T68" s="181"/>
      <c r="U68" s="181"/>
      <c r="V68" s="181"/>
      <c r="W68" s="181"/>
      <c r="X68" s="181"/>
      <c r="Y68" s="181"/>
      <c r="Z68" s="181"/>
      <c r="AA68" s="181"/>
      <c r="AB68" s="181"/>
      <c r="AC68" s="181"/>
      <c r="AD68" s="181"/>
      <c r="AE68" s="181"/>
      <c r="AF68" s="181"/>
      <c r="AG68" s="181"/>
      <c r="AH68" s="181"/>
      <c r="AI68" s="181"/>
      <c r="AJ68" s="181"/>
      <c r="AK68" s="181"/>
      <c r="AL68" s="181"/>
      <c r="AM68" s="181"/>
      <c r="AN68" s="181"/>
      <c r="AO68" s="181"/>
      <c r="AP68" s="181"/>
      <c r="AQ68" s="181"/>
      <c r="AR68" s="181"/>
      <c r="AS68" s="181"/>
      <c r="AT68" s="181"/>
      <c r="AU68" s="181"/>
      <c r="AV68" s="181"/>
      <c r="AW68" s="181"/>
      <c r="AX68" s="181"/>
      <c r="AY68" s="181"/>
      <c r="AZ68" s="181"/>
      <c r="BA68" s="181"/>
    </row>
    <row r="69" spans="1:53" s="181" customFormat="1" ht="12.95" customHeight="1" x14ac:dyDescent="0.2">
      <c r="A69" s="397">
        <v>38412</v>
      </c>
      <c r="B69" s="364">
        <f>+WTI_III!B69-'WTI_III-Prior'!B69</f>
        <v>0</v>
      </c>
      <c r="C69" s="364">
        <f>+WTI_III!C69-'WTI_III-Prior'!C69</f>
        <v>0</v>
      </c>
      <c r="D69" s="364">
        <f>+WTI_III!D69-'WTI_III-Prior'!D69</f>
        <v>0</v>
      </c>
      <c r="E69" s="364">
        <f>+WTI_III!E69-'WTI_III-Prior'!E69</f>
        <v>0</v>
      </c>
      <c r="F69" s="336">
        <f t="shared" si="6"/>
        <v>0</v>
      </c>
      <c r="G69" s="364"/>
      <c r="H69" s="364">
        <f>+WTI_III!H69-'WTI_III-Prior'!H69</f>
        <v>-0.1789605000000023</v>
      </c>
      <c r="I69" s="364">
        <f>+WTI_III!I69-'WTI_III-Prior'!I69</f>
        <v>0.50856529999999367</v>
      </c>
      <c r="J69" s="364">
        <f>+WTI_III!J69-'WTI_III-Prior'!J69</f>
        <v>0</v>
      </c>
      <c r="K69" s="364">
        <f>+WTI_III!K69-'WTI_III-Prior'!K69</f>
        <v>0</v>
      </c>
      <c r="L69" s="336">
        <f t="shared" si="7"/>
        <v>0.32960479999999137</v>
      </c>
      <c r="M69" s="364"/>
      <c r="N69" s="397">
        <f t="shared" si="8"/>
        <v>38412</v>
      </c>
      <c r="O69" s="448">
        <f t="shared" si="9"/>
        <v>0</v>
      </c>
      <c r="P69" s="448">
        <f t="shared" si="10"/>
        <v>0.32960479999999137</v>
      </c>
      <c r="Q69" s="449">
        <f t="shared" si="11"/>
        <v>0.32960479999999137</v>
      </c>
      <c r="R69" s="407"/>
    </row>
    <row r="70" spans="1:53" s="181" customFormat="1" ht="12.95" customHeight="1" x14ac:dyDescent="0.2">
      <c r="A70" s="395">
        <v>38443</v>
      </c>
      <c r="B70" s="363">
        <f>+WTI_III!B70-'WTI_III-Prior'!B70</f>
        <v>0</v>
      </c>
      <c r="C70" s="363">
        <f>+WTI_III!C70-'WTI_III-Prior'!C70</f>
        <v>0</v>
      </c>
      <c r="D70" s="363">
        <f>+WTI_III!D70-'WTI_III-Prior'!D70</f>
        <v>0</v>
      </c>
      <c r="E70" s="363">
        <f>+WTI_III!E70-'WTI_III-Prior'!E70</f>
        <v>0</v>
      </c>
      <c r="F70" s="337">
        <f t="shared" si="6"/>
        <v>0</v>
      </c>
      <c r="G70" s="363"/>
      <c r="H70" s="363">
        <f>+WTI_III!H70-'WTI_III-Prior'!H70</f>
        <v>-0.1107810000000029</v>
      </c>
      <c r="I70" s="363">
        <f>+WTI_III!I70-'WTI_III-Prior'!I70</f>
        <v>0.39015409999999662</v>
      </c>
      <c r="J70" s="363">
        <f>+WTI_III!J70-'WTI_III-Prior'!J70</f>
        <v>0</v>
      </c>
      <c r="K70" s="363">
        <f>+WTI_III!K70-'WTI_III-Prior'!K70</f>
        <v>0</v>
      </c>
      <c r="L70" s="337">
        <f t="shared" si="7"/>
        <v>0.27937309999999371</v>
      </c>
      <c r="M70" s="363"/>
      <c r="N70" s="395">
        <f t="shared" si="8"/>
        <v>38443</v>
      </c>
      <c r="O70" s="445">
        <f t="shared" si="9"/>
        <v>0</v>
      </c>
      <c r="P70" s="445">
        <f t="shared" si="10"/>
        <v>0.27937309999999371</v>
      </c>
      <c r="Q70" s="450">
        <f t="shared" si="11"/>
        <v>0.27937309999999371</v>
      </c>
      <c r="R70" s="407"/>
    </row>
    <row r="71" spans="1:53" s="181" customFormat="1" ht="12.95" customHeight="1" x14ac:dyDescent="0.2">
      <c r="A71" s="395">
        <v>38473</v>
      </c>
      <c r="B71" s="363">
        <f>+WTI_III!B71-'WTI_III-Prior'!B71</f>
        <v>0</v>
      </c>
      <c r="C71" s="363">
        <f>+WTI_III!C71-'WTI_III-Prior'!C71</f>
        <v>0</v>
      </c>
      <c r="D71" s="363">
        <f>+WTI_III!D71-'WTI_III-Prior'!D71</f>
        <v>0</v>
      </c>
      <c r="E71" s="363">
        <f>+WTI_III!E71-'WTI_III-Prior'!E71</f>
        <v>0</v>
      </c>
      <c r="F71" s="334">
        <f t="shared" si="6"/>
        <v>0</v>
      </c>
      <c r="G71" s="363"/>
      <c r="H71" s="363">
        <f>+WTI_III!H71-'WTI_III-Prior'!H71</f>
        <v>-0.14532940000000139</v>
      </c>
      <c r="I71" s="363">
        <f>+WTI_III!I71-'WTI_III-Prior'!I71</f>
        <v>0.48045230000000316</v>
      </c>
      <c r="J71" s="363">
        <f>+WTI_III!J71-'WTI_III-Prior'!J71</f>
        <v>0</v>
      </c>
      <c r="K71" s="363">
        <f>+WTI_III!K71-'WTI_III-Prior'!K71</f>
        <v>0</v>
      </c>
      <c r="L71" s="334">
        <f t="shared" si="7"/>
        <v>0.33512290000000178</v>
      </c>
      <c r="M71" s="363"/>
      <c r="N71" s="395">
        <f t="shared" si="8"/>
        <v>38473</v>
      </c>
      <c r="O71" s="445">
        <f t="shared" si="9"/>
        <v>0</v>
      </c>
      <c r="P71" s="445">
        <f t="shared" si="10"/>
        <v>0.33512290000000178</v>
      </c>
      <c r="Q71" s="446">
        <f t="shared" si="11"/>
        <v>0.33512290000000178</v>
      </c>
      <c r="R71" s="407"/>
    </row>
    <row r="72" spans="1:53" s="181" customFormat="1" ht="12.95" customHeight="1" x14ac:dyDescent="0.2">
      <c r="A72" s="397">
        <v>38504</v>
      </c>
      <c r="B72" s="364">
        <f>+WTI_III!B72-'WTI_III-Prior'!B72</f>
        <v>0</v>
      </c>
      <c r="C72" s="364">
        <f>+WTI_III!C72-'WTI_III-Prior'!C72</f>
        <v>0</v>
      </c>
      <c r="D72" s="364">
        <f>+WTI_III!D72-'WTI_III-Prior'!D72</f>
        <v>0</v>
      </c>
      <c r="E72" s="364">
        <f>+WTI_III!E72-'WTI_III-Prior'!E72</f>
        <v>0</v>
      </c>
      <c r="F72" s="336">
        <f t="shared" si="6"/>
        <v>0</v>
      </c>
      <c r="G72" s="364"/>
      <c r="H72" s="364">
        <f>+WTI_III!H72-'WTI_III-Prior'!H72</f>
        <v>-0.15620009999999951</v>
      </c>
      <c r="I72" s="364">
        <f>+WTI_III!I72-'WTI_III-Prior'!I72</f>
        <v>0.48969249999999676</v>
      </c>
      <c r="J72" s="364">
        <f>+WTI_III!J72-'WTI_III-Prior'!J72</f>
        <v>0</v>
      </c>
      <c r="K72" s="364">
        <f>+WTI_III!K72-'WTI_III-Prior'!K72</f>
        <v>0</v>
      </c>
      <c r="L72" s="336">
        <f t="shared" si="7"/>
        <v>0.33349239999999725</v>
      </c>
      <c r="M72" s="364"/>
      <c r="N72" s="397">
        <f t="shared" si="8"/>
        <v>38504</v>
      </c>
      <c r="O72" s="448">
        <f t="shared" si="9"/>
        <v>0</v>
      </c>
      <c r="P72" s="448">
        <f t="shared" si="10"/>
        <v>0.33349239999999725</v>
      </c>
      <c r="Q72" s="449">
        <f t="shared" si="11"/>
        <v>0.33349239999999725</v>
      </c>
      <c r="R72" s="407"/>
    </row>
    <row r="73" spans="1:53" s="181" customFormat="1" ht="12.95" customHeight="1" x14ac:dyDescent="0.2">
      <c r="A73" s="395">
        <v>38534</v>
      </c>
      <c r="B73" s="363">
        <f>+WTI_III!B73-'WTI_III-Prior'!B73</f>
        <v>0</v>
      </c>
      <c r="C73" s="363">
        <f>+WTI_III!C73-'WTI_III-Prior'!C73</f>
        <v>0</v>
      </c>
      <c r="D73" s="363">
        <f>+WTI_III!D73-'WTI_III-Prior'!D73</f>
        <v>0</v>
      </c>
      <c r="E73" s="363">
        <f>+WTI_III!E73-'WTI_III-Prior'!E73</f>
        <v>0</v>
      </c>
      <c r="F73" s="334">
        <f t="shared" si="6"/>
        <v>0</v>
      </c>
      <c r="G73" s="363"/>
      <c r="H73" s="363">
        <f>+WTI_III!H73-'WTI_III-Prior'!H73</f>
        <v>-0.16268279999999891</v>
      </c>
      <c r="I73" s="363">
        <f>+WTI_III!I73-'WTI_III-Prior'!I73</f>
        <v>0.47955590000000115</v>
      </c>
      <c r="J73" s="363">
        <f>+WTI_III!J73-'WTI_III-Prior'!J73</f>
        <v>0</v>
      </c>
      <c r="K73" s="363">
        <f>+WTI_III!K73-'WTI_III-Prior'!K73</f>
        <v>0</v>
      </c>
      <c r="L73" s="334">
        <f t="shared" si="7"/>
        <v>0.31687310000000224</v>
      </c>
      <c r="M73" s="363"/>
      <c r="N73" s="395">
        <f t="shared" si="8"/>
        <v>38534</v>
      </c>
      <c r="O73" s="445">
        <f t="shared" si="9"/>
        <v>0</v>
      </c>
      <c r="P73" s="445">
        <f t="shared" si="10"/>
        <v>0.31687310000000224</v>
      </c>
      <c r="Q73" s="446">
        <f t="shared" si="11"/>
        <v>0.31687310000000224</v>
      </c>
      <c r="R73" s="407"/>
    </row>
    <row r="74" spans="1:53" s="260" customFormat="1" ht="12.95" customHeight="1" x14ac:dyDescent="0.2">
      <c r="A74" s="395">
        <v>38565</v>
      </c>
      <c r="B74" s="363">
        <f>+WTI_III!B74-'WTI_III-Prior'!B74</f>
        <v>0</v>
      </c>
      <c r="C74" s="363">
        <f>+WTI_III!C74-'WTI_III-Prior'!C74</f>
        <v>0</v>
      </c>
      <c r="D74" s="363">
        <f>+WTI_III!D74-'WTI_III-Prior'!D74</f>
        <v>0</v>
      </c>
      <c r="E74" s="363">
        <f>+WTI_III!E74-'WTI_III-Prior'!E74</f>
        <v>0</v>
      </c>
      <c r="F74" s="334">
        <f t="shared" si="6"/>
        <v>0</v>
      </c>
      <c r="G74" s="363"/>
      <c r="H74" s="363">
        <f>+WTI_III!H74-'WTI_III-Prior'!H74</f>
        <v>-0.14145510000000172</v>
      </c>
      <c r="I74" s="363">
        <f>+WTI_III!I74-'WTI_III-Prior'!I74</f>
        <v>0.47204649999999759</v>
      </c>
      <c r="J74" s="363">
        <f>+WTI_III!J74-'WTI_III-Prior'!J74</f>
        <v>0</v>
      </c>
      <c r="K74" s="363">
        <f>+WTI_III!K74-'WTI_III-Prior'!K74</f>
        <v>0</v>
      </c>
      <c r="L74" s="334">
        <f t="shared" si="7"/>
        <v>0.33059139999999587</v>
      </c>
      <c r="M74" s="363"/>
      <c r="N74" s="395">
        <f t="shared" si="8"/>
        <v>38565</v>
      </c>
      <c r="O74" s="445">
        <f t="shared" si="9"/>
        <v>0</v>
      </c>
      <c r="P74" s="445">
        <f t="shared" si="10"/>
        <v>0.33059139999999587</v>
      </c>
      <c r="Q74" s="446">
        <f t="shared" si="11"/>
        <v>0.33059139999999587</v>
      </c>
      <c r="R74" s="407"/>
      <c r="S74" s="181"/>
      <c r="T74" s="181"/>
      <c r="U74" s="181"/>
      <c r="V74" s="181"/>
      <c r="W74" s="181"/>
      <c r="X74" s="181"/>
      <c r="Y74" s="181"/>
      <c r="Z74" s="181"/>
      <c r="AA74" s="181"/>
      <c r="AB74" s="181"/>
      <c r="AC74" s="181"/>
      <c r="AD74" s="181"/>
      <c r="AE74" s="181"/>
      <c r="AF74" s="181"/>
      <c r="AG74" s="181"/>
      <c r="AH74" s="181"/>
      <c r="AI74" s="181"/>
      <c r="AJ74" s="181"/>
      <c r="AK74" s="181"/>
      <c r="AL74" s="181"/>
      <c r="AM74" s="181"/>
      <c r="AN74" s="181"/>
      <c r="AO74" s="181"/>
      <c r="AP74" s="181"/>
      <c r="AQ74" s="181"/>
      <c r="AR74" s="181"/>
      <c r="AS74" s="181"/>
      <c r="AT74" s="181"/>
      <c r="AU74" s="181"/>
      <c r="AV74" s="181"/>
      <c r="AW74" s="181"/>
      <c r="AX74" s="181"/>
      <c r="AY74" s="181"/>
      <c r="AZ74" s="181"/>
      <c r="BA74" s="181"/>
    </row>
    <row r="75" spans="1:53" s="181" customFormat="1" ht="12.95" customHeight="1" x14ac:dyDescent="0.2">
      <c r="A75" s="397">
        <v>38596</v>
      </c>
      <c r="B75" s="364">
        <f>+WTI_III!B75-'WTI_III-Prior'!B75</f>
        <v>0</v>
      </c>
      <c r="C75" s="364">
        <f>+WTI_III!C75-'WTI_III-Prior'!C75</f>
        <v>0</v>
      </c>
      <c r="D75" s="364">
        <f>+WTI_III!D75-'WTI_III-Prior'!D75</f>
        <v>0</v>
      </c>
      <c r="E75" s="364">
        <f>+WTI_III!E75-'WTI_III-Prior'!E75</f>
        <v>0</v>
      </c>
      <c r="F75" s="336">
        <f t="shared" si="6"/>
        <v>0</v>
      </c>
      <c r="G75" s="364"/>
      <c r="H75" s="364">
        <f>+WTI_III!H75-'WTI_III-Prior'!H75</f>
        <v>-0.17521380000000164</v>
      </c>
      <c r="I75" s="364">
        <f>+WTI_III!I75-'WTI_III-Prior'!I75</f>
        <v>0.51904830000000146</v>
      </c>
      <c r="J75" s="364">
        <f>+WTI_III!J75-'WTI_III-Prior'!J75</f>
        <v>0</v>
      </c>
      <c r="K75" s="364">
        <f>+WTI_III!K75-'WTI_III-Prior'!K75</f>
        <v>0</v>
      </c>
      <c r="L75" s="336">
        <f t="shared" si="7"/>
        <v>0.34383449999999982</v>
      </c>
      <c r="M75" s="364"/>
      <c r="N75" s="397">
        <f t="shared" si="8"/>
        <v>38596</v>
      </c>
      <c r="O75" s="448">
        <f t="shared" si="9"/>
        <v>0</v>
      </c>
      <c r="P75" s="448">
        <f t="shared" si="10"/>
        <v>0.34383449999999982</v>
      </c>
      <c r="Q75" s="449">
        <f t="shared" si="11"/>
        <v>0.34383449999999982</v>
      </c>
      <c r="R75" s="407"/>
    </row>
    <row r="76" spans="1:53" s="181" customFormat="1" ht="12.95" customHeight="1" x14ac:dyDescent="0.2">
      <c r="A76" s="395">
        <v>38626</v>
      </c>
      <c r="B76" s="363">
        <f>+WTI_III!B76-'WTI_III-Prior'!B76</f>
        <v>0</v>
      </c>
      <c r="C76" s="363">
        <f>+WTI_III!C76-'WTI_III-Prior'!C76</f>
        <v>0</v>
      </c>
      <c r="D76" s="363">
        <f>+WTI_III!D76-'WTI_III-Prior'!D76</f>
        <v>0</v>
      </c>
      <c r="E76" s="363">
        <f>+WTI_III!E76-'WTI_III-Prior'!E76</f>
        <v>0</v>
      </c>
      <c r="F76" s="334">
        <f t="shared" si="6"/>
        <v>0</v>
      </c>
      <c r="G76" s="363"/>
      <c r="H76" s="363">
        <f>+WTI_III!H76-'WTI_III-Prior'!H76</f>
        <v>-2.0687000000000344E-3</v>
      </c>
      <c r="I76" s="363">
        <f>+WTI_III!I76-'WTI_III-Prior'!I76</f>
        <v>0.14410679999999942</v>
      </c>
      <c r="J76" s="363">
        <f>+WTI_III!J76-'WTI_III-Prior'!J76</f>
        <v>0</v>
      </c>
      <c r="K76" s="363">
        <f>+WTI_III!K76-'WTI_III-Prior'!K76</f>
        <v>0</v>
      </c>
      <c r="L76" s="334">
        <f t="shared" si="7"/>
        <v>0.14203809999999939</v>
      </c>
      <c r="M76" s="363"/>
      <c r="N76" s="395">
        <f t="shared" si="8"/>
        <v>38626</v>
      </c>
      <c r="O76" s="445">
        <f t="shared" si="9"/>
        <v>0</v>
      </c>
      <c r="P76" s="445">
        <f t="shared" si="10"/>
        <v>0.14203809999999939</v>
      </c>
      <c r="Q76" s="446">
        <f t="shared" si="11"/>
        <v>0.14203809999999939</v>
      </c>
      <c r="R76" s="407"/>
    </row>
    <row r="77" spans="1:53" s="181" customFormat="1" ht="12.95" customHeight="1" x14ac:dyDescent="0.2">
      <c r="A77" s="395">
        <v>38657</v>
      </c>
      <c r="B77" s="363">
        <f>+WTI_III!B77-'WTI_III-Prior'!B77</f>
        <v>0</v>
      </c>
      <c r="C77" s="363">
        <f>+WTI_III!C77-'WTI_III-Prior'!C77</f>
        <v>0</v>
      </c>
      <c r="D77" s="363">
        <f>+WTI_III!D77-'WTI_III-Prior'!D77</f>
        <v>0</v>
      </c>
      <c r="E77" s="363">
        <f>+WTI_III!E77-'WTI_III-Prior'!E77</f>
        <v>0</v>
      </c>
      <c r="F77" s="334">
        <f t="shared" ref="F77:F122" si="12">SUM(B77:E77)</f>
        <v>0</v>
      </c>
      <c r="G77" s="363"/>
      <c r="H77" s="363">
        <f>+WTI_III!H77-'WTI_III-Prior'!H77</f>
        <v>9.03453999999968E-2</v>
      </c>
      <c r="I77" s="363">
        <f>+WTI_III!I77-'WTI_III-Prior'!I77</f>
        <v>0</v>
      </c>
      <c r="J77" s="363">
        <f>+WTI_III!J77-'WTI_III-Prior'!J77</f>
        <v>0</v>
      </c>
      <c r="K77" s="363">
        <f>+WTI_III!K77-'WTI_III-Prior'!K77</f>
        <v>0</v>
      </c>
      <c r="L77" s="334">
        <f t="shared" ref="L77:L122" si="13">SUM(H77:K77)</f>
        <v>9.03453999999968E-2</v>
      </c>
      <c r="M77" s="363"/>
      <c r="N77" s="395">
        <f t="shared" ref="N77:N122" si="14">+A77</f>
        <v>38657</v>
      </c>
      <c r="O77" s="445">
        <f t="shared" ref="O77:O123" si="15">+F77</f>
        <v>0</v>
      </c>
      <c r="P77" s="445">
        <f t="shared" ref="P77:P123" si="16">+L77</f>
        <v>9.03453999999968E-2</v>
      </c>
      <c r="Q77" s="446">
        <f t="shared" si="11"/>
        <v>9.03453999999968E-2</v>
      </c>
      <c r="R77" s="407"/>
    </row>
    <row r="78" spans="1:53" s="181" customFormat="1" ht="12.95" customHeight="1" thickBot="1" x14ac:dyDescent="0.25">
      <c r="A78" s="399">
        <v>38687</v>
      </c>
      <c r="B78" s="365">
        <f>+WTI_III!B78-'WTI_III-Prior'!B78</f>
        <v>0</v>
      </c>
      <c r="C78" s="365">
        <f>+WTI_III!C78-'WTI_III-Prior'!C78</f>
        <v>0</v>
      </c>
      <c r="D78" s="365">
        <f>+WTI_III!D78-'WTI_III-Prior'!D78</f>
        <v>0</v>
      </c>
      <c r="E78" s="365">
        <f>+WTI_III!E78-'WTI_III-Prior'!E78</f>
        <v>0</v>
      </c>
      <c r="F78" s="338">
        <f t="shared" si="12"/>
        <v>0</v>
      </c>
      <c r="G78" s="365"/>
      <c r="H78" s="365">
        <f>+WTI_III!H78-'WTI_III-Prior'!H78</f>
        <v>8.6307300000001419E-2</v>
      </c>
      <c r="I78" s="365">
        <f>+Wti!I78-'Wti-Prior'!I78</f>
        <v>-0.42021130000000539</v>
      </c>
      <c r="J78" s="365">
        <f>+WTI_III!J78-'WTI_III-Prior'!J78</f>
        <v>0</v>
      </c>
      <c r="K78" s="365">
        <f>+WTI_III!K78-'WTI_III-Prior'!K78</f>
        <v>0</v>
      </c>
      <c r="L78" s="338">
        <f t="shared" si="13"/>
        <v>-0.33390400000000398</v>
      </c>
      <c r="M78" s="365"/>
      <c r="N78" s="399">
        <f t="shared" si="14"/>
        <v>38687</v>
      </c>
      <c r="O78" s="451">
        <f t="shared" si="15"/>
        <v>0</v>
      </c>
      <c r="P78" s="451">
        <f t="shared" si="16"/>
        <v>-0.33390400000000398</v>
      </c>
      <c r="Q78" s="452">
        <f t="shared" ref="Q78:Q139" si="17">+O78+P78</f>
        <v>-0.33390400000000398</v>
      </c>
      <c r="R78" s="407"/>
    </row>
    <row r="79" spans="1:53" s="181" customFormat="1" ht="12.95" customHeight="1" x14ac:dyDescent="0.2">
      <c r="A79" s="395">
        <v>38718</v>
      </c>
      <c r="B79" s="363">
        <f>+WTI_III!B79-'WTI_III-Prior'!B79</f>
        <v>0</v>
      </c>
      <c r="C79" s="363">
        <f>+WTI_III!C79-'WTI_III-Prior'!C79</f>
        <v>0</v>
      </c>
      <c r="D79" s="363">
        <f>+WTI_III!D79-'WTI_III-Prior'!D79</f>
        <v>0</v>
      </c>
      <c r="E79" s="363">
        <f>+WTI_III!E79-'WTI_III-Prior'!E79</f>
        <v>0</v>
      </c>
      <c r="F79" s="334">
        <f t="shared" si="12"/>
        <v>0</v>
      </c>
      <c r="G79" s="363"/>
      <c r="H79" s="363">
        <f>+WTI_III!H79-'WTI_III-Prior'!H79</f>
        <v>7.9472800000001342E-2</v>
      </c>
      <c r="I79" s="363">
        <f>+WTI_III!I79-'WTI_III-Prior'!I79</f>
        <v>0</v>
      </c>
      <c r="J79" s="363">
        <f>+WTI_III!J79-'WTI_III-Prior'!J79</f>
        <v>0</v>
      </c>
      <c r="K79" s="363">
        <f>+WTI_III!K79-'WTI_III-Prior'!K79</f>
        <v>0</v>
      </c>
      <c r="L79" s="334">
        <f t="shared" si="13"/>
        <v>7.9472800000001342E-2</v>
      </c>
      <c r="M79" s="363"/>
      <c r="N79" s="395">
        <f t="shared" si="14"/>
        <v>38718</v>
      </c>
      <c r="O79" s="445">
        <f t="shared" si="15"/>
        <v>0</v>
      </c>
      <c r="P79" s="445">
        <f t="shared" si="16"/>
        <v>7.9472800000001342E-2</v>
      </c>
      <c r="Q79" s="446">
        <f t="shared" si="17"/>
        <v>7.9472800000001342E-2</v>
      </c>
      <c r="R79" s="407"/>
    </row>
    <row r="80" spans="1:53" s="264" customFormat="1" ht="12.95" customHeight="1" thickBot="1" x14ac:dyDescent="0.25">
      <c r="A80" s="395">
        <v>38749</v>
      </c>
      <c r="B80" s="363">
        <f>+WTI_III!B80-'WTI_III-Prior'!B80</f>
        <v>0</v>
      </c>
      <c r="C80" s="363">
        <f>+WTI_III!C80-'WTI_III-Prior'!C80</f>
        <v>0</v>
      </c>
      <c r="D80" s="363">
        <f>+WTI_III!D80-'WTI_III-Prior'!D80</f>
        <v>0</v>
      </c>
      <c r="E80" s="363">
        <f>+WTI_III!E80-'WTI_III-Prior'!E80</f>
        <v>0</v>
      </c>
      <c r="F80" s="335">
        <f t="shared" si="12"/>
        <v>0</v>
      </c>
      <c r="G80" s="396"/>
      <c r="H80" s="363">
        <f>+WTI_III!H80-'WTI_III-Prior'!H80</f>
        <v>3.581329999999916E-2</v>
      </c>
      <c r="I80" s="363">
        <f>+WTI_III!I80-'WTI_III-Prior'!I80</f>
        <v>0</v>
      </c>
      <c r="J80" s="363">
        <f>+WTI_III!J80-'WTI_III-Prior'!J80</f>
        <v>0</v>
      </c>
      <c r="K80" s="363">
        <f>+WTI_III!K80-'WTI_III-Prior'!K80</f>
        <v>0</v>
      </c>
      <c r="L80" s="335">
        <f t="shared" si="13"/>
        <v>3.581329999999916E-2</v>
      </c>
      <c r="M80" s="396"/>
      <c r="N80" s="420">
        <f t="shared" si="14"/>
        <v>38749</v>
      </c>
      <c r="O80" s="447">
        <f t="shared" si="15"/>
        <v>0</v>
      </c>
      <c r="P80" s="447">
        <f t="shared" si="16"/>
        <v>3.581329999999916E-2</v>
      </c>
      <c r="Q80" s="447">
        <f t="shared" si="17"/>
        <v>3.581329999999916E-2</v>
      </c>
      <c r="R80" s="407"/>
      <c r="S80" s="181"/>
      <c r="T80" s="181"/>
      <c r="U80" s="181"/>
      <c r="V80" s="181"/>
      <c r="W80" s="181"/>
      <c r="X80" s="181"/>
      <c r="Y80" s="181"/>
      <c r="Z80" s="181"/>
      <c r="AA80" s="181"/>
      <c r="AB80" s="181"/>
      <c r="AC80" s="181"/>
      <c r="AD80" s="181"/>
      <c r="AE80" s="181"/>
      <c r="AF80" s="181"/>
      <c r="AG80" s="181"/>
      <c r="AH80" s="181"/>
      <c r="AI80" s="181"/>
      <c r="AJ80" s="181"/>
      <c r="AK80" s="181"/>
      <c r="AL80" s="181"/>
      <c r="AM80" s="181"/>
      <c r="AN80" s="181"/>
      <c r="AO80" s="181"/>
      <c r="AP80" s="181"/>
      <c r="AQ80" s="181"/>
      <c r="AR80" s="181"/>
      <c r="AS80" s="181"/>
      <c r="AT80" s="181"/>
      <c r="AU80" s="181"/>
      <c r="AV80" s="181"/>
      <c r="AW80" s="181"/>
      <c r="AX80" s="181"/>
      <c r="AY80" s="181"/>
      <c r="AZ80" s="181"/>
      <c r="BA80" s="181"/>
    </row>
    <row r="81" spans="1:53" s="181" customFormat="1" ht="12.95" customHeight="1" x14ac:dyDescent="0.2">
      <c r="A81" s="397">
        <v>38777</v>
      </c>
      <c r="B81" s="364">
        <f>+WTI_III!B81-'WTI_III-Prior'!B81</f>
        <v>0</v>
      </c>
      <c r="C81" s="364">
        <f>+WTI_III!C81-'WTI_III-Prior'!C81</f>
        <v>0</v>
      </c>
      <c r="D81" s="364">
        <f>+WTI_III!D81-'WTI_III-Prior'!D81</f>
        <v>0</v>
      </c>
      <c r="E81" s="364">
        <f>+WTI_III!E81-'WTI_III-Prior'!E81</f>
        <v>0</v>
      </c>
      <c r="F81" s="336">
        <f t="shared" si="12"/>
        <v>0</v>
      </c>
      <c r="G81" s="364"/>
      <c r="H81" s="364">
        <f>+WTI_III!H81-'WTI_III-Prior'!H81</f>
        <v>2.7004000000000472E-3</v>
      </c>
      <c r="I81" s="364">
        <f>+WTI_III!I81-'WTI_III-Prior'!I81</f>
        <v>0</v>
      </c>
      <c r="J81" s="364">
        <f>+WTI_III!J81-'WTI_III-Prior'!J81</f>
        <v>0</v>
      </c>
      <c r="K81" s="364">
        <f>+WTI_III!K81-'WTI_III-Prior'!K81</f>
        <v>0</v>
      </c>
      <c r="L81" s="336">
        <f t="shared" si="13"/>
        <v>2.7004000000000472E-3</v>
      </c>
      <c r="M81" s="364"/>
      <c r="N81" s="397">
        <f t="shared" si="14"/>
        <v>38777</v>
      </c>
      <c r="O81" s="448">
        <f t="shared" si="15"/>
        <v>0</v>
      </c>
      <c r="P81" s="448">
        <f t="shared" si="16"/>
        <v>2.7004000000000472E-3</v>
      </c>
      <c r="Q81" s="449">
        <f t="shared" si="17"/>
        <v>2.7004000000000472E-3</v>
      </c>
      <c r="R81" s="407"/>
    </row>
    <row r="82" spans="1:53" s="181" customFormat="1" ht="12.95" hidden="1" customHeight="1" x14ac:dyDescent="0.2">
      <c r="A82" s="395">
        <v>38808</v>
      </c>
      <c r="B82" s="363">
        <f>+WTI_III!B82-'WTI_III-Prior'!B82</f>
        <v>0</v>
      </c>
      <c r="C82" s="363">
        <f>+WTI_III!C82-'WTI_III-Prior'!C82</f>
        <v>0</v>
      </c>
      <c r="D82" s="363">
        <f>+WTI_III!D82-'WTI_III-Prior'!D82</f>
        <v>0</v>
      </c>
      <c r="E82" s="363">
        <f>+WTI_III!E82-'WTI_III-Prior'!E82</f>
        <v>0</v>
      </c>
      <c r="F82" s="337">
        <f t="shared" si="12"/>
        <v>0</v>
      </c>
      <c r="G82" s="363"/>
      <c r="H82" s="363">
        <f>+WTI_III!H82-'WTI_III-Prior'!H82</f>
        <v>0</v>
      </c>
      <c r="I82" s="363">
        <f>+WTI_III!I82-'WTI_III-Prior'!I82</f>
        <v>0</v>
      </c>
      <c r="J82" s="363">
        <f>+WTI_III!J82-'WTI_III-Prior'!J82</f>
        <v>0</v>
      </c>
      <c r="K82" s="363">
        <f>+WTI_III!K82-'WTI_III-Prior'!K82</f>
        <v>0</v>
      </c>
      <c r="L82" s="337">
        <f t="shared" si="13"/>
        <v>0</v>
      </c>
      <c r="M82" s="363"/>
      <c r="N82" s="395">
        <f t="shared" si="14"/>
        <v>38808</v>
      </c>
      <c r="O82" s="445">
        <f t="shared" si="15"/>
        <v>0</v>
      </c>
      <c r="P82" s="445">
        <f t="shared" si="16"/>
        <v>0</v>
      </c>
      <c r="Q82" s="450">
        <f t="shared" si="17"/>
        <v>0</v>
      </c>
      <c r="R82" s="407"/>
    </row>
    <row r="83" spans="1:53" s="181" customFormat="1" ht="12.95" hidden="1" customHeight="1" x14ac:dyDescent="0.2">
      <c r="A83" s="395">
        <v>38838</v>
      </c>
      <c r="B83" s="363">
        <f>+WTI_III!B83-'WTI_III-Prior'!B83</f>
        <v>0</v>
      </c>
      <c r="C83" s="363">
        <f>+WTI_III!C83-'WTI_III-Prior'!C83</f>
        <v>0</v>
      </c>
      <c r="D83" s="363">
        <f>+WTI_III!D83-'WTI_III-Prior'!D83</f>
        <v>0</v>
      </c>
      <c r="E83" s="363">
        <f>+WTI_III!E83-'WTI_III-Prior'!E83</f>
        <v>0</v>
      </c>
      <c r="F83" s="334">
        <f t="shared" si="12"/>
        <v>0</v>
      </c>
      <c r="G83" s="363"/>
      <c r="H83" s="363">
        <f>+WTI_III!H83-'WTI_III-Prior'!H83</f>
        <v>0</v>
      </c>
      <c r="I83" s="363">
        <f>+WTI_III!I83-'WTI_III-Prior'!I83</f>
        <v>0</v>
      </c>
      <c r="J83" s="363">
        <f>+WTI_III!J83-'WTI_III-Prior'!J83</f>
        <v>0</v>
      </c>
      <c r="K83" s="363">
        <f>+WTI_III!K83-'WTI_III-Prior'!K83</f>
        <v>0</v>
      </c>
      <c r="L83" s="334">
        <f t="shared" si="13"/>
        <v>0</v>
      </c>
      <c r="M83" s="363"/>
      <c r="N83" s="395">
        <f t="shared" si="14"/>
        <v>38838</v>
      </c>
      <c r="O83" s="445">
        <f t="shared" si="15"/>
        <v>0</v>
      </c>
      <c r="P83" s="445">
        <f t="shared" si="16"/>
        <v>0</v>
      </c>
      <c r="Q83" s="446">
        <f t="shared" si="17"/>
        <v>0</v>
      </c>
      <c r="R83" s="407"/>
    </row>
    <row r="84" spans="1:53" s="181" customFormat="1" ht="12.95" hidden="1" customHeight="1" x14ac:dyDescent="0.2">
      <c r="A84" s="397">
        <v>38869</v>
      </c>
      <c r="B84" s="364">
        <f>+WTI_III!B84-'WTI_III-Prior'!B84</f>
        <v>0</v>
      </c>
      <c r="C84" s="364">
        <f>+WTI_III!C84-'WTI_III-Prior'!C84</f>
        <v>0</v>
      </c>
      <c r="D84" s="364">
        <f>+WTI_III!D84-'WTI_III-Prior'!D84</f>
        <v>0</v>
      </c>
      <c r="E84" s="364">
        <f>+WTI_III!E84-'WTI_III-Prior'!E84</f>
        <v>0</v>
      </c>
      <c r="F84" s="336">
        <f t="shared" si="12"/>
        <v>0</v>
      </c>
      <c r="G84" s="364"/>
      <c r="H84" s="364">
        <f>+WTI_III!H84-'WTI_III-Prior'!H84</f>
        <v>0</v>
      </c>
      <c r="I84" s="364">
        <f>+WTI_III!I84-'WTI_III-Prior'!I84</f>
        <v>0</v>
      </c>
      <c r="J84" s="364">
        <f>+WTI_III!J84-'WTI_III-Prior'!J84</f>
        <v>0</v>
      </c>
      <c r="K84" s="364">
        <f>+WTI_III!K84-'WTI_III-Prior'!K84</f>
        <v>0</v>
      </c>
      <c r="L84" s="336">
        <f t="shared" si="13"/>
        <v>0</v>
      </c>
      <c r="M84" s="364"/>
      <c r="N84" s="397">
        <f t="shared" si="14"/>
        <v>38869</v>
      </c>
      <c r="O84" s="448">
        <f t="shared" si="15"/>
        <v>0</v>
      </c>
      <c r="P84" s="448">
        <f t="shared" si="16"/>
        <v>0</v>
      </c>
      <c r="Q84" s="449">
        <f t="shared" si="17"/>
        <v>0</v>
      </c>
      <c r="R84" s="407"/>
    </row>
    <row r="85" spans="1:53" s="181" customFormat="1" ht="12.95" hidden="1" customHeight="1" x14ac:dyDescent="0.2">
      <c r="A85" s="395">
        <v>38899</v>
      </c>
      <c r="B85" s="363">
        <f>+WTI_III!B85-'WTI_III-Prior'!B85</f>
        <v>0</v>
      </c>
      <c r="C85" s="363">
        <f>+WTI_III!C85-'WTI_III-Prior'!C85</f>
        <v>0</v>
      </c>
      <c r="D85" s="363">
        <f>+WTI_III!D85-'WTI_III-Prior'!D85</f>
        <v>0</v>
      </c>
      <c r="E85" s="363">
        <f>+WTI_III!E85-'WTI_III-Prior'!E85</f>
        <v>0</v>
      </c>
      <c r="F85" s="334">
        <f t="shared" si="12"/>
        <v>0</v>
      </c>
      <c r="G85" s="363"/>
      <c r="H85" s="363">
        <f>+WTI_III!H85-'WTI_III-Prior'!H85</f>
        <v>0</v>
      </c>
      <c r="I85" s="363">
        <f>+WTI_III!I85-'WTI_III-Prior'!I85</f>
        <v>0</v>
      </c>
      <c r="J85" s="363">
        <f>+WTI_III!J85-'WTI_III-Prior'!J85</f>
        <v>0</v>
      </c>
      <c r="K85" s="363">
        <f>+WTI_III!K85-'WTI_III-Prior'!K85</f>
        <v>0</v>
      </c>
      <c r="L85" s="334">
        <f t="shared" si="13"/>
        <v>0</v>
      </c>
      <c r="M85" s="363"/>
      <c r="N85" s="395">
        <f t="shared" si="14"/>
        <v>38899</v>
      </c>
      <c r="O85" s="445">
        <f t="shared" si="15"/>
        <v>0</v>
      </c>
      <c r="P85" s="445">
        <f t="shared" si="16"/>
        <v>0</v>
      </c>
      <c r="Q85" s="446">
        <f t="shared" si="17"/>
        <v>0</v>
      </c>
      <c r="R85" s="407"/>
    </row>
    <row r="86" spans="1:53" s="260" customFormat="1" ht="12.95" hidden="1" customHeight="1" x14ac:dyDescent="0.2">
      <c r="A86" s="395">
        <v>38930</v>
      </c>
      <c r="B86" s="363">
        <f>+WTI_III!B86-'WTI_III-Prior'!B86</f>
        <v>0</v>
      </c>
      <c r="C86" s="363">
        <f>+WTI_III!C86-'WTI_III-Prior'!C86</f>
        <v>0</v>
      </c>
      <c r="D86" s="363">
        <f>+WTI_III!D86-'WTI_III-Prior'!D86</f>
        <v>0</v>
      </c>
      <c r="E86" s="363">
        <f>+WTI_III!E86-'WTI_III-Prior'!E86</f>
        <v>0</v>
      </c>
      <c r="F86" s="334">
        <f t="shared" si="12"/>
        <v>0</v>
      </c>
      <c r="G86" s="363"/>
      <c r="H86" s="363">
        <f>+WTI_III!H86-'WTI_III-Prior'!H86</f>
        <v>0</v>
      </c>
      <c r="I86" s="363">
        <f>+WTI_III!I86-'WTI_III-Prior'!I86</f>
        <v>0</v>
      </c>
      <c r="J86" s="363">
        <f>+WTI_III!J86-'WTI_III-Prior'!J86</f>
        <v>0</v>
      </c>
      <c r="K86" s="363">
        <f>+WTI_III!K86-'WTI_III-Prior'!K86</f>
        <v>0</v>
      </c>
      <c r="L86" s="334">
        <f t="shared" si="13"/>
        <v>0</v>
      </c>
      <c r="M86" s="363"/>
      <c r="N86" s="395">
        <f t="shared" si="14"/>
        <v>38930</v>
      </c>
      <c r="O86" s="445">
        <f t="shared" si="15"/>
        <v>0</v>
      </c>
      <c r="P86" s="445">
        <f t="shared" si="16"/>
        <v>0</v>
      </c>
      <c r="Q86" s="446">
        <f t="shared" si="17"/>
        <v>0</v>
      </c>
      <c r="R86" s="407"/>
      <c r="S86" s="181"/>
      <c r="T86" s="181"/>
      <c r="U86" s="181"/>
      <c r="V86" s="181"/>
      <c r="W86" s="181"/>
      <c r="X86" s="181"/>
      <c r="Y86" s="181"/>
      <c r="Z86" s="181"/>
      <c r="AA86" s="181"/>
      <c r="AB86" s="181"/>
      <c r="AC86" s="181"/>
      <c r="AD86" s="181"/>
      <c r="AE86" s="181"/>
      <c r="AF86" s="181"/>
      <c r="AG86" s="181"/>
      <c r="AH86" s="181"/>
      <c r="AI86" s="181"/>
      <c r="AJ86" s="181"/>
      <c r="AK86" s="181"/>
      <c r="AL86" s="181"/>
      <c r="AM86" s="181"/>
      <c r="AN86" s="181"/>
      <c r="AO86" s="181"/>
      <c r="AP86" s="181"/>
      <c r="AQ86" s="181"/>
      <c r="AR86" s="181"/>
      <c r="AS86" s="181"/>
      <c r="AT86" s="181"/>
      <c r="AU86" s="181"/>
      <c r="AV86" s="181"/>
      <c r="AW86" s="181"/>
      <c r="AX86" s="181"/>
      <c r="AY86" s="181"/>
      <c r="AZ86" s="181"/>
      <c r="BA86" s="181"/>
    </row>
    <row r="87" spans="1:53" s="181" customFormat="1" ht="12.95" hidden="1" customHeight="1" x14ac:dyDescent="0.2">
      <c r="A87" s="397">
        <v>38961</v>
      </c>
      <c r="B87" s="364">
        <f>+WTI_III!B87-'WTI_III-Prior'!B87</f>
        <v>0</v>
      </c>
      <c r="C87" s="364">
        <f>+WTI_III!C87-'WTI_III-Prior'!C87</f>
        <v>0</v>
      </c>
      <c r="D87" s="364">
        <f>+WTI_III!D87-'WTI_III-Prior'!D87</f>
        <v>0</v>
      </c>
      <c r="E87" s="364">
        <f>+WTI_III!E87-'WTI_III-Prior'!E87</f>
        <v>0</v>
      </c>
      <c r="F87" s="336">
        <f t="shared" si="12"/>
        <v>0</v>
      </c>
      <c r="G87" s="364"/>
      <c r="H87" s="364">
        <f>+WTI_III!H87-'WTI_III-Prior'!H87</f>
        <v>0</v>
      </c>
      <c r="I87" s="364">
        <f>+WTI_III!I87-'WTI_III-Prior'!I87</f>
        <v>0</v>
      </c>
      <c r="J87" s="364">
        <f>+WTI_III!J87-'WTI_III-Prior'!J87</f>
        <v>0</v>
      </c>
      <c r="K87" s="364">
        <f>+WTI_III!K87-'WTI_III-Prior'!K87</f>
        <v>0</v>
      </c>
      <c r="L87" s="336">
        <f t="shared" si="13"/>
        <v>0</v>
      </c>
      <c r="M87" s="364"/>
      <c r="N87" s="397">
        <f t="shared" si="14"/>
        <v>38961</v>
      </c>
      <c r="O87" s="448">
        <f t="shared" si="15"/>
        <v>0</v>
      </c>
      <c r="P87" s="448">
        <f t="shared" si="16"/>
        <v>0</v>
      </c>
      <c r="Q87" s="449">
        <f t="shared" si="17"/>
        <v>0</v>
      </c>
      <c r="R87" s="407"/>
    </row>
    <row r="88" spans="1:53" s="181" customFormat="1" ht="12.95" hidden="1" customHeight="1" x14ac:dyDescent="0.2">
      <c r="A88" s="395">
        <v>38991</v>
      </c>
      <c r="B88" s="363">
        <f>+WTI_III!B88-'WTI_III-Prior'!B88</f>
        <v>0</v>
      </c>
      <c r="C88" s="363">
        <f>+WTI_III!C88-'WTI_III-Prior'!C88</f>
        <v>0</v>
      </c>
      <c r="D88" s="363">
        <f>+WTI_III!D88-'WTI_III-Prior'!D88</f>
        <v>0</v>
      </c>
      <c r="E88" s="363">
        <f>+WTI_III!E88-'WTI_III-Prior'!E88</f>
        <v>0</v>
      </c>
      <c r="F88" s="334">
        <f t="shared" si="12"/>
        <v>0</v>
      </c>
      <c r="G88" s="363"/>
      <c r="H88" s="363">
        <f>+WTI_III!H88-'WTI_III-Prior'!H88</f>
        <v>0</v>
      </c>
      <c r="I88" s="363">
        <f>+WTI_III!I88-'WTI_III-Prior'!I88</f>
        <v>0</v>
      </c>
      <c r="J88" s="363">
        <f>+WTI_III!J88-'WTI_III-Prior'!J88</f>
        <v>0</v>
      </c>
      <c r="K88" s="363">
        <f>+WTI_III!K88-'WTI_III-Prior'!K88</f>
        <v>0</v>
      </c>
      <c r="L88" s="334">
        <f t="shared" si="13"/>
        <v>0</v>
      </c>
      <c r="M88" s="363"/>
      <c r="N88" s="395">
        <f t="shared" si="14"/>
        <v>38991</v>
      </c>
      <c r="O88" s="445">
        <f t="shared" si="15"/>
        <v>0</v>
      </c>
      <c r="P88" s="445">
        <f t="shared" si="16"/>
        <v>0</v>
      </c>
      <c r="Q88" s="446">
        <f t="shared" si="17"/>
        <v>0</v>
      </c>
      <c r="R88" s="407"/>
    </row>
    <row r="89" spans="1:53" s="181" customFormat="1" ht="12.95" hidden="1" customHeight="1" x14ac:dyDescent="0.2">
      <c r="A89" s="395">
        <v>39022</v>
      </c>
      <c r="B89" s="363">
        <f>+WTI_III!B89-'WTI_III-Prior'!B89</f>
        <v>0</v>
      </c>
      <c r="C89" s="363">
        <f>+WTI_III!C89-'WTI_III-Prior'!C89</f>
        <v>0</v>
      </c>
      <c r="D89" s="363">
        <f>+WTI_III!D89-'WTI_III-Prior'!D89</f>
        <v>0</v>
      </c>
      <c r="E89" s="363">
        <f>+WTI_III!E89-'WTI_III-Prior'!E89</f>
        <v>0</v>
      </c>
      <c r="F89" s="334">
        <f t="shared" si="12"/>
        <v>0</v>
      </c>
      <c r="G89" s="363"/>
      <c r="H89" s="363">
        <f>+WTI_III!H89-'WTI_III-Prior'!H89</f>
        <v>0</v>
      </c>
      <c r="I89" s="363">
        <f>+WTI_III!I89-'WTI_III-Prior'!I89</f>
        <v>0</v>
      </c>
      <c r="J89" s="363">
        <f>+WTI_III!J89-'WTI_III-Prior'!J89</f>
        <v>0</v>
      </c>
      <c r="K89" s="363">
        <f>+WTI_III!K89-'WTI_III-Prior'!K89</f>
        <v>0</v>
      </c>
      <c r="L89" s="334">
        <f t="shared" si="13"/>
        <v>0</v>
      </c>
      <c r="M89" s="363"/>
      <c r="N89" s="395">
        <f t="shared" si="14"/>
        <v>39022</v>
      </c>
      <c r="O89" s="445">
        <f t="shared" si="15"/>
        <v>0</v>
      </c>
      <c r="P89" s="445">
        <f t="shared" si="16"/>
        <v>0</v>
      </c>
      <c r="Q89" s="446">
        <f t="shared" si="17"/>
        <v>0</v>
      </c>
      <c r="R89" s="407"/>
    </row>
    <row r="90" spans="1:53" s="181" customFormat="1" ht="12.95" hidden="1" customHeight="1" thickBot="1" x14ac:dyDescent="0.25">
      <c r="A90" s="399">
        <v>39052</v>
      </c>
      <c r="B90" s="365">
        <f>+WTI_III!B90-'WTI_III-Prior'!B90</f>
        <v>0</v>
      </c>
      <c r="C90" s="365">
        <f>+WTI_III!C90-'WTI_III-Prior'!C90</f>
        <v>0</v>
      </c>
      <c r="D90" s="365">
        <f>+WTI_III!D90-'WTI_III-Prior'!D90</f>
        <v>0</v>
      </c>
      <c r="E90" s="365">
        <f>+WTI_III!E90-'WTI_III-Prior'!E90</f>
        <v>0</v>
      </c>
      <c r="F90" s="338">
        <f t="shared" si="12"/>
        <v>0</v>
      </c>
      <c r="G90" s="365"/>
      <c r="H90" s="365">
        <f>+WTI_III!H90-'WTI_III-Prior'!H90</f>
        <v>0</v>
      </c>
      <c r="I90" s="365">
        <f>+WTI_III!I90-'WTI_III-Prior'!I90</f>
        <v>0</v>
      </c>
      <c r="J90" s="365">
        <f>+WTI_III!J90-'WTI_III-Prior'!J90</f>
        <v>0</v>
      </c>
      <c r="K90" s="365">
        <f>+WTI_III!K90-'WTI_III-Prior'!K90</f>
        <v>0</v>
      </c>
      <c r="L90" s="338">
        <f t="shared" si="13"/>
        <v>0</v>
      </c>
      <c r="M90" s="365"/>
      <c r="N90" s="399">
        <f t="shared" si="14"/>
        <v>39052</v>
      </c>
      <c r="O90" s="451">
        <f t="shared" si="15"/>
        <v>0</v>
      </c>
      <c r="P90" s="451">
        <f t="shared" si="16"/>
        <v>0</v>
      </c>
      <c r="Q90" s="452">
        <f t="shared" si="17"/>
        <v>0</v>
      </c>
      <c r="R90" s="407"/>
    </row>
    <row r="91" spans="1:53" s="181" customFormat="1" ht="12.95" hidden="1" customHeight="1" x14ac:dyDescent="0.2">
      <c r="A91" s="395">
        <v>39083</v>
      </c>
      <c r="B91" s="363">
        <f>+WTI_III!B91-'WTI_III-Prior'!B91</f>
        <v>0</v>
      </c>
      <c r="C91" s="363">
        <f>+WTI_III!C91-'WTI_III-Prior'!C91</f>
        <v>0</v>
      </c>
      <c r="D91" s="363">
        <f>+WTI_III!D91-'WTI_III-Prior'!D91</f>
        <v>0</v>
      </c>
      <c r="E91" s="363">
        <f>+WTI_III!E91-'WTI_III-Prior'!E91</f>
        <v>0</v>
      </c>
      <c r="F91" s="334">
        <f t="shared" si="12"/>
        <v>0</v>
      </c>
      <c r="G91" s="363"/>
      <c r="H91" s="363">
        <f>+WTI_III!H91-'WTI_III-Prior'!H91</f>
        <v>0</v>
      </c>
      <c r="I91" s="363">
        <f>+WTI_III!I91-'WTI_III-Prior'!I91</f>
        <v>0</v>
      </c>
      <c r="J91" s="363">
        <f>+WTI_III!J91-'WTI_III-Prior'!J91</f>
        <v>0</v>
      </c>
      <c r="K91" s="363">
        <f>+WTI_III!K91-'WTI_III-Prior'!K91</f>
        <v>0</v>
      </c>
      <c r="L91" s="334">
        <f t="shared" si="13"/>
        <v>0</v>
      </c>
      <c r="M91" s="363"/>
      <c r="N91" s="395">
        <f t="shared" si="14"/>
        <v>39083</v>
      </c>
      <c r="O91" s="445">
        <f t="shared" si="15"/>
        <v>0</v>
      </c>
      <c r="P91" s="445">
        <f t="shared" si="16"/>
        <v>0</v>
      </c>
      <c r="Q91" s="446">
        <f t="shared" si="17"/>
        <v>0</v>
      </c>
      <c r="R91" s="407"/>
    </row>
    <row r="92" spans="1:53" s="264" customFormat="1" ht="12.95" hidden="1" customHeight="1" thickBot="1" x14ac:dyDescent="0.25">
      <c r="A92" s="395">
        <v>39114</v>
      </c>
      <c r="B92" s="363">
        <f>+WTI_III!B92-'WTI_III-Prior'!B92</f>
        <v>0</v>
      </c>
      <c r="C92" s="363">
        <f>+WTI_III!C92-'WTI_III-Prior'!C92</f>
        <v>0</v>
      </c>
      <c r="D92" s="363">
        <f>+WTI_III!D92-'WTI_III-Prior'!D92</f>
        <v>0</v>
      </c>
      <c r="E92" s="363">
        <f>+WTI_III!E92-'WTI_III-Prior'!E92</f>
        <v>0</v>
      </c>
      <c r="F92" s="335">
        <f t="shared" si="12"/>
        <v>0</v>
      </c>
      <c r="G92" s="396"/>
      <c r="H92" s="363">
        <f>+WTI_III!H92-'WTI_III-Prior'!H92</f>
        <v>0</v>
      </c>
      <c r="I92" s="363">
        <f>+WTI_III!I92-'WTI_III-Prior'!I92</f>
        <v>0</v>
      </c>
      <c r="J92" s="363">
        <f>+WTI_III!J92-'WTI_III-Prior'!J92</f>
        <v>0</v>
      </c>
      <c r="K92" s="363">
        <f>+WTI_III!K92-'WTI_III-Prior'!K92</f>
        <v>0</v>
      </c>
      <c r="L92" s="335">
        <f t="shared" si="13"/>
        <v>0</v>
      </c>
      <c r="M92" s="396"/>
      <c r="N92" s="420">
        <f t="shared" si="14"/>
        <v>39114</v>
      </c>
      <c r="O92" s="447">
        <f t="shared" si="15"/>
        <v>0</v>
      </c>
      <c r="P92" s="447">
        <f t="shared" si="16"/>
        <v>0</v>
      </c>
      <c r="Q92" s="447">
        <f t="shared" si="17"/>
        <v>0</v>
      </c>
      <c r="R92" s="407"/>
      <c r="S92" s="181"/>
      <c r="T92" s="181"/>
      <c r="U92" s="181"/>
      <c r="V92" s="181"/>
      <c r="W92" s="181"/>
      <c r="X92" s="181"/>
      <c r="Y92" s="181"/>
      <c r="Z92" s="181"/>
      <c r="AA92" s="181"/>
      <c r="AB92" s="181"/>
      <c r="AC92" s="181"/>
      <c r="AD92" s="181"/>
      <c r="AE92" s="181"/>
      <c r="AF92" s="181"/>
      <c r="AG92" s="181"/>
      <c r="AH92" s="181"/>
      <c r="AI92" s="181"/>
      <c r="AJ92" s="181"/>
      <c r="AK92" s="181"/>
      <c r="AL92" s="181"/>
      <c r="AM92" s="181"/>
      <c r="AN92" s="181"/>
      <c r="AO92" s="181"/>
      <c r="AP92" s="181"/>
      <c r="AQ92" s="181"/>
      <c r="AR92" s="181"/>
      <c r="AS92" s="181"/>
      <c r="AT92" s="181"/>
      <c r="AU92" s="181"/>
      <c r="AV92" s="181"/>
      <c r="AW92" s="181"/>
      <c r="AX92" s="181"/>
      <c r="AY92" s="181"/>
      <c r="AZ92" s="181"/>
      <c r="BA92" s="181"/>
    </row>
    <row r="93" spans="1:53" s="181" customFormat="1" ht="12.95" hidden="1" customHeight="1" x14ac:dyDescent="0.2">
      <c r="A93" s="397">
        <v>39142</v>
      </c>
      <c r="B93" s="364">
        <f>+WTI_III!B93-'WTI_III-Prior'!B93</f>
        <v>0</v>
      </c>
      <c r="C93" s="364">
        <f>+WTI_III!C93-'WTI_III-Prior'!C93</f>
        <v>0</v>
      </c>
      <c r="D93" s="364">
        <f>+WTI_III!D93-'WTI_III-Prior'!D93</f>
        <v>0</v>
      </c>
      <c r="E93" s="364">
        <f>+WTI_III!E93-'WTI_III-Prior'!E93</f>
        <v>0</v>
      </c>
      <c r="F93" s="336">
        <f t="shared" si="12"/>
        <v>0</v>
      </c>
      <c r="G93" s="364"/>
      <c r="H93" s="364">
        <f>+WTI_III!H93-'WTI_III-Prior'!H93</f>
        <v>0</v>
      </c>
      <c r="I93" s="364">
        <f>+WTI_III!I93-'WTI_III-Prior'!I93</f>
        <v>0</v>
      </c>
      <c r="J93" s="364">
        <f>+WTI_III!J93-'WTI_III-Prior'!J93</f>
        <v>0</v>
      </c>
      <c r="K93" s="364">
        <f>+WTI_III!K93-'WTI_III-Prior'!K93</f>
        <v>0</v>
      </c>
      <c r="L93" s="336">
        <f t="shared" si="13"/>
        <v>0</v>
      </c>
      <c r="M93" s="364"/>
      <c r="N93" s="397">
        <f t="shared" si="14"/>
        <v>39142</v>
      </c>
      <c r="O93" s="448">
        <f t="shared" si="15"/>
        <v>0</v>
      </c>
      <c r="P93" s="448">
        <f t="shared" si="16"/>
        <v>0</v>
      </c>
      <c r="Q93" s="449">
        <f t="shared" si="17"/>
        <v>0</v>
      </c>
      <c r="R93" s="407"/>
    </row>
    <row r="94" spans="1:53" s="181" customFormat="1" ht="12.95" hidden="1" customHeight="1" x14ac:dyDescent="0.2">
      <c r="A94" s="395">
        <v>39173</v>
      </c>
      <c r="B94" s="363">
        <f>+WTI_III!B94-'WTI_III-Prior'!B94</f>
        <v>0</v>
      </c>
      <c r="C94" s="363">
        <f>+WTI_III!C94-'WTI_III-Prior'!C94</f>
        <v>0</v>
      </c>
      <c r="D94" s="363">
        <f>+WTI_III!D94-'WTI_III-Prior'!D94</f>
        <v>0</v>
      </c>
      <c r="E94" s="363">
        <f>+WTI_III!E94-'WTI_III-Prior'!E94</f>
        <v>0</v>
      </c>
      <c r="F94" s="337">
        <f t="shared" si="12"/>
        <v>0</v>
      </c>
      <c r="G94" s="363"/>
      <c r="H94" s="363">
        <f>+WTI_III!H94-'WTI_III-Prior'!H94</f>
        <v>0</v>
      </c>
      <c r="I94" s="363">
        <f>+WTI_III!I94-'WTI_III-Prior'!I94</f>
        <v>0</v>
      </c>
      <c r="J94" s="363">
        <f>+WTI_III!J94-'WTI_III-Prior'!J94</f>
        <v>0</v>
      </c>
      <c r="K94" s="363">
        <f>+WTI_III!K94-'WTI_III-Prior'!K94</f>
        <v>0</v>
      </c>
      <c r="L94" s="337">
        <f t="shared" si="13"/>
        <v>0</v>
      </c>
      <c r="M94" s="363"/>
      <c r="N94" s="395">
        <f t="shared" si="14"/>
        <v>39173</v>
      </c>
      <c r="O94" s="445">
        <f t="shared" si="15"/>
        <v>0</v>
      </c>
      <c r="P94" s="445">
        <f t="shared" si="16"/>
        <v>0</v>
      </c>
      <c r="Q94" s="450">
        <f t="shared" si="17"/>
        <v>0</v>
      </c>
      <c r="R94" s="407"/>
    </row>
    <row r="95" spans="1:53" s="181" customFormat="1" ht="12.95" hidden="1" customHeight="1" x14ac:dyDescent="0.2">
      <c r="A95" s="395">
        <v>39203</v>
      </c>
      <c r="B95" s="363">
        <f>+WTI_III!B95-'WTI_III-Prior'!B95</f>
        <v>0</v>
      </c>
      <c r="C95" s="363">
        <f>+WTI_III!C95-'WTI_III-Prior'!C95</f>
        <v>0</v>
      </c>
      <c r="D95" s="363">
        <f>+WTI_III!D95-'WTI_III-Prior'!D95</f>
        <v>0</v>
      </c>
      <c r="E95" s="363">
        <f>+WTI_III!E95-'WTI_III-Prior'!E95</f>
        <v>0</v>
      </c>
      <c r="F95" s="334">
        <f t="shared" si="12"/>
        <v>0</v>
      </c>
      <c r="G95" s="363"/>
      <c r="H95" s="363">
        <f>+WTI_III!H95-'WTI_III-Prior'!H95</f>
        <v>0</v>
      </c>
      <c r="I95" s="363">
        <f>+WTI_III!I95-'WTI_III-Prior'!I95</f>
        <v>0</v>
      </c>
      <c r="J95" s="363">
        <f>+WTI_III!J95-'WTI_III-Prior'!J95</f>
        <v>0</v>
      </c>
      <c r="K95" s="363">
        <f>+WTI_III!K95-'WTI_III-Prior'!K95</f>
        <v>0</v>
      </c>
      <c r="L95" s="334">
        <f t="shared" si="13"/>
        <v>0</v>
      </c>
      <c r="M95" s="363"/>
      <c r="N95" s="395">
        <f t="shared" si="14"/>
        <v>39203</v>
      </c>
      <c r="O95" s="445">
        <f t="shared" si="15"/>
        <v>0</v>
      </c>
      <c r="P95" s="445">
        <f t="shared" si="16"/>
        <v>0</v>
      </c>
      <c r="Q95" s="446">
        <f t="shared" si="17"/>
        <v>0</v>
      </c>
      <c r="R95" s="407"/>
    </row>
    <row r="96" spans="1:53" s="181" customFormat="1" ht="12.95" hidden="1" customHeight="1" x14ac:dyDescent="0.2">
      <c r="A96" s="397">
        <v>39234</v>
      </c>
      <c r="B96" s="364">
        <f>+WTI_III!B96-'WTI_III-Prior'!B96</f>
        <v>0</v>
      </c>
      <c r="C96" s="364">
        <f>+WTI_III!C96-'WTI_III-Prior'!C96</f>
        <v>0</v>
      </c>
      <c r="D96" s="364">
        <f>+WTI_III!D96-'WTI_III-Prior'!D96</f>
        <v>0</v>
      </c>
      <c r="E96" s="364">
        <f>+WTI_III!E96-'WTI_III-Prior'!E96</f>
        <v>0</v>
      </c>
      <c r="F96" s="336">
        <f t="shared" si="12"/>
        <v>0</v>
      </c>
      <c r="G96" s="364"/>
      <c r="H96" s="364">
        <f>+WTI_III!H96-'WTI_III-Prior'!H96</f>
        <v>0</v>
      </c>
      <c r="I96" s="364">
        <f>+WTI_III!I96-'WTI_III-Prior'!I96</f>
        <v>0</v>
      </c>
      <c r="J96" s="364">
        <f>+WTI_III!J96-'WTI_III-Prior'!J96</f>
        <v>0</v>
      </c>
      <c r="K96" s="364">
        <f>+WTI_III!K96-'WTI_III-Prior'!K96</f>
        <v>0</v>
      </c>
      <c r="L96" s="336">
        <f t="shared" si="13"/>
        <v>0</v>
      </c>
      <c r="M96" s="364"/>
      <c r="N96" s="397">
        <f t="shared" si="14"/>
        <v>39234</v>
      </c>
      <c r="O96" s="448">
        <f t="shared" si="15"/>
        <v>0</v>
      </c>
      <c r="P96" s="448">
        <f t="shared" si="16"/>
        <v>0</v>
      </c>
      <c r="Q96" s="449">
        <f t="shared" si="17"/>
        <v>0</v>
      </c>
      <c r="R96" s="407"/>
    </row>
    <row r="97" spans="1:53" s="181" customFormat="1" ht="12.95" hidden="1" customHeight="1" x14ac:dyDescent="0.2">
      <c r="A97" s="395">
        <v>39264</v>
      </c>
      <c r="B97" s="363">
        <f>+WTI_III!B97-'WTI_III-Prior'!B97</f>
        <v>0</v>
      </c>
      <c r="C97" s="363">
        <f>+WTI_III!C97-'WTI_III-Prior'!C97</f>
        <v>0</v>
      </c>
      <c r="D97" s="363">
        <f>+WTI_III!D97-'WTI_III-Prior'!D97</f>
        <v>0</v>
      </c>
      <c r="E97" s="363">
        <f>+WTI_III!E97-'WTI_III-Prior'!E97</f>
        <v>0</v>
      </c>
      <c r="F97" s="334">
        <f t="shared" si="12"/>
        <v>0</v>
      </c>
      <c r="G97" s="363"/>
      <c r="H97" s="363">
        <f>+WTI_III!H97-'WTI_III-Prior'!H97</f>
        <v>0</v>
      </c>
      <c r="I97" s="363">
        <f>+WTI_III!I97-'WTI_III-Prior'!I97</f>
        <v>0</v>
      </c>
      <c r="J97" s="363">
        <f>+WTI_III!J97-'WTI_III-Prior'!J97</f>
        <v>0</v>
      </c>
      <c r="K97" s="363">
        <f>+WTI_III!K97-'WTI_III-Prior'!K97</f>
        <v>0</v>
      </c>
      <c r="L97" s="334">
        <f t="shared" si="13"/>
        <v>0</v>
      </c>
      <c r="M97" s="363"/>
      <c r="N97" s="395">
        <f t="shared" si="14"/>
        <v>39264</v>
      </c>
      <c r="O97" s="445">
        <f t="shared" si="15"/>
        <v>0</v>
      </c>
      <c r="P97" s="445">
        <f t="shared" si="16"/>
        <v>0</v>
      </c>
      <c r="Q97" s="446">
        <f t="shared" si="17"/>
        <v>0</v>
      </c>
      <c r="R97" s="407"/>
    </row>
    <row r="98" spans="1:53" s="260" customFormat="1" ht="12.95" hidden="1" customHeight="1" x14ac:dyDescent="0.2">
      <c r="A98" s="395">
        <v>39295</v>
      </c>
      <c r="B98" s="363">
        <f>+WTI_III!B98-'WTI_III-Prior'!B98</f>
        <v>0</v>
      </c>
      <c r="C98" s="363">
        <f>+WTI_III!C98-'WTI_III-Prior'!C98</f>
        <v>0</v>
      </c>
      <c r="D98" s="363">
        <f>+WTI_III!D98-'WTI_III-Prior'!D98</f>
        <v>0</v>
      </c>
      <c r="E98" s="363">
        <f>+WTI_III!E98-'WTI_III-Prior'!E98</f>
        <v>0</v>
      </c>
      <c r="F98" s="334">
        <f t="shared" si="12"/>
        <v>0</v>
      </c>
      <c r="G98" s="363"/>
      <c r="H98" s="363">
        <f>+WTI_III!H98-'WTI_III-Prior'!H98</f>
        <v>0</v>
      </c>
      <c r="I98" s="363">
        <f>+WTI_III!I98-'WTI_III-Prior'!I98</f>
        <v>0</v>
      </c>
      <c r="J98" s="363">
        <f>+WTI_III!J98-'WTI_III-Prior'!J98</f>
        <v>0</v>
      </c>
      <c r="K98" s="363">
        <f>+WTI_III!K98-'WTI_III-Prior'!K98</f>
        <v>0</v>
      </c>
      <c r="L98" s="334">
        <f t="shared" si="13"/>
        <v>0</v>
      </c>
      <c r="M98" s="363"/>
      <c r="N98" s="395">
        <f t="shared" si="14"/>
        <v>39295</v>
      </c>
      <c r="O98" s="445">
        <f t="shared" si="15"/>
        <v>0</v>
      </c>
      <c r="P98" s="445">
        <f t="shared" si="16"/>
        <v>0</v>
      </c>
      <c r="Q98" s="446">
        <f t="shared" si="17"/>
        <v>0</v>
      </c>
      <c r="R98" s="407"/>
      <c r="S98" s="181"/>
      <c r="T98" s="181"/>
      <c r="U98" s="181"/>
      <c r="V98" s="181"/>
      <c r="W98" s="181"/>
      <c r="X98" s="181"/>
      <c r="Y98" s="181"/>
      <c r="Z98" s="181"/>
      <c r="AA98" s="181"/>
      <c r="AB98" s="181"/>
      <c r="AC98" s="181"/>
      <c r="AD98" s="181"/>
      <c r="AE98" s="181"/>
      <c r="AF98" s="181"/>
      <c r="AG98" s="181"/>
      <c r="AH98" s="181"/>
      <c r="AI98" s="181"/>
      <c r="AJ98" s="181"/>
      <c r="AK98" s="181"/>
      <c r="AL98" s="181"/>
      <c r="AM98" s="181"/>
      <c r="AN98" s="181"/>
      <c r="AO98" s="181"/>
      <c r="AP98" s="181"/>
      <c r="AQ98" s="181"/>
      <c r="AR98" s="181"/>
      <c r="AS98" s="181"/>
      <c r="AT98" s="181"/>
      <c r="AU98" s="181"/>
      <c r="AV98" s="181"/>
      <c r="AW98" s="181"/>
      <c r="AX98" s="181"/>
      <c r="AY98" s="181"/>
      <c r="AZ98" s="181"/>
      <c r="BA98" s="181"/>
    </row>
    <row r="99" spans="1:53" s="181" customFormat="1" ht="12.95" hidden="1" customHeight="1" x14ac:dyDescent="0.2">
      <c r="A99" s="397">
        <v>39326</v>
      </c>
      <c r="B99" s="364">
        <f>+WTI_III!B99-'WTI_III-Prior'!B99</f>
        <v>0</v>
      </c>
      <c r="C99" s="364">
        <f>+WTI_III!C99-'WTI_III-Prior'!C99</f>
        <v>0</v>
      </c>
      <c r="D99" s="364">
        <f>+WTI_III!D99-'WTI_III-Prior'!D99</f>
        <v>0</v>
      </c>
      <c r="E99" s="364">
        <f>+WTI_III!E99-'WTI_III-Prior'!E99</f>
        <v>0</v>
      </c>
      <c r="F99" s="336">
        <f t="shared" si="12"/>
        <v>0</v>
      </c>
      <c r="G99" s="364"/>
      <c r="H99" s="364">
        <f>+WTI_III!H99-'WTI_III-Prior'!H99</f>
        <v>0</v>
      </c>
      <c r="I99" s="364">
        <f>+WTI_III!I99-'WTI_III-Prior'!I99</f>
        <v>0</v>
      </c>
      <c r="J99" s="364">
        <f>+WTI_III!J99-'WTI_III-Prior'!J99</f>
        <v>0</v>
      </c>
      <c r="K99" s="364">
        <f>+WTI_III!K99-'WTI_III-Prior'!K99</f>
        <v>0</v>
      </c>
      <c r="L99" s="336">
        <f t="shared" si="13"/>
        <v>0</v>
      </c>
      <c r="M99" s="364"/>
      <c r="N99" s="397">
        <f t="shared" si="14"/>
        <v>39326</v>
      </c>
      <c r="O99" s="448">
        <f t="shared" si="15"/>
        <v>0</v>
      </c>
      <c r="P99" s="448">
        <f t="shared" si="16"/>
        <v>0</v>
      </c>
      <c r="Q99" s="449">
        <f t="shared" si="17"/>
        <v>0</v>
      </c>
      <c r="R99" s="407"/>
    </row>
    <row r="100" spans="1:53" s="181" customFormat="1" ht="12.95" hidden="1" customHeight="1" x14ac:dyDescent="0.2">
      <c r="A100" s="395">
        <v>39356</v>
      </c>
      <c r="B100" s="363">
        <f>+WTI_III!B100-'WTI_III-Prior'!B100</f>
        <v>0</v>
      </c>
      <c r="C100" s="363">
        <f>+WTI_III!C100-'WTI_III-Prior'!C100</f>
        <v>0</v>
      </c>
      <c r="D100" s="363">
        <f>+WTI_III!D100-'WTI_III-Prior'!D100</f>
        <v>0</v>
      </c>
      <c r="E100" s="363">
        <f>+WTI_III!E100-'WTI_III-Prior'!E100</f>
        <v>0</v>
      </c>
      <c r="F100" s="334">
        <f t="shared" si="12"/>
        <v>0</v>
      </c>
      <c r="G100" s="363"/>
      <c r="H100" s="363">
        <f>+WTI_III!H100-'WTI_III-Prior'!H100</f>
        <v>0</v>
      </c>
      <c r="I100" s="363">
        <f>+WTI_III!I100-'WTI_III-Prior'!I100</f>
        <v>0</v>
      </c>
      <c r="J100" s="363">
        <f>+WTI_III!J100-'WTI_III-Prior'!J100</f>
        <v>0</v>
      </c>
      <c r="K100" s="363">
        <f>+WTI_III!K100-'WTI_III-Prior'!K100</f>
        <v>0</v>
      </c>
      <c r="L100" s="334">
        <f t="shared" si="13"/>
        <v>0</v>
      </c>
      <c r="M100" s="363"/>
      <c r="N100" s="395">
        <f t="shared" si="14"/>
        <v>39356</v>
      </c>
      <c r="O100" s="445">
        <f t="shared" si="15"/>
        <v>0</v>
      </c>
      <c r="P100" s="445">
        <f t="shared" si="16"/>
        <v>0</v>
      </c>
      <c r="Q100" s="446">
        <f t="shared" si="17"/>
        <v>0</v>
      </c>
      <c r="R100" s="407"/>
    </row>
    <row r="101" spans="1:53" s="181" customFormat="1" ht="12.95" hidden="1" customHeight="1" x14ac:dyDescent="0.2">
      <c r="A101" s="395">
        <v>39387</v>
      </c>
      <c r="B101" s="363">
        <f>+WTI_III!B101-'WTI_III-Prior'!B101</f>
        <v>0</v>
      </c>
      <c r="C101" s="363">
        <f>+WTI_III!C101-'WTI_III-Prior'!C101</f>
        <v>0</v>
      </c>
      <c r="D101" s="363">
        <f>+WTI_III!D101-'WTI_III-Prior'!D101</f>
        <v>0</v>
      </c>
      <c r="E101" s="363">
        <f>+WTI_III!E101-'WTI_III-Prior'!E101</f>
        <v>0</v>
      </c>
      <c r="F101" s="334">
        <f t="shared" si="12"/>
        <v>0</v>
      </c>
      <c r="G101" s="363"/>
      <c r="H101" s="363">
        <f>+WTI_III!H101-'WTI_III-Prior'!H101</f>
        <v>0</v>
      </c>
      <c r="I101" s="363">
        <f>+WTI_III!I101-'WTI_III-Prior'!I101</f>
        <v>0</v>
      </c>
      <c r="J101" s="363">
        <f>+WTI_III!J101-'WTI_III-Prior'!J101</f>
        <v>0</v>
      </c>
      <c r="K101" s="363">
        <f>+WTI_III!K101-'WTI_III-Prior'!K101</f>
        <v>0</v>
      </c>
      <c r="L101" s="334">
        <f t="shared" si="13"/>
        <v>0</v>
      </c>
      <c r="M101" s="363"/>
      <c r="N101" s="395">
        <f t="shared" si="14"/>
        <v>39387</v>
      </c>
      <c r="O101" s="445">
        <f t="shared" si="15"/>
        <v>0</v>
      </c>
      <c r="P101" s="445">
        <f t="shared" si="16"/>
        <v>0</v>
      </c>
      <c r="Q101" s="446">
        <f t="shared" si="17"/>
        <v>0</v>
      </c>
      <c r="R101" s="407"/>
    </row>
    <row r="102" spans="1:53" s="181" customFormat="1" ht="12.95" hidden="1" customHeight="1" thickBot="1" x14ac:dyDescent="0.25">
      <c r="A102" s="399">
        <v>39417</v>
      </c>
      <c r="B102" s="365">
        <f>+WTI_III!B102-'WTI_III-Prior'!B102</f>
        <v>0</v>
      </c>
      <c r="C102" s="365">
        <f>+WTI_III!C102-'WTI_III-Prior'!C102</f>
        <v>0</v>
      </c>
      <c r="D102" s="365">
        <f>+WTI_III!D102-'WTI_III-Prior'!D102</f>
        <v>0</v>
      </c>
      <c r="E102" s="365">
        <f>+WTI_III!E102-'WTI_III-Prior'!E102</f>
        <v>0</v>
      </c>
      <c r="F102" s="338">
        <f t="shared" si="12"/>
        <v>0</v>
      </c>
      <c r="G102" s="365"/>
      <c r="H102" s="365">
        <f>+WTI_III!H102-'WTI_III-Prior'!H102</f>
        <v>0</v>
      </c>
      <c r="I102" s="365">
        <f>+WTI_III!I102-'WTI_III-Prior'!I102</f>
        <v>0</v>
      </c>
      <c r="J102" s="365">
        <f>+WTI_III!J102-'WTI_III-Prior'!J102</f>
        <v>0</v>
      </c>
      <c r="K102" s="365">
        <f>+WTI_III!K102-'WTI_III-Prior'!K102</f>
        <v>0</v>
      </c>
      <c r="L102" s="338">
        <f t="shared" si="13"/>
        <v>0</v>
      </c>
      <c r="M102" s="365"/>
      <c r="N102" s="399">
        <f t="shared" si="14"/>
        <v>39417</v>
      </c>
      <c r="O102" s="451">
        <f t="shared" si="15"/>
        <v>0</v>
      </c>
      <c r="P102" s="451">
        <f t="shared" si="16"/>
        <v>0</v>
      </c>
      <c r="Q102" s="452">
        <f t="shared" si="17"/>
        <v>0</v>
      </c>
      <c r="R102" s="407"/>
    </row>
    <row r="103" spans="1:53" s="181" customFormat="1" ht="12.95" hidden="1" customHeight="1" x14ac:dyDescent="0.2">
      <c r="A103" s="395">
        <v>39448</v>
      </c>
      <c r="B103" s="363">
        <f>+WTI_III!B103-'WTI_III-Prior'!B103</f>
        <v>0</v>
      </c>
      <c r="C103" s="363">
        <f>+WTI_III!C103-'WTI_III-Prior'!C103</f>
        <v>0</v>
      </c>
      <c r="D103" s="363">
        <f>+WTI_III!D103-'WTI_III-Prior'!D103</f>
        <v>0</v>
      </c>
      <c r="E103" s="363">
        <f>+WTI_III!E103-'WTI_III-Prior'!E103</f>
        <v>0</v>
      </c>
      <c r="F103" s="334">
        <f t="shared" si="12"/>
        <v>0</v>
      </c>
      <c r="G103" s="363"/>
      <c r="H103" s="363">
        <f>+WTI_III!H103-'WTI_III-Prior'!H103</f>
        <v>0</v>
      </c>
      <c r="I103" s="363">
        <f>+WTI_III!I103-'WTI_III-Prior'!I103</f>
        <v>0</v>
      </c>
      <c r="J103" s="363">
        <f>+WTI_III!J103-'WTI_III-Prior'!J103</f>
        <v>0</v>
      </c>
      <c r="K103" s="363">
        <f>+WTI_III!K103-'WTI_III-Prior'!K103</f>
        <v>0</v>
      </c>
      <c r="L103" s="334">
        <f t="shared" si="13"/>
        <v>0</v>
      </c>
      <c r="M103" s="363"/>
      <c r="N103" s="395">
        <f t="shared" si="14"/>
        <v>39448</v>
      </c>
      <c r="O103" s="445">
        <f t="shared" si="15"/>
        <v>0</v>
      </c>
      <c r="P103" s="445">
        <f t="shared" si="16"/>
        <v>0</v>
      </c>
      <c r="Q103" s="446">
        <f t="shared" si="17"/>
        <v>0</v>
      </c>
      <c r="R103" s="407"/>
    </row>
    <row r="104" spans="1:53" s="264" customFormat="1" ht="12.95" hidden="1" customHeight="1" thickBot="1" x14ac:dyDescent="0.25">
      <c r="A104" s="395">
        <v>39479</v>
      </c>
      <c r="B104" s="363">
        <f>+WTI_III!B104-'WTI_III-Prior'!B104</f>
        <v>0</v>
      </c>
      <c r="C104" s="363">
        <f>+WTI_III!C104-'WTI_III-Prior'!C104</f>
        <v>0</v>
      </c>
      <c r="D104" s="363">
        <f>+WTI_III!D104-'WTI_III-Prior'!D104</f>
        <v>0</v>
      </c>
      <c r="E104" s="363">
        <f>+WTI_III!E104-'WTI_III-Prior'!E104</f>
        <v>0</v>
      </c>
      <c r="F104" s="335">
        <f t="shared" si="12"/>
        <v>0</v>
      </c>
      <c r="G104" s="396"/>
      <c r="H104" s="363">
        <f>+WTI_III!H104-'WTI_III-Prior'!H104</f>
        <v>0</v>
      </c>
      <c r="I104" s="363">
        <f>+WTI_III!I104-'WTI_III-Prior'!I104</f>
        <v>0</v>
      </c>
      <c r="J104" s="363">
        <f>+WTI_III!J104-'WTI_III-Prior'!J104</f>
        <v>0</v>
      </c>
      <c r="K104" s="363">
        <f>+WTI_III!K104-'WTI_III-Prior'!K104</f>
        <v>0</v>
      </c>
      <c r="L104" s="335">
        <f t="shared" si="13"/>
        <v>0</v>
      </c>
      <c r="M104" s="396"/>
      <c r="N104" s="420">
        <f t="shared" si="14"/>
        <v>39479</v>
      </c>
      <c r="O104" s="447">
        <f t="shared" si="15"/>
        <v>0</v>
      </c>
      <c r="P104" s="447">
        <f t="shared" si="16"/>
        <v>0</v>
      </c>
      <c r="Q104" s="447">
        <f t="shared" si="17"/>
        <v>0</v>
      </c>
      <c r="R104" s="407"/>
      <c r="S104" s="181"/>
      <c r="T104" s="181"/>
      <c r="U104" s="181"/>
      <c r="V104" s="181"/>
      <c r="W104" s="181"/>
      <c r="X104" s="181"/>
      <c r="Y104" s="181"/>
      <c r="Z104" s="181"/>
      <c r="AA104" s="181"/>
      <c r="AB104" s="181"/>
      <c r="AC104" s="181"/>
      <c r="AD104" s="181"/>
      <c r="AE104" s="181"/>
      <c r="AF104" s="181"/>
      <c r="AG104" s="181"/>
      <c r="AH104" s="181"/>
      <c r="AI104" s="181"/>
      <c r="AJ104" s="181"/>
      <c r="AK104" s="181"/>
      <c r="AL104" s="181"/>
      <c r="AM104" s="181"/>
      <c r="AN104" s="181"/>
      <c r="AO104" s="181"/>
      <c r="AP104" s="181"/>
      <c r="AQ104" s="181"/>
      <c r="AR104" s="181"/>
      <c r="AS104" s="181"/>
      <c r="AT104" s="181"/>
      <c r="AU104" s="181"/>
      <c r="AV104" s="181"/>
      <c r="AW104" s="181"/>
      <c r="AX104" s="181"/>
      <c r="AY104" s="181"/>
      <c r="AZ104" s="181"/>
      <c r="BA104" s="181"/>
    </row>
    <row r="105" spans="1:53" s="181" customFormat="1" ht="12.95" hidden="1" customHeight="1" x14ac:dyDescent="0.2">
      <c r="A105" s="397">
        <v>39508</v>
      </c>
      <c r="B105" s="364">
        <f>+WTI_III!B105-'WTI_III-Prior'!B105</f>
        <v>0</v>
      </c>
      <c r="C105" s="364">
        <f>+WTI_III!C105-'WTI_III-Prior'!C105</f>
        <v>0</v>
      </c>
      <c r="D105" s="364">
        <f>+WTI_III!D105-'WTI_III-Prior'!D105</f>
        <v>0</v>
      </c>
      <c r="E105" s="364">
        <f>+WTI_III!E105-'WTI_III-Prior'!E105</f>
        <v>0</v>
      </c>
      <c r="F105" s="336">
        <f t="shared" si="12"/>
        <v>0</v>
      </c>
      <c r="G105" s="364"/>
      <c r="H105" s="364">
        <f>+WTI_III!H105-'WTI_III-Prior'!H105</f>
        <v>0</v>
      </c>
      <c r="I105" s="364">
        <f>+WTI_III!I105-'WTI_III-Prior'!I105</f>
        <v>0</v>
      </c>
      <c r="J105" s="364">
        <f>+WTI_III!J105-'WTI_III-Prior'!J105</f>
        <v>0</v>
      </c>
      <c r="K105" s="364">
        <f>+WTI_III!K105-'WTI_III-Prior'!K105</f>
        <v>0</v>
      </c>
      <c r="L105" s="336">
        <f t="shared" si="13"/>
        <v>0</v>
      </c>
      <c r="M105" s="364"/>
      <c r="N105" s="397">
        <f t="shared" si="14"/>
        <v>39508</v>
      </c>
      <c r="O105" s="448">
        <f t="shared" si="15"/>
        <v>0</v>
      </c>
      <c r="P105" s="448">
        <f t="shared" si="16"/>
        <v>0</v>
      </c>
      <c r="Q105" s="449">
        <f t="shared" si="17"/>
        <v>0</v>
      </c>
      <c r="R105" s="407"/>
    </row>
    <row r="106" spans="1:53" s="181" customFormat="1" ht="12.95" hidden="1" customHeight="1" x14ac:dyDescent="0.2">
      <c r="A106" s="395">
        <v>39539</v>
      </c>
      <c r="B106" s="363">
        <f>+WTI_III!B106-'WTI_III-Prior'!B106</f>
        <v>0</v>
      </c>
      <c r="C106" s="363">
        <f>+WTI_III!C106-'WTI_III-Prior'!C106</f>
        <v>0</v>
      </c>
      <c r="D106" s="363">
        <f>+WTI_III!D106-'WTI_III-Prior'!D106</f>
        <v>0</v>
      </c>
      <c r="E106" s="363">
        <f>+WTI_III!E106-'WTI_III-Prior'!E106</f>
        <v>0</v>
      </c>
      <c r="F106" s="337">
        <f t="shared" si="12"/>
        <v>0</v>
      </c>
      <c r="G106" s="363"/>
      <c r="H106" s="363">
        <f>+WTI_III!H106-'WTI_III-Prior'!H106</f>
        <v>0</v>
      </c>
      <c r="I106" s="363">
        <f>+WTI_III!I106-'WTI_III-Prior'!I106</f>
        <v>0</v>
      </c>
      <c r="J106" s="363">
        <f>+WTI_III!J106-'WTI_III-Prior'!J106</f>
        <v>0</v>
      </c>
      <c r="K106" s="363">
        <f>+WTI_III!K106-'WTI_III-Prior'!K106</f>
        <v>0</v>
      </c>
      <c r="L106" s="337">
        <f t="shared" si="13"/>
        <v>0</v>
      </c>
      <c r="M106" s="363"/>
      <c r="N106" s="395">
        <f t="shared" si="14"/>
        <v>39539</v>
      </c>
      <c r="O106" s="445">
        <f t="shared" si="15"/>
        <v>0</v>
      </c>
      <c r="P106" s="445">
        <f t="shared" si="16"/>
        <v>0</v>
      </c>
      <c r="Q106" s="450">
        <f t="shared" si="17"/>
        <v>0</v>
      </c>
      <c r="R106" s="407"/>
    </row>
    <row r="107" spans="1:53" s="181" customFormat="1" ht="12.95" hidden="1" customHeight="1" x14ac:dyDescent="0.2">
      <c r="A107" s="395">
        <v>39569</v>
      </c>
      <c r="B107" s="363">
        <f>+WTI_III!B107-'WTI_III-Prior'!B107</f>
        <v>0</v>
      </c>
      <c r="C107" s="363">
        <f>+WTI_III!C107-'WTI_III-Prior'!C107</f>
        <v>0</v>
      </c>
      <c r="D107" s="363">
        <f>+WTI_III!D107-'WTI_III-Prior'!D107</f>
        <v>0</v>
      </c>
      <c r="E107" s="363">
        <f>+WTI_III!E107-'WTI_III-Prior'!E107</f>
        <v>0</v>
      </c>
      <c r="F107" s="334">
        <f t="shared" si="12"/>
        <v>0</v>
      </c>
      <c r="G107" s="363"/>
      <c r="H107" s="363">
        <f>+WTI_III!H107-'WTI_III-Prior'!H107</f>
        <v>0</v>
      </c>
      <c r="I107" s="363">
        <f>+WTI_III!I107-'WTI_III-Prior'!I107</f>
        <v>0</v>
      </c>
      <c r="J107" s="363">
        <f>+WTI_III!J107-'WTI_III-Prior'!J107</f>
        <v>0</v>
      </c>
      <c r="K107" s="363">
        <f>+WTI_III!K107-'WTI_III-Prior'!K107</f>
        <v>0</v>
      </c>
      <c r="L107" s="334">
        <f t="shared" si="13"/>
        <v>0</v>
      </c>
      <c r="M107" s="363"/>
      <c r="N107" s="395">
        <f t="shared" si="14"/>
        <v>39569</v>
      </c>
      <c r="O107" s="445">
        <f t="shared" si="15"/>
        <v>0</v>
      </c>
      <c r="P107" s="445">
        <f t="shared" si="16"/>
        <v>0</v>
      </c>
      <c r="Q107" s="446">
        <f t="shared" si="17"/>
        <v>0</v>
      </c>
      <c r="R107" s="407"/>
    </row>
    <row r="108" spans="1:53" s="181" customFormat="1" ht="12.95" hidden="1" customHeight="1" x14ac:dyDescent="0.2">
      <c r="A108" s="397">
        <v>39600</v>
      </c>
      <c r="B108" s="364">
        <f>+WTI_III!B108-'WTI_III-Prior'!B108</f>
        <v>0</v>
      </c>
      <c r="C108" s="364">
        <f>+WTI_III!C108-'WTI_III-Prior'!C108</f>
        <v>0</v>
      </c>
      <c r="D108" s="364">
        <f>+WTI_III!D108-'WTI_III-Prior'!D108</f>
        <v>0</v>
      </c>
      <c r="E108" s="364">
        <f>+WTI_III!E108-'WTI_III-Prior'!E108</f>
        <v>0</v>
      </c>
      <c r="F108" s="336">
        <f t="shared" si="12"/>
        <v>0</v>
      </c>
      <c r="G108" s="364"/>
      <c r="H108" s="364">
        <f>+WTI_III!H108-'WTI_III-Prior'!H108</f>
        <v>0</v>
      </c>
      <c r="I108" s="364">
        <f>+WTI_III!I108-'WTI_III-Prior'!I108</f>
        <v>0</v>
      </c>
      <c r="J108" s="364">
        <f>+WTI_III!J108-'WTI_III-Prior'!J108</f>
        <v>0</v>
      </c>
      <c r="K108" s="364">
        <f>+WTI_III!K108-'WTI_III-Prior'!K108</f>
        <v>0</v>
      </c>
      <c r="L108" s="336">
        <f t="shared" si="13"/>
        <v>0</v>
      </c>
      <c r="M108" s="364"/>
      <c r="N108" s="397">
        <f t="shared" si="14"/>
        <v>39600</v>
      </c>
      <c r="O108" s="448">
        <f t="shared" si="15"/>
        <v>0</v>
      </c>
      <c r="P108" s="448">
        <f t="shared" si="16"/>
        <v>0</v>
      </c>
      <c r="Q108" s="449">
        <f t="shared" si="17"/>
        <v>0</v>
      </c>
      <c r="R108" s="407"/>
    </row>
    <row r="109" spans="1:53" s="181" customFormat="1" ht="12.95" hidden="1" customHeight="1" x14ac:dyDescent="0.2">
      <c r="A109" s="395">
        <v>39630</v>
      </c>
      <c r="B109" s="363">
        <f>+WTI_III!B109-'WTI_III-Prior'!B109</f>
        <v>0</v>
      </c>
      <c r="C109" s="363">
        <f>+WTI_III!C109-'WTI_III-Prior'!C109</f>
        <v>0</v>
      </c>
      <c r="D109" s="363">
        <f>+WTI_III!D109-'WTI_III-Prior'!D109</f>
        <v>0</v>
      </c>
      <c r="E109" s="363">
        <f>+WTI_III!E109-'WTI_III-Prior'!E109</f>
        <v>0</v>
      </c>
      <c r="F109" s="334">
        <f t="shared" si="12"/>
        <v>0</v>
      </c>
      <c r="G109" s="363"/>
      <c r="H109" s="363">
        <f>+WTI_III!H109-'WTI_III-Prior'!H109</f>
        <v>0</v>
      </c>
      <c r="I109" s="363">
        <f>+WTI_III!I109-'WTI_III-Prior'!I109</f>
        <v>0</v>
      </c>
      <c r="J109" s="363">
        <f>+WTI_III!J109-'WTI_III-Prior'!J109</f>
        <v>0</v>
      </c>
      <c r="K109" s="363">
        <f>+WTI_III!K109-'WTI_III-Prior'!K109</f>
        <v>0</v>
      </c>
      <c r="L109" s="334">
        <f t="shared" si="13"/>
        <v>0</v>
      </c>
      <c r="M109" s="363"/>
      <c r="N109" s="395">
        <f t="shared" si="14"/>
        <v>39630</v>
      </c>
      <c r="O109" s="445">
        <f t="shared" si="15"/>
        <v>0</v>
      </c>
      <c r="P109" s="445">
        <f t="shared" si="16"/>
        <v>0</v>
      </c>
      <c r="Q109" s="446">
        <f t="shared" si="17"/>
        <v>0</v>
      </c>
      <c r="R109" s="407"/>
    </row>
    <row r="110" spans="1:53" s="181" customFormat="1" ht="12.95" hidden="1" customHeight="1" x14ac:dyDescent="0.2">
      <c r="A110" s="395">
        <v>39661</v>
      </c>
      <c r="B110" s="363">
        <f>+WTI_III!B110-'WTI_III-Prior'!B110</f>
        <v>0</v>
      </c>
      <c r="C110" s="363">
        <f>+WTI_III!C110-'WTI_III-Prior'!C110</f>
        <v>0</v>
      </c>
      <c r="D110" s="363">
        <f>+WTI_III!D110-'WTI_III-Prior'!D110</f>
        <v>0</v>
      </c>
      <c r="E110" s="363">
        <f>+WTI_III!E110-'WTI_III-Prior'!E110</f>
        <v>0</v>
      </c>
      <c r="F110" s="334">
        <f t="shared" si="12"/>
        <v>0</v>
      </c>
      <c r="G110" s="363"/>
      <c r="H110" s="363">
        <f>+WTI_III!H110-'WTI_III-Prior'!H110</f>
        <v>0</v>
      </c>
      <c r="I110" s="363">
        <f>+WTI_III!I110-'WTI_III-Prior'!I110</f>
        <v>0</v>
      </c>
      <c r="J110" s="363">
        <f>+WTI_III!J110-'WTI_III-Prior'!J110</f>
        <v>0</v>
      </c>
      <c r="K110" s="363">
        <f>+WTI_III!K110-'WTI_III-Prior'!K110</f>
        <v>0</v>
      </c>
      <c r="L110" s="334">
        <f t="shared" si="13"/>
        <v>0</v>
      </c>
      <c r="M110" s="363"/>
      <c r="N110" s="395">
        <f t="shared" si="14"/>
        <v>39661</v>
      </c>
      <c r="O110" s="445">
        <f t="shared" si="15"/>
        <v>0</v>
      </c>
      <c r="P110" s="445">
        <f t="shared" si="16"/>
        <v>0</v>
      </c>
      <c r="Q110" s="446">
        <f t="shared" si="17"/>
        <v>0</v>
      </c>
      <c r="R110" s="407"/>
    </row>
    <row r="111" spans="1:53" s="181" customFormat="1" ht="12.95" hidden="1" customHeight="1" x14ac:dyDescent="0.2">
      <c r="A111" s="397">
        <v>39692</v>
      </c>
      <c r="B111" s="364">
        <f>+WTI_III!B111-'WTI_III-Prior'!B111</f>
        <v>0</v>
      </c>
      <c r="C111" s="364">
        <f>+WTI_III!C111-'WTI_III-Prior'!C111</f>
        <v>0</v>
      </c>
      <c r="D111" s="364">
        <f>+WTI_III!D111-'WTI_III-Prior'!D111</f>
        <v>0</v>
      </c>
      <c r="E111" s="364">
        <f>+WTI_III!E111-'WTI_III-Prior'!E111</f>
        <v>0</v>
      </c>
      <c r="F111" s="336">
        <f t="shared" si="12"/>
        <v>0</v>
      </c>
      <c r="G111" s="364"/>
      <c r="H111" s="364">
        <f>+WTI_III!H111-'WTI_III-Prior'!H111</f>
        <v>0</v>
      </c>
      <c r="I111" s="364">
        <f>+WTI_III!I111-'WTI_III-Prior'!I111</f>
        <v>0</v>
      </c>
      <c r="J111" s="364">
        <f>+WTI_III!J111-'WTI_III-Prior'!J111</f>
        <v>0</v>
      </c>
      <c r="K111" s="364">
        <f>+WTI_III!K111-'WTI_III-Prior'!K111</f>
        <v>0</v>
      </c>
      <c r="L111" s="336">
        <f t="shared" si="13"/>
        <v>0</v>
      </c>
      <c r="M111" s="364"/>
      <c r="N111" s="397">
        <f t="shared" si="14"/>
        <v>39692</v>
      </c>
      <c r="O111" s="448">
        <f t="shared" si="15"/>
        <v>0</v>
      </c>
      <c r="P111" s="448">
        <f t="shared" si="16"/>
        <v>0</v>
      </c>
      <c r="Q111" s="449">
        <f t="shared" si="17"/>
        <v>0</v>
      </c>
      <c r="R111" s="407"/>
    </row>
    <row r="112" spans="1:53" s="181" customFormat="1" ht="12.95" hidden="1" customHeight="1" x14ac:dyDescent="0.2">
      <c r="A112" s="395">
        <v>39722</v>
      </c>
      <c r="B112" s="363">
        <f>+WTI_III!B112-'WTI_III-Prior'!B112</f>
        <v>0</v>
      </c>
      <c r="C112" s="363">
        <f>+WTI_III!C112-'WTI_III-Prior'!C112</f>
        <v>0</v>
      </c>
      <c r="D112" s="363">
        <f>+WTI_III!D112-'WTI_III-Prior'!D112</f>
        <v>0</v>
      </c>
      <c r="E112" s="363">
        <f>+WTI_III!E112-'WTI_III-Prior'!E112</f>
        <v>0</v>
      </c>
      <c r="F112" s="334">
        <f t="shared" si="12"/>
        <v>0</v>
      </c>
      <c r="G112" s="363"/>
      <c r="H112" s="363">
        <f>+WTI_III!H112-'WTI_III-Prior'!H112</f>
        <v>0</v>
      </c>
      <c r="I112" s="363">
        <f>+WTI_III!I112-'WTI_III-Prior'!I112</f>
        <v>0</v>
      </c>
      <c r="J112" s="363">
        <f>+WTI_III!J112-'WTI_III-Prior'!J112</f>
        <v>0</v>
      </c>
      <c r="K112" s="363">
        <f>+WTI_III!K112-'WTI_III-Prior'!K112</f>
        <v>0</v>
      </c>
      <c r="L112" s="334">
        <f t="shared" si="13"/>
        <v>0</v>
      </c>
      <c r="M112" s="363"/>
      <c r="N112" s="395">
        <f t="shared" si="14"/>
        <v>39722</v>
      </c>
      <c r="O112" s="445">
        <f t="shared" si="15"/>
        <v>0</v>
      </c>
      <c r="P112" s="445">
        <f t="shared" si="16"/>
        <v>0</v>
      </c>
      <c r="Q112" s="446">
        <f t="shared" si="17"/>
        <v>0</v>
      </c>
      <c r="R112" s="407"/>
    </row>
    <row r="113" spans="1:18" s="181" customFormat="1" ht="12.95" hidden="1" customHeight="1" x14ac:dyDescent="0.2">
      <c r="A113" s="395">
        <v>39753</v>
      </c>
      <c r="B113" s="363">
        <f>+WTI_III!B113-'WTI_III-Prior'!B113</f>
        <v>0</v>
      </c>
      <c r="C113" s="363">
        <f>+WTI_III!C113-'WTI_III-Prior'!C113</f>
        <v>0</v>
      </c>
      <c r="D113" s="363">
        <f>+WTI_III!D113-'WTI_III-Prior'!D113</f>
        <v>0</v>
      </c>
      <c r="E113" s="363">
        <f>+WTI_III!E113-'WTI_III-Prior'!E113</f>
        <v>0</v>
      </c>
      <c r="F113" s="334">
        <f t="shared" si="12"/>
        <v>0</v>
      </c>
      <c r="G113" s="363"/>
      <c r="H113" s="363">
        <f>+WTI_III!H113-'WTI_III-Prior'!H113</f>
        <v>0</v>
      </c>
      <c r="I113" s="363">
        <f>+WTI_III!I113-'WTI_III-Prior'!I113</f>
        <v>0</v>
      </c>
      <c r="J113" s="363">
        <f>+WTI_III!J113-'WTI_III-Prior'!J113</f>
        <v>0</v>
      </c>
      <c r="K113" s="363">
        <f>+WTI_III!K113-'WTI_III-Prior'!K113</f>
        <v>0</v>
      </c>
      <c r="L113" s="334">
        <f t="shared" si="13"/>
        <v>0</v>
      </c>
      <c r="M113" s="363"/>
      <c r="N113" s="395">
        <f t="shared" si="14"/>
        <v>39753</v>
      </c>
      <c r="O113" s="445">
        <f t="shared" si="15"/>
        <v>0</v>
      </c>
      <c r="P113" s="445">
        <f t="shared" si="16"/>
        <v>0</v>
      </c>
      <c r="Q113" s="446">
        <f t="shared" si="17"/>
        <v>0</v>
      </c>
      <c r="R113" s="407"/>
    </row>
    <row r="114" spans="1:18" s="181" customFormat="1" ht="12.95" hidden="1" customHeight="1" thickBot="1" x14ac:dyDescent="0.25">
      <c r="A114" s="399">
        <v>39783</v>
      </c>
      <c r="B114" s="365">
        <f>+WTI_III!B114-'WTI_III-Prior'!B114</f>
        <v>0</v>
      </c>
      <c r="C114" s="365">
        <f>+WTI_III!C114-'WTI_III-Prior'!C114</f>
        <v>0</v>
      </c>
      <c r="D114" s="365">
        <f>+WTI_III!D114-'WTI_III-Prior'!D114</f>
        <v>0</v>
      </c>
      <c r="E114" s="365">
        <f>+WTI_III!E114-'WTI_III-Prior'!E114</f>
        <v>0</v>
      </c>
      <c r="F114" s="338">
        <f t="shared" si="12"/>
        <v>0</v>
      </c>
      <c r="G114" s="365"/>
      <c r="H114" s="365">
        <f>+WTI_III!H114-'WTI_III-Prior'!H114</f>
        <v>0</v>
      </c>
      <c r="I114" s="365">
        <f>+WTI_III!I114-'WTI_III-Prior'!I114</f>
        <v>0</v>
      </c>
      <c r="J114" s="365">
        <f>+WTI_III!J114-'WTI_III-Prior'!J114</f>
        <v>0</v>
      </c>
      <c r="K114" s="365">
        <f>+WTI_III!K114-'WTI_III-Prior'!K114</f>
        <v>0</v>
      </c>
      <c r="L114" s="338">
        <f t="shared" si="13"/>
        <v>0</v>
      </c>
      <c r="M114" s="365"/>
      <c r="N114" s="399">
        <f t="shared" si="14"/>
        <v>39783</v>
      </c>
      <c r="O114" s="451">
        <f t="shared" si="15"/>
        <v>0</v>
      </c>
      <c r="P114" s="451">
        <f t="shared" si="16"/>
        <v>0</v>
      </c>
      <c r="Q114" s="452">
        <f t="shared" si="17"/>
        <v>0</v>
      </c>
      <c r="R114" s="407"/>
    </row>
    <row r="115" spans="1:18" s="181" customFormat="1" ht="12.95" hidden="1" customHeight="1" x14ac:dyDescent="0.2">
      <c r="A115" s="395">
        <v>39814</v>
      </c>
      <c r="B115" s="363">
        <f>+WTI_III!B115-'WTI_III-Prior'!B115</f>
        <v>0</v>
      </c>
      <c r="C115" s="363">
        <f>+WTI_III!C115-'WTI_III-Prior'!C115</f>
        <v>0</v>
      </c>
      <c r="D115" s="363">
        <f>+WTI_III!D115-'WTI_III-Prior'!D115</f>
        <v>0</v>
      </c>
      <c r="E115" s="363">
        <f>+WTI_III!E115-'WTI_III-Prior'!E115</f>
        <v>0</v>
      </c>
      <c r="F115" s="334">
        <f t="shared" si="12"/>
        <v>0</v>
      </c>
      <c r="G115" s="363"/>
      <c r="H115" s="363">
        <f>+WTI_III!H115-'WTI_III-Prior'!H115</f>
        <v>0</v>
      </c>
      <c r="I115" s="363">
        <f>+WTI_III!I115-'WTI_III-Prior'!I115</f>
        <v>0</v>
      </c>
      <c r="J115" s="363">
        <f>+WTI_III!J115-'WTI_III-Prior'!J115</f>
        <v>0</v>
      </c>
      <c r="K115" s="363">
        <f>+WTI_III!K115-'WTI_III-Prior'!K115</f>
        <v>0</v>
      </c>
      <c r="L115" s="334">
        <f t="shared" si="13"/>
        <v>0</v>
      </c>
      <c r="M115" s="363"/>
      <c r="N115" s="395">
        <f t="shared" si="14"/>
        <v>39814</v>
      </c>
      <c r="O115" s="445">
        <f t="shared" si="15"/>
        <v>0</v>
      </c>
      <c r="P115" s="445">
        <f t="shared" si="16"/>
        <v>0</v>
      </c>
      <c r="Q115" s="446">
        <f t="shared" si="17"/>
        <v>0</v>
      </c>
      <c r="R115" s="407"/>
    </row>
    <row r="116" spans="1:18" s="181" customFormat="1" ht="12.95" hidden="1" customHeight="1" x14ac:dyDescent="0.2">
      <c r="A116" s="395">
        <v>39845</v>
      </c>
      <c r="B116" s="363">
        <f>+WTI_III!B116-'WTI_III-Prior'!B116</f>
        <v>0</v>
      </c>
      <c r="C116" s="363">
        <f>+WTI_III!C116-'WTI_III-Prior'!C116</f>
        <v>0</v>
      </c>
      <c r="D116" s="363">
        <f>+WTI_III!D116-'WTI_III-Prior'!D116</f>
        <v>0</v>
      </c>
      <c r="E116" s="363">
        <f>+WTI_III!E116-'WTI_III-Prior'!E116</f>
        <v>0</v>
      </c>
      <c r="F116" s="334">
        <f t="shared" si="12"/>
        <v>0</v>
      </c>
      <c r="G116" s="363"/>
      <c r="H116" s="363">
        <f>+WTI_III!H116-'WTI_III-Prior'!H116</f>
        <v>0</v>
      </c>
      <c r="I116" s="363">
        <f>+WTI_III!I116-'WTI_III-Prior'!I116</f>
        <v>0</v>
      </c>
      <c r="J116" s="363">
        <f>+WTI_III!J116-'WTI_III-Prior'!J116</f>
        <v>0</v>
      </c>
      <c r="K116" s="363">
        <f>+WTI_III!K116-'WTI_III-Prior'!K116</f>
        <v>0</v>
      </c>
      <c r="L116" s="334">
        <f t="shared" si="13"/>
        <v>0</v>
      </c>
      <c r="M116" s="363"/>
      <c r="N116" s="395">
        <f t="shared" si="14"/>
        <v>39845</v>
      </c>
      <c r="O116" s="445">
        <f t="shared" si="15"/>
        <v>0</v>
      </c>
      <c r="P116" s="445">
        <f t="shared" si="16"/>
        <v>0</v>
      </c>
      <c r="Q116" s="446">
        <f t="shared" si="17"/>
        <v>0</v>
      </c>
      <c r="R116" s="407"/>
    </row>
    <row r="117" spans="1:18" s="181" customFormat="1" ht="12.95" hidden="1" customHeight="1" x14ac:dyDescent="0.2">
      <c r="A117" s="397">
        <v>39873</v>
      </c>
      <c r="B117" s="364">
        <f>+WTI_III!B117-'WTI_III-Prior'!B117</f>
        <v>0</v>
      </c>
      <c r="C117" s="364">
        <f>+WTI_III!C117-'WTI_III-Prior'!C117</f>
        <v>0</v>
      </c>
      <c r="D117" s="364">
        <f>+WTI_III!D117-'WTI_III-Prior'!D117</f>
        <v>0</v>
      </c>
      <c r="E117" s="364">
        <f>+WTI_III!E117-'WTI_III-Prior'!E117</f>
        <v>0</v>
      </c>
      <c r="F117" s="336">
        <f t="shared" si="12"/>
        <v>0</v>
      </c>
      <c r="G117" s="364"/>
      <c r="H117" s="364">
        <f>+WTI_III!H117-'WTI_III-Prior'!H117</f>
        <v>0</v>
      </c>
      <c r="I117" s="364">
        <f>+WTI_III!I117-'WTI_III-Prior'!I117</f>
        <v>0</v>
      </c>
      <c r="J117" s="364">
        <f>+WTI_III!J117-'WTI_III-Prior'!J117</f>
        <v>0</v>
      </c>
      <c r="K117" s="364">
        <f>+WTI_III!K117-'WTI_III-Prior'!K117</f>
        <v>0</v>
      </c>
      <c r="L117" s="336">
        <f t="shared" si="13"/>
        <v>0</v>
      </c>
      <c r="M117" s="364"/>
      <c r="N117" s="397">
        <f t="shared" si="14"/>
        <v>39873</v>
      </c>
      <c r="O117" s="448">
        <f t="shared" si="15"/>
        <v>0</v>
      </c>
      <c r="P117" s="448">
        <f t="shared" si="16"/>
        <v>0</v>
      </c>
      <c r="Q117" s="449">
        <f t="shared" si="17"/>
        <v>0</v>
      </c>
      <c r="R117" s="407"/>
    </row>
    <row r="118" spans="1:18" s="181" customFormat="1" ht="12.95" hidden="1" customHeight="1" x14ac:dyDescent="0.2">
      <c r="A118" s="395">
        <v>39904</v>
      </c>
      <c r="B118" s="363">
        <f>+WTI_III!B118-'WTI_III-Prior'!B118</f>
        <v>0</v>
      </c>
      <c r="C118" s="363">
        <f>+WTI_III!C118-'WTI_III-Prior'!C118</f>
        <v>0</v>
      </c>
      <c r="D118" s="363">
        <f>+WTI_III!D118-'WTI_III-Prior'!D118</f>
        <v>0</v>
      </c>
      <c r="E118" s="363">
        <f>+WTI_III!E118-'WTI_III-Prior'!E118</f>
        <v>0</v>
      </c>
      <c r="F118" s="334">
        <f t="shared" si="12"/>
        <v>0</v>
      </c>
      <c r="G118" s="363"/>
      <c r="H118" s="363">
        <f>+WTI_III!H118-'WTI_III-Prior'!H118</f>
        <v>0</v>
      </c>
      <c r="I118" s="363">
        <f>+WTI_III!I118-'WTI_III-Prior'!I118</f>
        <v>0</v>
      </c>
      <c r="J118" s="363">
        <f>+WTI_III!J118-'WTI_III-Prior'!J118</f>
        <v>0</v>
      </c>
      <c r="K118" s="363">
        <f>+WTI_III!K118-'WTI_III-Prior'!K118</f>
        <v>0</v>
      </c>
      <c r="L118" s="334">
        <f t="shared" si="13"/>
        <v>0</v>
      </c>
      <c r="M118" s="363"/>
      <c r="N118" s="395">
        <f t="shared" si="14"/>
        <v>39904</v>
      </c>
      <c r="O118" s="445">
        <f t="shared" si="15"/>
        <v>0</v>
      </c>
      <c r="P118" s="445">
        <f t="shared" si="16"/>
        <v>0</v>
      </c>
      <c r="Q118" s="446">
        <f t="shared" si="17"/>
        <v>0</v>
      </c>
      <c r="R118" s="407"/>
    </row>
    <row r="119" spans="1:18" s="181" customFormat="1" ht="12.95" hidden="1" customHeight="1" x14ac:dyDescent="0.2">
      <c r="A119" s="395">
        <v>39934</v>
      </c>
      <c r="B119" s="363">
        <f>+WTI_III!B119-'WTI_III-Prior'!B119</f>
        <v>0</v>
      </c>
      <c r="C119" s="363">
        <f>+WTI_III!C119-'WTI_III-Prior'!C119</f>
        <v>0</v>
      </c>
      <c r="D119" s="363">
        <f>+WTI_III!D119-'WTI_III-Prior'!D119</f>
        <v>0</v>
      </c>
      <c r="E119" s="363">
        <f>+WTI_III!E119-'WTI_III-Prior'!E119</f>
        <v>0</v>
      </c>
      <c r="F119" s="334">
        <f t="shared" si="12"/>
        <v>0</v>
      </c>
      <c r="G119" s="363"/>
      <c r="H119" s="363">
        <f>+WTI_III!H119-'WTI_III-Prior'!H119</f>
        <v>0</v>
      </c>
      <c r="I119" s="363">
        <f>+WTI_III!I119-'WTI_III-Prior'!I119</f>
        <v>0</v>
      </c>
      <c r="J119" s="363">
        <f>+WTI_III!J119-'WTI_III-Prior'!J119</f>
        <v>0</v>
      </c>
      <c r="K119" s="363">
        <f>+WTI_III!K119-'WTI_III-Prior'!K119</f>
        <v>0</v>
      </c>
      <c r="L119" s="334">
        <f t="shared" si="13"/>
        <v>0</v>
      </c>
      <c r="M119" s="363"/>
      <c r="N119" s="395">
        <f t="shared" si="14"/>
        <v>39934</v>
      </c>
      <c r="O119" s="445">
        <f t="shared" si="15"/>
        <v>0</v>
      </c>
      <c r="P119" s="445">
        <f t="shared" si="16"/>
        <v>0</v>
      </c>
      <c r="Q119" s="446">
        <f t="shared" si="17"/>
        <v>0</v>
      </c>
      <c r="R119" s="407"/>
    </row>
    <row r="120" spans="1:18" s="181" customFormat="1" ht="12.95" hidden="1" customHeight="1" x14ac:dyDescent="0.2">
      <c r="A120" s="397">
        <v>39965</v>
      </c>
      <c r="B120" s="364">
        <f>+WTI_III!B120-'WTI_III-Prior'!B120</f>
        <v>0</v>
      </c>
      <c r="C120" s="364">
        <f>+WTI_III!C120-'WTI_III-Prior'!C120</f>
        <v>0</v>
      </c>
      <c r="D120" s="364">
        <f>+WTI_III!D120-'WTI_III-Prior'!D120</f>
        <v>0</v>
      </c>
      <c r="E120" s="364">
        <f>+WTI_III!E120-'WTI_III-Prior'!E120</f>
        <v>0</v>
      </c>
      <c r="F120" s="336">
        <f t="shared" si="12"/>
        <v>0</v>
      </c>
      <c r="G120" s="364"/>
      <c r="H120" s="364">
        <f>+WTI_III!H120-'WTI_III-Prior'!H120</f>
        <v>0</v>
      </c>
      <c r="I120" s="364">
        <f>+WTI_III!I120-'WTI_III-Prior'!I120</f>
        <v>0</v>
      </c>
      <c r="J120" s="364">
        <f>+WTI_III!J120-'WTI_III-Prior'!J120</f>
        <v>0</v>
      </c>
      <c r="K120" s="364">
        <f>+WTI_III!K120-'WTI_III-Prior'!K120</f>
        <v>0</v>
      </c>
      <c r="L120" s="336">
        <f t="shared" si="13"/>
        <v>0</v>
      </c>
      <c r="M120" s="364"/>
      <c r="N120" s="397">
        <f t="shared" si="14"/>
        <v>39965</v>
      </c>
      <c r="O120" s="448">
        <f t="shared" si="15"/>
        <v>0</v>
      </c>
      <c r="P120" s="448">
        <f t="shared" si="16"/>
        <v>0</v>
      </c>
      <c r="Q120" s="449">
        <f t="shared" si="17"/>
        <v>0</v>
      </c>
      <c r="R120" s="407"/>
    </row>
    <row r="121" spans="1:18" s="181" customFormat="1" ht="12.95" hidden="1" customHeight="1" x14ac:dyDescent="0.2">
      <c r="A121" s="395">
        <v>39995</v>
      </c>
      <c r="B121" s="363">
        <f>+WTI_III!B121-'WTI_III-Prior'!B121</f>
        <v>0</v>
      </c>
      <c r="C121" s="363">
        <f>+WTI_III!C121-'WTI_III-Prior'!C121</f>
        <v>0</v>
      </c>
      <c r="D121" s="363">
        <f>+WTI_III!D121-'WTI_III-Prior'!D121</f>
        <v>0</v>
      </c>
      <c r="E121" s="363">
        <f>+WTI_III!E121-'WTI_III-Prior'!E121</f>
        <v>0</v>
      </c>
      <c r="F121" s="334">
        <f t="shared" si="12"/>
        <v>0</v>
      </c>
      <c r="G121" s="363"/>
      <c r="H121" s="363">
        <f>+WTI_III!H121-'WTI_III-Prior'!H121</f>
        <v>0</v>
      </c>
      <c r="I121" s="363">
        <f>+WTI_III!I121-'WTI_III-Prior'!I121</f>
        <v>0</v>
      </c>
      <c r="J121" s="363">
        <f>+WTI_III!J121-'WTI_III-Prior'!J121</f>
        <v>0</v>
      </c>
      <c r="K121" s="363">
        <f>+WTI_III!K121-'WTI_III-Prior'!K121</f>
        <v>0</v>
      </c>
      <c r="L121" s="334">
        <f t="shared" si="13"/>
        <v>0</v>
      </c>
      <c r="M121" s="363"/>
      <c r="N121" s="395">
        <f t="shared" si="14"/>
        <v>39995</v>
      </c>
      <c r="O121" s="445">
        <f t="shared" si="15"/>
        <v>0</v>
      </c>
      <c r="P121" s="445">
        <f t="shared" si="16"/>
        <v>0</v>
      </c>
      <c r="Q121" s="446">
        <f t="shared" si="17"/>
        <v>0</v>
      </c>
      <c r="R121" s="407"/>
    </row>
    <row r="122" spans="1:18" s="181" customFormat="1" ht="12.95" hidden="1" customHeight="1" x14ac:dyDescent="0.2">
      <c r="A122" s="395">
        <v>40026</v>
      </c>
      <c r="B122" s="363">
        <f>+WTI_III!B122-'WTI_III-Prior'!B122</f>
        <v>0</v>
      </c>
      <c r="C122" s="363">
        <f>+WTI_III!C122-'WTI_III-Prior'!C122</f>
        <v>0</v>
      </c>
      <c r="D122" s="363">
        <f>+WTI_III!D122-'WTI_III-Prior'!D122</f>
        <v>0</v>
      </c>
      <c r="E122" s="363">
        <f>+WTI_III!E122-'WTI_III-Prior'!E122</f>
        <v>0</v>
      </c>
      <c r="F122" s="334">
        <f t="shared" si="12"/>
        <v>0</v>
      </c>
      <c r="G122" s="363"/>
      <c r="H122" s="363">
        <f>+WTI_III!H122-'WTI_III-Prior'!H122</f>
        <v>0</v>
      </c>
      <c r="I122" s="363">
        <f>+WTI_III!I122-'WTI_III-Prior'!I122</f>
        <v>0</v>
      </c>
      <c r="J122" s="363">
        <f>+WTI_III!J122-'WTI_III-Prior'!J122</f>
        <v>0</v>
      </c>
      <c r="K122" s="363">
        <f>+WTI_III!K122-'WTI_III-Prior'!K122</f>
        <v>0</v>
      </c>
      <c r="L122" s="334">
        <f t="shared" si="13"/>
        <v>0</v>
      </c>
      <c r="M122" s="363"/>
      <c r="N122" s="395">
        <f t="shared" si="14"/>
        <v>40026</v>
      </c>
      <c r="O122" s="445">
        <f t="shared" si="15"/>
        <v>0</v>
      </c>
      <c r="P122" s="445">
        <f t="shared" si="16"/>
        <v>0</v>
      </c>
      <c r="Q122" s="446">
        <f t="shared" si="17"/>
        <v>0</v>
      </c>
      <c r="R122" s="407"/>
    </row>
    <row r="123" spans="1:18" s="181" customFormat="1" ht="12.95" hidden="1" customHeight="1" x14ac:dyDescent="0.2">
      <c r="A123" s="397">
        <v>40057</v>
      </c>
      <c r="B123" s="364">
        <f>+WTI_III!B123-'WTI_III-Prior'!B123</f>
        <v>0</v>
      </c>
      <c r="C123" s="364">
        <f>+WTI_III!C123-'WTI_III-Prior'!C123</f>
        <v>0</v>
      </c>
      <c r="D123" s="364">
        <f>+WTI_III!D123-'WTI_III-Prior'!D123</f>
        <v>0</v>
      </c>
      <c r="E123" s="364">
        <f>+WTI_III!E123-'WTI_III-Prior'!E123</f>
        <v>0</v>
      </c>
      <c r="F123" s="336">
        <f>SUM(B123:E123)</f>
        <v>0</v>
      </c>
      <c r="G123" s="364"/>
      <c r="H123" s="364">
        <f>+WTI_III!H123-'WTI_III-Prior'!H123</f>
        <v>0</v>
      </c>
      <c r="I123" s="364">
        <f>+WTI_III!I123-'WTI_III-Prior'!I123</f>
        <v>0</v>
      </c>
      <c r="J123" s="364">
        <f>+WTI_III!J123-'WTI_III-Prior'!J123</f>
        <v>0</v>
      </c>
      <c r="K123" s="364">
        <f>+WTI_III!K123-'WTI_III-Prior'!K123</f>
        <v>0</v>
      </c>
      <c r="L123" s="336">
        <f>SUM(H123:K123)</f>
        <v>0</v>
      </c>
      <c r="M123" s="364"/>
      <c r="N123" s="397">
        <f>+A123</f>
        <v>40057</v>
      </c>
      <c r="O123" s="448">
        <f t="shared" si="15"/>
        <v>0</v>
      </c>
      <c r="P123" s="448">
        <f t="shared" si="16"/>
        <v>0</v>
      </c>
      <c r="Q123" s="449">
        <f t="shared" si="17"/>
        <v>0</v>
      </c>
      <c r="R123" s="407"/>
    </row>
    <row r="124" spans="1:18" s="181" customFormat="1" ht="12.95" hidden="1" customHeight="1" x14ac:dyDescent="0.2">
      <c r="A124" s="395">
        <v>40087</v>
      </c>
      <c r="B124" s="363">
        <f>+WTI_III!B124-'WTI_III-Prior'!B124</f>
        <v>0</v>
      </c>
      <c r="C124" s="363">
        <f>+WTI_III!C124-'WTI_III-Prior'!C124</f>
        <v>0</v>
      </c>
      <c r="D124" s="363">
        <f>+WTI_III!D124-'WTI_III-Prior'!D124</f>
        <v>0</v>
      </c>
      <c r="E124" s="363">
        <f>+WTI_III!E124-'WTI_III-Prior'!E124</f>
        <v>0</v>
      </c>
      <c r="F124" s="334">
        <f>SUM(B124:E124)</f>
        <v>0</v>
      </c>
      <c r="G124" s="363"/>
      <c r="H124" s="363">
        <f>+WTI_III!H124-'WTI_III-Prior'!H124</f>
        <v>0</v>
      </c>
      <c r="I124" s="363">
        <f>+WTI_III!I124-'WTI_III-Prior'!I124</f>
        <v>0</v>
      </c>
      <c r="J124" s="363">
        <f>+WTI_III!J124-'WTI_III-Prior'!J124</f>
        <v>0</v>
      </c>
      <c r="K124" s="363">
        <f>+WTI_III!K124-'WTI_III-Prior'!K124</f>
        <v>0</v>
      </c>
      <c r="L124" s="334">
        <f>SUM(H124:K124)</f>
        <v>0</v>
      </c>
      <c r="M124" s="363"/>
      <c r="N124" s="395">
        <f>+A124</f>
        <v>40087</v>
      </c>
      <c r="O124" s="445">
        <f>+F124</f>
        <v>0</v>
      </c>
      <c r="P124" s="445">
        <f>+L124</f>
        <v>0</v>
      </c>
      <c r="Q124" s="446">
        <f t="shared" si="17"/>
        <v>0</v>
      </c>
      <c r="R124" s="407"/>
    </row>
    <row r="125" spans="1:18" s="181" customFormat="1" ht="12.95" hidden="1" customHeight="1" x14ac:dyDescent="0.2">
      <c r="A125" s="395">
        <v>40118</v>
      </c>
      <c r="B125" s="363">
        <f>+WTI_III!B125-'WTI_III-Prior'!B125</f>
        <v>0</v>
      </c>
      <c r="C125" s="363">
        <f>+WTI_III!C125-'WTI_III-Prior'!C125</f>
        <v>0</v>
      </c>
      <c r="D125" s="363">
        <f>+WTI_III!D125-'WTI_III-Prior'!D125</f>
        <v>0</v>
      </c>
      <c r="E125" s="363">
        <f>+WTI_III!E125-'WTI_III-Prior'!E125</f>
        <v>0</v>
      </c>
      <c r="F125" s="334">
        <f>SUM(B125:E125)</f>
        <v>0</v>
      </c>
      <c r="G125" s="363"/>
      <c r="H125" s="363">
        <f>+WTI_III!H125-'WTI_III-Prior'!H125</f>
        <v>0</v>
      </c>
      <c r="I125" s="363">
        <f>+WTI_III!I125-'WTI_III-Prior'!I125</f>
        <v>0</v>
      </c>
      <c r="J125" s="363">
        <f>+WTI_III!J125-'WTI_III-Prior'!J125</f>
        <v>0</v>
      </c>
      <c r="K125" s="363">
        <f>+WTI_III!K125-'WTI_III-Prior'!K125</f>
        <v>0</v>
      </c>
      <c r="L125" s="334">
        <f>SUM(H125:K125)</f>
        <v>0</v>
      </c>
      <c r="M125" s="363"/>
      <c r="N125" s="395">
        <f>+A125</f>
        <v>40118</v>
      </c>
      <c r="O125" s="445">
        <f>+F125</f>
        <v>0</v>
      </c>
      <c r="P125" s="445">
        <f>+L125</f>
        <v>0</v>
      </c>
      <c r="Q125" s="446">
        <f t="shared" si="17"/>
        <v>0</v>
      </c>
      <c r="R125" s="407"/>
    </row>
    <row r="126" spans="1:18" s="181" customFormat="1" ht="12.95" hidden="1" customHeight="1" x14ac:dyDescent="0.2">
      <c r="A126" s="397">
        <v>40148</v>
      </c>
      <c r="B126" s="364">
        <f>+WTI_III!B126-'WTI_III-Prior'!B126</f>
        <v>0</v>
      </c>
      <c r="C126" s="364">
        <f>+WTI_III!C126-'WTI_III-Prior'!C126</f>
        <v>0</v>
      </c>
      <c r="D126" s="364">
        <f>+WTI_III!D126-'WTI_III-Prior'!D126</f>
        <v>0</v>
      </c>
      <c r="E126" s="364">
        <f>+WTI_III!E126-'WTI_III-Prior'!E126</f>
        <v>0</v>
      </c>
      <c r="F126" s="336">
        <f t="shared" ref="F126:F139" si="18">SUM(B126:E126)</f>
        <v>0</v>
      </c>
      <c r="G126" s="364"/>
      <c r="H126" s="364">
        <f>+WTI_III!H126-'WTI_III-Prior'!H126</f>
        <v>0</v>
      </c>
      <c r="I126" s="364">
        <f>+WTI_III!I126-'WTI_III-Prior'!I126</f>
        <v>0</v>
      </c>
      <c r="J126" s="364">
        <f>+WTI_III!J126-'WTI_III-Prior'!J126</f>
        <v>0</v>
      </c>
      <c r="K126" s="364">
        <f>+WTI_III!K126-'WTI_III-Prior'!K126</f>
        <v>0</v>
      </c>
      <c r="L126" s="336">
        <f t="shared" ref="L126:L139" si="19">SUM(H126:K126)</f>
        <v>0</v>
      </c>
      <c r="M126" s="364"/>
      <c r="N126" s="397">
        <f t="shared" ref="N126:N139" si="20">+A126</f>
        <v>40148</v>
      </c>
      <c r="O126" s="448">
        <f t="shared" ref="O126:O139" si="21">+F126</f>
        <v>0</v>
      </c>
      <c r="P126" s="448">
        <f t="shared" ref="P126:P139" si="22">+L126</f>
        <v>0</v>
      </c>
      <c r="Q126" s="449">
        <f t="shared" si="17"/>
        <v>0</v>
      </c>
      <c r="R126" s="407"/>
    </row>
    <row r="127" spans="1:18" s="181" customFormat="1" ht="12.95" hidden="1" customHeight="1" x14ac:dyDescent="0.2">
      <c r="A127" s="395">
        <v>40179</v>
      </c>
      <c r="B127" s="363">
        <f>+WTI_III!B127-'WTI_III-Prior'!B127</f>
        <v>0</v>
      </c>
      <c r="C127" s="363">
        <f>+WTI_III!C127-'WTI_III-Prior'!C127</f>
        <v>0</v>
      </c>
      <c r="D127" s="363">
        <f>+WTI_III!D127-'WTI_III-Prior'!D127</f>
        <v>0</v>
      </c>
      <c r="E127" s="363">
        <f>+WTI_III!E127-'WTI_III-Prior'!E127</f>
        <v>0</v>
      </c>
      <c r="F127" s="334">
        <f t="shared" si="18"/>
        <v>0</v>
      </c>
      <c r="G127" s="363"/>
      <c r="H127" s="363">
        <f>+WTI_III!H127-'WTI_III-Prior'!H127</f>
        <v>0</v>
      </c>
      <c r="I127" s="363">
        <f>+WTI_III!I127-'WTI_III-Prior'!I127</f>
        <v>0</v>
      </c>
      <c r="J127" s="363">
        <f>+WTI_III!J127-'WTI_III-Prior'!J127</f>
        <v>0</v>
      </c>
      <c r="K127" s="363">
        <f>+WTI_III!K127-'WTI_III-Prior'!K127</f>
        <v>0</v>
      </c>
      <c r="L127" s="334">
        <f t="shared" si="19"/>
        <v>0</v>
      </c>
      <c r="M127" s="363"/>
      <c r="N127" s="395">
        <f t="shared" si="20"/>
        <v>40179</v>
      </c>
      <c r="O127" s="445">
        <f t="shared" si="21"/>
        <v>0</v>
      </c>
      <c r="P127" s="445">
        <f t="shared" si="22"/>
        <v>0</v>
      </c>
      <c r="Q127" s="446">
        <f t="shared" si="17"/>
        <v>0</v>
      </c>
      <c r="R127" s="407"/>
    </row>
    <row r="128" spans="1:18" s="181" customFormat="1" ht="12.95" hidden="1" customHeight="1" x14ac:dyDescent="0.2">
      <c r="A128" s="395">
        <v>40210</v>
      </c>
      <c r="B128" s="363">
        <f>+WTI_III!B128-'WTI_III-Prior'!B128</f>
        <v>0</v>
      </c>
      <c r="C128" s="363">
        <f>+WTI_III!C128-'WTI_III-Prior'!C128</f>
        <v>0</v>
      </c>
      <c r="D128" s="363">
        <f>+WTI_III!D128-'WTI_III-Prior'!D128</f>
        <v>0</v>
      </c>
      <c r="E128" s="363">
        <f>+WTI_III!E128-'WTI_III-Prior'!E128</f>
        <v>0</v>
      </c>
      <c r="F128" s="334">
        <f t="shared" si="18"/>
        <v>0</v>
      </c>
      <c r="G128" s="363"/>
      <c r="H128" s="363">
        <f>+WTI_III!H128-'WTI_III-Prior'!H128</f>
        <v>0</v>
      </c>
      <c r="I128" s="363">
        <f>+WTI_III!I128-'WTI_III-Prior'!I128</f>
        <v>0</v>
      </c>
      <c r="J128" s="363">
        <f>+WTI_III!J128-'WTI_III-Prior'!J128</f>
        <v>0</v>
      </c>
      <c r="K128" s="363">
        <f>+WTI_III!K128-'WTI_III-Prior'!K128</f>
        <v>0</v>
      </c>
      <c r="L128" s="334">
        <f t="shared" si="19"/>
        <v>0</v>
      </c>
      <c r="M128" s="363"/>
      <c r="N128" s="395">
        <f t="shared" si="20"/>
        <v>40210</v>
      </c>
      <c r="O128" s="445">
        <f t="shared" si="21"/>
        <v>0</v>
      </c>
      <c r="P128" s="445">
        <f t="shared" si="22"/>
        <v>0</v>
      </c>
      <c r="Q128" s="446">
        <f t="shared" si="17"/>
        <v>0</v>
      </c>
      <c r="R128" s="407"/>
    </row>
    <row r="129" spans="1:53" s="181" customFormat="1" ht="12.95" hidden="1" customHeight="1" x14ac:dyDescent="0.2">
      <c r="A129" s="397">
        <v>40238</v>
      </c>
      <c r="B129" s="364">
        <f>+WTI_III!B129-'WTI_III-Prior'!B129</f>
        <v>0</v>
      </c>
      <c r="C129" s="364">
        <f>+WTI_III!C129-'WTI_III-Prior'!C129</f>
        <v>0</v>
      </c>
      <c r="D129" s="364">
        <f>+WTI_III!D129-'WTI_III-Prior'!D129</f>
        <v>0</v>
      </c>
      <c r="E129" s="364">
        <f>+WTI_III!E129-'WTI_III-Prior'!E129</f>
        <v>0</v>
      </c>
      <c r="F129" s="336">
        <f t="shared" si="18"/>
        <v>0</v>
      </c>
      <c r="G129" s="364"/>
      <c r="H129" s="364">
        <f>+WTI_III!H129-'WTI_III-Prior'!H129</f>
        <v>0</v>
      </c>
      <c r="I129" s="364">
        <f>+WTI_III!I129-'WTI_III-Prior'!I129</f>
        <v>0</v>
      </c>
      <c r="J129" s="364">
        <f>+WTI_III!J129-'WTI_III-Prior'!J129</f>
        <v>0</v>
      </c>
      <c r="K129" s="364">
        <f>+WTI_III!K129-'WTI_III-Prior'!K129</f>
        <v>0</v>
      </c>
      <c r="L129" s="336">
        <f t="shared" si="19"/>
        <v>0</v>
      </c>
      <c r="M129" s="364"/>
      <c r="N129" s="397">
        <f t="shared" si="20"/>
        <v>40238</v>
      </c>
      <c r="O129" s="448">
        <f t="shared" si="21"/>
        <v>0</v>
      </c>
      <c r="P129" s="448">
        <f t="shared" si="22"/>
        <v>0</v>
      </c>
      <c r="Q129" s="449">
        <f t="shared" si="17"/>
        <v>0</v>
      </c>
      <c r="R129" s="407"/>
    </row>
    <row r="130" spans="1:53" s="181" customFormat="1" ht="12.95" hidden="1" customHeight="1" x14ac:dyDescent="0.2">
      <c r="A130" s="395">
        <v>40269</v>
      </c>
      <c r="B130" s="363">
        <f>+WTI_III!B130-'WTI_III-Prior'!B130</f>
        <v>0</v>
      </c>
      <c r="C130" s="363">
        <f>+WTI_III!C130-'WTI_III-Prior'!C130</f>
        <v>0</v>
      </c>
      <c r="D130" s="363">
        <f>+WTI_III!D130-'WTI_III-Prior'!D130</f>
        <v>0</v>
      </c>
      <c r="E130" s="363">
        <f>+WTI_III!E130-'WTI_III-Prior'!E130</f>
        <v>0</v>
      </c>
      <c r="F130" s="334">
        <f t="shared" si="18"/>
        <v>0</v>
      </c>
      <c r="G130" s="363"/>
      <c r="H130" s="363">
        <f>+WTI_III!H130-'WTI_III-Prior'!H130</f>
        <v>0</v>
      </c>
      <c r="I130" s="363">
        <f>+WTI_III!I130-'WTI_III-Prior'!I130</f>
        <v>0</v>
      </c>
      <c r="J130" s="363">
        <f>+WTI_III!J130-'WTI_III-Prior'!J130</f>
        <v>0</v>
      </c>
      <c r="K130" s="363">
        <f>+WTI_III!K130-'WTI_III-Prior'!K130</f>
        <v>0</v>
      </c>
      <c r="L130" s="334">
        <f t="shared" si="19"/>
        <v>0</v>
      </c>
      <c r="M130" s="363"/>
      <c r="N130" s="395">
        <f t="shared" si="20"/>
        <v>40269</v>
      </c>
      <c r="O130" s="445">
        <f t="shared" si="21"/>
        <v>0</v>
      </c>
      <c r="P130" s="445">
        <f t="shared" si="22"/>
        <v>0</v>
      </c>
      <c r="Q130" s="446">
        <f t="shared" si="17"/>
        <v>0</v>
      </c>
      <c r="R130" s="407"/>
    </row>
    <row r="131" spans="1:53" s="181" customFormat="1" ht="12.95" hidden="1" customHeight="1" x14ac:dyDescent="0.2">
      <c r="A131" s="395">
        <v>40299</v>
      </c>
      <c r="B131" s="363">
        <f>+WTI_III!B131-'WTI_III-Prior'!B131</f>
        <v>0</v>
      </c>
      <c r="C131" s="363">
        <f>+WTI_III!C131-'WTI_III-Prior'!C131</f>
        <v>0</v>
      </c>
      <c r="D131" s="363">
        <f>+WTI_III!D131-'WTI_III-Prior'!D131</f>
        <v>0</v>
      </c>
      <c r="E131" s="363">
        <f>+WTI_III!E131-'WTI_III-Prior'!E131</f>
        <v>0</v>
      </c>
      <c r="F131" s="334">
        <f t="shared" si="18"/>
        <v>0</v>
      </c>
      <c r="G131" s="363"/>
      <c r="H131" s="363">
        <f>+WTI_III!H131-'WTI_III-Prior'!H131</f>
        <v>0</v>
      </c>
      <c r="I131" s="363">
        <f>+WTI_III!I131-'WTI_III-Prior'!I131</f>
        <v>0</v>
      </c>
      <c r="J131" s="363">
        <f>+WTI_III!J131-'WTI_III-Prior'!J131</f>
        <v>0</v>
      </c>
      <c r="K131" s="363">
        <f>+WTI_III!K131-'WTI_III-Prior'!K131</f>
        <v>0</v>
      </c>
      <c r="L131" s="334">
        <f t="shared" si="19"/>
        <v>0</v>
      </c>
      <c r="M131" s="363"/>
      <c r="N131" s="395">
        <f t="shared" si="20"/>
        <v>40299</v>
      </c>
      <c r="O131" s="445">
        <f t="shared" si="21"/>
        <v>0</v>
      </c>
      <c r="P131" s="445">
        <f t="shared" si="22"/>
        <v>0</v>
      </c>
      <c r="Q131" s="446">
        <f t="shared" si="17"/>
        <v>0</v>
      </c>
      <c r="R131" s="407"/>
    </row>
    <row r="132" spans="1:53" s="181" customFormat="1" ht="12.95" hidden="1" customHeight="1" x14ac:dyDescent="0.2">
      <c r="A132" s="397">
        <v>40330</v>
      </c>
      <c r="B132" s="364">
        <f>+WTI_III!B132-'WTI_III-Prior'!B132</f>
        <v>0</v>
      </c>
      <c r="C132" s="364">
        <f>+WTI_III!C132-'WTI_III-Prior'!C132</f>
        <v>0</v>
      </c>
      <c r="D132" s="364">
        <f>+WTI_III!D132-'WTI_III-Prior'!D132</f>
        <v>0</v>
      </c>
      <c r="E132" s="364">
        <f>+WTI_III!E132-'WTI_III-Prior'!E132</f>
        <v>0</v>
      </c>
      <c r="F132" s="336">
        <f t="shared" si="18"/>
        <v>0</v>
      </c>
      <c r="G132" s="364"/>
      <c r="H132" s="364">
        <f>+WTI_III!H132-'WTI_III-Prior'!H132</f>
        <v>0</v>
      </c>
      <c r="I132" s="364">
        <f>+WTI_III!I132-'WTI_III-Prior'!I132</f>
        <v>0</v>
      </c>
      <c r="J132" s="364">
        <f>+WTI_III!J132-'WTI_III-Prior'!J132</f>
        <v>0</v>
      </c>
      <c r="K132" s="364">
        <f>+WTI_III!K132-'WTI_III-Prior'!K132</f>
        <v>0</v>
      </c>
      <c r="L132" s="336">
        <f t="shared" si="19"/>
        <v>0</v>
      </c>
      <c r="M132" s="364"/>
      <c r="N132" s="397">
        <f t="shared" si="20"/>
        <v>40330</v>
      </c>
      <c r="O132" s="448">
        <f t="shared" si="21"/>
        <v>0</v>
      </c>
      <c r="P132" s="448">
        <f t="shared" si="22"/>
        <v>0</v>
      </c>
      <c r="Q132" s="449">
        <f t="shared" si="17"/>
        <v>0</v>
      </c>
      <c r="R132" s="407"/>
    </row>
    <row r="133" spans="1:53" s="181" customFormat="1" ht="12.95" hidden="1" customHeight="1" x14ac:dyDescent="0.2">
      <c r="A133" s="395">
        <v>40360</v>
      </c>
      <c r="B133" s="363">
        <f>+WTI_III!B133-'WTI_III-Prior'!B133</f>
        <v>0</v>
      </c>
      <c r="C133" s="363">
        <f>+WTI_III!C133-'WTI_III-Prior'!C133</f>
        <v>0</v>
      </c>
      <c r="D133" s="363">
        <f>+WTI_III!D133-'WTI_III-Prior'!D133</f>
        <v>0</v>
      </c>
      <c r="E133" s="363">
        <f>+WTI_III!E133-'WTI_III-Prior'!E133</f>
        <v>0</v>
      </c>
      <c r="F133" s="334">
        <f t="shared" si="18"/>
        <v>0</v>
      </c>
      <c r="G133" s="363"/>
      <c r="H133" s="363">
        <f>+WTI_III!H133-'WTI_III-Prior'!H133</f>
        <v>0</v>
      </c>
      <c r="I133" s="363">
        <f>+WTI_III!I133-'WTI_III-Prior'!I133</f>
        <v>0</v>
      </c>
      <c r="J133" s="363">
        <f>+WTI_III!J133-'WTI_III-Prior'!J133</f>
        <v>0</v>
      </c>
      <c r="K133" s="363">
        <f>+WTI_III!K133-'WTI_III-Prior'!K133</f>
        <v>0</v>
      </c>
      <c r="L133" s="334">
        <f t="shared" si="19"/>
        <v>0</v>
      </c>
      <c r="M133" s="363"/>
      <c r="N133" s="395">
        <f t="shared" si="20"/>
        <v>40360</v>
      </c>
      <c r="O133" s="445">
        <f t="shared" si="21"/>
        <v>0</v>
      </c>
      <c r="P133" s="445">
        <f t="shared" si="22"/>
        <v>0</v>
      </c>
      <c r="Q133" s="446">
        <f t="shared" si="17"/>
        <v>0</v>
      </c>
      <c r="R133" s="407"/>
    </row>
    <row r="134" spans="1:53" s="181" customFormat="1" ht="12.95" hidden="1" customHeight="1" x14ac:dyDescent="0.2">
      <c r="A134" s="395">
        <v>40391</v>
      </c>
      <c r="B134" s="363">
        <f>+WTI_III!B134-'WTI_III-Prior'!B134</f>
        <v>0</v>
      </c>
      <c r="C134" s="363">
        <f>+WTI_III!C134-'WTI_III-Prior'!C134</f>
        <v>0</v>
      </c>
      <c r="D134" s="363">
        <f>+WTI_III!D134-'WTI_III-Prior'!D134</f>
        <v>0</v>
      </c>
      <c r="E134" s="363">
        <f>+WTI_III!E134-'WTI_III-Prior'!E134</f>
        <v>0</v>
      </c>
      <c r="F134" s="334">
        <f t="shared" si="18"/>
        <v>0</v>
      </c>
      <c r="G134" s="363"/>
      <c r="H134" s="363">
        <f>+WTI_III!H134-'WTI_III-Prior'!H134</f>
        <v>0</v>
      </c>
      <c r="I134" s="363">
        <f>+WTI_III!I134-'WTI_III-Prior'!I134</f>
        <v>0</v>
      </c>
      <c r="J134" s="363">
        <f>+WTI_III!J134-'WTI_III-Prior'!J134</f>
        <v>0</v>
      </c>
      <c r="K134" s="363">
        <f>+WTI_III!K134-'WTI_III-Prior'!K134</f>
        <v>0</v>
      </c>
      <c r="L134" s="334">
        <f t="shared" si="19"/>
        <v>0</v>
      </c>
      <c r="M134" s="363"/>
      <c r="N134" s="395">
        <f t="shared" si="20"/>
        <v>40391</v>
      </c>
      <c r="O134" s="445">
        <f t="shared" si="21"/>
        <v>0</v>
      </c>
      <c r="P134" s="445">
        <f t="shared" si="22"/>
        <v>0</v>
      </c>
      <c r="Q134" s="446">
        <f t="shared" si="17"/>
        <v>0</v>
      </c>
      <c r="R134" s="407"/>
    </row>
    <row r="135" spans="1:53" s="181" customFormat="1" ht="12.95" hidden="1" customHeight="1" x14ac:dyDescent="0.2">
      <c r="A135" s="397">
        <v>40422</v>
      </c>
      <c r="B135" s="364">
        <f>+WTI_III!B135-'WTI_III-Prior'!B135</f>
        <v>0</v>
      </c>
      <c r="C135" s="364">
        <f>+WTI_III!C135-'WTI_III-Prior'!C135</f>
        <v>0</v>
      </c>
      <c r="D135" s="364">
        <f>+WTI_III!D135-'WTI_III-Prior'!D135</f>
        <v>0</v>
      </c>
      <c r="E135" s="364">
        <f>+WTI_III!E135-'WTI_III-Prior'!E135</f>
        <v>0</v>
      </c>
      <c r="F135" s="336">
        <f t="shared" si="18"/>
        <v>0</v>
      </c>
      <c r="G135" s="364"/>
      <c r="H135" s="364">
        <f>+WTI_III!H135-'WTI_III-Prior'!H135</f>
        <v>0</v>
      </c>
      <c r="I135" s="364">
        <f>+WTI_III!I135-'WTI_III-Prior'!I135</f>
        <v>0</v>
      </c>
      <c r="J135" s="364">
        <f>+WTI_III!J135-'WTI_III-Prior'!J135</f>
        <v>0</v>
      </c>
      <c r="K135" s="364">
        <f>+WTI_III!K135-'WTI_III-Prior'!K135</f>
        <v>0</v>
      </c>
      <c r="L135" s="336">
        <f t="shared" si="19"/>
        <v>0</v>
      </c>
      <c r="M135" s="364"/>
      <c r="N135" s="397">
        <f t="shared" si="20"/>
        <v>40422</v>
      </c>
      <c r="O135" s="448">
        <f t="shared" si="21"/>
        <v>0</v>
      </c>
      <c r="P135" s="448">
        <f t="shared" si="22"/>
        <v>0</v>
      </c>
      <c r="Q135" s="449">
        <f t="shared" si="17"/>
        <v>0</v>
      </c>
      <c r="R135" s="407"/>
    </row>
    <row r="136" spans="1:53" s="181" customFormat="1" ht="12.95" hidden="1" customHeight="1" x14ac:dyDescent="0.2">
      <c r="A136" s="395">
        <v>40452</v>
      </c>
      <c r="B136" s="363">
        <f>+WTI_III!B136-'WTI_III-Prior'!B136</f>
        <v>0</v>
      </c>
      <c r="C136" s="363">
        <f>+WTI_III!C136-'WTI_III-Prior'!C136</f>
        <v>0</v>
      </c>
      <c r="D136" s="363">
        <f>+WTI_III!D136-'WTI_III-Prior'!D136</f>
        <v>0</v>
      </c>
      <c r="E136" s="363">
        <f>+WTI_III!E136-'WTI_III-Prior'!E136</f>
        <v>0</v>
      </c>
      <c r="F136" s="334">
        <f t="shared" si="18"/>
        <v>0</v>
      </c>
      <c r="G136" s="363"/>
      <c r="H136" s="363">
        <f>+WTI_III!H136-'WTI_III-Prior'!H136</f>
        <v>0</v>
      </c>
      <c r="I136" s="363">
        <f>+WTI_III!I136-'WTI_III-Prior'!I136</f>
        <v>0</v>
      </c>
      <c r="J136" s="363">
        <f>+WTI_III!J136-'WTI_III-Prior'!J136</f>
        <v>0</v>
      </c>
      <c r="K136" s="363">
        <f>+WTI_III!K136-'WTI_III-Prior'!K136</f>
        <v>0</v>
      </c>
      <c r="L136" s="334">
        <f t="shared" si="19"/>
        <v>0</v>
      </c>
      <c r="M136" s="363"/>
      <c r="N136" s="395">
        <f t="shared" si="20"/>
        <v>40452</v>
      </c>
      <c r="O136" s="445">
        <f t="shared" si="21"/>
        <v>0</v>
      </c>
      <c r="P136" s="445">
        <f t="shared" si="22"/>
        <v>0</v>
      </c>
      <c r="Q136" s="446">
        <f t="shared" si="17"/>
        <v>0</v>
      </c>
      <c r="R136" s="407"/>
    </row>
    <row r="137" spans="1:53" s="181" customFormat="1" ht="12.95" hidden="1" customHeight="1" x14ac:dyDescent="0.2">
      <c r="A137" s="395">
        <v>40483</v>
      </c>
      <c r="B137" s="363">
        <f>+WTI_III!B137-'WTI_III-Prior'!B137</f>
        <v>0</v>
      </c>
      <c r="C137" s="363">
        <f>+WTI_III!C137-'WTI_III-Prior'!C137</f>
        <v>0</v>
      </c>
      <c r="D137" s="363">
        <f>+WTI_III!D137-'WTI_III-Prior'!D137</f>
        <v>0</v>
      </c>
      <c r="E137" s="363">
        <f>+WTI_III!E137-'WTI_III-Prior'!E137</f>
        <v>0</v>
      </c>
      <c r="F137" s="334">
        <f t="shared" si="18"/>
        <v>0</v>
      </c>
      <c r="G137" s="363"/>
      <c r="H137" s="363">
        <f>+WTI_III!H137-'WTI_III-Prior'!H137</f>
        <v>0</v>
      </c>
      <c r="I137" s="363">
        <f>+WTI_III!I137-'WTI_III-Prior'!I137</f>
        <v>0</v>
      </c>
      <c r="J137" s="363">
        <f>+WTI_III!J137-'WTI_III-Prior'!J137</f>
        <v>0</v>
      </c>
      <c r="K137" s="363">
        <f>+WTI_III!K137-'WTI_III-Prior'!K137</f>
        <v>0</v>
      </c>
      <c r="L137" s="334">
        <f t="shared" si="19"/>
        <v>0</v>
      </c>
      <c r="M137" s="363"/>
      <c r="N137" s="395">
        <f t="shared" si="20"/>
        <v>40483</v>
      </c>
      <c r="O137" s="445">
        <f t="shared" si="21"/>
        <v>0</v>
      </c>
      <c r="P137" s="445">
        <f t="shared" si="22"/>
        <v>0</v>
      </c>
      <c r="Q137" s="446">
        <f t="shared" si="17"/>
        <v>0</v>
      </c>
      <c r="R137" s="407"/>
    </row>
    <row r="138" spans="1:53" s="181" customFormat="1" ht="12.95" hidden="1" customHeight="1" x14ac:dyDescent="0.2">
      <c r="A138" s="397">
        <v>40513</v>
      </c>
      <c r="B138" s="364">
        <f>+WTI_III!B138-'WTI_III-Prior'!B138</f>
        <v>0</v>
      </c>
      <c r="C138" s="364">
        <f>+WTI_III!C138-'WTI_III-Prior'!C138</f>
        <v>0</v>
      </c>
      <c r="D138" s="364">
        <f>+WTI_III!D138-'WTI_III-Prior'!D138</f>
        <v>0</v>
      </c>
      <c r="E138" s="364">
        <f>+WTI_III!E138-'WTI_III-Prior'!E138</f>
        <v>0</v>
      </c>
      <c r="F138" s="336">
        <f t="shared" si="18"/>
        <v>0</v>
      </c>
      <c r="G138" s="364"/>
      <c r="H138" s="364">
        <f>+WTI_III!H138-'WTI_III-Prior'!H138</f>
        <v>0</v>
      </c>
      <c r="I138" s="364">
        <f>+WTI_III!I138-'WTI_III-Prior'!I138</f>
        <v>0</v>
      </c>
      <c r="J138" s="364">
        <f>+WTI_III!J138-'WTI_III-Prior'!J138</f>
        <v>0</v>
      </c>
      <c r="K138" s="364">
        <f>+WTI_III!K138-'WTI_III-Prior'!K138</f>
        <v>0</v>
      </c>
      <c r="L138" s="336">
        <f t="shared" si="19"/>
        <v>0</v>
      </c>
      <c r="M138" s="364"/>
      <c r="N138" s="397">
        <f t="shared" si="20"/>
        <v>40513</v>
      </c>
      <c r="O138" s="448">
        <f t="shared" si="21"/>
        <v>0</v>
      </c>
      <c r="P138" s="448">
        <f t="shared" si="22"/>
        <v>0</v>
      </c>
      <c r="Q138" s="449">
        <f t="shared" si="17"/>
        <v>0</v>
      </c>
      <c r="R138" s="407"/>
    </row>
    <row r="139" spans="1:53" s="181" customFormat="1" ht="12.95" hidden="1" customHeight="1" x14ac:dyDescent="0.2">
      <c r="A139" s="395">
        <v>40544</v>
      </c>
      <c r="B139" s="363">
        <f>+WTI_III!B139-'WTI_III-Prior'!B139</f>
        <v>0</v>
      </c>
      <c r="C139" s="363">
        <f>+WTI_III!C139-'WTI_III-Prior'!C139</f>
        <v>0</v>
      </c>
      <c r="D139" s="363">
        <f>+WTI_III!D139-'WTI_III-Prior'!D139</f>
        <v>0</v>
      </c>
      <c r="E139" s="363">
        <f>+WTI_III!E139-'WTI_III-Prior'!E139</f>
        <v>0</v>
      </c>
      <c r="F139" s="334">
        <f t="shared" si="18"/>
        <v>0</v>
      </c>
      <c r="G139" s="363"/>
      <c r="H139" s="363">
        <f>+WTI_III!H139-'WTI_III-Prior'!H139</f>
        <v>0</v>
      </c>
      <c r="I139" s="363">
        <f>+WTI_III!I139-'WTI_III-Prior'!I139</f>
        <v>0</v>
      </c>
      <c r="J139" s="363">
        <f>+WTI_III!J139-'WTI_III-Prior'!J139</f>
        <v>0</v>
      </c>
      <c r="K139" s="363">
        <f>+WTI_III!K139-'WTI_III-Prior'!K139</f>
        <v>0</v>
      </c>
      <c r="L139" s="334">
        <f t="shared" si="19"/>
        <v>0</v>
      </c>
      <c r="M139" s="363"/>
      <c r="N139" s="395">
        <f t="shared" si="20"/>
        <v>40544</v>
      </c>
      <c r="O139" s="445">
        <f t="shared" si="21"/>
        <v>0</v>
      </c>
      <c r="P139" s="445">
        <f t="shared" si="22"/>
        <v>0</v>
      </c>
      <c r="Q139" s="446">
        <f t="shared" si="17"/>
        <v>0</v>
      </c>
      <c r="R139" s="407"/>
    </row>
    <row r="140" spans="1:53" s="181" customFormat="1" ht="12.95" hidden="1" customHeight="1" x14ac:dyDescent="0.2">
      <c r="A140" s="395">
        <v>40575</v>
      </c>
      <c r="B140" s="363">
        <f>+WTI_III!B140-'WTI_III-Prior'!B140</f>
        <v>0</v>
      </c>
      <c r="C140" s="363">
        <f>+WTI_III!C140-'WTI_III-Prior'!C140</f>
        <v>0</v>
      </c>
      <c r="D140" s="363">
        <f>+WTI_III!D140-'WTI_III-Prior'!D140</f>
        <v>0</v>
      </c>
      <c r="E140" s="363">
        <f>+WTI_III!E140-'WTI_III-Prior'!E140</f>
        <v>0</v>
      </c>
      <c r="F140" s="334">
        <f>SUM(B140:E140)</f>
        <v>0</v>
      </c>
      <c r="G140" s="363"/>
      <c r="H140" s="363">
        <f>+WTI_III!H140-'WTI_III-Prior'!H140</f>
        <v>0</v>
      </c>
      <c r="I140" s="363">
        <f>+WTI_III!I140-'WTI_III-Prior'!I140</f>
        <v>0</v>
      </c>
      <c r="J140" s="363">
        <f>+WTI_III!J140-'WTI_III-Prior'!J140</f>
        <v>0</v>
      </c>
      <c r="K140" s="363">
        <f>+WTI_III!K140-'WTI_III-Prior'!K140</f>
        <v>0</v>
      </c>
      <c r="L140" s="334">
        <f>SUM(H140:K140)</f>
        <v>0</v>
      </c>
      <c r="M140" s="363"/>
      <c r="N140" s="395">
        <v>40575</v>
      </c>
      <c r="O140" s="445">
        <f>+F140</f>
        <v>0</v>
      </c>
      <c r="P140" s="445">
        <f>+L140</f>
        <v>0</v>
      </c>
      <c r="Q140" s="446">
        <f>+O140+P140</f>
        <v>0</v>
      </c>
      <c r="R140" s="407"/>
    </row>
    <row r="141" spans="1:53" s="181" customFormat="1" ht="12.95" customHeight="1" thickBot="1" x14ac:dyDescent="0.25">
      <c r="A141" s="645" t="s">
        <v>16</v>
      </c>
      <c r="B141" s="402">
        <f>SUM(B23:B140)</f>
        <v>0</v>
      </c>
      <c r="C141" s="402">
        <f>SUM(C23:C140)</f>
        <v>0</v>
      </c>
      <c r="D141" s="402">
        <f>SUM(D23:D140)</f>
        <v>0</v>
      </c>
      <c r="E141" s="402">
        <f>SUM(E23:E140)</f>
        <v>0</v>
      </c>
      <c r="F141" s="360">
        <f>SUM(F23:F140)</f>
        <v>0</v>
      </c>
      <c r="G141" s="653"/>
      <c r="H141" s="410">
        <f>SUM(H23:H140)</f>
        <v>20.770935799999972</v>
      </c>
      <c r="I141" s="410">
        <f>SUM(I23:I140)</f>
        <v>-194.32787069999947</v>
      </c>
      <c r="J141" s="410">
        <f>SUM(J23:J140)</f>
        <v>58.050558499999873</v>
      </c>
      <c r="K141" s="410">
        <f>SUM(K23:K140)</f>
        <v>0</v>
      </c>
      <c r="L141" s="339">
        <f>SUM(L23:L140)</f>
        <v>-115.50637639999961</v>
      </c>
      <c r="M141" s="644"/>
      <c r="N141" s="653"/>
      <c r="O141" s="453">
        <f>SUM(O23:O140)</f>
        <v>0</v>
      </c>
      <c r="P141" s="453">
        <f>SUM(P23:P140)</f>
        <v>-115.50637639999961</v>
      </c>
      <c r="Q141" s="453">
        <f>SUM(Q23:Q140)</f>
        <v>-115.50637639999961</v>
      </c>
      <c r="R141" s="421"/>
    </row>
    <row r="142" spans="1:53" ht="12.95" customHeight="1" thickTop="1" x14ac:dyDescent="0.2">
      <c r="A142" s="403"/>
      <c r="B142" s="403"/>
      <c r="C142" s="403"/>
      <c r="D142" s="403"/>
      <c r="E142" s="403"/>
      <c r="F142" s="33"/>
      <c r="G142" s="403"/>
      <c r="H142" s="411"/>
      <c r="I142" s="411"/>
      <c r="J142" s="411"/>
      <c r="K142" s="411"/>
      <c r="L142" s="23"/>
      <c r="M142" s="369"/>
      <c r="N142" s="373"/>
      <c r="O142" s="373"/>
      <c r="P142" s="373"/>
      <c r="Q142" s="373"/>
      <c r="R142" s="407"/>
      <c r="S142" s="181"/>
      <c r="T142" s="181"/>
      <c r="U142" s="181"/>
      <c r="V142" s="181"/>
      <c r="W142" s="181"/>
      <c r="X142" s="181"/>
      <c r="Y142" s="181"/>
      <c r="Z142" s="181"/>
      <c r="AA142" s="181"/>
      <c r="AB142" s="181"/>
      <c r="AC142" s="181"/>
      <c r="AD142" s="181"/>
      <c r="AE142" s="181"/>
      <c r="AF142" s="181"/>
      <c r="AG142" s="181"/>
      <c r="AH142" s="181"/>
      <c r="AI142" s="181"/>
      <c r="AJ142" s="181"/>
      <c r="AK142" s="181"/>
      <c r="AL142" s="181"/>
      <c r="AM142" s="181"/>
      <c r="AN142" s="181"/>
      <c r="AO142" s="181"/>
      <c r="AP142" s="181"/>
      <c r="AQ142" s="181"/>
      <c r="AR142" s="181"/>
      <c r="AS142" s="181"/>
      <c r="AT142" s="181"/>
      <c r="AU142" s="181"/>
      <c r="AV142" s="181"/>
      <c r="AW142" s="181"/>
      <c r="AX142" s="181"/>
      <c r="AY142" s="181"/>
      <c r="AZ142" s="181"/>
      <c r="BA142" s="181"/>
    </row>
    <row r="143" spans="1:53" ht="12.95" customHeight="1" x14ac:dyDescent="0.2">
      <c r="A143" s="403"/>
      <c r="B143" s="403"/>
      <c r="C143" s="403"/>
      <c r="D143" s="403"/>
      <c r="E143" s="403"/>
      <c r="F143" s="33"/>
      <c r="G143" s="403"/>
      <c r="H143" s="411"/>
      <c r="I143" s="411"/>
      <c r="J143" s="411"/>
      <c r="K143" s="411"/>
      <c r="L143" s="23"/>
      <c r="M143" s="369"/>
      <c r="N143" s="373"/>
      <c r="R143" s="407"/>
      <c r="S143" s="181"/>
      <c r="T143" s="181"/>
      <c r="U143" s="181"/>
      <c r="V143" s="181"/>
      <c r="W143" s="181"/>
      <c r="X143" s="181"/>
      <c r="Y143" s="181"/>
      <c r="Z143" s="181"/>
      <c r="AA143" s="181"/>
      <c r="AB143" s="181"/>
      <c r="AC143" s="181"/>
      <c r="AD143" s="181"/>
      <c r="AE143" s="181"/>
      <c r="AF143" s="181"/>
      <c r="AG143" s="181"/>
      <c r="AH143" s="181"/>
      <c r="AI143" s="181"/>
      <c r="AJ143" s="181"/>
      <c r="AK143" s="181"/>
      <c r="AL143" s="181"/>
      <c r="AM143" s="181"/>
      <c r="AN143" s="181"/>
      <c r="AO143" s="181"/>
      <c r="AP143" s="181"/>
      <c r="AQ143" s="181"/>
      <c r="AR143" s="181"/>
      <c r="AS143" s="181"/>
      <c r="AT143" s="181"/>
      <c r="AU143" s="181"/>
      <c r="AV143" s="181"/>
      <c r="AW143" s="181"/>
      <c r="AX143" s="181"/>
      <c r="AY143" s="181"/>
      <c r="AZ143" s="181"/>
      <c r="BA143" s="181"/>
    </row>
    <row r="144" spans="1:53" ht="12.95" customHeight="1" x14ac:dyDescent="0.2">
      <c r="A144" s="33"/>
      <c r="B144" s="33"/>
      <c r="C144" s="33"/>
      <c r="D144" s="33"/>
      <c r="E144" s="33"/>
      <c r="F144" s="33"/>
      <c r="G144" s="403"/>
      <c r="H144" s="411"/>
      <c r="I144" s="411"/>
      <c r="J144" s="411"/>
      <c r="K144" s="411"/>
      <c r="L144" s="23"/>
      <c r="M144" s="369"/>
      <c r="N144" s="373"/>
      <c r="R144" s="407"/>
      <c r="S144" s="181"/>
      <c r="T144" s="181"/>
      <c r="U144" s="181"/>
      <c r="V144" s="181"/>
      <c r="W144" s="181"/>
      <c r="X144" s="181"/>
      <c r="Y144" s="181"/>
      <c r="Z144" s="181"/>
      <c r="AA144" s="181"/>
      <c r="AB144" s="181"/>
      <c r="AC144" s="181"/>
      <c r="AD144" s="181"/>
      <c r="AE144" s="181"/>
      <c r="AF144" s="181"/>
      <c r="AG144" s="181"/>
      <c r="AH144" s="181"/>
      <c r="AI144" s="181"/>
      <c r="AJ144" s="181"/>
      <c r="AK144" s="181"/>
      <c r="AL144" s="181"/>
      <c r="AM144" s="181"/>
      <c r="AN144" s="181"/>
      <c r="AO144" s="181"/>
      <c r="AP144" s="181"/>
      <c r="AQ144" s="181"/>
      <c r="AR144" s="181"/>
      <c r="AS144" s="181"/>
      <c r="AT144" s="181"/>
      <c r="AU144" s="181"/>
      <c r="AV144" s="181"/>
      <c r="AW144" s="181"/>
      <c r="AX144" s="181"/>
      <c r="AY144" s="181"/>
      <c r="AZ144" s="181"/>
      <c r="BA144" s="181"/>
    </row>
    <row r="145" spans="1:53" ht="12.95" customHeight="1" x14ac:dyDescent="0.2">
      <c r="A145" s="33"/>
      <c r="B145" s="33"/>
      <c r="C145" s="33"/>
      <c r="D145" s="33"/>
      <c r="E145" s="33"/>
      <c r="F145" s="33"/>
      <c r="G145" s="403"/>
      <c r="H145" s="411"/>
      <c r="I145" s="411"/>
      <c r="J145" s="411"/>
      <c r="K145" s="411"/>
      <c r="L145" s="23"/>
      <c r="M145" s="369"/>
      <c r="N145" s="373"/>
      <c r="R145" s="407"/>
      <c r="S145" s="181"/>
      <c r="AH145" s="181"/>
      <c r="AI145" s="181"/>
      <c r="AJ145" s="181"/>
      <c r="AK145" s="181"/>
      <c r="AL145" s="181"/>
      <c r="AM145" s="181"/>
      <c r="AN145" s="181"/>
      <c r="AO145" s="181"/>
      <c r="AP145" s="181"/>
      <c r="AQ145" s="181"/>
      <c r="AR145" s="181"/>
      <c r="AS145" s="181"/>
      <c r="AT145" s="181"/>
      <c r="AU145" s="181"/>
      <c r="AV145" s="181"/>
      <c r="AW145" s="181"/>
      <c r="AX145" s="181"/>
      <c r="AY145" s="181"/>
      <c r="AZ145" s="181"/>
      <c r="BA145" s="181"/>
    </row>
    <row r="146" spans="1:53" ht="12.95" customHeight="1" x14ac:dyDescent="0.2">
      <c r="A146" s="33"/>
      <c r="B146" s="33"/>
      <c r="C146" s="33"/>
      <c r="D146" s="33"/>
      <c r="E146" s="33"/>
      <c r="F146" s="33"/>
      <c r="G146" s="403"/>
      <c r="H146" s="29"/>
      <c r="I146" s="29"/>
      <c r="J146" s="29"/>
      <c r="K146" s="29"/>
      <c r="L146" s="23"/>
      <c r="M146" s="369"/>
      <c r="N146" s="373"/>
      <c r="R146" s="370"/>
    </row>
    <row r="147" spans="1:53" ht="12.95" customHeight="1" x14ac:dyDescent="0.2">
      <c r="A147" s="33"/>
      <c r="B147" s="33"/>
      <c r="C147" s="33"/>
      <c r="D147" s="33"/>
      <c r="E147" s="33"/>
      <c r="F147" s="33"/>
      <c r="G147" s="403"/>
      <c r="H147" s="29"/>
      <c r="I147" s="29"/>
      <c r="J147" s="29"/>
      <c r="K147" s="29"/>
      <c r="L147" s="23"/>
      <c r="M147" s="369"/>
      <c r="N147" s="373"/>
      <c r="R147" s="370"/>
    </row>
    <row r="148" spans="1:53" ht="12.95" customHeight="1" x14ac:dyDescent="0.2">
      <c r="A148" s="33"/>
      <c r="B148" s="33"/>
      <c r="C148" s="33"/>
      <c r="D148" s="33"/>
      <c r="E148" s="33"/>
      <c r="F148" s="33"/>
      <c r="G148" s="403"/>
      <c r="H148" s="29"/>
      <c r="I148" s="29"/>
      <c r="J148" s="29"/>
      <c r="K148" s="29"/>
      <c r="L148" s="23"/>
      <c r="M148" s="369"/>
      <c r="N148" s="373"/>
      <c r="R148" s="370"/>
    </row>
    <row r="149" spans="1:53" ht="12.95" customHeight="1" x14ac:dyDescent="0.2">
      <c r="A149" s="33"/>
      <c r="B149" s="33"/>
      <c r="C149" s="33"/>
      <c r="D149" s="33"/>
      <c r="E149" s="33"/>
      <c r="F149" s="33"/>
      <c r="G149" s="403"/>
      <c r="H149" s="29"/>
      <c r="I149" s="29"/>
      <c r="J149" s="29"/>
      <c r="K149" s="29"/>
      <c r="L149" s="23"/>
      <c r="M149" s="369"/>
      <c r="N149" s="373"/>
      <c r="R149" s="370"/>
    </row>
    <row r="150" spans="1:53" ht="12.95" customHeight="1" x14ac:dyDescent="0.2">
      <c r="A150" s="33"/>
      <c r="B150" s="33"/>
      <c r="C150" s="33"/>
      <c r="D150" s="33"/>
      <c r="E150" s="33"/>
      <c r="F150" s="33"/>
      <c r="G150" s="403"/>
      <c r="H150" s="29"/>
      <c r="I150" s="29"/>
      <c r="J150" s="29"/>
      <c r="K150" s="29"/>
      <c r="L150" s="23"/>
      <c r="M150" s="369"/>
      <c r="N150" s="373"/>
      <c r="R150" s="370"/>
    </row>
    <row r="151" spans="1:53" ht="12.95" customHeight="1" x14ac:dyDescent="0.2">
      <c r="A151" s="33"/>
      <c r="B151" s="33"/>
      <c r="C151" s="33"/>
      <c r="D151" s="33"/>
      <c r="E151" s="33"/>
      <c r="F151" s="33"/>
      <c r="G151" s="403"/>
      <c r="H151" s="29"/>
      <c r="I151" s="29"/>
      <c r="J151" s="29"/>
      <c r="K151" s="29"/>
      <c r="L151" s="23"/>
      <c r="M151" s="369"/>
      <c r="N151" s="373"/>
      <c r="R151" s="370"/>
    </row>
    <row r="152" spans="1:53" ht="12.95" customHeight="1" x14ac:dyDescent="0.2">
      <c r="A152" s="33"/>
      <c r="B152" s="33"/>
      <c r="C152" s="33"/>
      <c r="D152" s="33"/>
      <c r="E152" s="33"/>
      <c r="F152" s="33"/>
      <c r="G152" s="403"/>
      <c r="H152" s="29"/>
      <c r="I152" s="29"/>
      <c r="J152" s="29"/>
      <c r="K152" s="29"/>
      <c r="L152" s="23"/>
      <c r="M152" s="369"/>
      <c r="N152" s="373"/>
      <c r="R152" s="370"/>
    </row>
    <row r="153" spans="1:53" ht="12.95" customHeight="1" x14ac:dyDescent="0.2">
      <c r="A153" s="33"/>
      <c r="B153" s="33"/>
      <c r="C153" s="33"/>
      <c r="D153" s="33"/>
      <c r="E153" s="33"/>
      <c r="F153" s="33"/>
      <c r="G153" s="403"/>
      <c r="H153" s="29"/>
      <c r="I153" s="29"/>
      <c r="J153" s="29"/>
      <c r="K153" s="29"/>
      <c r="L153" s="23"/>
      <c r="M153" s="369"/>
      <c r="N153" s="373"/>
    </row>
    <row r="154" spans="1:53" x14ac:dyDescent="0.2">
      <c r="A154" s="33"/>
      <c r="B154" s="33"/>
      <c r="C154" s="33"/>
      <c r="D154" s="33"/>
      <c r="E154" s="33"/>
      <c r="F154" s="33"/>
      <c r="G154" s="403"/>
      <c r="H154" s="29"/>
      <c r="I154" s="29"/>
      <c r="J154" s="29"/>
      <c r="K154" s="29"/>
      <c r="L154" s="23"/>
      <c r="M154" s="369"/>
      <c r="N154" s="373"/>
    </row>
    <row r="155" spans="1:53" x14ac:dyDescent="0.2">
      <c r="A155" s="19"/>
      <c r="B155" s="19"/>
      <c r="C155" s="19"/>
      <c r="D155" s="19"/>
      <c r="E155" s="19"/>
      <c r="F155" s="19"/>
      <c r="G155" s="407"/>
      <c r="H155" s="19"/>
      <c r="I155" s="19"/>
      <c r="J155" s="19"/>
      <c r="K155" s="19"/>
      <c r="L155" s="19"/>
      <c r="M155" s="369"/>
      <c r="N155" s="373"/>
    </row>
    <row r="156" spans="1:53" x14ac:dyDescent="0.2">
      <c r="A156" s="28"/>
      <c r="B156" s="28"/>
      <c r="C156" s="28"/>
      <c r="D156" s="28"/>
      <c r="E156" s="28"/>
      <c r="F156" s="28"/>
      <c r="G156" s="392"/>
      <c r="H156" s="36"/>
      <c r="I156" s="36"/>
      <c r="J156" s="36"/>
      <c r="K156" s="36"/>
      <c r="L156" s="28"/>
      <c r="M156" s="369"/>
      <c r="N156" s="373"/>
    </row>
    <row r="157" spans="1:53" x14ac:dyDescent="0.2">
      <c r="A157" s="37"/>
      <c r="B157" s="37"/>
      <c r="C157" s="37"/>
      <c r="D157" s="37"/>
      <c r="E157" s="37"/>
      <c r="F157" s="37"/>
      <c r="G157" s="37"/>
      <c r="H157" s="36"/>
      <c r="I157" s="36"/>
      <c r="J157" s="36"/>
      <c r="K157" s="36"/>
      <c r="L157" s="28"/>
      <c r="M157" s="369"/>
      <c r="N157" s="373"/>
    </row>
    <row r="158" spans="1:53" x14ac:dyDescent="0.2">
      <c r="A158" s="37"/>
      <c r="B158" s="37"/>
      <c r="C158" s="37"/>
      <c r="D158" s="37"/>
      <c r="E158" s="37"/>
      <c r="F158" s="37"/>
      <c r="G158" s="37"/>
      <c r="H158" s="36"/>
      <c r="I158" s="36"/>
      <c r="J158" s="36"/>
      <c r="K158" s="36"/>
      <c r="L158" s="28"/>
      <c r="M158" s="35"/>
    </row>
    <row r="159" spans="1:53" x14ac:dyDescent="0.2">
      <c r="A159" s="38"/>
      <c r="B159" s="38"/>
      <c r="C159" s="38"/>
      <c r="D159" s="38"/>
      <c r="E159" s="38"/>
      <c r="F159" s="38"/>
      <c r="G159" s="38"/>
      <c r="H159" s="39"/>
      <c r="I159" s="39"/>
      <c r="J159" s="39"/>
      <c r="K159" s="39"/>
      <c r="L159" s="38"/>
    </row>
    <row r="160" spans="1:53" x14ac:dyDescent="0.2">
      <c r="A160" s="38"/>
      <c r="B160" s="38"/>
      <c r="C160" s="38"/>
      <c r="D160" s="38"/>
      <c r="E160" s="38"/>
      <c r="F160" s="38"/>
      <c r="G160" s="38"/>
      <c r="H160" s="39"/>
      <c r="I160" s="39"/>
      <c r="J160" s="39"/>
      <c r="K160" s="39"/>
      <c r="L160" s="38"/>
    </row>
    <row r="161" spans="1:12" x14ac:dyDescent="0.2">
      <c r="A161" s="38"/>
      <c r="B161" s="38"/>
      <c r="C161" s="38"/>
      <c r="D161" s="38"/>
      <c r="E161" s="38"/>
      <c r="F161" s="38"/>
      <c r="G161" s="38"/>
      <c r="H161" s="39"/>
      <c r="I161" s="39"/>
      <c r="J161" s="39"/>
      <c r="K161" s="39"/>
      <c r="L161" s="38"/>
    </row>
    <row r="162" spans="1:12" x14ac:dyDescent="0.2">
      <c r="A162" s="38"/>
      <c r="B162" s="38"/>
      <c r="C162" s="38"/>
      <c r="D162" s="38"/>
      <c r="E162" s="38"/>
      <c r="F162" s="38"/>
      <c r="G162" s="38"/>
      <c r="H162" s="39"/>
      <c r="I162" s="39"/>
      <c r="J162" s="39"/>
      <c r="K162" s="39"/>
      <c r="L162" s="38"/>
    </row>
    <row r="163" spans="1:12" x14ac:dyDescent="0.2">
      <c r="A163" s="38"/>
      <c r="B163" s="38"/>
      <c r="C163" s="38"/>
      <c r="D163" s="38"/>
      <c r="E163" s="38"/>
      <c r="F163" s="38"/>
      <c r="G163" s="38"/>
      <c r="H163" s="38"/>
      <c r="I163" s="38"/>
      <c r="J163" s="38"/>
      <c r="K163" s="38"/>
      <c r="L163" s="38"/>
    </row>
    <row r="164" spans="1:12" x14ac:dyDescent="0.2">
      <c r="A164" s="38"/>
      <c r="B164" s="38"/>
      <c r="C164" s="38"/>
      <c r="D164" s="38"/>
      <c r="E164" s="38"/>
      <c r="F164" s="38"/>
      <c r="G164" s="38"/>
      <c r="H164" s="38"/>
      <c r="I164" s="38"/>
      <c r="J164" s="38"/>
      <c r="K164" s="38"/>
      <c r="L164" s="38"/>
    </row>
    <row r="165" spans="1:12" x14ac:dyDescent="0.2">
      <c r="A165" s="38"/>
      <c r="B165" s="38"/>
      <c r="C165" s="38"/>
      <c r="D165" s="38"/>
      <c r="E165" s="38"/>
      <c r="F165" s="38"/>
      <c r="G165" s="38"/>
      <c r="H165" s="38"/>
      <c r="I165" s="38"/>
      <c r="J165" s="38"/>
      <c r="K165" s="38"/>
      <c r="L165" s="38"/>
    </row>
    <row r="166" spans="1:12" x14ac:dyDescent="0.2">
      <c r="A166" s="38"/>
      <c r="B166" s="38"/>
      <c r="C166" s="38"/>
      <c r="D166" s="38"/>
      <c r="E166" s="38"/>
      <c r="F166" s="38"/>
      <c r="G166" s="38"/>
      <c r="H166" s="38"/>
      <c r="I166" s="38"/>
      <c r="J166" s="38"/>
      <c r="K166" s="38"/>
      <c r="L166" s="38"/>
    </row>
    <row r="167" spans="1:12" x14ac:dyDescent="0.2">
      <c r="A167" s="38"/>
      <c r="B167" s="38"/>
      <c r="C167" s="38"/>
      <c r="D167" s="38"/>
      <c r="E167" s="38"/>
      <c r="F167" s="38"/>
      <c r="G167" s="38"/>
      <c r="H167" s="38"/>
      <c r="I167" s="38"/>
      <c r="J167" s="38"/>
      <c r="K167" s="38"/>
      <c r="L167" s="38"/>
    </row>
    <row r="168" spans="1:12" x14ac:dyDescent="0.2">
      <c r="A168" s="38"/>
      <c r="B168" s="38"/>
      <c r="C168" s="38"/>
      <c r="D168" s="38"/>
      <c r="E168" s="38"/>
      <c r="F168" s="38"/>
      <c r="G168" s="38"/>
      <c r="H168" s="38"/>
      <c r="I168" s="38"/>
      <c r="J168" s="38"/>
      <c r="K168" s="38"/>
      <c r="L168" s="38"/>
    </row>
    <row r="169" spans="1:12" x14ac:dyDescent="0.2">
      <c r="A169" s="38"/>
      <c r="B169" s="38"/>
      <c r="C169" s="38"/>
      <c r="D169" s="38"/>
      <c r="E169" s="38"/>
      <c r="F169" s="38"/>
      <c r="G169" s="38"/>
      <c r="H169" s="38"/>
      <c r="I169" s="38"/>
      <c r="J169" s="38"/>
      <c r="K169" s="38"/>
      <c r="L169" s="38"/>
    </row>
    <row r="170" spans="1:12" x14ac:dyDescent="0.2">
      <c r="A170" s="38"/>
      <c r="B170" s="38"/>
      <c r="C170" s="38"/>
      <c r="D170" s="38"/>
      <c r="E170" s="38"/>
      <c r="F170" s="38"/>
      <c r="G170" s="38"/>
      <c r="H170" s="38"/>
      <c r="I170" s="38"/>
      <c r="J170" s="38"/>
      <c r="K170" s="38"/>
      <c r="L170" s="38"/>
    </row>
    <row r="171" spans="1:12" x14ac:dyDescent="0.2">
      <c r="A171" s="38"/>
      <c r="B171" s="38"/>
      <c r="C171" s="38"/>
      <c r="D171" s="38"/>
      <c r="E171" s="38"/>
      <c r="F171" s="38"/>
      <c r="G171" s="38"/>
      <c r="H171" s="38"/>
      <c r="I171" s="38"/>
      <c r="J171" s="38"/>
      <c r="K171" s="38"/>
      <c r="L171" s="38"/>
    </row>
    <row r="172" spans="1:12" x14ac:dyDescent="0.2">
      <c r="A172" s="38"/>
      <c r="B172" s="38"/>
      <c r="C172" s="38"/>
      <c r="D172" s="38"/>
      <c r="E172" s="38"/>
      <c r="F172" s="38"/>
      <c r="G172" s="38"/>
      <c r="H172" s="38"/>
      <c r="I172" s="38"/>
      <c r="J172" s="38"/>
      <c r="K172" s="38"/>
      <c r="L172" s="38"/>
    </row>
    <row r="173" spans="1:12" x14ac:dyDescent="0.2">
      <c r="A173" s="38"/>
      <c r="B173" s="38"/>
      <c r="C173" s="38"/>
      <c r="D173" s="38"/>
      <c r="E173" s="38"/>
      <c r="F173" s="38"/>
      <c r="G173" s="38"/>
      <c r="H173" s="38"/>
      <c r="I173" s="38"/>
      <c r="J173" s="38"/>
      <c r="K173" s="38"/>
      <c r="L173" s="38"/>
    </row>
    <row r="174" spans="1:12" x14ac:dyDescent="0.2">
      <c r="A174" s="38"/>
      <c r="B174" s="38"/>
      <c r="C174" s="38"/>
      <c r="D174" s="38"/>
      <c r="E174" s="38"/>
      <c r="F174" s="38"/>
      <c r="G174" s="38"/>
      <c r="H174" s="38"/>
      <c r="I174" s="38"/>
      <c r="J174" s="38"/>
      <c r="K174" s="38"/>
      <c r="L174" s="38"/>
    </row>
    <row r="175" spans="1:12" x14ac:dyDescent="0.2">
      <c r="A175" s="38"/>
      <c r="B175" s="38"/>
      <c r="C175" s="38"/>
      <c r="D175" s="38"/>
      <c r="E175" s="38"/>
      <c r="F175" s="38"/>
      <c r="G175" s="38"/>
      <c r="H175" s="38"/>
      <c r="I175" s="38"/>
      <c r="J175" s="38"/>
      <c r="K175" s="38"/>
      <c r="L175" s="38"/>
    </row>
    <row r="176" spans="1:12" x14ac:dyDescent="0.2">
      <c r="A176" s="38"/>
      <c r="B176" s="38"/>
      <c r="C176" s="38"/>
      <c r="D176" s="38"/>
      <c r="E176" s="38"/>
      <c r="F176" s="38"/>
      <c r="G176" s="38"/>
      <c r="H176" s="38"/>
      <c r="I176" s="38"/>
      <c r="J176" s="38"/>
      <c r="K176" s="38"/>
      <c r="L176" s="38"/>
    </row>
    <row r="177" spans="1:12" x14ac:dyDescent="0.2">
      <c r="A177" s="38"/>
      <c r="B177" s="38"/>
      <c r="C177" s="38"/>
      <c r="D177" s="38"/>
      <c r="E177" s="38"/>
      <c r="F177" s="38"/>
      <c r="G177" s="38"/>
      <c r="H177" s="38"/>
      <c r="I177" s="38"/>
      <c r="J177" s="38"/>
      <c r="K177" s="38"/>
      <c r="L177" s="38"/>
    </row>
    <row r="178" spans="1:12" x14ac:dyDescent="0.2">
      <c r="A178" s="38"/>
      <c r="B178" s="38"/>
      <c r="C178" s="38"/>
      <c r="D178" s="38"/>
      <c r="E178" s="38"/>
      <c r="F178" s="38"/>
      <c r="G178" s="38"/>
      <c r="H178" s="38"/>
      <c r="I178" s="38"/>
      <c r="J178" s="38"/>
      <c r="K178" s="38"/>
      <c r="L178" s="38"/>
    </row>
    <row r="179" spans="1:12" x14ac:dyDescent="0.2">
      <c r="A179" s="38"/>
      <c r="B179" s="38"/>
      <c r="C179" s="38"/>
      <c r="D179" s="38"/>
      <c r="E179" s="38"/>
      <c r="F179" s="38"/>
      <c r="G179" s="38"/>
      <c r="H179" s="38"/>
      <c r="I179" s="38"/>
      <c r="J179" s="38"/>
      <c r="K179" s="38"/>
      <c r="L179" s="38"/>
    </row>
    <row r="180" spans="1:12" x14ac:dyDescent="0.2">
      <c r="A180" s="38"/>
      <c r="B180" s="38"/>
      <c r="C180" s="38"/>
      <c r="D180" s="38"/>
      <c r="E180" s="38"/>
      <c r="F180" s="38"/>
      <c r="G180" s="38"/>
      <c r="H180" s="38"/>
      <c r="I180" s="38"/>
      <c r="J180" s="38"/>
      <c r="K180" s="38"/>
      <c r="L180" s="38"/>
    </row>
    <row r="181" spans="1:12" x14ac:dyDescent="0.2">
      <c r="A181" s="38"/>
      <c r="B181" s="38"/>
      <c r="C181" s="38"/>
      <c r="D181" s="38"/>
      <c r="E181" s="38"/>
      <c r="F181" s="38"/>
      <c r="G181" s="38"/>
      <c r="H181" s="38"/>
      <c r="I181" s="38"/>
      <c r="J181" s="38"/>
      <c r="K181" s="38"/>
      <c r="L181" s="38"/>
    </row>
    <row r="182" spans="1:12" x14ac:dyDescent="0.2">
      <c r="A182" s="38"/>
      <c r="B182" s="38"/>
      <c r="C182" s="38"/>
      <c r="D182" s="38"/>
      <c r="E182" s="38"/>
      <c r="F182" s="38"/>
      <c r="G182" s="38"/>
      <c r="H182" s="38"/>
      <c r="I182" s="38"/>
      <c r="J182" s="38"/>
      <c r="K182" s="38"/>
      <c r="L182" s="38"/>
    </row>
    <row r="183" spans="1:12" x14ac:dyDescent="0.2">
      <c r="A183" s="38"/>
      <c r="B183" s="38"/>
      <c r="C183" s="38"/>
      <c r="D183" s="38"/>
      <c r="E183" s="38"/>
      <c r="F183" s="38"/>
      <c r="G183" s="38"/>
      <c r="H183" s="38"/>
      <c r="I183" s="38"/>
      <c r="J183" s="38"/>
      <c r="K183" s="38"/>
      <c r="L183" s="38"/>
    </row>
    <row r="184" spans="1:12" x14ac:dyDescent="0.2">
      <c r="A184" s="38"/>
      <c r="B184" s="38"/>
      <c r="C184" s="38"/>
      <c r="D184" s="38"/>
      <c r="E184" s="38"/>
      <c r="F184" s="38"/>
      <c r="G184" s="38"/>
      <c r="H184" s="38"/>
      <c r="I184" s="38"/>
      <c r="J184" s="38"/>
      <c r="K184" s="38"/>
      <c r="L184" s="38"/>
    </row>
    <row r="185" spans="1:12" x14ac:dyDescent="0.2">
      <c r="A185" s="38"/>
      <c r="B185" s="38"/>
      <c r="C185" s="38"/>
      <c r="D185" s="38"/>
      <c r="E185" s="38"/>
      <c r="F185" s="38"/>
      <c r="G185" s="38"/>
      <c r="H185" s="38"/>
      <c r="I185" s="38"/>
      <c r="J185" s="38"/>
      <c r="K185" s="38"/>
      <c r="L185" s="38"/>
    </row>
    <row r="186" spans="1:12" x14ac:dyDescent="0.2">
      <c r="A186" s="38"/>
      <c r="B186" s="38"/>
      <c r="C186" s="38"/>
      <c r="D186" s="38"/>
      <c r="E186" s="38"/>
      <c r="F186" s="38"/>
      <c r="G186" s="38"/>
      <c r="H186" s="38"/>
      <c r="I186" s="38"/>
      <c r="J186" s="38"/>
      <c r="K186" s="38"/>
      <c r="L186" s="38"/>
    </row>
    <row r="187" spans="1:12" x14ac:dyDescent="0.2">
      <c r="A187" s="38"/>
      <c r="B187" s="38"/>
      <c r="C187" s="38"/>
      <c r="D187" s="38"/>
      <c r="E187" s="38"/>
      <c r="F187" s="38"/>
      <c r="G187" s="38"/>
      <c r="H187" s="38"/>
      <c r="I187" s="38"/>
      <c r="J187" s="38"/>
      <c r="K187" s="38"/>
      <c r="L187" s="38"/>
    </row>
    <row r="188" spans="1:12" x14ac:dyDescent="0.2">
      <c r="A188" s="38"/>
      <c r="B188" s="38"/>
      <c r="C188" s="38"/>
      <c r="D188" s="38"/>
      <c r="E188" s="38"/>
      <c r="F188" s="38"/>
      <c r="G188" s="38"/>
      <c r="H188" s="38"/>
      <c r="I188" s="38"/>
      <c r="J188" s="38"/>
      <c r="K188" s="38"/>
      <c r="L188" s="38"/>
    </row>
    <row r="189" spans="1:12" x14ac:dyDescent="0.2">
      <c r="A189" s="38"/>
      <c r="B189" s="38"/>
      <c r="C189" s="38"/>
      <c r="D189" s="38"/>
      <c r="E189" s="38"/>
      <c r="F189" s="38"/>
      <c r="G189" s="38"/>
      <c r="H189" s="38"/>
      <c r="I189" s="38"/>
      <c r="J189" s="38"/>
      <c r="K189" s="38"/>
      <c r="L189" s="38"/>
    </row>
  </sheetData>
  <phoneticPr fontId="51" type="noConversion"/>
  <pageMargins left="0.75" right="0.75" top="1" bottom="1" header="0.5" footer="0.5"/>
  <pageSetup paperSize="5" scale="52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BJ189"/>
  <sheetViews>
    <sheetView showGridLines="0" zoomScale="75" workbookViewId="0">
      <selection activeCell="A5" sqref="A5:AZ200"/>
    </sheetView>
  </sheetViews>
  <sheetFormatPr defaultRowHeight="12.75" x14ac:dyDescent="0.2"/>
  <cols>
    <col min="1" max="1" width="13.109375" style="3" bestFit="1" customWidth="1"/>
    <col min="2" max="5" width="10.5546875" style="3" customWidth="1"/>
    <col min="6" max="6" width="8.5546875" style="3" customWidth="1"/>
    <col min="7" max="7" width="10.5546875" style="3" customWidth="1"/>
    <col min="8" max="8" width="3.5546875" style="3" customWidth="1"/>
    <col min="9" max="14" width="10.5546875" style="3" customWidth="1"/>
    <col min="15" max="15" width="3.5546875" style="38" customWidth="1"/>
    <col min="16" max="20" width="10.5546875" style="3" customWidth="1"/>
    <col min="21" max="21" width="3.5546875" style="1" customWidth="1"/>
    <col min="22" max="22" width="11.5546875" style="1" customWidth="1"/>
    <col min="23" max="25" width="10.5546875" style="1" customWidth="1"/>
    <col min="26" max="26" width="11.5546875" style="1" customWidth="1"/>
  </cols>
  <sheetData>
    <row r="1" spans="1:62" x14ac:dyDescent="0.2">
      <c r="A1" s="328"/>
      <c r="B1" s="328"/>
      <c r="C1" s="328"/>
      <c r="D1" s="328"/>
      <c r="E1" s="328"/>
      <c r="F1" s="328"/>
      <c r="G1" s="328"/>
      <c r="H1" s="328"/>
      <c r="I1" s="329"/>
      <c r="J1" s="329"/>
      <c r="K1" s="329"/>
      <c r="L1" s="329"/>
      <c r="M1" s="329"/>
      <c r="N1" s="330"/>
      <c r="O1" s="330"/>
      <c r="P1" s="330"/>
      <c r="Q1" s="330"/>
      <c r="R1" s="330"/>
      <c r="S1" s="330"/>
      <c r="T1" s="330"/>
      <c r="U1" s="330"/>
      <c r="V1" s="35"/>
      <c r="W1" s="35"/>
      <c r="X1" s="35"/>
      <c r="Y1" s="35"/>
      <c r="Z1" s="35"/>
    </row>
    <row r="2" spans="1:62" ht="5.0999999999999996" customHeight="1" thickBot="1" x14ac:dyDescent="0.25">
      <c r="A2" s="2"/>
      <c r="B2" s="2"/>
      <c r="C2" s="2"/>
      <c r="D2" s="2"/>
      <c r="E2" s="2"/>
      <c r="F2" s="2"/>
      <c r="G2" s="2"/>
      <c r="H2" s="2"/>
      <c r="I2" s="38"/>
      <c r="J2" s="38"/>
      <c r="K2" s="38" t="s">
        <v>7</v>
      </c>
      <c r="L2" s="38"/>
      <c r="M2" s="38"/>
      <c r="N2" s="38"/>
      <c r="P2" s="38"/>
      <c r="Q2" s="38"/>
      <c r="R2" s="38"/>
      <c r="S2" s="38"/>
      <c r="T2" s="38"/>
      <c r="U2" s="353"/>
      <c r="V2" s="353"/>
      <c r="W2" s="353"/>
      <c r="X2" s="353"/>
      <c r="Y2" s="353"/>
      <c r="Z2" s="353"/>
    </row>
    <row r="3" spans="1:62" ht="27" customHeight="1" thickBot="1" x14ac:dyDescent="0.35">
      <c r="A3" s="346" t="s">
        <v>183</v>
      </c>
      <c r="B3" s="347"/>
      <c r="C3" s="347"/>
      <c r="D3" s="347"/>
      <c r="E3" s="347"/>
      <c r="F3" s="347"/>
      <c r="G3" s="347"/>
      <c r="H3" s="347"/>
      <c r="I3" s="347"/>
      <c r="J3" s="347"/>
      <c r="K3" s="347"/>
      <c r="L3" s="347"/>
      <c r="M3" s="347"/>
      <c r="N3" s="347"/>
      <c r="O3" s="347"/>
      <c r="P3" s="347"/>
      <c r="Q3" s="347"/>
      <c r="R3" s="347"/>
      <c r="S3" s="347"/>
      <c r="T3" s="347"/>
      <c r="U3" s="347"/>
      <c r="V3" s="347"/>
      <c r="W3" s="347"/>
      <c r="X3" s="347"/>
      <c r="Y3" s="347"/>
      <c r="Z3" s="348"/>
    </row>
    <row r="4" spans="1:62" ht="5.0999999999999996" customHeight="1" x14ac:dyDescent="0.2">
      <c r="A4" s="354"/>
      <c r="B4" s="354"/>
      <c r="C4" s="354"/>
      <c r="D4" s="354"/>
      <c r="E4" s="354"/>
      <c r="F4" s="354"/>
      <c r="G4" s="354"/>
      <c r="H4" s="354"/>
      <c r="I4" s="38"/>
      <c r="J4" s="38"/>
      <c r="K4" s="38"/>
      <c r="L4" s="38"/>
      <c r="M4" s="38"/>
      <c r="N4" s="38"/>
      <c r="P4" s="38"/>
      <c r="Q4" s="38"/>
      <c r="R4" s="38"/>
      <c r="S4" s="38"/>
      <c r="T4" s="38"/>
      <c r="U4" s="353"/>
      <c r="V4" s="353"/>
      <c r="W4" s="353"/>
      <c r="X4" s="353"/>
      <c r="Y4" s="353"/>
      <c r="Z4" s="353"/>
    </row>
    <row r="5" spans="1:62" ht="18" x14ac:dyDescent="0.25">
      <c r="A5" s="323">
        <v>37014</v>
      </c>
      <c r="B5" s="324"/>
      <c r="C5" s="324"/>
      <c r="D5" s="324"/>
      <c r="E5" s="324"/>
      <c r="F5" s="324"/>
      <c r="G5" s="324"/>
      <c r="H5" s="324"/>
      <c r="I5" s="324"/>
      <c r="J5" s="324"/>
      <c r="K5" s="324"/>
      <c r="L5" s="324"/>
      <c r="M5" s="324"/>
      <c r="N5" s="324"/>
      <c r="O5" s="324"/>
      <c r="P5" s="324"/>
      <c r="Q5" s="324"/>
      <c r="R5" s="324"/>
      <c r="S5" s="324"/>
      <c r="T5" s="324"/>
      <c r="U5" s="325"/>
      <c r="V5" s="326"/>
      <c r="W5" s="326"/>
      <c r="X5" s="326"/>
      <c r="Y5" s="326"/>
      <c r="Z5" s="326"/>
    </row>
    <row r="6" spans="1:62" x14ac:dyDescent="0.2">
      <c r="A6" s="7" t="s">
        <v>7</v>
      </c>
      <c r="B6" s="7"/>
      <c r="C6" s="7"/>
      <c r="D6" s="7"/>
      <c r="E6" s="7"/>
      <c r="F6" s="7"/>
      <c r="G6" s="7"/>
      <c r="H6" s="7"/>
      <c r="I6" s="5" t="s">
        <v>7</v>
      </c>
      <c r="J6" s="5"/>
      <c r="K6" s="5" t="s">
        <v>7</v>
      </c>
      <c r="L6" s="5"/>
      <c r="M6" s="5"/>
      <c r="N6" s="7"/>
      <c r="O6" s="7"/>
      <c r="P6" s="7"/>
      <c r="Q6" s="7"/>
      <c r="R6" s="7"/>
      <c r="S6" s="7"/>
      <c r="T6" s="7"/>
      <c r="Z6" s="7" t="s">
        <v>7</v>
      </c>
    </row>
    <row r="7" spans="1:62" x14ac:dyDescent="0.2">
      <c r="A7" s="8" t="s">
        <v>7</v>
      </c>
      <c r="B7" s="438" t="s">
        <v>233</v>
      </c>
      <c r="C7" s="439"/>
      <c r="D7" s="439"/>
      <c r="E7" s="439"/>
      <c r="F7" s="439"/>
      <c r="G7" s="460"/>
      <c r="H7" s="8"/>
      <c r="I7" s="438" t="s">
        <v>234</v>
      </c>
      <c r="J7" s="439"/>
      <c r="K7" s="439"/>
      <c r="L7" s="439"/>
      <c r="M7" s="439"/>
      <c r="N7" s="440"/>
      <c r="O7" s="327"/>
      <c r="P7" s="438" t="s">
        <v>235</v>
      </c>
      <c r="Q7" s="439"/>
      <c r="R7" s="439"/>
      <c r="S7" s="439"/>
      <c r="T7" s="440"/>
      <c r="W7" s="438" t="s">
        <v>236</v>
      </c>
      <c r="X7" s="439"/>
      <c r="Y7" s="439"/>
      <c r="Z7" s="440"/>
    </row>
    <row r="8" spans="1:62" x14ac:dyDescent="0.2">
      <c r="A8" s="9"/>
      <c r="B8" s="11"/>
      <c r="C8" s="11"/>
      <c r="D8" s="256" t="s">
        <v>9</v>
      </c>
      <c r="E8" s="307" t="s">
        <v>10</v>
      </c>
      <c r="F8" s="165" t="s">
        <v>7</v>
      </c>
      <c r="G8" s="13" t="s">
        <v>7</v>
      </c>
      <c r="H8" s="10"/>
      <c r="I8" s="11"/>
      <c r="J8" s="11"/>
      <c r="K8" s="11"/>
      <c r="L8" s="307" t="s">
        <v>10</v>
      </c>
      <c r="M8" s="11"/>
      <c r="N8"/>
      <c r="O8" s="327"/>
      <c r="P8"/>
      <c r="Q8"/>
      <c r="R8"/>
      <c r="S8"/>
      <c r="T8"/>
      <c r="U8" s="12"/>
      <c r="Z8" s="1" t="s">
        <v>7</v>
      </c>
    </row>
    <row r="9" spans="1:62" s="11" customFormat="1" ht="12" x14ac:dyDescent="0.2">
      <c r="A9" s="14"/>
      <c r="B9" s="15" t="s">
        <v>5</v>
      </c>
      <c r="C9" s="15" t="s">
        <v>11</v>
      </c>
      <c r="D9" s="15" t="s">
        <v>12</v>
      </c>
      <c r="E9" s="15" t="s">
        <v>13</v>
      </c>
      <c r="F9" s="15" t="s">
        <v>15</v>
      </c>
      <c r="G9" s="15" t="s">
        <v>14</v>
      </c>
      <c r="H9" s="14"/>
      <c r="I9" s="15" t="s">
        <v>5</v>
      </c>
      <c r="J9" s="15" t="s">
        <v>11</v>
      </c>
      <c r="K9" s="15" t="s">
        <v>12</v>
      </c>
      <c r="L9" s="15" t="s">
        <v>13</v>
      </c>
      <c r="M9" s="15" t="s">
        <v>15</v>
      </c>
      <c r="N9" s="320" t="s">
        <v>14</v>
      </c>
      <c r="O9" s="351"/>
      <c r="P9" s="15" t="s">
        <v>169</v>
      </c>
      <c r="Q9" s="15" t="s">
        <v>170</v>
      </c>
      <c r="R9" s="15" t="s">
        <v>171</v>
      </c>
      <c r="S9" s="15" t="s">
        <v>172</v>
      </c>
      <c r="T9" s="320" t="s">
        <v>14</v>
      </c>
      <c r="U9" s="18"/>
      <c r="V9" s="41"/>
      <c r="W9" s="321" t="s">
        <v>16</v>
      </c>
      <c r="X9" s="321" t="s">
        <v>16</v>
      </c>
      <c r="Y9" s="321" t="s">
        <v>16</v>
      </c>
      <c r="Z9" s="321" t="s">
        <v>16</v>
      </c>
    </row>
    <row r="10" spans="1:62" s="22" customFormat="1" ht="12" thickBot="1" x14ac:dyDescent="0.25">
      <c r="A10" s="20" t="s">
        <v>7</v>
      </c>
      <c r="B10" s="20" t="s">
        <v>7</v>
      </c>
      <c r="C10" s="20" t="s">
        <v>7</v>
      </c>
      <c r="D10" s="20" t="s">
        <v>7</v>
      </c>
      <c r="E10" s="20" t="s">
        <v>7</v>
      </c>
      <c r="F10" s="20" t="s">
        <v>7</v>
      </c>
      <c r="G10" s="20"/>
      <c r="H10" s="20"/>
      <c r="I10" s="20" t="s">
        <v>7</v>
      </c>
      <c r="J10" s="20" t="s">
        <v>7</v>
      </c>
      <c r="K10" s="20" t="s">
        <v>7</v>
      </c>
      <c r="L10" s="20" t="s">
        <v>7</v>
      </c>
      <c r="M10" s="20" t="s">
        <v>7</v>
      </c>
      <c r="N10" s="15"/>
      <c r="O10" s="15"/>
      <c r="P10" s="20" t="s">
        <v>7</v>
      </c>
      <c r="Q10" s="20" t="s">
        <v>7</v>
      </c>
      <c r="R10" s="20" t="s">
        <v>7</v>
      </c>
      <c r="S10" s="20" t="s">
        <v>7</v>
      </c>
      <c r="T10" s="15"/>
      <c r="U10" s="21"/>
      <c r="V10" s="16"/>
      <c r="W10" s="16" t="s">
        <v>17</v>
      </c>
      <c r="X10" s="16" t="s">
        <v>18</v>
      </c>
      <c r="Y10" s="16" t="s">
        <v>176</v>
      </c>
      <c r="Z10" s="16" t="s">
        <v>65</v>
      </c>
    </row>
    <row r="11" spans="1:62" s="22" customFormat="1" ht="12.95" customHeight="1" thickBot="1" x14ac:dyDescent="0.25">
      <c r="A11" s="23" t="s">
        <v>20</v>
      </c>
      <c r="B11" s="24">
        <v>2414.1074140999995</v>
      </c>
      <c r="C11" s="24">
        <v>84.37920619999997</v>
      </c>
      <c r="D11" s="24">
        <v>0</v>
      </c>
      <c r="E11" s="24">
        <v>0</v>
      </c>
      <c r="F11" s="24">
        <v>0</v>
      </c>
      <c r="G11" s="340">
        <v>2498.4866203000001</v>
      </c>
      <c r="H11" s="23"/>
      <c r="I11" s="24">
        <v>-23249.870412300006</v>
      </c>
      <c r="J11" s="25">
        <v>-2594</v>
      </c>
      <c r="K11" s="24">
        <v>21938.885869600002</v>
      </c>
      <c r="L11" s="24">
        <v>-326.20787749999994</v>
      </c>
      <c r="M11" s="24">
        <v>0</v>
      </c>
      <c r="N11" s="340">
        <v>-4231.1924201999991</v>
      </c>
      <c r="O11" s="308"/>
      <c r="P11" s="24">
        <v>0</v>
      </c>
      <c r="Q11" s="24">
        <v>0</v>
      </c>
      <c r="R11" s="24">
        <v>0</v>
      </c>
      <c r="S11" s="24">
        <v>0</v>
      </c>
      <c r="T11" s="340">
        <v>0</v>
      </c>
      <c r="U11" s="1"/>
      <c r="V11" s="23" t="s">
        <v>20</v>
      </c>
      <c r="W11" s="441">
        <v>2498.4866203000001</v>
      </c>
      <c r="X11" s="441">
        <v>-2676.4723293999996</v>
      </c>
      <c r="Y11" s="441">
        <v>0</v>
      </c>
      <c r="Z11" s="441">
        <v>-177.98570910000038</v>
      </c>
    </row>
    <row r="12" spans="1:62" s="22" customFormat="1" ht="12.95" customHeight="1" x14ac:dyDescent="0.2">
      <c r="A12" s="23"/>
      <c r="B12" s="23"/>
      <c r="C12" s="23"/>
      <c r="D12" s="23"/>
      <c r="E12" s="23" t="s">
        <v>7</v>
      </c>
      <c r="F12" s="23"/>
      <c r="G12" s="21"/>
      <c r="H12" s="23"/>
      <c r="I12" s="23"/>
      <c r="J12" s="23"/>
      <c r="K12" s="23"/>
      <c r="L12" s="23"/>
      <c r="M12" s="23"/>
      <c r="N12" s="21"/>
      <c r="O12" s="309"/>
      <c r="P12" s="21"/>
      <c r="Q12" s="21"/>
      <c r="R12" s="21"/>
      <c r="S12" s="21"/>
      <c r="T12" s="21"/>
      <c r="U12" s="1"/>
      <c r="V12" s="23"/>
      <c r="W12" s="21"/>
      <c r="X12" s="21"/>
      <c r="Y12" s="21"/>
      <c r="Z12" s="21"/>
    </row>
    <row r="13" spans="1:62" s="261" customFormat="1" ht="12.95" customHeight="1" x14ac:dyDescent="0.2">
      <c r="A13" s="182" t="s">
        <v>21</v>
      </c>
      <c r="B13" s="182">
        <v>9.5783941999999982</v>
      </c>
      <c r="C13" s="182">
        <v>-57</v>
      </c>
      <c r="D13" s="182">
        <v>0</v>
      </c>
      <c r="E13" s="182">
        <v>0</v>
      </c>
      <c r="F13" s="182">
        <v>0</v>
      </c>
      <c r="G13" s="333">
        <v>-47.421605800000002</v>
      </c>
      <c r="H13" s="182"/>
      <c r="I13" s="182">
        <v>-5626.9973445000014</v>
      </c>
      <c r="J13" s="182">
        <v>4746</v>
      </c>
      <c r="K13" s="182">
        <v>-302.19182110000003</v>
      </c>
      <c r="L13" s="182">
        <v>0</v>
      </c>
      <c r="M13" s="182">
        <v>0</v>
      </c>
      <c r="N13" s="356">
        <v>-1183.1891656000014</v>
      </c>
      <c r="O13" s="182"/>
      <c r="P13" s="182">
        <v>0</v>
      </c>
      <c r="Q13" s="182">
        <v>0</v>
      </c>
      <c r="R13" s="182">
        <v>0</v>
      </c>
      <c r="S13" s="182">
        <v>0</v>
      </c>
      <c r="T13" s="356">
        <v>0</v>
      </c>
      <c r="U13" s="182"/>
      <c r="V13" s="182" t="s">
        <v>21</v>
      </c>
      <c r="W13" s="443">
        <v>-47.421605800000009</v>
      </c>
      <c r="X13" s="443">
        <v>-1188.0506963000003</v>
      </c>
      <c r="Y13" s="443">
        <v>0</v>
      </c>
      <c r="Z13" s="443">
        <v>-1235.4723021000002</v>
      </c>
      <c r="AA13" s="181"/>
      <c r="AB13" s="181"/>
      <c r="AC13" s="181"/>
      <c r="AD13" s="181"/>
      <c r="AE13" s="181"/>
      <c r="AF13" s="181"/>
      <c r="AG13" s="181"/>
      <c r="AH13" s="181"/>
      <c r="AI13" s="181"/>
      <c r="AJ13" s="181"/>
      <c r="AK13" s="181"/>
      <c r="AL13" s="181"/>
      <c r="AM13" s="181"/>
      <c r="AN13" s="181"/>
      <c r="AO13" s="181"/>
      <c r="AP13" s="181"/>
      <c r="AQ13" s="181"/>
      <c r="AR13" s="181"/>
      <c r="AS13" s="181"/>
      <c r="AT13" s="181"/>
      <c r="AU13" s="181"/>
      <c r="AV13" s="181"/>
      <c r="AW13" s="181"/>
      <c r="AX13" s="181"/>
      <c r="AY13" s="181"/>
      <c r="AZ13" s="181"/>
      <c r="BA13" s="181"/>
      <c r="BB13" s="181"/>
      <c r="BC13" s="181"/>
      <c r="BD13" s="181"/>
      <c r="BE13" s="181"/>
      <c r="BF13" s="181"/>
      <c r="BG13" s="181"/>
      <c r="BH13" s="181"/>
      <c r="BI13" s="181"/>
      <c r="BJ13" s="181"/>
    </row>
    <row r="14" spans="1:62" s="185" customFormat="1" ht="12.95" customHeight="1" x14ac:dyDescent="0.2">
      <c r="A14" s="23" t="s">
        <v>22</v>
      </c>
      <c r="B14" s="23">
        <v>66.528798800000033</v>
      </c>
      <c r="C14" s="23">
        <v>50</v>
      </c>
      <c r="D14" s="23">
        <v>0</v>
      </c>
      <c r="E14" s="23">
        <v>0</v>
      </c>
      <c r="F14" s="23">
        <v>0</v>
      </c>
      <c r="G14" s="332">
        <v>116.52879880000003</v>
      </c>
      <c r="H14" s="23"/>
      <c r="I14" s="23">
        <v>7873.0672541999993</v>
      </c>
      <c r="J14" s="23">
        <v>-8412</v>
      </c>
      <c r="K14" s="23">
        <v>0</v>
      </c>
      <c r="L14" s="23">
        <v>0</v>
      </c>
      <c r="M14" s="23">
        <v>0</v>
      </c>
      <c r="N14" s="350">
        <v>-538.9327458000007</v>
      </c>
      <c r="O14" s="23"/>
      <c r="P14" s="23">
        <v>0</v>
      </c>
      <c r="Q14" s="23">
        <v>0</v>
      </c>
      <c r="R14" s="23">
        <v>0</v>
      </c>
      <c r="S14" s="23">
        <v>0</v>
      </c>
      <c r="T14" s="350">
        <v>0</v>
      </c>
      <c r="U14" s="23"/>
      <c r="V14" s="23" t="s">
        <v>22</v>
      </c>
      <c r="W14" s="442">
        <v>116.52879880000003</v>
      </c>
      <c r="X14" s="442">
        <v>-643.83370089999994</v>
      </c>
      <c r="Y14" s="442">
        <v>0</v>
      </c>
      <c r="Z14" s="442">
        <v>-527.30490209999994</v>
      </c>
      <c r="AA14" s="181"/>
      <c r="AB14" s="181"/>
      <c r="AC14" s="181"/>
      <c r="AD14" s="181"/>
      <c r="AE14" s="181"/>
      <c r="AF14" s="181"/>
      <c r="AG14" s="181"/>
      <c r="AH14" s="181"/>
      <c r="AI14" s="181"/>
      <c r="AJ14" s="181"/>
      <c r="AK14" s="181"/>
      <c r="AL14" s="181"/>
      <c r="AM14" s="181"/>
      <c r="AN14" s="181"/>
      <c r="AO14" s="181"/>
      <c r="AP14" s="181"/>
      <c r="AQ14" s="181"/>
      <c r="AR14" s="181"/>
      <c r="AS14" s="181"/>
      <c r="AT14" s="181"/>
      <c r="AU14" s="181"/>
      <c r="AV14" s="181"/>
      <c r="AW14" s="181"/>
      <c r="AX14" s="181"/>
      <c r="AY14" s="181"/>
      <c r="AZ14" s="181"/>
      <c r="BA14" s="181"/>
      <c r="BB14" s="181"/>
      <c r="BC14" s="181"/>
      <c r="BD14" s="181"/>
      <c r="BE14" s="181"/>
      <c r="BF14" s="181"/>
      <c r="BG14" s="181"/>
      <c r="BH14" s="181"/>
      <c r="BI14" s="181"/>
      <c r="BJ14" s="181"/>
    </row>
    <row r="15" spans="1:62" s="185" customFormat="1" ht="12.95" customHeight="1" x14ac:dyDescent="0.2">
      <c r="A15" s="23" t="s">
        <v>23</v>
      </c>
      <c r="B15" s="23">
        <v>819.64397800000006</v>
      </c>
      <c r="C15" s="23">
        <v>10.842493599999999</v>
      </c>
      <c r="D15" s="23">
        <v>0</v>
      </c>
      <c r="E15" s="23">
        <v>0</v>
      </c>
      <c r="F15" s="23">
        <v>0</v>
      </c>
      <c r="G15" s="332">
        <v>830.48647160000007</v>
      </c>
      <c r="H15" s="23"/>
      <c r="I15" s="23">
        <v>-1031.1520373999999</v>
      </c>
      <c r="J15" s="23">
        <v>528</v>
      </c>
      <c r="K15" s="23">
        <v>0</v>
      </c>
      <c r="L15" s="23">
        <v>0</v>
      </c>
      <c r="M15" s="23">
        <v>0</v>
      </c>
      <c r="N15" s="350">
        <v>-503.15203739999993</v>
      </c>
      <c r="O15" s="23"/>
      <c r="P15" s="23">
        <v>0</v>
      </c>
      <c r="Q15" s="23">
        <v>0</v>
      </c>
      <c r="R15" s="23">
        <v>0</v>
      </c>
      <c r="S15" s="23">
        <v>0</v>
      </c>
      <c r="T15" s="350">
        <v>0</v>
      </c>
      <c r="U15" s="23"/>
      <c r="V15" s="23" t="s">
        <v>23</v>
      </c>
      <c r="W15" s="442">
        <v>830.48647160000007</v>
      </c>
      <c r="X15" s="442">
        <v>-423.67449199999987</v>
      </c>
      <c r="Y15" s="442">
        <v>0</v>
      </c>
      <c r="Z15" s="442">
        <v>406.8119796000002</v>
      </c>
      <c r="AA15" s="181"/>
      <c r="AB15" s="181"/>
      <c r="AC15" s="181"/>
      <c r="AD15" s="181"/>
      <c r="AE15" s="181"/>
      <c r="AF15" s="181"/>
      <c r="AG15" s="181"/>
      <c r="AH15" s="181"/>
      <c r="AI15" s="181"/>
      <c r="AJ15" s="181"/>
      <c r="AK15" s="181"/>
      <c r="AL15" s="181"/>
      <c r="AM15" s="181"/>
      <c r="AN15" s="181"/>
      <c r="AO15" s="181"/>
      <c r="AP15" s="181"/>
      <c r="AQ15" s="181"/>
      <c r="AR15" s="181"/>
      <c r="AS15" s="181"/>
      <c r="AT15" s="181"/>
      <c r="AU15" s="181"/>
      <c r="AV15" s="181"/>
      <c r="AW15" s="181"/>
      <c r="AX15" s="181"/>
      <c r="AY15" s="181"/>
      <c r="AZ15" s="181"/>
      <c r="BA15" s="181"/>
      <c r="BB15" s="181"/>
      <c r="BC15" s="181"/>
      <c r="BD15" s="181"/>
      <c r="BE15" s="181"/>
      <c r="BF15" s="181"/>
      <c r="BG15" s="181"/>
      <c r="BH15" s="181"/>
      <c r="BI15" s="181"/>
      <c r="BJ15" s="181"/>
    </row>
    <row r="16" spans="1:62" s="185" customFormat="1" ht="12.95" customHeight="1" x14ac:dyDescent="0.2">
      <c r="A16" s="23" t="s">
        <v>24</v>
      </c>
      <c r="B16" s="23">
        <v>447.99259929999999</v>
      </c>
      <c r="C16" s="23">
        <v>10.234294</v>
      </c>
      <c r="D16" s="23">
        <v>0</v>
      </c>
      <c r="E16" s="23">
        <v>0</v>
      </c>
      <c r="F16" s="23">
        <v>0</v>
      </c>
      <c r="G16" s="332">
        <v>458.22689329999997</v>
      </c>
      <c r="H16" s="23"/>
      <c r="I16" s="23">
        <v>-299.22281609999999</v>
      </c>
      <c r="J16" s="23">
        <v>-36</v>
      </c>
      <c r="K16" s="23">
        <v>0</v>
      </c>
      <c r="L16" s="23">
        <v>0</v>
      </c>
      <c r="M16" s="23">
        <v>0</v>
      </c>
      <c r="N16" s="350">
        <v>-335.22281609999999</v>
      </c>
      <c r="O16" s="23"/>
      <c r="P16" s="23">
        <v>0</v>
      </c>
      <c r="Q16" s="23">
        <v>0</v>
      </c>
      <c r="R16" s="23">
        <v>0</v>
      </c>
      <c r="S16" s="23">
        <v>0</v>
      </c>
      <c r="T16" s="350">
        <v>0</v>
      </c>
      <c r="U16" s="23"/>
      <c r="V16" s="23" t="s">
        <v>24</v>
      </c>
      <c r="W16" s="442">
        <v>458.22689329999997</v>
      </c>
      <c r="X16" s="442">
        <v>-92.237670100000088</v>
      </c>
      <c r="Y16" s="442">
        <v>0</v>
      </c>
      <c r="Z16" s="442">
        <v>365.98922319999986</v>
      </c>
      <c r="AA16" s="181"/>
      <c r="AB16" s="181"/>
      <c r="AC16" s="181"/>
      <c r="AD16" s="181"/>
      <c r="AE16" s="181"/>
      <c r="AF16" s="181"/>
      <c r="AG16" s="181"/>
      <c r="AH16" s="181"/>
      <c r="AI16" s="181"/>
      <c r="AJ16" s="181"/>
      <c r="AK16" s="181"/>
      <c r="AL16" s="181"/>
      <c r="AM16" s="181"/>
      <c r="AN16" s="181"/>
      <c r="AO16" s="181"/>
      <c r="AP16" s="181"/>
      <c r="AQ16" s="181"/>
      <c r="AR16" s="181"/>
      <c r="AS16" s="181"/>
      <c r="AT16" s="181"/>
      <c r="AU16" s="181"/>
      <c r="AV16" s="181"/>
      <c r="AW16" s="181"/>
      <c r="AX16" s="181"/>
      <c r="AY16" s="181"/>
      <c r="AZ16" s="181"/>
      <c r="BA16" s="181"/>
      <c r="BB16" s="181"/>
      <c r="BC16" s="181"/>
      <c r="BD16" s="181"/>
      <c r="BE16" s="181"/>
      <c r="BF16" s="181"/>
      <c r="BG16" s="181"/>
      <c r="BH16" s="181"/>
      <c r="BI16" s="181"/>
      <c r="BJ16" s="181"/>
    </row>
    <row r="17" spans="1:62" s="185" customFormat="1" ht="12.95" customHeight="1" x14ac:dyDescent="0.2">
      <c r="A17" s="23" t="s">
        <v>25</v>
      </c>
      <c r="B17" s="23">
        <v>-452.55417819999997</v>
      </c>
      <c r="C17" s="23">
        <v>19.273707399999996</v>
      </c>
      <c r="D17" s="23">
        <v>0</v>
      </c>
      <c r="E17" s="23">
        <v>0</v>
      </c>
      <c r="F17" s="23">
        <v>0</v>
      </c>
      <c r="G17" s="332">
        <v>-433.28047079999999</v>
      </c>
      <c r="H17" s="23"/>
      <c r="I17" s="23">
        <v>-1291.3033015999999</v>
      </c>
      <c r="J17" s="23">
        <v>1425</v>
      </c>
      <c r="K17" s="23">
        <v>0</v>
      </c>
      <c r="L17" s="23">
        <v>0</v>
      </c>
      <c r="M17" s="23">
        <v>0</v>
      </c>
      <c r="N17" s="350">
        <v>133.69669840000006</v>
      </c>
      <c r="O17" s="23"/>
      <c r="P17" s="23">
        <v>0</v>
      </c>
      <c r="Q17" s="23">
        <v>0</v>
      </c>
      <c r="R17" s="23">
        <v>0</v>
      </c>
      <c r="S17" s="23">
        <v>0</v>
      </c>
      <c r="T17" s="350">
        <v>0</v>
      </c>
      <c r="U17" s="23"/>
      <c r="V17" s="23" t="s">
        <v>25</v>
      </c>
      <c r="W17" s="442">
        <v>-433.28047080000005</v>
      </c>
      <c r="X17" s="442">
        <v>167.33436900000004</v>
      </c>
      <c r="Y17" s="442">
        <v>0</v>
      </c>
      <c r="Z17" s="442">
        <v>-265.94610180000001</v>
      </c>
      <c r="AA17" s="181"/>
      <c r="AB17" s="181"/>
      <c r="AC17" s="181"/>
      <c r="AD17" s="181"/>
      <c r="AE17" s="181"/>
      <c r="AF17" s="181"/>
      <c r="AG17" s="181"/>
      <c r="AH17" s="181"/>
      <c r="AI17" s="181"/>
      <c r="AJ17" s="181"/>
      <c r="AK17" s="181"/>
      <c r="AL17" s="181"/>
      <c r="AM17" s="181"/>
      <c r="AN17" s="181"/>
      <c r="AO17" s="181"/>
      <c r="AP17" s="181"/>
      <c r="AQ17" s="181"/>
      <c r="AR17" s="181"/>
      <c r="AS17" s="181"/>
      <c r="AT17" s="181"/>
      <c r="AU17" s="181"/>
      <c r="AV17" s="181"/>
      <c r="AW17" s="181"/>
      <c r="AX17" s="181"/>
      <c r="AY17" s="181"/>
      <c r="AZ17" s="181"/>
      <c r="BA17" s="181"/>
      <c r="BB17" s="181"/>
      <c r="BC17" s="181"/>
      <c r="BD17" s="181"/>
      <c r="BE17" s="181"/>
      <c r="BF17" s="181"/>
      <c r="BG17" s="181"/>
      <c r="BH17" s="181"/>
      <c r="BI17" s="181"/>
      <c r="BJ17" s="181"/>
    </row>
    <row r="18" spans="1:62" s="262" customFormat="1" ht="12.95" customHeight="1" thickBot="1" x14ac:dyDescent="0.25">
      <c r="A18" s="291" t="s">
        <v>26</v>
      </c>
      <c r="B18" s="263">
        <v>1522.9178219999992</v>
      </c>
      <c r="C18" s="263">
        <v>51.028711200000011</v>
      </c>
      <c r="D18" s="263">
        <v>0</v>
      </c>
      <c r="E18" s="263">
        <v>0</v>
      </c>
      <c r="F18" s="263">
        <v>0</v>
      </c>
      <c r="G18" s="332">
        <v>1573.9465331999993</v>
      </c>
      <c r="I18" s="263">
        <v>311.64189659999988</v>
      </c>
      <c r="J18" s="263">
        <v>-845</v>
      </c>
      <c r="K18" s="263">
        <v>0</v>
      </c>
      <c r="L18" s="263">
        <v>0</v>
      </c>
      <c r="M18" s="263">
        <v>0</v>
      </c>
      <c r="N18" s="357">
        <v>-533.35810340000012</v>
      </c>
      <c r="O18" s="352"/>
      <c r="P18" s="352">
        <v>0</v>
      </c>
      <c r="Q18" s="352">
        <v>0</v>
      </c>
      <c r="R18" s="352">
        <v>0</v>
      </c>
      <c r="S18" s="352">
        <v>0</v>
      </c>
      <c r="T18" s="357">
        <v>0</v>
      </c>
      <c r="V18" s="23" t="s">
        <v>26</v>
      </c>
      <c r="W18" s="444">
        <v>1573.9465331999991</v>
      </c>
      <c r="X18" s="444">
        <v>-496.01013909999989</v>
      </c>
      <c r="Y18" s="444">
        <v>0</v>
      </c>
      <c r="Z18" s="444">
        <v>1077.9363940999992</v>
      </c>
      <c r="AA18" s="181"/>
      <c r="AB18" s="181"/>
      <c r="AC18" s="181"/>
      <c r="AD18" s="181"/>
      <c r="AE18" s="181"/>
      <c r="AF18" s="181"/>
      <c r="AG18" s="181"/>
      <c r="AH18" s="181"/>
      <c r="AI18" s="181"/>
      <c r="AJ18" s="181"/>
      <c r="AK18" s="181"/>
      <c r="AL18" s="181"/>
      <c r="AM18" s="181"/>
      <c r="AN18" s="181"/>
      <c r="AO18" s="181"/>
      <c r="AP18" s="181"/>
      <c r="AQ18" s="181"/>
      <c r="AR18" s="181"/>
      <c r="AS18" s="181"/>
      <c r="AT18" s="181"/>
      <c r="AU18" s="181"/>
      <c r="AV18" s="181"/>
      <c r="AW18" s="181"/>
      <c r="AX18" s="181"/>
      <c r="AY18" s="181"/>
      <c r="AZ18" s="181"/>
      <c r="BA18" s="181"/>
      <c r="BB18" s="181"/>
      <c r="BC18" s="181"/>
      <c r="BD18" s="181"/>
      <c r="BE18" s="181"/>
      <c r="BF18" s="181"/>
      <c r="BG18" s="181"/>
      <c r="BH18" s="181"/>
      <c r="BI18" s="181"/>
      <c r="BJ18" s="181"/>
    </row>
    <row r="19" spans="1:62" s="22" customFormat="1" ht="12.95" customHeight="1" thickBot="1" x14ac:dyDescent="0.25">
      <c r="A19" s="23" t="s">
        <v>20</v>
      </c>
      <c r="B19" s="24">
        <v>2414.107414099999</v>
      </c>
      <c r="C19" s="24">
        <v>84.379206199999999</v>
      </c>
      <c r="D19" s="24">
        <v>0</v>
      </c>
      <c r="E19" s="24">
        <v>0</v>
      </c>
      <c r="F19" s="24">
        <v>0</v>
      </c>
      <c r="G19" s="340">
        <v>2498.4866202999992</v>
      </c>
      <c r="H19" s="23"/>
      <c r="I19" s="24">
        <v>-63.966348800002152</v>
      </c>
      <c r="J19" s="24">
        <v>-2594</v>
      </c>
      <c r="K19" s="24">
        <v>-302.19182110000003</v>
      </c>
      <c r="L19" s="24">
        <v>0</v>
      </c>
      <c r="M19" s="24">
        <v>0</v>
      </c>
      <c r="N19" s="340">
        <v>-2960.1581699000017</v>
      </c>
      <c r="O19" s="308"/>
      <c r="P19" s="24">
        <v>0</v>
      </c>
      <c r="Q19" s="24">
        <v>0</v>
      </c>
      <c r="R19" s="24">
        <v>0</v>
      </c>
      <c r="S19" s="24">
        <v>0</v>
      </c>
      <c r="T19" s="340">
        <v>0</v>
      </c>
      <c r="U19" s="23"/>
      <c r="V19" s="23" t="s">
        <v>20</v>
      </c>
      <c r="W19" s="441">
        <v>2498.4866202999992</v>
      </c>
      <c r="X19" s="441">
        <v>-2676.4723294</v>
      </c>
      <c r="Y19" s="441">
        <v>0</v>
      </c>
      <c r="Z19" s="441">
        <v>-177.98570910000103</v>
      </c>
      <c r="AA19" s="181"/>
      <c r="AB19" s="181"/>
      <c r="AC19" s="181"/>
      <c r="AD19" s="181"/>
      <c r="AE19" s="181"/>
      <c r="AF19" s="181"/>
      <c r="AG19" s="181"/>
      <c r="AH19" s="181"/>
      <c r="AI19" s="181"/>
      <c r="AJ19" s="181"/>
      <c r="AK19" s="181"/>
      <c r="AL19" s="181"/>
      <c r="AM19" s="181"/>
      <c r="AN19" s="181"/>
      <c r="AO19" s="181"/>
      <c r="AP19" s="181"/>
      <c r="AQ19" s="181"/>
      <c r="AR19" s="181"/>
      <c r="AS19" s="181"/>
      <c r="AT19" s="181"/>
      <c r="AU19" s="181"/>
      <c r="AV19" s="181"/>
      <c r="AW19" s="181"/>
      <c r="AX19" s="181"/>
      <c r="AY19" s="181"/>
      <c r="AZ19" s="181"/>
      <c r="BA19" s="181"/>
      <c r="BB19" s="181"/>
      <c r="BC19" s="181"/>
      <c r="BD19" s="181"/>
      <c r="BE19" s="181"/>
      <c r="BF19" s="181"/>
      <c r="BG19" s="181"/>
      <c r="BH19" s="181"/>
      <c r="BI19" s="181"/>
      <c r="BJ19" s="181"/>
    </row>
    <row r="20" spans="1:62" ht="12.95" customHeight="1" x14ac:dyDescent="0.2">
      <c r="A20" s="28"/>
      <c r="B20" s="28"/>
      <c r="C20" s="28"/>
      <c r="D20" s="28"/>
      <c r="E20" s="28"/>
      <c r="F20" s="28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32"/>
      <c r="V20" s="189"/>
      <c r="W20" s="169"/>
      <c r="X20" s="169"/>
      <c r="Y20" s="169"/>
      <c r="Z20" s="169"/>
      <c r="AA20" s="181"/>
      <c r="AB20" s="181"/>
      <c r="AC20" s="181"/>
      <c r="AD20" s="181"/>
      <c r="AE20" s="181"/>
      <c r="AF20" s="181"/>
      <c r="AG20" s="181"/>
      <c r="AH20" s="181"/>
      <c r="AI20" s="181"/>
      <c r="AJ20" s="181"/>
      <c r="AK20" s="181"/>
      <c r="AL20" s="181"/>
      <c r="AM20" s="181"/>
      <c r="AN20" s="181"/>
      <c r="AO20" s="181"/>
      <c r="AP20" s="181"/>
      <c r="AQ20" s="181"/>
      <c r="AR20" s="181"/>
      <c r="AS20" s="181"/>
      <c r="AT20" s="181"/>
      <c r="AU20" s="181"/>
      <c r="AV20" s="181"/>
      <c r="AW20" s="181"/>
      <c r="AX20" s="181"/>
      <c r="AY20" s="181"/>
      <c r="AZ20" s="181"/>
      <c r="BA20" s="181"/>
      <c r="BB20" s="181"/>
      <c r="BC20" s="181"/>
      <c r="BD20" s="181"/>
      <c r="BE20" s="181"/>
      <c r="BF20" s="181"/>
      <c r="BG20" s="181"/>
      <c r="BH20" s="181"/>
      <c r="BI20" s="181"/>
      <c r="BJ20" s="181"/>
    </row>
    <row r="21" spans="1:62" s="181" customFormat="1" ht="12.95" customHeight="1" thickBot="1" x14ac:dyDescent="0.25">
      <c r="A21" s="178"/>
      <c r="B21" s="167"/>
      <c r="C21" s="167"/>
      <c r="D21" s="167"/>
      <c r="E21" s="167"/>
      <c r="F21" s="167"/>
      <c r="G21" s="167"/>
      <c r="H21" s="167"/>
      <c r="I21" s="167"/>
      <c r="J21" s="167"/>
      <c r="K21" s="167"/>
      <c r="L21" s="167"/>
      <c r="M21" s="167"/>
      <c r="N21" s="167"/>
      <c r="O21" s="167"/>
      <c r="P21" s="167"/>
      <c r="Q21" s="167"/>
      <c r="R21" s="167"/>
      <c r="S21" s="167"/>
      <c r="T21" s="167"/>
      <c r="U21" s="167"/>
      <c r="V21" s="168"/>
      <c r="W21" s="168"/>
      <c r="X21" s="168"/>
      <c r="Y21" s="168"/>
      <c r="Z21" s="167"/>
    </row>
    <row r="22" spans="1:62" s="181" customFormat="1" ht="12.95" customHeight="1" x14ac:dyDescent="0.2">
      <c r="A22" s="670"/>
      <c r="B22" s="671"/>
      <c r="C22" s="671"/>
      <c r="D22" s="671"/>
      <c r="E22" s="671"/>
      <c r="F22" s="671"/>
      <c r="G22" s="671"/>
      <c r="H22" s="671"/>
      <c r="I22" s="671"/>
      <c r="J22" s="671"/>
      <c r="K22" s="671"/>
      <c r="L22" s="671"/>
      <c r="M22" s="671"/>
      <c r="N22" s="671"/>
      <c r="O22" s="671"/>
      <c r="P22" s="671"/>
      <c r="Q22" s="671"/>
      <c r="R22" s="671"/>
      <c r="S22" s="671"/>
      <c r="T22" s="671"/>
      <c r="U22" s="671"/>
      <c r="V22" s="26"/>
      <c r="W22" s="26"/>
      <c r="X22" s="26"/>
      <c r="Y22" s="26"/>
      <c r="Z22" s="671"/>
    </row>
    <row r="23" spans="1:62" s="181" customFormat="1" ht="12.95" customHeight="1" x14ac:dyDescent="0.2">
      <c r="A23" s="186">
        <v>37012</v>
      </c>
      <c r="B23" s="30">
        <v>0</v>
      </c>
      <c r="C23" s="26">
        <v>0</v>
      </c>
      <c r="D23" s="30">
        <v>0</v>
      </c>
      <c r="E23" s="30">
        <v>0</v>
      </c>
      <c r="F23" s="30">
        <v>0</v>
      </c>
      <c r="G23" s="334">
        <v>0</v>
      </c>
      <c r="H23" s="30"/>
      <c r="I23" s="30">
        <v>0</v>
      </c>
      <c r="J23" s="30">
        <v>0</v>
      </c>
      <c r="K23" s="30">
        <v>0</v>
      </c>
      <c r="L23" s="30">
        <v>0</v>
      </c>
      <c r="M23" s="30">
        <v>0</v>
      </c>
      <c r="N23" s="334">
        <v>0</v>
      </c>
      <c r="O23" s="314"/>
      <c r="P23" s="314">
        <v>0</v>
      </c>
      <c r="Q23" s="314">
        <v>0</v>
      </c>
      <c r="R23" s="314">
        <v>0</v>
      </c>
      <c r="S23" s="314">
        <v>0</v>
      </c>
      <c r="T23" s="334">
        <v>0</v>
      </c>
      <c r="U23" s="30"/>
      <c r="V23" s="186">
        <v>37012</v>
      </c>
      <c r="W23" s="445">
        <v>0</v>
      </c>
      <c r="X23" s="445">
        <v>0</v>
      </c>
      <c r="Y23" s="445">
        <v>0</v>
      </c>
      <c r="Z23" s="446">
        <v>0</v>
      </c>
    </row>
    <row r="24" spans="1:62" s="181" customFormat="1" ht="12.95" customHeight="1" x14ac:dyDescent="0.2">
      <c r="A24" s="187">
        <v>37043</v>
      </c>
      <c r="B24" s="183">
        <v>-67.666513800000004</v>
      </c>
      <c r="C24" s="190">
        <v>43</v>
      </c>
      <c r="D24" s="183">
        <v>0</v>
      </c>
      <c r="E24" s="183">
        <v>0</v>
      </c>
      <c r="F24" s="183">
        <v>0</v>
      </c>
      <c r="G24" s="336">
        <v>-24.666513800000004</v>
      </c>
      <c r="H24" s="183"/>
      <c r="I24" s="183">
        <v>-3257.7646298</v>
      </c>
      <c r="J24" s="183">
        <v>5006</v>
      </c>
      <c r="K24" s="183">
        <v>1042.2750000000001</v>
      </c>
      <c r="L24" s="183">
        <v>-2689.5198882</v>
      </c>
      <c r="M24" s="183">
        <v>0</v>
      </c>
      <c r="N24" s="336">
        <v>100.9904819999997</v>
      </c>
      <c r="O24" s="315"/>
      <c r="P24" s="315">
        <v>0</v>
      </c>
      <c r="Q24" s="315">
        <v>0</v>
      </c>
      <c r="R24" s="315">
        <v>0</v>
      </c>
      <c r="S24" s="315">
        <v>0</v>
      </c>
      <c r="T24" s="336">
        <v>0</v>
      </c>
      <c r="U24" s="183"/>
      <c r="V24" s="187">
        <v>37043</v>
      </c>
      <c r="W24" s="448">
        <v>-24.666513800000004</v>
      </c>
      <c r="X24" s="448">
        <v>100.99048199999976</v>
      </c>
      <c r="Y24" s="448">
        <v>0</v>
      </c>
      <c r="Z24" s="449">
        <v>76.323968199999754</v>
      </c>
    </row>
    <row r="25" spans="1:62" s="181" customFormat="1" ht="12.95" customHeight="1" x14ac:dyDescent="0.2">
      <c r="A25" s="186">
        <v>37073</v>
      </c>
      <c r="B25" s="30">
        <v>73.217661100000001</v>
      </c>
      <c r="C25" s="26">
        <v>-40</v>
      </c>
      <c r="D25" s="30">
        <v>0</v>
      </c>
      <c r="E25" s="30">
        <v>0</v>
      </c>
      <c r="F25" s="30">
        <v>0</v>
      </c>
      <c r="G25" s="334">
        <v>33.217661100000001</v>
      </c>
      <c r="H25" s="30"/>
      <c r="I25" s="30">
        <v>-4286.6635931000001</v>
      </c>
      <c r="J25" s="30">
        <v>2771</v>
      </c>
      <c r="K25" s="30">
        <v>273.02805180000007</v>
      </c>
      <c r="L25" s="30">
        <v>692.47211370000002</v>
      </c>
      <c r="M25" s="30">
        <v>0</v>
      </c>
      <c r="N25" s="334">
        <v>-550.16342760000009</v>
      </c>
      <c r="O25" s="314"/>
      <c r="P25" s="314">
        <v>0</v>
      </c>
      <c r="Q25" s="314">
        <v>0</v>
      </c>
      <c r="R25" s="314">
        <v>0</v>
      </c>
      <c r="S25" s="314">
        <v>0</v>
      </c>
      <c r="T25" s="334">
        <v>0</v>
      </c>
      <c r="U25" s="30"/>
      <c r="V25" s="186">
        <v>37073</v>
      </c>
      <c r="W25" s="445">
        <v>33.217661100000001</v>
      </c>
      <c r="X25" s="445">
        <v>-550.16342760000009</v>
      </c>
      <c r="Y25" s="445">
        <v>0</v>
      </c>
      <c r="Z25" s="446">
        <v>-516.9457665000001</v>
      </c>
    </row>
    <row r="26" spans="1:62" s="260" customFormat="1" ht="12.95" customHeight="1" x14ac:dyDescent="0.2">
      <c r="A26" s="186">
        <v>37104</v>
      </c>
      <c r="B26" s="30">
        <v>22.992779299999999</v>
      </c>
      <c r="C26" s="26">
        <v>0</v>
      </c>
      <c r="D26" s="30">
        <v>0</v>
      </c>
      <c r="E26" s="30">
        <v>0</v>
      </c>
      <c r="F26" s="30">
        <v>0</v>
      </c>
      <c r="G26" s="334">
        <v>22.992779299999999</v>
      </c>
      <c r="H26" s="30"/>
      <c r="I26" s="30">
        <v>-130.83757199999991</v>
      </c>
      <c r="J26" s="30">
        <v>-1083</v>
      </c>
      <c r="K26" s="30">
        <v>366.74452100000002</v>
      </c>
      <c r="L26" s="30">
        <v>799.60356509999997</v>
      </c>
      <c r="M26" s="30">
        <v>0</v>
      </c>
      <c r="N26" s="334">
        <v>-47.489485899999863</v>
      </c>
      <c r="O26" s="314"/>
      <c r="P26" s="314">
        <v>0</v>
      </c>
      <c r="Q26" s="314">
        <v>0</v>
      </c>
      <c r="R26" s="314">
        <v>0</v>
      </c>
      <c r="S26" s="314">
        <v>0</v>
      </c>
      <c r="T26" s="334">
        <v>0</v>
      </c>
      <c r="U26" s="30"/>
      <c r="V26" s="186">
        <v>37104</v>
      </c>
      <c r="W26" s="445">
        <v>22.992779299999999</v>
      </c>
      <c r="X26" s="445">
        <v>-47.489485899999863</v>
      </c>
      <c r="Y26" s="445">
        <v>0</v>
      </c>
      <c r="Z26" s="446">
        <v>-24.496706599999865</v>
      </c>
      <c r="AA26" s="181"/>
      <c r="AB26" s="181"/>
      <c r="AC26" s="181"/>
      <c r="AD26" s="181"/>
      <c r="AE26" s="181"/>
      <c r="AF26" s="181"/>
      <c r="AG26" s="181"/>
      <c r="AH26" s="181"/>
      <c r="AI26" s="181"/>
      <c r="AJ26" s="181"/>
      <c r="AK26" s="181"/>
      <c r="AL26" s="181"/>
      <c r="AM26" s="181"/>
      <c r="AN26" s="181"/>
      <c r="AO26" s="181"/>
      <c r="AP26" s="181"/>
      <c r="AQ26" s="181"/>
      <c r="AR26" s="181"/>
      <c r="AS26" s="181"/>
      <c r="AT26" s="181"/>
      <c r="AU26" s="181"/>
      <c r="AV26" s="181"/>
      <c r="AW26" s="181"/>
      <c r="AX26" s="181"/>
      <c r="AY26" s="181"/>
      <c r="AZ26" s="181"/>
      <c r="BA26" s="181"/>
      <c r="BB26" s="181"/>
      <c r="BC26" s="181"/>
      <c r="BD26" s="181"/>
      <c r="BE26" s="181"/>
      <c r="BF26" s="181"/>
      <c r="BG26" s="181"/>
      <c r="BH26" s="181"/>
      <c r="BI26" s="181"/>
      <c r="BJ26" s="181"/>
    </row>
    <row r="27" spans="1:62" s="181" customFormat="1" ht="12.95" customHeight="1" x14ac:dyDescent="0.2">
      <c r="A27" s="187">
        <v>37135</v>
      </c>
      <c r="B27" s="183">
        <v>-35.277974299999997</v>
      </c>
      <c r="C27" s="190">
        <v>0</v>
      </c>
      <c r="D27" s="183">
        <v>0</v>
      </c>
      <c r="E27" s="183">
        <v>0</v>
      </c>
      <c r="F27" s="183">
        <v>0</v>
      </c>
      <c r="G27" s="336">
        <v>-35.277974299999997</v>
      </c>
      <c r="H27" s="183"/>
      <c r="I27" s="183">
        <v>-1424.6791903999997</v>
      </c>
      <c r="J27" s="183">
        <v>13</v>
      </c>
      <c r="K27" s="183">
        <v>1093.7834316000001</v>
      </c>
      <c r="L27" s="183">
        <v>221.2300438</v>
      </c>
      <c r="M27" s="183">
        <v>0</v>
      </c>
      <c r="N27" s="336">
        <v>-96.665714999999608</v>
      </c>
      <c r="O27" s="315"/>
      <c r="P27" s="315">
        <v>0</v>
      </c>
      <c r="Q27" s="315">
        <v>0</v>
      </c>
      <c r="R27" s="315">
        <v>0</v>
      </c>
      <c r="S27" s="315">
        <v>0</v>
      </c>
      <c r="T27" s="336">
        <v>0</v>
      </c>
      <c r="U27" s="183"/>
      <c r="V27" s="187">
        <v>37135</v>
      </c>
      <c r="W27" s="448">
        <v>-35.277974299999997</v>
      </c>
      <c r="X27" s="448">
        <v>-96.665714999999722</v>
      </c>
      <c r="Y27" s="448">
        <v>0</v>
      </c>
      <c r="Z27" s="449">
        <v>-131.94368929999973</v>
      </c>
    </row>
    <row r="28" spans="1:62" s="181" customFormat="1" ht="12.95" customHeight="1" x14ac:dyDescent="0.2">
      <c r="A28" s="186">
        <v>37165</v>
      </c>
      <c r="B28" s="30">
        <v>-24.400822900000001</v>
      </c>
      <c r="C28" s="26">
        <v>0</v>
      </c>
      <c r="D28" s="30">
        <v>0</v>
      </c>
      <c r="E28" s="30">
        <v>0</v>
      </c>
      <c r="F28" s="30">
        <v>0</v>
      </c>
      <c r="G28" s="334">
        <v>-24.400822900000001</v>
      </c>
      <c r="H28" s="30"/>
      <c r="I28" s="30">
        <v>-1571.2323006000001</v>
      </c>
      <c r="J28" s="30">
        <v>453</v>
      </c>
      <c r="K28" s="30">
        <v>1294.9674011000002</v>
      </c>
      <c r="L28" s="30">
        <v>89.157659699999996</v>
      </c>
      <c r="M28" s="30">
        <v>0</v>
      </c>
      <c r="N28" s="334">
        <v>265.89276020000005</v>
      </c>
      <c r="O28" s="314"/>
      <c r="P28" s="314">
        <v>0</v>
      </c>
      <c r="Q28" s="314">
        <v>0</v>
      </c>
      <c r="R28" s="314">
        <v>0</v>
      </c>
      <c r="S28" s="314">
        <v>0</v>
      </c>
      <c r="T28" s="334">
        <v>0</v>
      </c>
      <c r="U28" s="30"/>
      <c r="V28" s="186">
        <v>37165</v>
      </c>
      <c r="W28" s="445">
        <v>-24.400822900000001</v>
      </c>
      <c r="X28" s="445">
        <v>265.89276020000017</v>
      </c>
      <c r="Y28" s="445">
        <v>0</v>
      </c>
      <c r="Z28" s="446">
        <v>241.49193730000016</v>
      </c>
    </row>
    <row r="29" spans="1:62" s="181" customFormat="1" ht="12.95" customHeight="1" x14ac:dyDescent="0.2">
      <c r="A29" s="186">
        <v>37196</v>
      </c>
      <c r="B29" s="30">
        <v>-1.7711453000000001</v>
      </c>
      <c r="C29" s="26">
        <v>0</v>
      </c>
      <c r="D29" s="30">
        <v>0</v>
      </c>
      <c r="E29" s="30">
        <v>0</v>
      </c>
      <c r="F29" s="30">
        <v>0</v>
      </c>
      <c r="G29" s="334">
        <v>-1.7711453000000001</v>
      </c>
      <c r="H29" s="30"/>
      <c r="I29" s="30">
        <v>137.64142340000012</v>
      </c>
      <c r="J29" s="30">
        <v>-1518</v>
      </c>
      <c r="K29" s="30">
        <v>1427.8045436</v>
      </c>
      <c r="L29" s="30">
        <v>85.155387099999999</v>
      </c>
      <c r="M29" s="30">
        <v>0</v>
      </c>
      <c r="N29" s="334">
        <v>132.60135410000009</v>
      </c>
      <c r="O29" s="314"/>
      <c r="P29" s="314">
        <v>0</v>
      </c>
      <c r="Q29" s="314">
        <v>0</v>
      </c>
      <c r="R29" s="314">
        <v>0</v>
      </c>
      <c r="S29" s="314">
        <v>0</v>
      </c>
      <c r="T29" s="334">
        <v>0</v>
      </c>
      <c r="U29" s="30"/>
      <c r="V29" s="186">
        <v>37196</v>
      </c>
      <c r="W29" s="445">
        <v>-1.7711453000000001</v>
      </c>
      <c r="X29" s="445">
        <v>132.60135410000009</v>
      </c>
      <c r="Y29" s="445">
        <v>0</v>
      </c>
      <c r="Z29" s="446">
        <v>130.83020880000009</v>
      </c>
    </row>
    <row r="30" spans="1:62" s="181" customFormat="1" ht="12.95" customHeight="1" thickBot="1" x14ac:dyDescent="0.25">
      <c r="A30" s="251">
        <v>37226</v>
      </c>
      <c r="B30" s="231">
        <v>42.484410099999998</v>
      </c>
      <c r="C30" s="168">
        <v>-60</v>
      </c>
      <c r="D30" s="231">
        <v>0</v>
      </c>
      <c r="E30" s="231">
        <v>0</v>
      </c>
      <c r="F30" s="231">
        <v>0</v>
      </c>
      <c r="G30" s="338">
        <v>-17.515589900000002</v>
      </c>
      <c r="H30" s="231"/>
      <c r="I30" s="231">
        <v>-1475.9793042000001</v>
      </c>
      <c r="J30" s="231">
        <v>-896</v>
      </c>
      <c r="K30" s="231">
        <v>1364.7589757999999</v>
      </c>
      <c r="L30" s="231">
        <v>14.003664300000001</v>
      </c>
      <c r="M30" s="231">
        <v>0</v>
      </c>
      <c r="N30" s="338">
        <v>-993.21666410000023</v>
      </c>
      <c r="O30" s="317"/>
      <c r="P30" s="317">
        <v>0</v>
      </c>
      <c r="Q30" s="317">
        <v>0</v>
      </c>
      <c r="R30" s="317">
        <v>0</v>
      </c>
      <c r="S30" s="317">
        <v>0</v>
      </c>
      <c r="T30" s="338">
        <v>0</v>
      </c>
      <c r="U30" s="231"/>
      <c r="V30" s="251">
        <v>37226</v>
      </c>
      <c r="W30" s="451">
        <v>-17.515589900000002</v>
      </c>
      <c r="X30" s="451">
        <v>-993.21666410000046</v>
      </c>
      <c r="Y30" s="451">
        <v>0</v>
      </c>
      <c r="Z30" s="452">
        <v>-1010.7322540000005</v>
      </c>
    </row>
    <row r="31" spans="1:62" s="181" customFormat="1" ht="12.95" customHeight="1" x14ac:dyDescent="0.2">
      <c r="A31" s="186">
        <v>37257</v>
      </c>
      <c r="B31" s="30">
        <v>5.4679862000000004</v>
      </c>
      <c r="C31" s="26">
        <v>0</v>
      </c>
      <c r="D31" s="30">
        <v>0</v>
      </c>
      <c r="E31" s="30">
        <v>0</v>
      </c>
      <c r="F31" s="30">
        <v>0</v>
      </c>
      <c r="G31" s="334">
        <v>5.4679862000000004</v>
      </c>
      <c r="H31" s="30"/>
      <c r="I31" s="30">
        <v>2134.4084630999996</v>
      </c>
      <c r="J31" s="30">
        <v>-3768</v>
      </c>
      <c r="K31" s="30">
        <v>1722.9408136</v>
      </c>
      <c r="L31" s="30">
        <v>143.9361026</v>
      </c>
      <c r="M31" s="30">
        <v>0</v>
      </c>
      <c r="N31" s="334">
        <v>233.28537929999956</v>
      </c>
      <c r="O31" s="314"/>
      <c r="P31" s="314">
        <v>0</v>
      </c>
      <c r="Q31" s="314">
        <v>0</v>
      </c>
      <c r="R31" s="314">
        <v>0</v>
      </c>
      <c r="S31" s="314">
        <v>0</v>
      </c>
      <c r="T31" s="334">
        <v>0</v>
      </c>
      <c r="U31" s="30"/>
      <c r="V31" s="186">
        <v>37257</v>
      </c>
      <c r="W31" s="445">
        <v>5.4679862000000004</v>
      </c>
      <c r="X31" s="445">
        <v>233.28537929999933</v>
      </c>
      <c r="Y31" s="445">
        <v>0</v>
      </c>
      <c r="Z31" s="446">
        <v>238.75336549999935</v>
      </c>
    </row>
    <row r="32" spans="1:62" s="264" customFormat="1" ht="12.95" customHeight="1" thickBot="1" x14ac:dyDescent="0.25">
      <c r="A32" s="186">
        <v>37288</v>
      </c>
      <c r="B32" s="30">
        <v>29.816860999999999</v>
      </c>
      <c r="C32" s="26">
        <v>0</v>
      </c>
      <c r="D32" s="30">
        <v>0</v>
      </c>
      <c r="E32" s="30">
        <v>0</v>
      </c>
      <c r="F32" s="26">
        <v>0</v>
      </c>
      <c r="G32" s="335">
        <v>29.816860999999999</v>
      </c>
      <c r="H32" s="26"/>
      <c r="I32" s="30">
        <v>0</v>
      </c>
      <c r="J32" s="30">
        <v>-2132</v>
      </c>
      <c r="K32" s="30">
        <v>605.91277190000005</v>
      </c>
      <c r="L32" s="30">
        <v>0</v>
      </c>
      <c r="M32" s="30">
        <v>0</v>
      </c>
      <c r="N32" s="335">
        <v>-1526.0872280999999</v>
      </c>
      <c r="O32" s="26"/>
      <c r="P32" s="26">
        <v>0</v>
      </c>
      <c r="Q32" s="26">
        <v>0</v>
      </c>
      <c r="R32" s="26">
        <v>0</v>
      </c>
      <c r="S32" s="26">
        <v>0</v>
      </c>
      <c r="T32" s="335">
        <v>0</v>
      </c>
      <c r="U32" s="26"/>
      <c r="V32" s="188">
        <v>37288</v>
      </c>
      <c r="W32" s="447">
        <v>29.816860999999999</v>
      </c>
      <c r="X32" s="447">
        <v>28.632862700000146</v>
      </c>
      <c r="Y32" s="447">
        <v>0</v>
      </c>
      <c r="Z32" s="447">
        <v>58.449723700000149</v>
      </c>
      <c r="AA32" s="181"/>
      <c r="AB32" s="181"/>
      <c r="AC32" s="181"/>
      <c r="AD32" s="181"/>
      <c r="AE32" s="181"/>
      <c r="AF32" s="181"/>
      <c r="AG32" s="181"/>
      <c r="AH32" s="181"/>
      <c r="AI32" s="181"/>
      <c r="AJ32" s="181"/>
      <c r="AK32" s="181"/>
      <c r="AL32" s="181"/>
      <c r="AM32" s="181"/>
      <c r="AN32" s="181"/>
      <c r="AO32" s="181"/>
      <c r="AP32" s="181"/>
      <c r="AQ32" s="181"/>
      <c r="AR32" s="181"/>
      <c r="AS32" s="181"/>
      <c r="AT32" s="181"/>
      <c r="AU32" s="181"/>
      <c r="AV32" s="181"/>
      <c r="AW32" s="181"/>
      <c r="AX32" s="181"/>
      <c r="AY32" s="181"/>
      <c r="AZ32" s="181"/>
      <c r="BA32" s="181"/>
      <c r="BB32" s="181"/>
      <c r="BC32" s="181"/>
      <c r="BD32" s="181"/>
      <c r="BE32" s="181"/>
      <c r="BF32" s="181"/>
      <c r="BG32" s="181"/>
      <c r="BH32" s="181"/>
      <c r="BI32" s="181"/>
      <c r="BJ32" s="181"/>
    </row>
    <row r="33" spans="1:62" s="181" customFormat="1" ht="12.95" customHeight="1" x14ac:dyDescent="0.2">
      <c r="A33" s="187">
        <v>37316</v>
      </c>
      <c r="B33" s="183">
        <v>57.835723899999998</v>
      </c>
      <c r="C33" s="190">
        <v>0</v>
      </c>
      <c r="D33" s="183">
        <v>0</v>
      </c>
      <c r="E33" s="183">
        <v>0</v>
      </c>
      <c r="F33" s="183">
        <v>0</v>
      </c>
      <c r="G33" s="336">
        <v>57.835723899999998</v>
      </c>
      <c r="H33" s="183"/>
      <c r="I33" s="183">
        <v>-495.67884609999999</v>
      </c>
      <c r="J33" s="183">
        <v>15</v>
      </c>
      <c r="K33" s="183">
        <v>189.64288139999999</v>
      </c>
      <c r="L33" s="183">
        <v>0</v>
      </c>
      <c r="M33" s="183">
        <v>0</v>
      </c>
      <c r="N33" s="336">
        <v>-291.03596470000002</v>
      </c>
      <c r="O33" s="315"/>
      <c r="P33" s="315">
        <v>0</v>
      </c>
      <c r="Q33" s="315">
        <v>0</v>
      </c>
      <c r="R33" s="315">
        <v>0</v>
      </c>
      <c r="S33" s="315">
        <v>0</v>
      </c>
      <c r="T33" s="336">
        <v>0</v>
      </c>
      <c r="U33" s="183"/>
      <c r="V33" s="187">
        <v>37316</v>
      </c>
      <c r="W33" s="448">
        <v>57.835723899999998</v>
      </c>
      <c r="X33" s="448">
        <v>-291.03596470000002</v>
      </c>
      <c r="Y33" s="448">
        <v>0</v>
      </c>
      <c r="Z33" s="449">
        <v>-233.20024080000002</v>
      </c>
    </row>
    <row r="34" spans="1:62" s="181" customFormat="1" ht="12.95" customHeight="1" x14ac:dyDescent="0.2">
      <c r="A34" s="186">
        <v>37347</v>
      </c>
      <c r="B34" s="30">
        <v>66.253278600000002</v>
      </c>
      <c r="C34" s="26">
        <v>0</v>
      </c>
      <c r="D34" s="30">
        <v>0</v>
      </c>
      <c r="E34" s="30">
        <v>0</v>
      </c>
      <c r="F34" s="31">
        <v>0</v>
      </c>
      <c r="G34" s="337">
        <v>66.253278600000002</v>
      </c>
      <c r="H34" s="30"/>
      <c r="I34" s="30">
        <v>-243.43439140000001</v>
      </c>
      <c r="J34" s="30">
        <v>19</v>
      </c>
      <c r="K34" s="30">
        <v>200.03589880000001</v>
      </c>
      <c r="L34" s="30">
        <v>0</v>
      </c>
      <c r="M34" s="30">
        <v>0</v>
      </c>
      <c r="N34" s="337">
        <v>-24.398492599999997</v>
      </c>
      <c r="O34" s="316"/>
      <c r="P34" s="316">
        <v>0</v>
      </c>
      <c r="Q34" s="316">
        <v>0</v>
      </c>
      <c r="R34" s="316">
        <v>0</v>
      </c>
      <c r="S34" s="316">
        <v>0</v>
      </c>
      <c r="T34" s="337">
        <v>0</v>
      </c>
      <c r="U34" s="30"/>
      <c r="V34" s="186">
        <v>37347</v>
      </c>
      <c r="W34" s="445">
        <v>66.253278600000002</v>
      </c>
      <c r="X34" s="445">
        <v>-24.398492599999997</v>
      </c>
      <c r="Y34" s="445">
        <v>0</v>
      </c>
      <c r="Z34" s="450">
        <v>41.854786000000004</v>
      </c>
    </row>
    <row r="35" spans="1:62" s="181" customFormat="1" ht="12.95" customHeight="1" x14ac:dyDescent="0.2">
      <c r="A35" s="186">
        <v>37377</v>
      </c>
      <c r="B35" s="30">
        <v>69.552307400000004</v>
      </c>
      <c r="C35" s="26">
        <v>0</v>
      </c>
      <c r="D35" s="30">
        <v>0</v>
      </c>
      <c r="E35" s="30">
        <v>0</v>
      </c>
      <c r="F35" s="30">
        <v>0</v>
      </c>
      <c r="G35" s="334">
        <v>69.552307400000004</v>
      </c>
      <c r="H35" s="30"/>
      <c r="I35" s="30">
        <v>-75.355376699999908</v>
      </c>
      <c r="J35" s="30">
        <v>-151</v>
      </c>
      <c r="K35" s="30">
        <v>235.5717889</v>
      </c>
      <c r="L35" s="30">
        <v>0</v>
      </c>
      <c r="M35" s="30">
        <v>0</v>
      </c>
      <c r="N35" s="334">
        <v>9.216412200000093</v>
      </c>
      <c r="O35" s="314"/>
      <c r="P35" s="314">
        <v>0</v>
      </c>
      <c r="Q35" s="314">
        <v>0</v>
      </c>
      <c r="R35" s="314">
        <v>0</v>
      </c>
      <c r="S35" s="314">
        <v>0</v>
      </c>
      <c r="T35" s="334">
        <v>0</v>
      </c>
      <c r="U35" s="30"/>
      <c r="V35" s="186">
        <v>37377</v>
      </c>
      <c r="W35" s="445">
        <v>69.552307400000004</v>
      </c>
      <c r="X35" s="445">
        <v>9.216412200000093</v>
      </c>
      <c r="Y35" s="445">
        <v>0</v>
      </c>
      <c r="Z35" s="446">
        <v>78.768719600000097</v>
      </c>
    </row>
    <row r="36" spans="1:62" s="181" customFormat="1" ht="12.95" customHeight="1" x14ac:dyDescent="0.2">
      <c r="A36" s="187">
        <v>37408</v>
      </c>
      <c r="B36" s="183">
        <v>53.495540999999996</v>
      </c>
      <c r="C36" s="190">
        <v>50</v>
      </c>
      <c r="D36" s="183">
        <v>0</v>
      </c>
      <c r="E36" s="183">
        <v>0</v>
      </c>
      <c r="F36" s="183">
        <v>0</v>
      </c>
      <c r="G36" s="336">
        <v>103.495541</v>
      </c>
      <c r="H36" s="183"/>
      <c r="I36" s="183">
        <v>-429.30067889999998</v>
      </c>
      <c r="J36" s="183">
        <v>-2197</v>
      </c>
      <c r="K36" s="183">
        <v>230.53760779999999</v>
      </c>
      <c r="L36" s="183">
        <v>317.75347440000002</v>
      </c>
      <c r="M36" s="183">
        <v>0</v>
      </c>
      <c r="N36" s="336">
        <v>-2078.0095967000002</v>
      </c>
      <c r="O36" s="315"/>
      <c r="P36" s="315">
        <v>0</v>
      </c>
      <c r="Q36" s="315">
        <v>0</v>
      </c>
      <c r="R36" s="315">
        <v>0</v>
      </c>
      <c r="S36" s="315">
        <v>0</v>
      </c>
      <c r="T36" s="336">
        <v>0</v>
      </c>
      <c r="U36" s="183"/>
      <c r="V36" s="187">
        <v>37408</v>
      </c>
      <c r="W36" s="448">
        <v>103.495541</v>
      </c>
      <c r="X36" s="448">
        <v>-2078.0095966999997</v>
      </c>
      <c r="Y36" s="448">
        <v>0</v>
      </c>
      <c r="Z36" s="449">
        <v>-1974.5140556999997</v>
      </c>
    </row>
    <row r="37" spans="1:62" s="181" customFormat="1" ht="12.95" customHeight="1" x14ac:dyDescent="0.2">
      <c r="A37" s="186">
        <v>37438</v>
      </c>
      <c r="B37" s="30">
        <v>10.941026900000001</v>
      </c>
      <c r="C37" s="26">
        <v>0</v>
      </c>
      <c r="D37" s="30">
        <v>0</v>
      </c>
      <c r="E37" s="30">
        <v>0</v>
      </c>
      <c r="F37" s="30">
        <v>0</v>
      </c>
      <c r="G37" s="334">
        <v>10.941026900000001</v>
      </c>
      <c r="H37" s="30"/>
      <c r="I37" s="30">
        <v>-71.39163400000001</v>
      </c>
      <c r="J37" s="30">
        <v>-125</v>
      </c>
      <c r="K37" s="30">
        <v>272.65638530000001</v>
      </c>
      <c r="L37" s="30">
        <v>0</v>
      </c>
      <c r="M37" s="30">
        <v>0</v>
      </c>
      <c r="N37" s="334">
        <v>76.2647513</v>
      </c>
      <c r="O37" s="314"/>
      <c r="P37" s="314">
        <v>0</v>
      </c>
      <c r="Q37" s="314">
        <v>0</v>
      </c>
      <c r="R37" s="314">
        <v>0</v>
      </c>
      <c r="S37" s="314">
        <v>0</v>
      </c>
      <c r="T37" s="334">
        <v>0</v>
      </c>
      <c r="U37" s="30"/>
      <c r="V37" s="186">
        <v>37438</v>
      </c>
      <c r="W37" s="445">
        <v>10.941026900000001</v>
      </c>
      <c r="X37" s="445">
        <v>76.2647513</v>
      </c>
      <c r="Y37" s="445">
        <v>0</v>
      </c>
      <c r="Z37" s="446">
        <v>87.205778199999997</v>
      </c>
    </row>
    <row r="38" spans="1:62" s="260" customFormat="1" ht="12.95" customHeight="1" x14ac:dyDescent="0.2">
      <c r="A38" s="186">
        <v>37469</v>
      </c>
      <c r="B38" s="30">
        <v>-56.540243400000001</v>
      </c>
      <c r="C38" s="26">
        <v>0</v>
      </c>
      <c r="D38" s="30">
        <v>0</v>
      </c>
      <c r="E38" s="30">
        <v>0</v>
      </c>
      <c r="F38" s="30">
        <v>0</v>
      </c>
      <c r="G38" s="334">
        <v>-56.540243400000001</v>
      </c>
      <c r="H38" s="30"/>
      <c r="I38" s="30">
        <v>-12.934031199999993</v>
      </c>
      <c r="J38" s="30">
        <v>0</v>
      </c>
      <c r="K38" s="30">
        <v>362.65406350000001</v>
      </c>
      <c r="L38" s="30">
        <v>0</v>
      </c>
      <c r="M38" s="30">
        <v>0</v>
      </c>
      <c r="N38" s="334">
        <v>349.72003230000001</v>
      </c>
      <c r="O38" s="314"/>
      <c r="P38" s="314">
        <v>0</v>
      </c>
      <c r="Q38" s="314">
        <v>0</v>
      </c>
      <c r="R38" s="314">
        <v>0</v>
      </c>
      <c r="S38" s="314">
        <v>0</v>
      </c>
      <c r="T38" s="334">
        <v>0</v>
      </c>
      <c r="U38" s="30"/>
      <c r="V38" s="186">
        <v>37469</v>
      </c>
      <c r="W38" s="445">
        <v>-56.540243400000001</v>
      </c>
      <c r="X38" s="445">
        <v>349.72003230000001</v>
      </c>
      <c r="Y38" s="445">
        <v>0</v>
      </c>
      <c r="Z38" s="446">
        <v>293.17978890000001</v>
      </c>
      <c r="AA38" s="181"/>
      <c r="AB38" s="181"/>
      <c r="AC38" s="181"/>
      <c r="AD38" s="181"/>
      <c r="AE38" s="181"/>
      <c r="AF38" s="181"/>
      <c r="AG38" s="181"/>
      <c r="AH38" s="181"/>
      <c r="AI38" s="181"/>
      <c r="AJ38" s="181"/>
      <c r="AK38" s="181"/>
      <c r="AL38" s="181"/>
      <c r="AM38" s="181"/>
      <c r="AN38" s="181"/>
      <c r="AO38" s="181"/>
      <c r="AP38" s="181"/>
      <c r="AQ38" s="181"/>
      <c r="AR38" s="181"/>
      <c r="AS38" s="181"/>
      <c r="AT38" s="181"/>
      <c r="AU38" s="181"/>
      <c r="AV38" s="181"/>
      <c r="AW38" s="181"/>
      <c r="AX38" s="181"/>
      <c r="AY38" s="181"/>
      <c r="AZ38" s="181"/>
      <c r="BA38" s="181"/>
      <c r="BB38" s="181"/>
      <c r="BC38" s="181"/>
      <c r="BD38" s="181"/>
      <c r="BE38" s="181"/>
      <c r="BF38" s="181"/>
      <c r="BG38" s="181"/>
      <c r="BH38" s="181"/>
      <c r="BI38" s="181"/>
      <c r="BJ38" s="181"/>
    </row>
    <row r="39" spans="1:62" s="181" customFormat="1" ht="12.95" customHeight="1" x14ac:dyDescent="0.2">
      <c r="A39" s="187">
        <v>37500</v>
      </c>
      <c r="B39" s="183">
        <v>-30.101860899999998</v>
      </c>
      <c r="C39" s="190">
        <v>0</v>
      </c>
      <c r="D39" s="183">
        <v>0</v>
      </c>
      <c r="E39" s="183">
        <v>0</v>
      </c>
      <c r="F39" s="183">
        <v>0</v>
      </c>
      <c r="G39" s="336">
        <v>-30.101860899999998</v>
      </c>
      <c r="H39" s="183"/>
      <c r="I39" s="183">
        <v>-132.11489230000001</v>
      </c>
      <c r="J39" s="183">
        <v>-310</v>
      </c>
      <c r="K39" s="183">
        <v>400.75318590000001</v>
      </c>
      <c r="L39" s="183">
        <v>0</v>
      </c>
      <c r="M39" s="183">
        <v>0</v>
      </c>
      <c r="N39" s="336">
        <v>-41.361706400000003</v>
      </c>
      <c r="O39" s="315"/>
      <c r="P39" s="315">
        <v>0</v>
      </c>
      <c r="Q39" s="315">
        <v>0</v>
      </c>
      <c r="R39" s="315">
        <v>0</v>
      </c>
      <c r="S39" s="315">
        <v>0</v>
      </c>
      <c r="T39" s="336">
        <v>0</v>
      </c>
      <c r="U39" s="183"/>
      <c r="V39" s="187">
        <v>37500</v>
      </c>
      <c r="W39" s="448">
        <v>-30.101860899999998</v>
      </c>
      <c r="X39" s="448">
        <v>-41.361706400000003</v>
      </c>
      <c r="Y39" s="448">
        <v>0</v>
      </c>
      <c r="Z39" s="449">
        <v>-71.463567299999994</v>
      </c>
    </row>
    <row r="40" spans="1:62" s="181" customFormat="1" ht="12.95" customHeight="1" x14ac:dyDescent="0.2">
      <c r="A40" s="186">
        <v>37530</v>
      </c>
      <c r="B40" s="30">
        <v>48.1199285</v>
      </c>
      <c r="C40" s="26">
        <v>0</v>
      </c>
      <c r="D40" s="30">
        <v>0</v>
      </c>
      <c r="E40" s="30">
        <v>0</v>
      </c>
      <c r="F40" s="30">
        <v>0</v>
      </c>
      <c r="G40" s="334">
        <v>48.1199285</v>
      </c>
      <c r="H40" s="30"/>
      <c r="I40" s="30">
        <v>-250.11338619999998</v>
      </c>
      <c r="J40" s="30">
        <v>-100</v>
      </c>
      <c r="K40" s="30">
        <v>451.35641020000003</v>
      </c>
      <c r="L40" s="30">
        <v>0</v>
      </c>
      <c r="M40" s="30">
        <v>0</v>
      </c>
      <c r="N40" s="334">
        <v>101.24302400000005</v>
      </c>
      <c r="O40" s="314"/>
      <c r="P40" s="314">
        <v>0</v>
      </c>
      <c r="Q40" s="314">
        <v>0</v>
      </c>
      <c r="R40" s="314">
        <v>0</v>
      </c>
      <c r="S40" s="314">
        <v>0</v>
      </c>
      <c r="T40" s="334">
        <v>0</v>
      </c>
      <c r="U40" s="30"/>
      <c r="V40" s="186">
        <v>37530</v>
      </c>
      <c r="W40" s="445">
        <v>48.1199285</v>
      </c>
      <c r="X40" s="445">
        <v>101.24302400000005</v>
      </c>
      <c r="Y40" s="445">
        <v>0</v>
      </c>
      <c r="Z40" s="446">
        <v>149.36295250000006</v>
      </c>
    </row>
    <row r="41" spans="1:62" s="181" customFormat="1" ht="12.95" customHeight="1" x14ac:dyDescent="0.2">
      <c r="A41" s="186">
        <v>37561</v>
      </c>
      <c r="B41" s="30">
        <v>36.024293100000001</v>
      </c>
      <c r="C41" s="26">
        <v>0</v>
      </c>
      <c r="D41" s="30">
        <v>0</v>
      </c>
      <c r="E41" s="30">
        <v>0</v>
      </c>
      <c r="F41" s="30">
        <v>0</v>
      </c>
      <c r="G41" s="334">
        <v>36.024293100000001</v>
      </c>
      <c r="H41" s="30"/>
      <c r="I41" s="30">
        <v>-203.64617119999997</v>
      </c>
      <c r="J41" s="30">
        <v>0</v>
      </c>
      <c r="K41" s="30">
        <v>425.07485839999998</v>
      </c>
      <c r="L41" s="30">
        <v>0</v>
      </c>
      <c r="M41" s="30">
        <v>0</v>
      </c>
      <c r="N41" s="334">
        <v>221.42868720000001</v>
      </c>
      <c r="O41" s="314"/>
      <c r="P41" s="314">
        <v>0</v>
      </c>
      <c r="Q41" s="314">
        <v>0</v>
      </c>
      <c r="R41" s="314">
        <v>0</v>
      </c>
      <c r="S41" s="314">
        <v>0</v>
      </c>
      <c r="T41" s="334">
        <v>0</v>
      </c>
      <c r="U41" s="30"/>
      <c r="V41" s="186">
        <v>37561</v>
      </c>
      <c r="W41" s="445">
        <v>36.024293100000001</v>
      </c>
      <c r="X41" s="445">
        <v>221.42868720000001</v>
      </c>
      <c r="Y41" s="445">
        <v>0</v>
      </c>
      <c r="Z41" s="446">
        <v>257.45298030000004</v>
      </c>
    </row>
    <row r="42" spans="1:62" s="181" customFormat="1" ht="12.95" customHeight="1" thickBot="1" x14ac:dyDescent="0.25">
      <c r="A42" s="251">
        <v>37591</v>
      </c>
      <c r="B42" s="231">
        <v>-224.33604349999999</v>
      </c>
      <c r="C42" s="168">
        <v>0</v>
      </c>
      <c r="D42" s="231">
        <v>0</v>
      </c>
      <c r="E42" s="231">
        <v>0</v>
      </c>
      <c r="F42" s="231">
        <v>0</v>
      </c>
      <c r="G42" s="338">
        <v>-224.33604349999999</v>
      </c>
      <c r="H42" s="231"/>
      <c r="I42" s="231">
        <v>13.422028900000043</v>
      </c>
      <c r="J42" s="231">
        <v>337</v>
      </c>
      <c r="K42" s="231">
        <v>420.7588816</v>
      </c>
      <c r="L42" s="231">
        <v>0</v>
      </c>
      <c r="M42" s="231">
        <v>0</v>
      </c>
      <c r="N42" s="338">
        <v>771.18091049999998</v>
      </c>
      <c r="O42" s="317"/>
      <c r="P42" s="317">
        <v>0</v>
      </c>
      <c r="Q42" s="317">
        <v>0</v>
      </c>
      <c r="R42" s="317">
        <v>0</v>
      </c>
      <c r="S42" s="317">
        <v>0</v>
      </c>
      <c r="T42" s="338">
        <v>0</v>
      </c>
      <c r="U42" s="231"/>
      <c r="V42" s="251">
        <v>37591</v>
      </c>
      <c r="W42" s="451">
        <v>-224.33604349999999</v>
      </c>
      <c r="X42" s="451">
        <v>771.18091049999998</v>
      </c>
      <c r="Y42" s="451">
        <v>0</v>
      </c>
      <c r="Z42" s="452">
        <v>546.84486700000002</v>
      </c>
    </row>
    <row r="43" spans="1:62" s="181" customFormat="1" ht="12.95" customHeight="1" x14ac:dyDescent="0.2">
      <c r="A43" s="186">
        <v>37622</v>
      </c>
      <c r="B43" s="30">
        <v>10.96175</v>
      </c>
      <c r="C43" s="26">
        <v>0.92646479999999998</v>
      </c>
      <c r="D43" s="30">
        <v>0</v>
      </c>
      <c r="E43" s="30">
        <v>0</v>
      </c>
      <c r="F43" s="30">
        <v>0</v>
      </c>
      <c r="G43" s="334">
        <v>11.8882148</v>
      </c>
      <c r="H43" s="30"/>
      <c r="I43" s="30">
        <v>544.50511769999991</v>
      </c>
      <c r="J43" s="30">
        <v>-450</v>
      </c>
      <c r="K43" s="30">
        <v>441.4944314</v>
      </c>
      <c r="L43" s="30">
        <v>0</v>
      </c>
      <c r="M43" s="30">
        <v>0</v>
      </c>
      <c r="N43" s="334">
        <v>535.99954909999997</v>
      </c>
      <c r="O43" s="314"/>
      <c r="P43" s="314">
        <v>0</v>
      </c>
      <c r="Q43" s="314">
        <v>0</v>
      </c>
      <c r="R43" s="314">
        <v>0</v>
      </c>
      <c r="S43" s="314">
        <v>0</v>
      </c>
      <c r="T43" s="334">
        <v>0</v>
      </c>
      <c r="U43" s="30"/>
      <c r="V43" s="186">
        <v>37622</v>
      </c>
      <c r="W43" s="445">
        <v>11.8882148</v>
      </c>
      <c r="X43" s="445">
        <v>535.99954909999997</v>
      </c>
      <c r="Y43" s="445">
        <v>0</v>
      </c>
      <c r="Z43" s="446">
        <v>547.88776389999998</v>
      </c>
    </row>
    <row r="44" spans="1:62" s="264" customFormat="1" ht="12.95" customHeight="1" thickBot="1" x14ac:dyDescent="0.25">
      <c r="A44" s="186">
        <v>37653</v>
      </c>
      <c r="B44" s="30">
        <v>31.099226399999999</v>
      </c>
      <c r="C44" s="26">
        <v>0.92223599999999994</v>
      </c>
      <c r="D44" s="30">
        <v>0</v>
      </c>
      <c r="E44" s="30">
        <v>0</v>
      </c>
      <c r="F44" s="26">
        <v>0</v>
      </c>
      <c r="G44" s="335">
        <v>32.021462399999997</v>
      </c>
      <c r="H44" s="26"/>
      <c r="I44" s="30">
        <v>-458.4035619</v>
      </c>
      <c r="J44" s="30">
        <v>0</v>
      </c>
      <c r="K44" s="30">
        <v>397.31818959999998</v>
      </c>
      <c r="L44" s="30">
        <v>0</v>
      </c>
      <c r="M44" s="30">
        <v>0</v>
      </c>
      <c r="N44" s="335">
        <v>-61.085372300000017</v>
      </c>
      <c r="O44" s="26"/>
      <c r="P44" s="26">
        <v>0</v>
      </c>
      <c r="Q44" s="26">
        <v>0</v>
      </c>
      <c r="R44" s="26">
        <v>0</v>
      </c>
      <c r="S44" s="26">
        <v>0</v>
      </c>
      <c r="T44" s="335">
        <v>0</v>
      </c>
      <c r="U44" s="26"/>
      <c r="V44" s="188">
        <v>37653</v>
      </c>
      <c r="W44" s="447">
        <v>32.021462399999997</v>
      </c>
      <c r="X44" s="447">
        <v>-61.085372300000046</v>
      </c>
      <c r="Y44" s="447">
        <v>0</v>
      </c>
      <c r="Z44" s="447">
        <v>-29.063909900000048</v>
      </c>
      <c r="AA44" s="181"/>
      <c r="AB44" s="181"/>
      <c r="AC44" s="181"/>
      <c r="AD44" s="181"/>
      <c r="AE44" s="181"/>
      <c r="AF44" s="181"/>
      <c r="AG44" s="181"/>
      <c r="AH44" s="181"/>
      <c r="AI44" s="181"/>
      <c r="AJ44" s="181"/>
      <c r="AK44" s="181"/>
      <c r="AL44" s="181"/>
      <c r="AM44" s="181"/>
      <c r="AN44" s="181"/>
      <c r="AO44" s="181"/>
      <c r="AP44" s="181"/>
      <c r="AQ44" s="181"/>
      <c r="AR44" s="181"/>
      <c r="AS44" s="181"/>
      <c r="AT44" s="181"/>
      <c r="AU44" s="181"/>
      <c r="AV44" s="181"/>
      <c r="AW44" s="181"/>
      <c r="AX44" s="181"/>
      <c r="AY44" s="181"/>
      <c r="AZ44" s="181"/>
      <c r="BA44" s="181"/>
      <c r="BB44" s="181"/>
      <c r="BC44" s="181"/>
      <c r="BD44" s="181"/>
      <c r="BE44" s="181"/>
      <c r="BF44" s="181"/>
      <c r="BG44" s="181"/>
      <c r="BH44" s="181"/>
      <c r="BI44" s="181"/>
      <c r="BJ44" s="181"/>
    </row>
    <row r="45" spans="1:62" s="181" customFormat="1" ht="12.95" customHeight="1" x14ac:dyDescent="0.2">
      <c r="A45" s="187">
        <v>37681</v>
      </c>
      <c r="B45" s="183">
        <v>36.311647399999998</v>
      </c>
      <c r="C45" s="190">
        <v>0.918381</v>
      </c>
      <c r="D45" s="183">
        <v>0</v>
      </c>
      <c r="E45" s="183">
        <v>0</v>
      </c>
      <c r="F45" s="183">
        <v>0</v>
      </c>
      <c r="G45" s="336">
        <v>37.230028399999995</v>
      </c>
      <c r="H45" s="183"/>
      <c r="I45" s="183">
        <v>-438.74466429999995</v>
      </c>
      <c r="J45" s="183">
        <v>-150</v>
      </c>
      <c r="K45" s="183">
        <v>422.93278050000004</v>
      </c>
      <c r="L45" s="183">
        <v>0</v>
      </c>
      <c r="M45" s="183">
        <v>0</v>
      </c>
      <c r="N45" s="336">
        <v>-165.81188379999992</v>
      </c>
      <c r="O45" s="315"/>
      <c r="P45" s="315">
        <v>0</v>
      </c>
      <c r="Q45" s="315">
        <v>0</v>
      </c>
      <c r="R45" s="315">
        <v>0</v>
      </c>
      <c r="S45" s="315">
        <v>0</v>
      </c>
      <c r="T45" s="336">
        <v>0</v>
      </c>
      <c r="U45" s="183"/>
      <c r="V45" s="187">
        <v>37681</v>
      </c>
      <c r="W45" s="448">
        <v>37.230028399999995</v>
      </c>
      <c r="X45" s="448">
        <v>-165.81188379999989</v>
      </c>
      <c r="Y45" s="448">
        <v>0</v>
      </c>
      <c r="Z45" s="449">
        <v>-128.58185539999988</v>
      </c>
    </row>
    <row r="46" spans="1:62" s="181" customFormat="1" ht="12.95" customHeight="1" x14ac:dyDescent="0.2">
      <c r="A46" s="186">
        <v>37712</v>
      </c>
      <c r="B46" s="30">
        <v>23.787715899999998</v>
      </c>
      <c r="C46" s="26">
        <v>0.91411430000000005</v>
      </c>
      <c r="D46" s="30">
        <v>0</v>
      </c>
      <c r="E46" s="30">
        <v>0</v>
      </c>
      <c r="F46" s="31">
        <v>0</v>
      </c>
      <c r="G46" s="337">
        <v>24.7018302</v>
      </c>
      <c r="H46" s="30"/>
      <c r="I46" s="30">
        <v>-511.8005028</v>
      </c>
      <c r="J46" s="30">
        <v>0</v>
      </c>
      <c r="K46" s="30">
        <v>377.41020400000002</v>
      </c>
      <c r="L46" s="30">
        <v>0</v>
      </c>
      <c r="M46" s="30">
        <v>0</v>
      </c>
      <c r="N46" s="337">
        <v>-134.39029879999998</v>
      </c>
      <c r="O46" s="316"/>
      <c r="P46" s="316">
        <v>0</v>
      </c>
      <c r="Q46" s="316">
        <v>0</v>
      </c>
      <c r="R46" s="316">
        <v>0</v>
      </c>
      <c r="S46" s="316">
        <v>0</v>
      </c>
      <c r="T46" s="337">
        <v>0</v>
      </c>
      <c r="U46" s="30"/>
      <c r="V46" s="186">
        <v>37712</v>
      </c>
      <c r="W46" s="445">
        <v>24.7018302</v>
      </c>
      <c r="X46" s="445">
        <v>-134.39029880000001</v>
      </c>
      <c r="Y46" s="445">
        <v>0</v>
      </c>
      <c r="Z46" s="450">
        <v>-109.68846860000001</v>
      </c>
    </row>
    <row r="47" spans="1:62" s="181" customFormat="1" ht="12.95" customHeight="1" x14ac:dyDescent="0.2">
      <c r="A47" s="186">
        <v>37742</v>
      </c>
      <c r="B47" s="30">
        <v>82.031768</v>
      </c>
      <c r="C47" s="26">
        <v>0.9100068</v>
      </c>
      <c r="D47" s="30">
        <v>0</v>
      </c>
      <c r="E47" s="30">
        <v>0</v>
      </c>
      <c r="F47" s="30">
        <v>0</v>
      </c>
      <c r="G47" s="334">
        <v>82.941774800000005</v>
      </c>
      <c r="H47" s="30"/>
      <c r="I47" s="30">
        <v>-595.42451570000003</v>
      </c>
      <c r="J47" s="30">
        <v>0</v>
      </c>
      <c r="K47" s="30">
        <v>390.81386939999999</v>
      </c>
      <c r="L47" s="30">
        <v>0</v>
      </c>
      <c r="M47" s="30">
        <v>0</v>
      </c>
      <c r="N47" s="334">
        <v>-204.61064630000004</v>
      </c>
      <c r="O47" s="314"/>
      <c r="P47" s="314">
        <v>0</v>
      </c>
      <c r="Q47" s="314">
        <v>0</v>
      </c>
      <c r="R47" s="314">
        <v>0</v>
      </c>
      <c r="S47" s="314">
        <v>0</v>
      </c>
      <c r="T47" s="334">
        <v>0</v>
      </c>
      <c r="U47" s="30"/>
      <c r="V47" s="186">
        <v>37742</v>
      </c>
      <c r="W47" s="445">
        <v>82.941774800000005</v>
      </c>
      <c r="X47" s="445">
        <v>-204.61064630000007</v>
      </c>
      <c r="Y47" s="445">
        <v>0</v>
      </c>
      <c r="Z47" s="446">
        <v>-121.66887150000007</v>
      </c>
    </row>
    <row r="48" spans="1:62" s="181" customFormat="1" ht="12.95" customHeight="1" x14ac:dyDescent="0.2">
      <c r="A48" s="187">
        <v>37773</v>
      </c>
      <c r="B48" s="183">
        <v>137.9334174</v>
      </c>
      <c r="C48" s="190">
        <v>0.90573139999999996</v>
      </c>
      <c r="D48" s="183">
        <v>0</v>
      </c>
      <c r="E48" s="183">
        <v>0</v>
      </c>
      <c r="F48" s="183">
        <v>0</v>
      </c>
      <c r="G48" s="336">
        <v>138.8391488</v>
      </c>
      <c r="H48" s="183"/>
      <c r="I48" s="183">
        <v>-867.39643409999996</v>
      </c>
      <c r="J48" s="183">
        <v>525</v>
      </c>
      <c r="K48" s="183">
        <v>318.6695823</v>
      </c>
      <c r="L48" s="183">
        <v>0</v>
      </c>
      <c r="M48" s="183">
        <v>0</v>
      </c>
      <c r="N48" s="336">
        <v>-23.726851799999963</v>
      </c>
      <c r="O48" s="315"/>
      <c r="P48" s="315">
        <v>0</v>
      </c>
      <c r="Q48" s="315">
        <v>0</v>
      </c>
      <c r="R48" s="315">
        <v>0</v>
      </c>
      <c r="S48" s="315">
        <v>0</v>
      </c>
      <c r="T48" s="336">
        <v>0</v>
      </c>
      <c r="U48" s="183"/>
      <c r="V48" s="187">
        <v>37773</v>
      </c>
      <c r="W48" s="448">
        <v>138.8391488</v>
      </c>
      <c r="X48" s="448">
        <v>-23.726851799999963</v>
      </c>
      <c r="Y48" s="448">
        <v>0</v>
      </c>
      <c r="Z48" s="449">
        <v>115.11229700000004</v>
      </c>
    </row>
    <row r="49" spans="1:62" s="181" customFormat="1" ht="12.95" customHeight="1" x14ac:dyDescent="0.2">
      <c r="A49" s="186">
        <v>37803</v>
      </c>
      <c r="B49" s="30">
        <v>91.714975899999999</v>
      </c>
      <c r="C49" s="26">
        <v>0.90158389999999999</v>
      </c>
      <c r="D49" s="30">
        <v>0</v>
      </c>
      <c r="E49" s="30">
        <v>0</v>
      </c>
      <c r="F49" s="30">
        <v>0</v>
      </c>
      <c r="G49" s="334">
        <v>92.616559800000005</v>
      </c>
      <c r="H49" s="30"/>
      <c r="I49" s="30">
        <v>-657.62330689999999</v>
      </c>
      <c r="J49" s="30">
        <v>0</v>
      </c>
      <c r="K49" s="30">
        <v>384.57188659999997</v>
      </c>
      <c r="L49" s="30">
        <v>0</v>
      </c>
      <c r="M49" s="30">
        <v>0</v>
      </c>
      <c r="N49" s="334">
        <v>-273.05142030000002</v>
      </c>
      <c r="O49" s="314"/>
      <c r="P49" s="314">
        <v>0</v>
      </c>
      <c r="Q49" s="314">
        <v>0</v>
      </c>
      <c r="R49" s="314">
        <v>0</v>
      </c>
      <c r="S49" s="314">
        <v>0</v>
      </c>
      <c r="T49" s="334">
        <v>0</v>
      </c>
      <c r="U49" s="30"/>
      <c r="V49" s="186">
        <v>37803</v>
      </c>
      <c r="W49" s="445">
        <v>92.616559800000005</v>
      </c>
      <c r="X49" s="445">
        <v>-273.05142030000002</v>
      </c>
      <c r="Y49" s="445">
        <v>0</v>
      </c>
      <c r="Z49" s="446">
        <v>-180.43486050000001</v>
      </c>
    </row>
    <row r="50" spans="1:62" s="260" customFormat="1" ht="12.95" customHeight="1" x14ac:dyDescent="0.2">
      <c r="A50" s="186">
        <v>37834</v>
      </c>
      <c r="B50" s="30">
        <v>91.210070599999995</v>
      </c>
      <c r="C50" s="26">
        <v>0.89729840000000005</v>
      </c>
      <c r="D50" s="30">
        <v>0</v>
      </c>
      <c r="E50" s="30">
        <v>0</v>
      </c>
      <c r="F50" s="30">
        <v>0</v>
      </c>
      <c r="G50" s="334">
        <v>92.107368999999991</v>
      </c>
      <c r="H50" s="30"/>
      <c r="I50" s="30">
        <v>-608.76047370000003</v>
      </c>
      <c r="J50" s="30">
        <v>0</v>
      </c>
      <c r="K50" s="30">
        <v>345.82397580000003</v>
      </c>
      <c r="L50" s="30">
        <v>0</v>
      </c>
      <c r="M50" s="30">
        <v>0</v>
      </c>
      <c r="N50" s="334">
        <v>-262.93649790000001</v>
      </c>
      <c r="O50" s="314"/>
      <c r="P50" s="314">
        <v>0</v>
      </c>
      <c r="Q50" s="314">
        <v>0</v>
      </c>
      <c r="R50" s="314">
        <v>0</v>
      </c>
      <c r="S50" s="314">
        <v>0</v>
      </c>
      <c r="T50" s="334">
        <v>0</v>
      </c>
      <c r="U50" s="30"/>
      <c r="V50" s="186">
        <v>37834</v>
      </c>
      <c r="W50" s="445">
        <v>92.107368999999991</v>
      </c>
      <c r="X50" s="445">
        <v>-262.93649789999995</v>
      </c>
      <c r="Y50" s="445">
        <v>0</v>
      </c>
      <c r="Z50" s="446">
        <v>-170.82912889999994</v>
      </c>
      <c r="AA50" s="181"/>
      <c r="AB50" s="181"/>
      <c r="AC50" s="181"/>
      <c r="AD50" s="181"/>
      <c r="AE50" s="181"/>
      <c r="AF50" s="181"/>
      <c r="AG50" s="181"/>
      <c r="AH50" s="181"/>
      <c r="AI50" s="181"/>
      <c r="AJ50" s="181"/>
      <c r="AK50" s="181"/>
      <c r="AL50" s="181"/>
      <c r="AM50" s="181"/>
      <c r="AN50" s="181"/>
      <c r="AO50" s="181"/>
      <c r="AP50" s="181"/>
      <c r="AQ50" s="181"/>
      <c r="AR50" s="181"/>
      <c r="AS50" s="181"/>
      <c r="AT50" s="181"/>
      <c r="AU50" s="181"/>
      <c r="AV50" s="181"/>
      <c r="AW50" s="181"/>
      <c r="AX50" s="181"/>
      <c r="AY50" s="181"/>
      <c r="AZ50" s="181"/>
      <c r="BA50" s="181"/>
      <c r="BB50" s="181"/>
      <c r="BC50" s="181"/>
      <c r="BD50" s="181"/>
      <c r="BE50" s="181"/>
      <c r="BF50" s="181"/>
      <c r="BG50" s="181"/>
      <c r="BH50" s="181"/>
      <c r="BI50" s="181"/>
      <c r="BJ50" s="181"/>
    </row>
    <row r="51" spans="1:62" s="181" customFormat="1" ht="12.95" customHeight="1" x14ac:dyDescent="0.2">
      <c r="A51" s="187">
        <v>37865</v>
      </c>
      <c r="B51" s="183">
        <v>80.523587800000001</v>
      </c>
      <c r="C51" s="190">
        <v>0.89298650000000002</v>
      </c>
      <c r="D51" s="183">
        <v>0</v>
      </c>
      <c r="E51" s="183">
        <v>0</v>
      </c>
      <c r="F51" s="183">
        <v>0</v>
      </c>
      <c r="G51" s="336">
        <v>81.416574300000008</v>
      </c>
      <c r="H51" s="183"/>
      <c r="I51" s="183">
        <v>-623.49197370000002</v>
      </c>
      <c r="J51" s="183">
        <v>0</v>
      </c>
      <c r="K51" s="183">
        <v>354.46215699999999</v>
      </c>
      <c r="L51" s="183">
        <v>0</v>
      </c>
      <c r="M51" s="183">
        <v>0</v>
      </c>
      <c r="N51" s="336">
        <v>-269.02981670000003</v>
      </c>
      <c r="O51" s="315"/>
      <c r="P51" s="315">
        <v>0</v>
      </c>
      <c r="Q51" s="315">
        <v>0</v>
      </c>
      <c r="R51" s="315">
        <v>0</v>
      </c>
      <c r="S51" s="315">
        <v>0</v>
      </c>
      <c r="T51" s="336">
        <v>0</v>
      </c>
      <c r="U51" s="183"/>
      <c r="V51" s="187">
        <v>37865</v>
      </c>
      <c r="W51" s="448">
        <v>81.416574300000008</v>
      </c>
      <c r="X51" s="448">
        <v>-269.02981669999997</v>
      </c>
      <c r="Y51" s="448">
        <v>0</v>
      </c>
      <c r="Z51" s="449">
        <v>-187.61324239999996</v>
      </c>
    </row>
    <row r="52" spans="1:62" s="181" customFormat="1" ht="12.95" customHeight="1" x14ac:dyDescent="0.2">
      <c r="A52" s="186">
        <v>37895</v>
      </c>
      <c r="B52" s="30">
        <v>113.02957790000001</v>
      </c>
      <c r="C52" s="26">
        <v>0.88881779999999999</v>
      </c>
      <c r="D52" s="30">
        <v>0</v>
      </c>
      <c r="E52" s="30">
        <v>0</v>
      </c>
      <c r="F52" s="30">
        <v>0</v>
      </c>
      <c r="G52" s="334">
        <v>113.9183957</v>
      </c>
      <c r="H52" s="30"/>
      <c r="I52" s="30">
        <v>-647.29276069999992</v>
      </c>
      <c r="J52" s="30">
        <v>0</v>
      </c>
      <c r="K52" s="30">
        <v>378.14926000000003</v>
      </c>
      <c r="L52" s="30">
        <v>0</v>
      </c>
      <c r="M52" s="30">
        <v>0</v>
      </c>
      <c r="N52" s="334">
        <v>-269.14350069999989</v>
      </c>
      <c r="O52" s="314"/>
      <c r="P52" s="314">
        <v>0</v>
      </c>
      <c r="Q52" s="314">
        <v>0</v>
      </c>
      <c r="R52" s="314">
        <v>0</v>
      </c>
      <c r="S52" s="314">
        <v>0</v>
      </c>
      <c r="T52" s="334">
        <v>0</v>
      </c>
      <c r="U52" s="30"/>
      <c r="V52" s="186">
        <v>37895</v>
      </c>
      <c r="W52" s="445">
        <v>113.9183957</v>
      </c>
      <c r="X52" s="445">
        <v>-269.14350069999995</v>
      </c>
      <c r="Y52" s="445">
        <v>0</v>
      </c>
      <c r="Z52" s="446">
        <v>-155.22510499999993</v>
      </c>
    </row>
    <row r="53" spans="1:62" s="181" customFormat="1" ht="12.95" customHeight="1" x14ac:dyDescent="0.2">
      <c r="A53" s="186">
        <v>37926</v>
      </c>
      <c r="B53" s="30">
        <v>92.851753500000001</v>
      </c>
      <c r="C53" s="26">
        <v>0.88452390000000003</v>
      </c>
      <c r="D53" s="30">
        <v>0</v>
      </c>
      <c r="E53" s="30">
        <v>0</v>
      </c>
      <c r="F53" s="30">
        <v>0</v>
      </c>
      <c r="G53" s="334">
        <v>93.736277400000006</v>
      </c>
      <c r="H53" s="30"/>
      <c r="I53" s="30">
        <v>-536.61465169999997</v>
      </c>
      <c r="J53" s="30">
        <v>0</v>
      </c>
      <c r="K53" s="30">
        <v>330.62837719999999</v>
      </c>
      <c r="L53" s="30">
        <v>0</v>
      </c>
      <c r="M53" s="30">
        <v>0</v>
      </c>
      <c r="N53" s="334">
        <v>-205.98627449999998</v>
      </c>
      <c r="O53" s="314"/>
      <c r="P53" s="314">
        <v>0</v>
      </c>
      <c r="Q53" s="314">
        <v>0</v>
      </c>
      <c r="R53" s="314">
        <v>0</v>
      </c>
      <c r="S53" s="314">
        <v>0</v>
      </c>
      <c r="T53" s="334">
        <v>0</v>
      </c>
      <c r="U53" s="30"/>
      <c r="V53" s="186">
        <v>37926</v>
      </c>
      <c r="W53" s="445">
        <v>93.736277400000006</v>
      </c>
      <c r="X53" s="445">
        <v>-205.98627450000001</v>
      </c>
      <c r="Y53" s="445">
        <v>0</v>
      </c>
      <c r="Z53" s="446">
        <v>-112.2499971</v>
      </c>
    </row>
    <row r="54" spans="1:62" s="181" customFormat="1" ht="12.95" customHeight="1" thickBot="1" x14ac:dyDescent="0.25">
      <c r="A54" s="251">
        <v>37956</v>
      </c>
      <c r="B54" s="231">
        <v>28.188487200000001</v>
      </c>
      <c r="C54" s="168">
        <v>0.88034880000000004</v>
      </c>
      <c r="D54" s="231">
        <v>0</v>
      </c>
      <c r="E54" s="231">
        <v>0</v>
      </c>
      <c r="F54" s="231">
        <v>0</v>
      </c>
      <c r="G54" s="338">
        <v>29.068836000000001</v>
      </c>
      <c r="H54" s="231"/>
      <c r="I54" s="231">
        <v>-68.543770100000074</v>
      </c>
      <c r="J54" s="231">
        <v>603</v>
      </c>
      <c r="K54" s="231">
        <v>375.64229209999996</v>
      </c>
      <c r="L54" s="231">
        <v>0</v>
      </c>
      <c r="M54" s="231">
        <v>0</v>
      </c>
      <c r="N54" s="338">
        <v>910.09852199999989</v>
      </c>
      <c r="O54" s="317"/>
      <c r="P54" s="317">
        <v>0</v>
      </c>
      <c r="Q54" s="317">
        <v>0</v>
      </c>
      <c r="R54" s="317">
        <v>0</v>
      </c>
      <c r="S54" s="317">
        <v>0</v>
      </c>
      <c r="T54" s="338">
        <v>0</v>
      </c>
      <c r="U54" s="231"/>
      <c r="V54" s="251">
        <v>37956</v>
      </c>
      <c r="W54" s="451">
        <v>29.068836000000001</v>
      </c>
      <c r="X54" s="451">
        <v>910.09852199999989</v>
      </c>
      <c r="Y54" s="451">
        <v>0</v>
      </c>
      <c r="Z54" s="452">
        <v>939.16735799999992</v>
      </c>
    </row>
    <row r="55" spans="1:62" s="181" customFormat="1" ht="12.95" customHeight="1" x14ac:dyDescent="0.2">
      <c r="A55" s="186">
        <v>37987</v>
      </c>
      <c r="B55" s="30">
        <v>33.707715499999999</v>
      </c>
      <c r="C55" s="26">
        <v>0.87602350000000007</v>
      </c>
      <c r="D55" s="30">
        <v>0</v>
      </c>
      <c r="E55" s="30">
        <v>0</v>
      </c>
      <c r="F55" s="30">
        <v>0</v>
      </c>
      <c r="G55" s="334">
        <v>34.583739000000001</v>
      </c>
      <c r="H55" s="30"/>
      <c r="I55" s="30">
        <v>-548.01677340000003</v>
      </c>
      <c r="J55" s="30">
        <v>0</v>
      </c>
      <c r="K55" s="30">
        <v>346.61523539999996</v>
      </c>
      <c r="L55" s="30">
        <v>0</v>
      </c>
      <c r="M55" s="30">
        <v>0</v>
      </c>
      <c r="N55" s="334">
        <v>-201.40153800000007</v>
      </c>
      <c r="O55" s="314"/>
      <c r="P55" s="314">
        <v>0</v>
      </c>
      <c r="Q55" s="314">
        <v>0</v>
      </c>
      <c r="R55" s="314">
        <v>0</v>
      </c>
      <c r="S55" s="314">
        <v>0</v>
      </c>
      <c r="T55" s="334">
        <v>0</v>
      </c>
      <c r="U55" s="30"/>
      <c r="V55" s="186">
        <v>37987</v>
      </c>
      <c r="W55" s="445">
        <v>34.583739000000001</v>
      </c>
      <c r="X55" s="445">
        <v>-201.40153800000004</v>
      </c>
      <c r="Y55" s="445">
        <v>0</v>
      </c>
      <c r="Z55" s="446">
        <v>-166.81779900000004</v>
      </c>
    </row>
    <row r="56" spans="1:62" s="264" customFormat="1" ht="12.95" customHeight="1" thickBot="1" x14ac:dyDescent="0.25">
      <c r="A56" s="186">
        <v>38018</v>
      </c>
      <c r="B56" s="30">
        <v>46.394995700000003</v>
      </c>
      <c r="C56" s="26">
        <v>0.87168860000000004</v>
      </c>
      <c r="D56" s="30">
        <v>0</v>
      </c>
      <c r="E56" s="30">
        <v>0</v>
      </c>
      <c r="F56" s="26">
        <v>0</v>
      </c>
      <c r="G56" s="335">
        <v>47.266684300000001</v>
      </c>
      <c r="H56" s="26"/>
      <c r="I56" s="30">
        <v>-386.82580949999999</v>
      </c>
      <c r="J56" s="30">
        <v>0</v>
      </c>
      <c r="K56" s="30">
        <v>332.02823239999998</v>
      </c>
      <c r="L56" s="30">
        <v>0</v>
      </c>
      <c r="M56" s="30">
        <v>0</v>
      </c>
      <c r="N56" s="335">
        <v>-54.797577100000012</v>
      </c>
      <c r="O56" s="26"/>
      <c r="P56" s="26">
        <v>0</v>
      </c>
      <c r="Q56" s="26">
        <v>0</v>
      </c>
      <c r="R56" s="26">
        <v>0</v>
      </c>
      <c r="S56" s="26">
        <v>0</v>
      </c>
      <c r="T56" s="335">
        <v>0</v>
      </c>
      <c r="U56" s="26"/>
      <c r="V56" s="188">
        <v>38018</v>
      </c>
      <c r="W56" s="447">
        <v>47.266684300000001</v>
      </c>
      <c r="X56" s="447">
        <v>-54.797577100000012</v>
      </c>
      <c r="Y56" s="447">
        <v>0</v>
      </c>
      <c r="Z56" s="447">
        <v>-7.5308928000000108</v>
      </c>
      <c r="AA56" s="181"/>
      <c r="AB56" s="181"/>
      <c r="AC56" s="181"/>
      <c r="AD56" s="181"/>
      <c r="AE56" s="181"/>
      <c r="AF56" s="181"/>
      <c r="AG56" s="181"/>
      <c r="AH56" s="181"/>
      <c r="AI56" s="181"/>
      <c r="AJ56" s="181"/>
      <c r="AK56" s="181"/>
      <c r="AL56" s="181"/>
      <c r="AM56" s="181"/>
      <c r="AN56" s="181"/>
      <c r="AO56" s="181"/>
      <c r="AP56" s="181"/>
      <c r="AQ56" s="181"/>
      <c r="AR56" s="181"/>
      <c r="AS56" s="181"/>
      <c r="AT56" s="181"/>
      <c r="AU56" s="181"/>
      <c r="AV56" s="181"/>
      <c r="AW56" s="181"/>
      <c r="AX56" s="181"/>
      <c r="AY56" s="181"/>
      <c r="AZ56" s="181"/>
      <c r="BA56" s="181"/>
      <c r="BB56" s="181"/>
      <c r="BC56" s="181"/>
      <c r="BD56" s="181"/>
      <c r="BE56" s="181"/>
      <c r="BF56" s="181"/>
      <c r="BG56" s="181"/>
      <c r="BH56" s="181"/>
      <c r="BI56" s="181"/>
      <c r="BJ56" s="181"/>
    </row>
    <row r="57" spans="1:62" s="181" customFormat="1" ht="12.95" customHeight="1" x14ac:dyDescent="0.2">
      <c r="A57" s="187">
        <v>38047</v>
      </c>
      <c r="B57" s="183">
        <v>54.418345899999998</v>
      </c>
      <c r="C57" s="190">
        <v>0.86761690000000002</v>
      </c>
      <c r="D57" s="183">
        <v>0</v>
      </c>
      <c r="E57" s="183">
        <v>0</v>
      </c>
      <c r="F57" s="183">
        <v>0</v>
      </c>
      <c r="G57" s="336">
        <v>55.2859628</v>
      </c>
      <c r="H57" s="183"/>
      <c r="I57" s="183">
        <v>-370.93763670000004</v>
      </c>
      <c r="J57" s="183">
        <v>0</v>
      </c>
      <c r="K57" s="183">
        <v>405.93738680000001</v>
      </c>
      <c r="L57" s="183">
        <v>0</v>
      </c>
      <c r="M57" s="183">
        <v>0</v>
      </c>
      <c r="N57" s="336">
        <v>34.999750099999972</v>
      </c>
      <c r="O57" s="315"/>
      <c r="P57" s="315">
        <v>0</v>
      </c>
      <c r="Q57" s="315">
        <v>0</v>
      </c>
      <c r="R57" s="315">
        <v>0</v>
      </c>
      <c r="S57" s="315">
        <v>0</v>
      </c>
      <c r="T57" s="336">
        <v>0</v>
      </c>
      <c r="U57" s="183"/>
      <c r="V57" s="187">
        <v>38047</v>
      </c>
      <c r="W57" s="448">
        <v>55.2859628</v>
      </c>
      <c r="X57" s="448">
        <v>34.999750099999986</v>
      </c>
      <c r="Y57" s="448">
        <v>0</v>
      </c>
      <c r="Z57" s="449">
        <v>90.285712899999993</v>
      </c>
    </row>
    <row r="58" spans="1:62" s="181" customFormat="1" ht="12.95" customHeight="1" x14ac:dyDescent="0.2">
      <c r="A58" s="186">
        <v>38078</v>
      </c>
      <c r="B58" s="30">
        <v>106.02993189999999</v>
      </c>
      <c r="C58" s="26">
        <v>0.86330470000000004</v>
      </c>
      <c r="D58" s="30">
        <v>0</v>
      </c>
      <c r="E58" s="30">
        <v>0</v>
      </c>
      <c r="F58" s="31">
        <v>0</v>
      </c>
      <c r="G58" s="337">
        <v>106.89323659999999</v>
      </c>
      <c r="H58" s="30"/>
      <c r="I58" s="30">
        <v>-313.62718000000001</v>
      </c>
      <c r="J58" s="30">
        <v>0</v>
      </c>
      <c r="K58" s="30">
        <v>330.29336569999998</v>
      </c>
      <c r="L58" s="30">
        <v>0</v>
      </c>
      <c r="M58" s="30">
        <v>0</v>
      </c>
      <c r="N58" s="337">
        <v>16.666185699999971</v>
      </c>
      <c r="O58" s="316"/>
      <c r="P58" s="316">
        <v>0</v>
      </c>
      <c r="Q58" s="316">
        <v>0</v>
      </c>
      <c r="R58" s="316">
        <v>0</v>
      </c>
      <c r="S58" s="316">
        <v>0</v>
      </c>
      <c r="T58" s="337">
        <v>0</v>
      </c>
      <c r="U58" s="30"/>
      <c r="V58" s="186">
        <v>38078</v>
      </c>
      <c r="W58" s="445">
        <v>106.89323659999999</v>
      </c>
      <c r="X58" s="445">
        <v>16.666185699999954</v>
      </c>
      <c r="Y58" s="445">
        <v>0</v>
      </c>
      <c r="Z58" s="450">
        <v>123.55942229999995</v>
      </c>
    </row>
    <row r="59" spans="1:62" s="181" customFormat="1" ht="12.95" customHeight="1" x14ac:dyDescent="0.2">
      <c r="A59" s="186">
        <v>38108</v>
      </c>
      <c r="B59" s="30">
        <v>104.02860219999999</v>
      </c>
      <c r="C59" s="26">
        <v>0.85917870000000007</v>
      </c>
      <c r="D59" s="30">
        <v>0</v>
      </c>
      <c r="E59" s="30">
        <v>0</v>
      </c>
      <c r="F59" s="30">
        <v>0</v>
      </c>
      <c r="G59" s="334">
        <v>104.8877809</v>
      </c>
      <c r="H59" s="30"/>
      <c r="I59" s="30">
        <v>-311.18248460000001</v>
      </c>
      <c r="J59" s="30">
        <v>0</v>
      </c>
      <c r="K59" s="30">
        <v>327.35674440000003</v>
      </c>
      <c r="L59" s="30">
        <v>0</v>
      </c>
      <c r="M59" s="30">
        <v>0</v>
      </c>
      <c r="N59" s="334">
        <v>16.174259800000016</v>
      </c>
      <c r="O59" s="314"/>
      <c r="P59" s="314">
        <v>0</v>
      </c>
      <c r="Q59" s="314">
        <v>0</v>
      </c>
      <c r="R59" s="314">
        <v>0</v>
      </c>
      <c r="S59" s="314">
        <v>0</v>
      </c>
      <c r="T59" s="334">
        <v>0</v>
      </c>
      <c r="U59" s="30"/>
      <c r="V59" s="186">
        <v>38108</v>
      </c>
      <c r="W59" s="445">
        <v>104.8877809</v>
      </c>
      <c r="X59" s="445">
        <v>16.174259800000023</v>
      </c>
      <c r="Y59" s="445">
        <v>0</v>
      </c>
      <c r="Z59" s="446">
        <v>121.06204070000001</v>
      </c>
    </row>
    <row r="60" spans="1:62" s="181" customFormat="1" ht="12.95" customHeight="1" x14ac:dyDescent="0.2">
      <c r="A60" s="187">
        <v>38139</v>
      </c>
      <c r="B60" s="183">
        <v>37.110529300000003</v>
      </c>
      <c r="C60" s="190">
        <v>0.854904</v>
      </c>
      <c r="D60" s="183">
        <v>0</v>
      </c>
      <c r="E60" s="183">
        <v>0</v>
      </c>
      <c r="F60" s="183">
        <v>0</v>
      </c>
      <c r="G60" s="336">
        <v>37.965433300000001</v>
      </c>
      <c r="H60" s="183"/>
      <c r="I60" s="183">
        <v>-361.51431919999999</v>
      </c>
      <c r="J60" s="183">
        <v>0</v>
      </c>
      <c r="K60" s="183">
        <v>372.95813959999998</v>
      </c>
      <c r="L60" s="183">
        <v>0</v>
      </c>
      <c r="M60" s="183">
        <v>0</v>
      </c>
      <c r="N60" s="336">
        <v>11.443820399999993</v>
      </c>
      <c r="O60" s="315"/>
      <c r="P60" s="315">
        <v>0</v>
      </c>
      <c r="Q60" s="315">
        <v>0</v>
      </c>
      <c r="R60" s="315">
        <v>0</v>
      </c>
      <c r="S60" s="315">
        <v>0</v>
      </c>
      <c r="T60" s="336">
        <v>0</v>
      </c>
      <c r="U60" s="183"/>
      <c r="V60" s="187">
        <v>38139</v>
      </c>
      <c r="W60" s="448">
        <v>37.965433300000001</v>
      </c>
      <c r="X60" s="448">
        <v>11.443820399999975</v>
      </c>
      <c r="Y60" s="448">
        <v>0</v>
      </c>
      <c r="Z60" s="449">
        <v>49.409253699999979</v>
      </c>
    </row>
    <row r="61" spans="1:62" s="181" customFormat="1" ht="12.95" customHeight="1" x14ac:dyDescent="0.2">
      <c r="A61" s="186">
        <v>38169</v>
      </c>
      <c r="B61" s="30">
        <v>21.9823837</v>
      </c>
      <c r="C61" s="26">
        <v>0.85077979999999997</v>
      </c>
      <c r="D61" s="30">
        <v>0</v>
      </c>
      <c r="E61" s="30">
        <v>0</v>
      </c>
      <c r="F61" s="30">
        <v>0</v>
      </c>
      <c r="G61" s="334">
        <v>22.833163500000001</v>
      </c>
      <c r="H61" s="30"/>
      <c r="I61" s="30">
        <v>-349.41025249999996</v>
      </c>
      <c r="J61" s="30">
        <v>0</v>
      </c>
      <c r="K61" s="30">
        <v>353.9890934</v>
      </c>
      <c r="L61" s="30">
        <v>0</v>
      </c>
      <c r="M61" s="30">
        <v>0</v>
      </c>
      <c r="N61" s="334">
        <v>4.5788409000000456</v>
      </c>
      <c r="O61" s="314"/>
      <c r="P61" s="314">
        <v>0</v>
      </c>
      <c r="Q61" s="314">
        <v>0</v>
      </c>
      <c r="R61" s="314">
        <v>0</v>
      </c>
      <c r="S61" s="314">
        <v>0</v>
      </c>
      <c r="T61" s="334">
        <v>0</v>
      </c>
      <c r="U61" s="30"/>
      <c r="V61" s="186">
        <v>38169</v>
      </c>
      <c r="W61" s="445">
        <v>22.833163500000001</v>
      </c>
      <c r="X61" s="445">
        <v>4.5788409000000216</v>
      </c>
      <c r="Y61" s="445">
        <v>0</v>
      </c>
      <c r="Z61" s="446">
        <v>27.412004400000022</v>
      </c>
    </row>
    <row r="62" spans="1:62" s="260" customFormat="1" ht="12.95" customHeight="1" x14ac:dyDescent="0.2">
      <c r="A62" s="186">
        <v>38200</v>
      </c>
      <c r="B62" s="30">
        <v>6.5418088000000001</v>
      </c>
      <c r="C62" s="26">
        <v>0.84653449999999997</v>
      </c>
      <c r="D62" s="30">
        <v>0</v>
      </c>
      <c r="E62" s="30">
        <v>0</v>
      </c>
      <c r="F62" s="30">
        <v>0</v>
      </c>
      <c r="G62" s="334">
        <v>7.3883432999999998</v>
      </c>
      <c r="H62" s="30"/>
      <c r="I62" s="30">
        <v>-315.65677110000001</v>
      </c>
      <c r="J62" s="30">
        <v>0</v>
      </c>
      <c r="K62" s="30">
        <v>308.29359249999999</v>
      </c>
      <c r="L62" s="30">
        <v>0</v>
      </c>
      <c r="M62" s="30">
        <v>0</v>
      </c>
      <c r="N62" s="334">
        <v>-7.3631786000000261</v>
      </c>
      <c r="O62" s="314"/>
      <c r="P62" s="314">
        <v>0</v>
      </c>
      <c r="Q62" s="314">
        <v>0</v>
      </c>
      <c r="R62" s="314">
        <v>0</v>
      </c>
      <c r="S62" s="314">
        <v>0</v>
      </c>
      <c r="T62" s="334">
        <v>0</v>
      </c>
      <c r="U62" s="30"/>
      <c r="V62" s="186">
        <v>38200</v>
      </c>
      <c r="W62" s="445">
        <v>7.3883432999999998</v>
      </c>
      <c r="X62" s="445">
        <v>-7.3631786000000119</v>
      </c>
      <c r="Y62" s="445">
        <v>0</v>
      </c>
      <c r="Z62" s="446">
        <v>2.5164699999987938E-2</v>
      </c>
      <c r="AA62" s="181"/>
      <c r="AB62" s="181"/>
      <c r="AC62" s="181"/>
      <c r="AD62" s="181"/>
      <c r="AE62" s="181"/>
      <c r="AF62" s="181"/>
      <c r="AG62" s="181"/>
      <c r="AH62" s="181"/>
      <c r="AI62" s="181"/>
      <c r="AJ62" s="181"/>
      <c r="AK62" s="181"/>
      <c r="AL62" s="181"/>
      <c r="AM62" s="181"/>
      <c r="AN62" s="181"/>
      <c r="AO62" s="181"/>
      <c r="AP62" s="181"/>
      <c r="AQ62" s="181"/>
      <c r="AR62" s="181"/>
      <c r="AS62" s="181"/>
      <c r="AT62" s="181"/>
      <c r="AU62" s="181"/>
      <c r="AV62" s="181"/>
      <c r="AW62" s="181"/>
      <c r="AX62" s="181"/>
      <c r="AY62" s="181"/>
      <c r="AZ62" s="181"/>
      <c r="BA62" s="181"/>
      <c r="BB62" s="181"/>
      <c r="BC62" s="181"/>
      <c r="BD62" s="181"/>
      <c r="BE62" s="181"/>
      <c r="BF62" s="181"/>
      <c r="BG62" s="181"/>
      <c r="BH62" s="181"/>
      <c r="BI62" s="181"/>
      <c r="BJ62" s="181"/>
    </row>
    <row r="63" spans="1:62" s="181" customFormat="1" ht="12.95" customHeight="1" x14ac:dyDescent="0.2">
      <c r="A63" s="187">
        <v>38231</v>
      </c>
      <c r="B63" s="183">
        <v>-4.3353736999999999</v>
      </c>
      <c r="C63" s="190">
        <v>0.84228120000000006</v>
      </c>
      <c r="D63" s="183">
        <v>0</v>
      </c>
      <c r="E63" s="183">
        <v>0</v>
      </c>
      <c r="F63" s="183">
        <v>0</v>
      </c>
      <c r="G63" s="336">
        <v>-3.4930924999999999</v>
      </c>
      <c r="H63" s="183"/>
      <c r="I63" s="183">
        <v>-366.77171500000003</v>
      </c>
      <c r="J63" s="183">
        <v>0</v>
      </c>
      <c r="K63" s="183">
        <v>357.5675933</v>
      </c>
      <c r="L63" s="183">
        <v>0</v>
      </c>
      <c r="M63" s="183">
        <v>0</v>
      </c>
      <c r="N63" s="336">
        <v>-9.2041217000000302</v>
      </c>
      <c r="O63" s="315"/>
      <c r="P63" s="315">
        <v>0</v>
      </c>
      <c r="Q63" s="315">
        <v>0</v>
      </c>
      <c r="R63" s="315">
        <v>0</v>
      </c>
      <c r="S63" s="315">
        <v>0</v>
      </c>
      <c r="T63" s="336">
        <v>0</v>
      </c>
      <c r="U63" s="183"/>
      <c r="V63" s="187">
        <v>38231</v>
      </c>
      <c r="W63" s="448">
        <v>-3.4930924999999999</v>
      </c>
      <c r="X63" s="448">
        <v>-9.2041217000000266</v>
      </c>
      <c r="Y63" s="448">
        <v>0</v>
      </c>
      <c r="Z63" s="449">
        <v>-12.697214200000026</v>
      </c>
    </row>
    <row r="64" spans="1:62" s="181" customFormat="1" ht="12.95" customHeight="1" x14ac:dyDescent="0.2">
      <c r="A64" s="186">
        <v>38261</v>
      </c>
      <c r="B64" s="30">
        <v>-1.6432846000000001</v>
      </c>
      <c r="C64" s="26">
        <v>0.83817759999999997</v>
      </c>
      <c r="D64" s="30">
        <v>0</v>
      </c>
      <c r="E64" s="30">
        <v>0</v>
      </c>
      <c r="F64" s="30">
        <v>0</v>
      </c>
      <c r="G64" s="334">
        <v>-0.80510700000000013</v>
      </c>
      <c r="H64" s="30"/>
      <c r="I64" s="30">
        <v>-339.82778759999997</v>
      </c>
      <c r="J64" s="30">
        <v>0</v>
      </c>
      <c r="K64" s="30">
        <v>331.4320669</v>
      </c>
      <c r="L64" s="30">
        <v>0</v>
      </c>
      <c r="M64" s="30">
        <v>0</v>
      </c>
      <c r="N64" s="334">
        <v>-8.3957206999999698</v>
      </c>
      <c r="O64" s="314"/>
      <c r="P64" s="314">
        <v>0</v>
      </c>
      <c r="Q64" s="314">
        <v>0</v>
      </c>
      <c r="R64" s="314">
        <v>0</v>
      </c>
      <c r="S64" s="314">
        <v>0</v>
      </c>
      <c r="T64" s="334">
        <v>0</v>
      </c>
      <c r="U64" s="30"/>
      <c r="V64" s="186">
        <v>38261</v>
      </c>
      <c r="W64" s="445">
        <v>-0.80510700000000013</v>
      </c>
      <c r="X64" s="445">
        <v>-8.3957206999999947</v>
      </c>
      <c r="Y64" s="445">
        <v>0</v>
      </c>
      <c r="Z64" s="446">
        <v>-9.2008276999999943</v>
      </c>
    </row>
    <row r="65" spans="1:62" s="181" customFormat="1" ht="12.95" customHeight="1" x14ac:dyDescent="0.2">
      <c r="A65" s="186">
        <v>38292</v>
      </c>
      <c r="B65" s="30">
        <v>13.9596541</v>
      </c>
      <c r="C65" s="26">
        <v>0.83395030000000003</v>
      </c>
      <c r="D65" s="30">
        <v>0</v>
      </c>
      <c r="E65" s="30">
        <v>0</v>
      </c>
      <c r="F65" s="30">
        <v>0</v>
      </c>
      <c r="G65" s="334">
        <v>14.7936044</v>
      </c>
      <c r="H65" s="30"/>
      <c r="I65" s="30">
        <v>-318.30811260000002</v>
      </c>
      <c r="J65" s="30">
        <v>0</v>
      </c>
      <c r="K65" s="30">
        <v>335.01962120000002</v>
      </c>
      <c r="L65" s="30">
        <v>0</v>
      </c>
      <c r="M65" s="30">
        <v>0</v>
      </c>
      <c r="N65" s="334">
        <v>16.711508600000002</v>
      </c>
      <c r="O65" s="314"/>
      <c r="P65" s="314">
        <v>0</v>
      </c>
      <c r="Q65" s="314">
        <v>0</v>
      </c>
      <c r="R65" s="314">
        <v>0</v>
      </c>
      <c r="S65" s="314">
        <v>0</v>
      </c>
      <c r="T65" s="334">
        <v>0</v>
      </c>
      <c r="U65" s="30"/>
      <c r="V65" s="186">
        <v>38292</v>
      </c>
      <c r="W65" s="445">
        <v>14.7936044</v>
      </c>
      <c r="X65" s="445">
        <v>16.711508600000002</v>
      </c>
      <c r="Y65" s="445">
        <v>0</v>
      </c>
      <c r="Z65" s="446">
        <v>31.505113000000001</v>
      </c>
    </row>
    <row r="66" spans="1:62" s="181" customFormat="1" ht="12.95" customHeight="1" thickBot="1" x14ac:dyDescent="0.25">
      <c r="A66" s="251">
        <v>38322</v>
      </c>
      <c r="B66" s="231">
        <v>29.797290499999999</v>
      </c>
      <c r="C66" s="168">
        <v>0.82985419999999999</v>
      </c>
      <c r="D66" s="231">
        <v>0</v>
      </c>
      <c r="E66" s="231">
        <v>0</v>
      </c>
      <c r="F66" s="231">
        <v>0</v>
      </c>
      <c r="G66" s="338">
        <v>30.627144699999999</v>
      </c>
      <c r="H66" s="231"/>
      <c r="I66" s="231">
        <v>-212.60929919999995</v>
      </c>
      <c r="J66" s="231">
        <v>-36</v>
      </c>
      <c r="K66" s="231">
        <v>336.95939970000001</v>
      </c>
      <c r="L66" s="231">
        <v>0</v>
      </c>
      <c r="M66" s="231">
        <v>0</v>
      </c>
      <c r="N66" s="338">
        <v>88.350100500000053</v>
      </c>
      <c r="O66" s="317"/>
      <c r="P66" s="317">
        <v>0</v>
      </c>
      <c r="Q66" s="317">
        <v>0</v>
      </c>
      <c r="R66" s="317">
        <v>0</v>
      </c>
      <c r="S66" s="317">
        <v>0</v>
      </c>
      <c r="T66" s="338">
        <v>0</v>
      </c>
      <c r="U66" s="231"/>
      <c r="V66" s="251">
        <v>38322</v>
      </c>
      <c r="W66" s="451">
        <v>30.627144699999999</v>
      </c>
      <c r="X66" s="451">
        <v>88.350100500000039</v>
      </c>
      <c r="Y66" s="451">
        <v>0</v>
      </c>
      <c r="Z66" s="452">
        <v>118.97724520000004</v>
      </c>
    </row>
    <row r="67" spans="1:62" s="181" customFormat="1" ht="12.95" customHeight="1" x14ac:dyDescent="0.2">
      <c r="A67" s="186">
        <v>38353</v>
      </c>
      <c r="B67" s="30">
        <v>29.779180499999999</v>
      </c>
      <c r="C67" s="26">
        <v>1.6512308</v>
      </c>
      <c r="D67" s="30">
        <v>0</v>
      </c>
      <c r="E67" s="30">
        <v>0</v>
      </c>
      <c r="F67" s="30">
        <v>0</v>
      </c>
      <c r="G67" s="334">
        <v>31.430411299999999</v>
      </c>
      <c r="H67" s="30"/>
      <c r="I67" s="30">
        <v>-277.1863184</v>
      </c>
      <c r="J67" s="30">
        <v>0</v>
      </c>
      <c r="K67" s="30">
        <v>351.39578419999998</v>
      </c>
      <c r="L67" s="30">
        <v>0</v>
      </c>
      <c r="M67" s="30">
        <v>0</v>
      </c>
      <c r="N67" s="334">
        <v>74.209465799999975</v>
      </c>
      <c r="O67" s="314"/>
      <c r="P67" s="314">
        <v>0</v>
      </c>
      <c r="Q67" s="314">
        <v>0</v>
      </c>
      <c r="R67" s="314">
        <v>0</v>
      </c>
      <c r="S67" s="314">
        <v>0</v>
      </c>
      <c r="T67" s="334">
        <v>0</v>
      </c>
      <c r="U67" s="30"/>
      <c r="V67" s="186">
        <v>38353</v>
      </c>
      <c r="W67" s="445">
        <v>31.430411299999999</v>
      </c>
      <c r="X67" s="445">
        <v>74.209465799999961</v>
      </c>
      <c r="Y67" s="445">
        <v>0</v>
      </c>
      <c r="Z67" s="446">
        <v>105.63987709999996</v>
      </c>
    </row>
    <row r="68" spans="1:62" s="264" customFormat="1" ht="12.95" customHeight="1" thickBot="1" x14ac:dyDescent="0.25">
      <c r="A68" s="186">
        <v>38384</v>
      </c>
      <c r="B68" s="30">
        <v>4.6599513999999997</v>
      </c>
      <c r="C68" s="26">
        <v>1.6427418</v>
      </c>
      <c r="D68" s="30">
        <v>0</v>
      </c>
      <c r="E68" s="30">
        <v>0</v>
      </c>
      <c r="F68" s="26">
        <v>0</v>
      </c>
      <c r="G68" s="335">
        <v>6.3026932000000002</v>
      </c>
      <c r="H68" s="26"/>
      <c r="I68" s="30">
        <v>-258.92773640000001</v>
      </c>
      <c r="J68" s="30">
        <v>0</v>
      </c>
      <c r="K68" s="30">
        <v>189.70853460000001</v>
      </c>
      <c r="L68" s="30">
        <v>0</v>
      </c>
      <c r="M68" s="30">
        <v>0</v>
      </c>
      <c r="N68" s="335">
        <v>-69.219201800000008</v>
      </c>
      <c r="O68" s="26"/>
      <c r="P68" s="26">
        <v>0</v>
      </c>
      <c r="Q68" s="26">
        <v>0</v>
      </c>
      <c r="R68" s="26">
        <v>0</v>
      </c>
      <c r="S68" s="26">
        <v>0</v>
      </c>
      <c r="T68" s="335">
        <v>0</v>
      </c>
      <c r="U68" s="26"/>
      <c r="V68" s="188">
        <v>38384</v>
      </c>
      <c r="W68" s="447">
        <v>6.3026932000000002</v>
      </c>
      <c r="X68" s="447">
        <v>-69.219201799999993</v>
      </c>
      <c r="Y68" s="447">
        <v>0</v>
      </c>
      <c r="Z68" s="447">
        <v>-62.916508599999993</v>
      </c>
      <c r="AA68" s="181"/>
      <c r="AB68" s="181"/>
      <c r="AC68" s="181"/>
      <c r="AD68" s="181"/>
      <c r="AE68" s="181"/>
      <c r="AF68" s="181"/>
      <c r="AG68" s="181"/>
      <c r="AH68" s="181"/>
      <c r="AI68" s="181"/>
      <c r="AJ68" s="181"/>
      <c r="AK68" s="181"/>
      <c r="AL68" s="181"/>
      <c r="AM68" s="181"/>
      <c r="AN68" s="181"/>
      <c r="AO68" s="181"/>
      <c r="AP68" s="181"/>
      <c r="AQ68" s="181"/>
      <c r="AR68" s="181"/>
      <c r="AS68" s="181"/>
      <c r="AT68" s="181"/>
      <c r="AU68" s="181"/>
      <c r="AV68" s="181"/>
      <c r="AW68" s="181"/>
      <c r="AX68" s="181"/>
      <c r="AY68" s="181"/>
      <c r="AZ68" s="181"/>
      <c r="BA68" s="181"/>
      <c r="BB68" s="181"/>
      <c r="BC68" s="181"/>
      <c r="BD68" s="181"/>
      <c r="BE68" s="181"/>
      <c r="BF68" s="181"/>
      <c r="BG68" s="181"/>
      <c r="BH68" s="181"/>
      <c r="BI68" s="181"/>
      <c r="BJ68" s="181"/>
    </row>
    <row r="69" spans="1:62" s="181" customFormat="1" ht="12.95" customHeight="1" x14ac:dyDescent="0.2">
      <c r="A69" s="187">
        <v>38412</v>
      </c>
      <c r="B69" s="183">
        <v>-27.754997100000001</v>
      </c>
      <c r="C69" s="190">
        <v>1.6350663000000001</v>
      </c>
      <c r="D69" s="183">
        <v>0</v>
      </c>
      <c r="E69" s="183">
        <v>0</v>
      </c>
      <c r="F69" s="183">
        <v>0</v>
      </c>
      <c r="G69" s="336">
        <v>-26.119930799999999</v>
      </c>
      <c r="H69" s="183"/>
      <c r="I69" s="183">
        <v>-222.7062708</v>
      </c>
      <c r="J69" s="183">
        <v>0</v>
      </c>
      <c r="K69" s="183">
        <v>53.881592500000004</v>
      </c>
      <c r="L69" s="183">
        <v>0</v>
      </c>
      <c r="M69" s="183">
        <v>0</v>
      </c>
      <c r="N69" s="336">
        <v>-168.82467829999999</v>
      </c>
      <c r="O69" s="315"/>
      <c r="P69" s="315">
        <v>0</v>
      </c>
      <c r="Q69" s="315">
        <v>0</v>
      </c>
      <c r="R69" s="315">
        <v>0</v>
      </c>
      <c r="S69" s="315">
        <v>0</v>
      </c>
      <c r="T69" s="336">
        <v>0</v>
      </c>
      <c r="U69" s="183"/>
      <c r="V69" s="187">
        <v>38412</v>
      </c>
      <c r="W69" s="448">
        <v>-26.119930799999999</v>
      </c>
      <c r="X69" s="448">
        <v>-168.82467829999999</v>
      </c>
      <c r="Y69" s="448">
        <v>0</v>
      </c>
      <c r="Z69" s="449">
        <v>-194.94460909999998</v>
      </c>
    </row>
    <row r="70" spans="1:62" s="181" customFormat="1" ht="12.95" customHeight="1" x14ac:dyDescent="0.2">
      <c r="A70" s="186">
        <v>38443</v>
      </c>
      <c r="B70" s="30">
        <v>-29.610613399999998</v>
      </c>
      <c r="C70" s="26">
        <v>1.6266574</v>
      </c>
      <c r="D70" s="30">
        <v>0</v>
      </c>
      <c r="E70" s="30">
        <v>0</v>
      </c>
      <c r="F70" s="31">
        <v>0</v>
      </c>
      <c r="G70" s="337">
        <v>-27.983955999999999</v>
      </c>
      <c r="H70" s="30"/>
      <c r="I70" s="30">
        <v>-175.76340260000001</v>
      </c>
      <c r="J70" s="30">
        <v>0</v>
      </c>
      <c r="K70" s="30">
        <v>41.149082900000003</v>
      </c>
      <c r="L70" s="30">
        <v>0</v>
      </c>
      <c r="M70" s="30">
        <v>0</v>
      </c>
      <c r="N70" s="337">
        <v>-134.61431970000001</v>
      </c>
      <c r="O70" s="316"/>
      <c r="P70" s="316">
        <v>0</v>
      </c>
      <c r="Q70" s="316">
        <v>0</v>
      </c>
      <c r="R70" s="316">
        <v>0</v>
      </c>
      <c r="S70" s="316">
        <v>0</v>
      </c>
      <c r="T70" s="337">
        <v>0</v>
      </c>
      <c r="U70" s="30"/>
      <c r="V70" s="186">
        <v>38443</v>
      </c>
      <c r="W70" s="445">
        <v>-27.983955999999999</v>
      </c>
      <c r="X70" s="445">
        <v>-134.61431970000001</v>
      </c>
      <c r="Y70" s="445">
        <v>0</v>
      </c>
      <c r="Z70" s="450">
        <v>-162.59827570000002</v>
      </c>
    </row>
    <row r="71" spans="1:62" s="181" customFormat="1" ht="12.95" customHeight="1" x14ac:dyDescent="0.2">
      <c r="A71" s="186">
        <v>38473</v>
      </c>
      <c r="B71" s="30">
        <v>-31.0896045</v>
      </c>
      <c r="C71" s="26">
        <v>1.6186015</v>
      </c>
      <c r="D71" s="30">
        <v>0</v>
      </c>
      <c r="E71" s="30">
        <v>0</v>
      </c>
      <c r="F71" s="30">
        <v>0</v>
      </c>
      <c r="G71" s="334">
        <v>-29.471003</v>
      </c>
      <c r="H71" s="30"/>
      <c r="I71" s="30">
        <v>-209.8095059</v>
      </c>
      <c r="J71" s="30">
        <v>0</v>
      </c>
      <c r="K71" s="30">
        <v>50.174509899999997</v>
      </c>
      <c r="L71" s="30">
        <v>0</v>
      </c>
      <c r="M71" s="30">
        <v>0</v>
      </c>
      <c r="N71" s="334">
        <v>-159.634996</v>
      </c>
      <c r="O71" s="314"/>
      <c r="P71" s="314">
        <v>0</v>
      </c>
      <c r="Q71" s="314">
        <v>0</v>
      </c>
      <c r="R71" s="314">
        <v>0</v>
      </c>
      <c r="S71" s="314">
        <v>0</v>
      </c>
      <c r="T71" s="334">
        <v>0</v>
      </c>
      <c r="U71" s="30"/>
      <c r="V71" s="186">
        <v>38473</v>
      </c>
      <c r="W71" s="445">
        <v>-29.471003</v>
      </c>
      <c r="X71" s="445">
        <v>-159.634996</v>
      </c>
      <c r="Y71" s="445">
        <v>0</v>
      </c>
      <c r="Z71" s="446">
        <v>-189.105999</v>
      </c>
    </row>
    <row r="72" spans="1:62" s="181" customFormat="1" ht="12.95" customHeight="1" x14ac:dyDescent="0.2">
      <c r="A72" s="187">
        <v>38504</v>
      </c>
      <c r="B72" s="183">
        <v>-45.585515000000001</v>
      </c>
      <c r="C72" s="190">
        <v>1.6102753000000001</v>
      </c>
      <c r="D72" s="183">
        <v>0</v>
      </c>
      <c r="E72" s="183">
        <v>0</v>
      </c>
      <c r="F72" s="183">
        <v>0</v>
      </c>
      <c r="G72" s="336">
        <v>-43.975239700000003</v>
      </c>
      <c r="H72" s="183"/>
      <c r="I72" s="183">
        <v>-237.04019670000002</v>
      </c>
      <c r="J72" s="183">
        <v>0</v>
      </c>
      <c r="K72" s="183">
        <v>50.634367900000001</v>
      </c>
      <c r="L72" s="183">
        <v>0</v>
      </c>
      <c r="M72" s="183">
        <v>0</v>
      </c>
      <c r="N72" s="336">
        <v>-186.40582880000002</v>
      </c>
      <c r="O72" s="315"/>
      <c r="P72" s="315">
        <v>0</v>
      </c>
      <c r="Q72" s="315">
        <v>0</v>
      </c>
      <c r="R72" s="315">
        <v>0</v>
      </c>
      <c r="S72" s="315">
        <v>0</v>
      </c>
      <c r="T72" s="336">
        <v>0</v>
      </c>
      <c r="U72" s="183"/>
      <c r="V72" s="187">
        <v>38504</v>
      </c>
      <c r="W72" s="448">
        <v>-43.975239700000003</v>
      </c>
      <c r="X72" s="448">
        <v>-186.40582879999999</v>
      </c>
      <c r="Y72" s="448">
        <v>0</v>
      </c>
      <c r="Z72" s="449">
        <v>-230.3810685</v>
      </c>
    </row>
    <row r="73" spans="1:62" s="181" customFormat="1" ht="12.95" customHeight="1" x14ac:dyDescent="0.2">
      <c r="A73" s="186">
        <v>38534</v>
      </c>
      <c r="B73" s="30">
        <v>-53.143633700000002</v>
      </c>
      <c r="C73" s="26">
        <v>1.6022083</v>
      </c>
      <c r="D73" s="30">
        <v>0</v>
      </c>
      <c r="E73" s="30">
        <v>0</v>
      </c>
      <c r="F73" s="30">
        <v>0</v>
      </c>
      <c r="G73" s="334">
        <v>-51.541425400000001</v>
      </c>
      <c r="H73" s="30"/>
      <c r="I73" s="30">
        <v>-242.04997989999998</v>
      </c>
      <c r="J73" s="30">
        <v>0</v>
      </c>
      <c r="K73" s="30">
        <v>49.159760800000001</v>
      </c>
      <c r="L73" s="30">
        <v>0</v>
      </c>
      <c r="M73" s="30">
        <v>0</v>
      </c>
      <c r="N73" s="334">
        <v>-192.89021909999997</v>
      </c>
      <c r="O73" s="314"/>
      <c r="P73" s="314">
        <v>0</v>
      </c>
      <c r="Q73" s="314">
        <v>0</v>
      </c>
      <c r="R73" s="314">
        <v>0</v>
      </c>
      <c r="S73" s="314">
        <v>0</v>
      </c>
      <c r="T73" s="334">
        <v>0</v>
      </c>
      <c r="U73" s="30"/>
      <c r="V73" s="186">
        <v>38534</v>
      </c>
      <c r="W73" s="445">
        <v>-51.541425400000001</v>
      </c>
      <c r="X73" s="445">
        <v>-192.8902191</v>
      </c>
      <c r="Y73" s="445">
        <v>0</v>
      </c>
      <c r="Z73" s="446">
        <v>-244.4316445</v>
      </c>
    </row>
    <row r="74" spans="1:62" s="260" customFormat="1" ht="12.95" customHeight="1" x14ac:dyDescent="0.2">
      <c r="A74" s="186">
        <v>38565</v>
      </c>
      <c r="B74" s="30">
        <v>-66.559017800000007</v>
      </c>
      <c r="C74" s="26">
        <v>1.5938626999999999</v>
      </c>
      <c r="D74" s="30">
        <v>0</v>
      </c>
      <c r="E74" s="30">
        <v>0</v>
      </c>
      <c r="F74" s="30">
        <v>0</v>
      </c>
      <c r="G74" s="334">
        <v>-64.965155100000004</v>
      </c>
      <c r="H74" s="30"/>
      <c r="I74" s="30">
        <v>-246.11365430000001</v>
      </c>
      <c r="J74" s="30">
        <v>0</v>
      </c>
      <c r="K74" s="30">
        <v>48.140974200000002</v>
      </c>
      <c r="L74" s="30">
        <v>0</v>
      </c>
      <c r="M74" s="30">
        <v>0</v>
      </c>
      <c r="N74" s="334">
        <v>-197.97268009999999</v>
      </c>
      <c r="O74" s="314"/>
      <c r="P74" s="314">
        <v>0</v>
      </c>
      <c r="Q74" s="314">
        <v>0</v>
      </c>
      <c r="R74" s="314">
        <v>0</v>
      </c>
      <c r="S74" s="314">
        <v>0</v>
      </c>
      <c r="T74" s="334">
        <v>0</v>
      </c>
      <c r="U74" s="30"/>
      <c r="V74" s="186">
        <v>38565</v>
      </c>
      <c r="W74" s="445">
        <v>-64.965155100000004</v>
      </c>
      <c r="X74" s="445">
        <v>-197.97268009999999</v>
      </c>
      <c r="Y74" s="445">
        <v>0</v>
      </c>
      <c r="Z74" s="446">
        <v>-262.93783519999999</v>
      </c>
      <c r="AA74" s="181"/>
      <c r="AB74" s="181"/>
      <c r="AC74" s="181"/>
      <c r="AD74" s="181"/>
      <c r="AE74" s="181"/>
      <c r="AF74" s="181"/>
      <c r="AG74" s="181"/>
      <c r="AH74" s="181"/>
      <c r="AI74" s="181"/>
      <c r="AJ74" s="181"/>
      <c r="AK74" s="181"/>
      <c r="AL74" s="181"/>
      <c r="AM74" s="181"/>
      <c r="AN74" s="181"/>
      <c r="AO74" s="181"/>
      <c r="AP74" s="181"/>
      <c r="AQ74" s="181"/>
      <c r="AR74" s="181"/>
      <c r="AS74" s="181"/>
      <c r="AT74" s="181"/>
      <c r="AU74" s="181"/>
      <c r="AV74" s="181"/>
      <c r="AW74" s="181"/>
      <c r="AX74" s="181"/>
      <c r="AY74" s="181"/>
      <c r="AZ74" s="181"/>
      <c r="BA74" s="181"/>
      <c r="BB74" s="181"/>
      <c r="BC74" s="181"/>
      <c r="BD74" s="181"/>
      <c r="BE74" s="181"/>
      <c r="BF74" s="181"/>
      <c r="BG74" s="181"/>
      <c r="BH74" s="181"/>
      <c r="BI74" s="181"/>
      <c r="BJ74" s="181"/>
    </row>
    <row r="75" spans="1:62" s="181" customFormat="1" ht="12.95" customHeight="1" x14ac:dyDescent="0.2">
      <c r="A75" s="187">
        <v>38596</v>
      </c>
      <c r="B75" s="183">
        <v>-81.475695400000006</v>
      </c>
      <c r="C75" s="190">
        <v>1.5855163000000001</v>
      </c>
      <c r="D75" s="183">
        <v>0</v>
      </c>
      <c r="E75" s="183">
        <v>0</v>
      </c>
      <c r="F75" s="183">
        <v>0</v>
      </c>
      <c r="G75" s="336">
        <v>-79.890179100000012</v>
      </c>
      <c r="H75" s="183"/>
      <c r="I75" s="183">
        <v>-202.89186910000001</v>
      </c>
      <c r="J75" s="183">
        <v>0</v>
      </c>
      <c r="K75" s="183">
        <v>52.612265600000001</v>
      </c>
      <c r="L75" s="183">
        <v>0</v>
      </c>
      <c r="M75" s="183">
        <v>0</v>
      </c>
      <c r="N75" s="336">
        <v>-150.27960350000001</v>
      </c>
      <c r="O75" s="315"/>
      <c r="P75" s="315">
        <v>0</v>
      </c>
      <c r="Q75" s="315">
        <v>0</v>
      </c>
      <c r="R75" s="315">
        <v>0</v>
      </c>
      <c r="S75" s="315">
        <v>0</v>
      </c>
      <c r="T75" s="336">
        <v>0</v>
      </c>
      <c r="U75" s="183"/>
      <c r="V75" s="187">
        <v>38596</v>
      </c>
      <c r="W75" s="448">
        <v>-79.890179100000012</v>
      </c>
      <c r="X75" s="448">
        <v>-150.27960350000001</v>
      </c>
      <c r="Y75" s="448">
        <v>0</v>
      </c>
      <c r="Z75" s="449">
        <v>-230.16978260000002</v>
      </c>
    </row>
    <row r="76" spans="1:62" s="181" customFormat="1" ht="12.95" customHeight="1" x14ac:dyDescent="0.2">
      <c r="A76" s="186">
        <v>38626</v>
      </c>
      <c r="B76" s="30">
        <v>-59.669207100000001</v>
      </c>
      <c r="C76" s="26">
        <v>1.5774389</v>
      </c>
      <c r="D76" s="30">
        <v>0</v>
      </c>
      <c r="E76" s="30">
        <v>0</v>
      </c>
      <c r="F76" s="30">
        <v>0</v>
      </c>
      <c r="G76" s="334">
        <v>-58.091768200000004</v>
      </c>
      <c r="H76" s="30"/>
      <c r="I76" s="30">
        <v>-14.686840800000001</v>
      </c>
      <c r="J76" s="30">
        <v>0</v>
      </c>
      <c r="K76" s="30">
        <v>14.4040476</v>
      </c>
      <c r="L76" s="30">
        <v>0</v>
      </c>
      <c r="M76" s="30">
        <v>0</v>
      </c>
      <c r="N76" s="334">
        <v>-0.28279320000000041</v>
      </c>
      <c r="O76" s="314"/>
      <c r="P76" s="314">
        <v>0</v>
      </c>
      <c r="Q76" s="314">
        <v>0</v>
      </c>
      <c r="R76" s="314">
        <v>0</v>
      </c>
      <c r="S76" s="314">
        <v>0</v>
      </c>
      <c r="T76" s="334">
        <v>0</v>
      </c>
      <c r="U76" s="30"/>
      <c r="V76" s="186">
        <v>38626</v>
      </c>
      <c r="W76" s="445">
        <v>-58.091768200000004</v>
      </c>
      <c r="X76" s="445">
        <v>-0.28279320000000041</v>
      </c>
      <c r="Y76" s="445">
        <v>0</v>
      </c>
      <c r="Z76" s="446">
        <v>-58.374561400000005</v>
      </c>
    </row>
    <row r="77" spans="1:62" s="181" customFormat="1" ht="12.95" customHeight="1" x14ac:dyDescent="0.2">
      <c r="A77" s="186">
        <v>38657</v>
      </c>
      <c r="B77" s="30">
        <v>-48.744307200000002</v>
      </c>
      <c r="C77" s="26">
        <v>1.5690924000000002</v>
      </c>
      <c r="D77" s="30">
        <v>0</v>
      </c>
      <c r="E77" s="30">
        <v>0</v>
      </c>
      <c r="F77" s="30">
        <v>0</v>
      </c>
      <c r="G77" s="334">
        <v>-47.175214799999999</v>
      </c>
      <c r="H77" s="30"/>
      <c r="I77" s="30">
        <v>62.210959299999999</v>
      </c>
      <c r="J77" s="30">
        <v>0</v>
      </c>
      <c r="K77" s="30">
        <v>0</v>
      </c>
      <c r="L77" s="30">
        <v>0</v>
      </c>
      <c r="M77" s="30">
        <v>0</v>
      </c>
      <c r="N77" s="334">
        <v>62.210959299999999</v>
      </c>
      <c r="O77" s="314"/>
      <c r="P77" s="314">
        <v>0</v>
      </c>
      <c r="Q77" s="314">
        <v>0</v>
      </c>
      <c r="R77" s="314">
        <v>0</v>
      </c>
      <c r="S77" s="314">
        <v>0</v>
      </c>
      <c r="T77" s="334">
        <v>0</v>
      </c>
      <c r="U77" s="30"/>
      <c r="V77" s="186">
        <v>38657</v>
      </c>
      <c r="W77" s="445">
        <v>-47.175214799999999</v>
      </c>
      <c r="X77" s="445">
        <v>62.210959299999999</v>
      </c>
      <c r="Y77" s="445">
        <v>0</v>
      </c>
      <c r="Z77" s="446">
        <v>15.0357445</v>
      </c>
    </row>
    <row r="78" spans="1:62" s="181" customFormat="1" ht="12.95" customHeight="1" thickBot="1" x14ac:dyDescent="0.25">
      <c r="A78" s="251">
        <v>38687</v>
      </c>
      <c r="B78" s="231">
        <v>-43.360718900000002</v>
      </c>
      <c r="C78" s="168">
        <v>1.5610157</v>
      </c>
      <c r="D78" s="231">
        <v>0</v>
      </c>
      <c r="E78" s="231">
        <v>0</v>
      </c>
      <c r="F78" s="231">
        <v>0</v>
      </c>
      <c r="G78" s="338">
        <v>-41.799703200000003</v>
      </c>
      <c r="H78" s="231"/>
      <c r="I78" s="231">
        <v>-133.9617356</v>
      </c>
      <c r="J78" s="231">
        <v>1425</v>
      </c>
      <c r="K78" s="231">
        <v>0</v>
      </c>
      <c r="L78" s="231">
        <v>0</v>
      </c>
      <c r="M78" s="231">
        <v>0</v>
      </c>
      <c r="N78" s="338">
        <v>1291.0382644000001</v>
      </c>
      <c r="O78" s="317"/>
      <c r="P78" s="317">
        <v>0</v>
      </c>
      <c r="Q78" s="317">
        <v>0</v>
      </c>
      <c r="R78" s="317">
        <v>0</v>
      </c>
      <c r="S78" s="317">
        <v>0</v>
      </c>
      <c r="T78" s="338">
        <v>0</v>
      </c>
      <c r="U78" s="231"/>
      <c r="V78" s="251">
        <v>38687</v>
      </c>
      <c r="W78" s="451">
        <v>-41.799703200000003</v>
      </c>
      <c r="X78" s="451">
        <v>1291.0382644000001</v>
      </c>
      <c r="Y78" s="451">
        <v>0</v>
      </c>
      <c r="Z78" s="452">
        <v>1249.2385612</v>
      </c>
    </row>
    <row r="79" spans="1:62" s="181" customFormat="1" ht="12.95" customHeight="1" x14ac:dyDescent="0.2">
      <c r="A79" s="186">
        <v>38718</v>
      </c>
      <c r="B79" s="30">
        <v>-41.549866399999999</v>
      </c>
      <c r="C79" s="26">
        <v>1.5526708</v>
      </c>
      <c r="D79" s="30">
        <v>0</v>
      </c>
      <c r="E79" s="30">
        <v>0</v>
      </c>
      <c r="F79" s="30">
        <v>0</v>
      </c>
      <c r="G79" s="334">
        <v>-39.997195599999998</v>
      </c>
      <c r="H79" s="30"/>
      <c r="I79" s="30">
        <v>57.762099199999994</v>
      </c>
      <c r="J79" s="30">
        <v>0</v>
      </c>
      <c r="K79" s="30">
        <v>0</v>
      </c>
      <c r="L79" s="30">
        <v>0</v>
      </c>
      <c r="M79" s="30">
        <v>0</v>
      </c>
      <c r="N79" s="334">
        <v>57.762099199999994</v>
      </c>
      <c r="O79" s="314"/>
      <c r="P79" s="314">
        <v>0</v>
      </c>
      <c r="Q79" s="314">
        <v>0</v>
      </c>
      <c r="R79" s="314">
        <v>0</v>
      </c>
      <c r="S79" s="314">
        <v>0</v>
      </c>
      <c r="T79" s="334">
        <v>0</v>
      </c>
      <c r="U79" s="30"/>
      <c r="V79" s="186">
        <v>38718</v>
      </c>
      <c r="W79" s="445">
        <v>-39.997195599999998</v>
      </c>
      <c r="X79" s="445">
        <v>57.762099199999994</v>
      </c>
      <c r="Y79" s="445">
        <v>0</v>
      </c>
      <c r="Z79" s="446">
        <v>17.764903599999997</v>
      </c>
    </row>
    <row r="80" spans="1:62" s="264" customFormat="1" ht="12.95" customHeight="1" thickBot="1" x14ac:dyDescent="0.25">
      <c r="A80" s="186">
        <v>38749</v>
      </c>
      <c r="B80" s="30">
        <v>10.489420300000001</v>
      </c>
      <c r="C80" s="26">
        <v>1.5443275000000001</v>
      </c>
      <c r="D80" s="30">
        <v>0</v>
      </c>
      <c r="E80" s="30">
        <v>0</v>
      </c>
      <c r="F80" s="26">
        <v>0</v>
      </c>
      <c r="G80" s="335">
        <v>12.0337478</v>
      </c>
      <c r="H80" s="26"/>
      <c r="I80" s="30">
        <v>42.868330700000001</v>
      </c>
      <c r="J80" s="30">
        <v>0</v>
      </c>
      <c r="K80" s="30">
        <v>0</v>
      </c>
      <c r="L80" s="30">
        <v>0</v>
      </c>
      <c r="M80" s="30">
        <v>0</v>
      </c>
      <c r="N80" s="335">
        <v>42.868330700000001</v>
      </c>
      <c r="O80" s="26"/>
      <c r="P80" s="26">
        <v>0</v>
      </c>
      <c r="Q80" s="26">
        <v>0</v>
      </c>
      <c r="R80" s="26">
        <v>0</v>
      </c>
      <c r="S80" s="26">
        <v>0</v>
      </c>
      <c r="T80" s="335">
        <v>0</v>
      </c>
      <c r="U80" s="26"/>
      <c r="V80" s="188">
        <v>38749</v>
      </c>
      <c r="W80" s="447">
        <v>12.0337478</v>
      </c>
      <c r="X80" s="447">
        <v>42.868330700000001</v>
      </c>
      <c r="Y80" s="447">
        <v>0</v>
      </c>
      <c r="Z80" s="447">
        <v>54.902078500000002</v>
      </c>
      <c r="AA80" s="181"/>
      <c r="AB80" s="181"/>
      <c r="AC80" s="181"/>
      <c r="AD80" s="181"/>
      <c r="AE80" s="181"/>
      <c r="AF80" s="181"/>
      <c r="AG80" s="181"/>
      <c r="AH80" s="181"/>
      <c r="AI80" s="181"/>
      <c r="AJ80" s="181"/>
      <c r="AK80" s="181"/>
      <c r="AL80" s="181"/>
      <c r="AM80" s="181"/>
      <c r="AN80" s="181"/>
      <c r="AO80" s="181"/>
      <c r="AP80" s="181"/>
      <c r="AQ80" s="181"/>
      <c r="AR80" s="181"/>
      <c r="AS80" s="181"/>
      <c r="AT80" s="181"/>
      <c r="AU80" s="181"/>
      <c r="AV80" s="181"/>
      <c r="AW80" s="181"/>
      <c r="AX80" s="181"/>
      <c r="AY80" s="181"/>
      <c r="AZ80" s="181"/>
      <c r="BA80" s="181"/>
      <c r="BB80" s="181"/>
      <c r="BC80" s="181"/>
      <c r="BD80" s="181"/>
      <c r="BE80" s="181"/>
      <c r="BF80" s="181"/>
      <c r="BG80" s="181"/>
      <c r="BH80" s="181"/>
      <c r="BI80" s="181"/>
      <c r="BJ80" s="181"/>
    </row>
    <row r="81" spans="1:62" s="181" customFormat="1" ht="12.95" customHeight="1" x14ac:dyDescent="0.2">
      <c r="A81" s="187">
        <v>38777</v>
      </c>
      <c r="B81" s="183">
        <v>58.7397536</v>
      </c>
      <c r="C81" s="190">
        <v>1.5367933</v>
      </c>
      <c r="D81" s="183">
        <v>0</v>
      </c>
      <c r="E81" s="183">
        <v>0</v>
      </c>
      <c r="F81" s="183">
        <v>0</v>
      </c>
      <c r="G81" s="336">
        <v>60.2765469</v>
      </c>
      <c r="H81" s="183"/>
      <c r="I81" s="183">
        <v>28.8140529</v>
      </c>
      <c r="J81" s="183">
        <v>0</v>
      </c>
      <c r="K81" s="183">
        <v>0</v>
      </c>
      <c r="L81" s="183">
        <v>0</v>
      </c>
      <c r="M81" s="183">
        <v>0</v>
      </c>
      <c r="N81" s="336">
        <v>28.8140529</v>
      </c>
      <c r="O81" s="315"/>
      <c r="P81" s="315">
        <v>0</v>
      </c>
      <c r="Q81" s="315">
        <v>0</v>
      </c>
      <c r="R81" s="315">
        <v>0</v>
      </c>
      <c r="S81" s="315">
        <v>0</v>
      </c>
      <c r="T81" s="336">
        <v>0</v>
      </c>
      <c r="U81" s="183"/>
      <c r="V81" s="187">
        <v>38777</v>
      </c>
      <c r="W81" s="448">
        <v>60.2765469</v>
      </c>
      <c r="X81" s="448">
        <v>28.8140529</v>
      </c>
      <c r="Y81" s="448">
        <v>0</v>
      </c>
      <c r="Z81" s="449">
        <v>89.090599800000007</v>
      </c>
    </row>
    <row r="82" spans="1:62" s="181" customFormat="1" ht="12.95" customHeight="1" x14ac:dyDescent="0.2">
      <c r="A82" s="186">
        <v>38808</v>
      </c>
      <c r="B82" s="30">
        <v>64.282600000000002</v>
      </c>
      <c r="C82" s="26">
        <v>1.5284542000000001</v>
      </c>
      <c r="D82" s="30">
        <v>0</v>
      </c>
      <c r="E82" s="30">
        <v>0</v>
      </c>
      <c r="F82" s="31">
        <v>0</v>
      </c>
      <c r="G82" s="337">
        <v>65.811054200000001</v>
      </c>
      <c r="H82" s="30"/>
      <c r="I82" s="30">
        <v>24.042656999999998</v>
      </c>
      <c r="J82" s="30">
        <v>0</v>
      </c>
      <c r="K82" s="30">
        <v>0</v>
      </c>
      <c r="L82" s="30">
        <v>0</v>
      </c>
      <c r="M82" s="30">
        <v>0</v>
      </c>
      <c r="N82" s="337">
        <v>24.042656999999998</v>
      </c>
      <c r="O82" s="316"/>
      <c r="P82" s="316">
        <v>0</v>
      </c>
      <c r="Q82" s="316">
        <v>0</v>
      </c>
      <c r="R82" s="316">
        <v>0</v>
      </c>
      <c r="S82" s="316">
        <v>0</v>
      </c>
      <c r="T82" s="337">
        <v>0</v>
      </c>
      <c r="U82" s="30"/>
      <c r="V82" s="186">
        <v>38808</v>
      </c>
      <c r="W82" s="445">
        <v>65.811054200000001</v>
      </c>
      <c r="X82" s="445">
        <v>24.042656999999998</v>
      </c>
      <c r="Y82" s="445">
        <v>0</v>
      </c>
      <c r="Z82" s="450">
        <v>89.853711199999992</v>
      </c>
    </row>
    <row r="83" spans="1:62" s="181" customFormat="1" ht="12.95" customHeight="1" x14ac:dyDescent="0.2">
      <c r="A83" s="186">
        <v>38838</v>
      </c>
      <c r="B83" s="30">
        <v>47.949351999999998</v>
      </c>
      <c r="C83" s="26">
        <v>1.5203868</v>
      </c>
      <c r="D83" s="30">
        <v>0</v>
      </c>
      <c r="E83" s="30">
        <v>0</v>
      </c>
      <c r="F83" s="30">
        <v>0</v>
      </c>
      <c r="G83" s="334">
        <v>49.469738799999995</v>
      </c>
      <c r="H83" s="30"/>
      <c r="I83" s="30">
        <v>23.788060300000001</v>
      </c>
      <c r="J83" s="30">
        <v>0</v>
      </c>
      <c r="K83" s="30">
        <v>0</v>
      </c>
      <c r="L83" s="30">
        <v>0</v>
      </c>
      <c r="M83" s="30">
        <v>0</v>
      </c>
      <c r="N83" s="334">
        <v>23.788060300000001</v>
      </c>
      <c r="O83" s="314"/>
      <c r="P83" s="314">
        <v>0</v>
      </c>
      <c r="Q83" s="314">
        <v>0</v>
      </c>
      <c r="R83" s="314">
        <v>0</v>
      </c>
      <c r="S83" s="314">
        <v>0</v>
      </c>
      <c r="T83" s="334">
        <v>0</v>
      </c>
      <c r="U83" s="30"/>
      <c r="V83" s="186">
        <v>38838</v>
      </c>
      <c r="W83" s="445">
        <v>49.469738799999995</v>
      </c>
      <c r="X83" s="445">
        <v>23.788060300000001</v>
      </c>
      <c r="Y83" s="445">
        <v>0</v>
      </c>
      <c r="Z83" s="446">
        <v>73.2577991</v>
      </c>
    </row>
    <row r="84" spans="1:62" s="181" customFormat="1" ht="12.95" customHeight="1" x14ac:dyDescent="0.2">
      <c r="A84" s="187">
        <v>38869</v>
      </c>
      <c r="B84" s="183">
        <v>42.567267999999999</v>
      </c>
      <c r="C84" s="190">
        <v>1.5123783</v>
      </c>
      <c r="D84" s="183">
        <v>0</v>
      </c>
      <c r="E84" s="183">
        <v>0</v>
      </c>
      <c r="F84" s="183">
        <v>0</v>
      </c>
      <c r="G84" s="336">
        <v>44.0796463</v>
      </c>
      <c r="H84" s="183"/>
      <c r="I84" s="183">
        <v>20.670386000000001</v>
      </c>
      <c r="J84" s="183">
        <v>0</v>
      </c>
      <c r="K84" s="183">
        <v>0</v>
      </c>
      <c r="L84" s="183">
        <v>0</v>
      </c>
      <c r="M84" s="183">
        <v>0</v>
      </c>
      <c r="N84" s="336">
        <v>20.670386000000001</v>
      </c>
      <c r="O84" s="315"/>
      <c r="P84" s="315">
        <v>0</v>
      </c>
      <c r="Q84" s="315">
        <v>0</v>
      </c>
      <c r="R84" s="315">
        <v>0</v>
      </c>
      <c r="S84" s="315">
        <v>0</v>
      </c>
      <c r="T84" s="336">
        <v>0</v>
      </c>
      <c r="U84" s="183"/>
      <c r="V84" s="187">
        <v>38869</v>
      </c>
      <c r="W84" s="448">
        <v>44.0796463</v>
      </c>
      <c r="X84" s="448">
        <v>20.670386000000001</v>
      </c>
      <c r="Y84" s="448">
        <v>0</v>
      </c>
      <c r="Z84" s="449">
        <v>64.750032300000001</v>
      </c>
    </row>
    <row r="85" spans="1:62" s="181" customFormat="1" ht="12.95" customHeight="1" x14ac:dyDescent="0.2">
      <c r="A85" s="186">
        <v>38899</v>
      </c>
      <c r="B85" s="30">
        <v>35.670953500000003</v>
      </c>
      <c r="C85" s="26">
        <v>1.5047312000000002</v>
      </c>
      <c r="D85" s="30">
        <v>0</v>
      </c>
      <c r="E85" s="30">
        <v>0</v>
      </c>
      <c r="F85" s="30">
        <v>0</v>
      </c>
      <c r="G85" s="334">
        <v>37.175684700000005</v>
      </c>
      <c r="H85" s="30"/>
      <c r="I85" s="30">
        <v>18.930476299999999</v>
      </c>
      <c r="J85" s="30">
        <v>0</v>
      </c>
      <c r="K85" s="30">
        <v>0</v>
      </c>
      <c r="L85" s="30">
        <v>0</v>
      </c>
      <c r="M85" s="30">
        <v>0</v>
      </c>
      <c r="N85" s="334">
        <v>18.930476299999999</v>
      </c>
      <c r="O85" s="314"/>
      <c r="P85" s="314">
        <v>0</v>
      </c>
      <c r="Q85" s="314">
        <v>0</v>
      </c>
      <c r="R85" s="314">
        <v>0</v>
      </c>
      <c r="S85" s="314">
        <v>0</v>
      </c>
      <c r="T85" s="334">
        <v>0</v>
      </c>
      <c r="U85" s="30"/>
      <c r="V85" s="186">
        <v>38899</v>
      </c>
      <c r="W85" s="445">
        <v>37.175684700000005</v>
      </c>
      <c r="X85" s="445">
        <v>18.930476299999999</v>
      </c>
      <c r="Y85" s="445">
        <v>0</v>
      </c>
      <c r="Z85" s="446">
        <v>56.106161</v>
      </c>
    </row>
    <row r="86" spans="1:62" s="260" customFormat="1" ht="12.95" customHeight="1" x14ac:dyDescent="0.2">
      <c r="A86" s="186">
        <v>38930</v>
      </c>
      <c r="B86" s="30">
        <v>28.1149132</v>
      </c>
      <c r="C86" s="26">
        <v>1.4968423</v>
      </c>
      <c r="D86" s="30">
        <v>0</v>
      </c>
      <c r="E86" s="30">
        <v>0</v>
      </c>
      <c r="F86" s="30">
        <v>0</v>
      </c>
      <c r="G86" s="334">
        <v>29.611755500000001</v>
      </c>
      <c r="H86" s="30"/>
      <c r="I86" s="30">
        <v>17.943326200000001</v>
      </c>
      <c r="J86" s="30">
        <v>0</v>
      </c>
      <c r="K86" s="30">
        <v>0</v>
      </c>
      <c r="L86" s="30">
        <v>0</v>
      </c>
      <c r="M86" s="30">
        <v>0</v>
      </c>
      <c r="N86" s="334">
        <v>17.943326200000001</v>
      </c>
      <c r="O86" s="314"/>
      <c r="P86" s="314">
        <v>0</v>
      </c>
      <c r="Q86" s="314">
        <v>0</v>
      </c>
      <c r="R86" s="314">
        <v>0</v>
      </c>
      <c r="S86" s="314">
        <v>0</v>
      </c>
      <c r="T86" s="334">
        <v>0</v>
      </c>
      <c r="U86" s="30"/>
      <c r="V86" s="186">
        <v>38930</v>
      </c>
      <c r="W86" s="445">
        <v>29.611755500000001</v>
      </c>
      <c r="X86" s="445">
        <v>17.943326200000001</v>
      </c>
      <c r="Y86" s="445">
        <v>0</v>
      </c>
      <c r="Z86" s="446">
        <v>47.555081700000002</v>
      </c>
      <c r="AA86" s="181"/>
      <c r="AB86" s="181"/>
      <c r="AC86" s="181"/>
      <c r="AD86" s="181"/>
      <c r="AE86" s="181"/>
      <c r="AF86" s="181"/>
      <c r="AG86" s="181"/>
      <c r="AH86" s="181"/>
      <c r="AI86" s="181"/>
      <c r="AJ86" s="181"/>
      <c r="AK86" s="181"/>
      <c r="AL86" s="181"/>
      <c r="AM86" s="181"/>
      <c r="AN86" s="181"/>
      <c r="AO86" s="181"/>
      <c r="AP86" s="181"/>
      <c r="AQ86" s="181"/>
      <c r="AR86" s="181"/>
      <c r="AS86" s="181"/>
      <c r="AT86" s="181"/>
      <c r="AU86" s="181"/>
      <c r="AV86" s="181"/>
      <c r="AW86" s="181"/>
      <c r="AX86" s="181"/>
      <c r="AY86" s="181"/>
      <c r="AZ86" s="181"/>
      <c r="BA86" s="181"/>
      <c r="BB86" s="181"/>
      <c r="BC86" s="181"/>
      <c r="BD86" s="181"/>
      <c r="BE86" s="181"/>
      <c r="BF86" s="181"/>
      <c r="BG86" s="181"/>
      <c r="BH86" s="181"/>
      <c r="BI86" s="181"/>
      <c r="BJ86" s="181"/>
    </row>
    <row r="87" spans="1:62" s="181" customFormat="1" ht="12.95" customHeight="1" x14ac:dyDescent="0.2">
      <c r="A87" s="187">
        <v>38961</v>
      </c>
      <c r="B87" s="183">
        <v>30.843571799999999</v>
      </c>
      <c r="C87" s="190">
        <v>1.4889671</v>
      </c>
      <c r="D87" s="183">
        <v>0</v>
      </c>
      <c r="E87" s="183">
        <v>0</v>
      </c>
      <c r="F87" s="183">
        <v>0</v>
      </c>
      <c r="G87" s="336">
        <v>32.332538900000003</v>
      </c>
      <c r="H87" s="183"/>
      <c r="I87" s="183">
        <v>16.903408800000001</v>
      </c>
      <c r="J87" s="183">
        <v>0</v>
      </c>
      <c r="K87" s="183">
        <v>0</v>
      </c>
      <c r="L87" s="183">
        <v>0</v>
      </c>
      <c r="M87" s="183">
        <v>0</v>
      </c>
      <c r="N87" s="336">
        <v>16.903408800000001</v>
      </c>
      <c r="O87" s="315"/>
      <c r="P87" s="315">
        <v>0</v>
      </c>
      <c r="Q87" s="315">
        <v>0</v>
      </c>
      <c r="R87" s="315">
        <v>0</v>
      </c>
      <c r="S87" s="315">
        <v>0</v>
      </c>
      <c r="T87" s="336">
        <v>0</v>
      </c>
      <c r="U87" s="183"/>
      <c r="V87" s="187">
        <v>38961</v>
      </c>
      <c r="W87" s="448">
        <v>32.332538900000003</v>
      </c>
      <c r="X87" s="448">
        <v>16.903408800000001</v>
      </c>
      <c r="Y87" s="448">
        <v>0</v>
      </c>
      <c r="Z87" s="449">
        <v>49.235947700000004</v>
      </c>
    </row>
    <row r="88" spans="1:62" s="181" customFormat="1" ht="12.95" customHeight="1" x14ac:dyDescent="0.2">
      <c r="A88" s="186">
        <v>38991</v>
      </c>
      <c r="B88" s="30">
        <v>28.680864999999997</v>
      </c>
      <c r="C88" s="26">
        <v>1.4813590999999999</v>
      </c>
      <c r="D88" s="30">
        <v>0</v>
      </c>
      <c r="E88" s="30">
        <v>0</v>
      </c>
      <c r="F88" s="30">
        <v>0</v>
      </c>
      <c r="G88" s="334">
        <v>30.162224099999996</v>
      </c>
      <c r="H88" s="30"/>
      <c r="I88" s="30">
        <v>14.8688634</v>
      </c>
      <c r="J88" s="30">
        <v>0</v>
      </c>
      <c r="K88" s="30">
        <v>0</v>
      </c>
      <c r="L88" s="30">
        <v>0</v>
      </c>
      <c r="M88" s="30">
        <v>0</v>
      </c>
      <c r="N88" s="334">
        <v>14.8688634</v>
      </c>
      <c r="O88" s="314"/>
      <c r="P88" s="314">
        <v>0</v>
      </c>
      <c r="Q88" s="314">
        <v>0</v>
      </c>
      <c r="R88" s="314">
        <v>0</v>
      </c>
      <c r="S88" s="314">
        <v>0</v>
      </c>
      <c r="T88" s="334">
        <v>0</v>
      </c>
      <c r="U88" s="30"/>
      <c r="V88" s="186">
        <v>38991</v>
      </c>
      <c r="W88" s="445">
        <v>30.162224099999996</v>
      </c>
      <c r="X88" s="445">
        <v>14.8688634</v>
      </c>
      <c r="Y88" s="445">
        <v>0</v>
      </c>
      <c r="Z88" s="446">
        <v>45.031087499999998</v>
      </c>
    </row>
    <row r="89" spans="1:62" s="181" customFormat="1" ht="12.95" customHeight="1" x14ac:dyDescent="0.2">
      <c r="A89" s="186">
        <v>39022</v>
      </c>
      <c r="B89" s="30">
        <v>44.856273999999999</v>
      </c>
      <c r="C89" s="26">
        <v>1.4735111999999999</v>
      </c>
      <c r="D89" s="30">
        <v>0</v>
      </c>
      <c r="E89" s="30">
        <v>0</v>
      </c>
      <c r="F89" s="30">
        <v>0</v>
      </c>
      <c r="G89" s="334">
        <v>46.329785199999996</v>
      </c>
      <c r="H89" s="30"/>
      <c r="I89" s="30">
        <v>19.223792299999999</v>
      </c>
      <c r="J89" s="30">
        <v>0</v>
      </c>
      <c r="K89" s="30">
        <v>0</v>
      </c>
      <c r="L89" s="30">
        <v>0</v>
      </c>
      <c r="M89" s="30">
        <v>0</v>
      </c>
      <c r="N89" s="334">
        <v>19.223792299999999</v>
      </c>
      <c r="O89" s="314"/>
      <c r="P89" s="314">
        <v>0</v>
      </c>
      <c r="Q89" s="314">
        <v>0</v>
      </c>
      <c r="R89" s="314">
        <v>0</v>
      </c>
      <c r="S89" s="314">
        <v>0</v>
      </c>
      <c r="T89" s="334">
        <v>0</v>
      </c>
      <c r="U89" s="30"/>
      <c r="V89" s="186">
        <v>39022</v>
      </c>
      <c r="W89" s="445">
        <v>46.329785199999996</v>
      </c>
      <c r="X89" s="445">
        <v>19.223792299999999</v>
      </c>
      <c r="Y89" s="445">
        <v>0</v>
      </c>
      <c r="Z89" s="446">
        <v>65.553577499999989</v>
      </c>
    </row>
    <row r="90" spans="1:62" s="181" customFormat="1" ht="12.95" customHeight="1" thickBot="1" x14ac:dyDescent="0.25">
      <c r="A90" s="251">
        <v>39052</v>
      </c>
      <c r="B90" s="231">
        <v>65.444223999999991</v>
      </c>
      <c r="C90" s="168">
        <v>1.4659301</v>
      </c>
      <c r="D90" s="231">
        <v>0</v>
      </c>
      <c r="E90" s="231">
        <v>0</v>
      </c>
      <c r="F90" s="231">
        <v>0</v>
      </c>
      <c r="G90" s="338">
        <v>66.910154099999986</v>
      </c>
      <c r="H90" s="231"/>
      <c r="I90" s="231">
        <v>18.689057099999999</v>
      </c>
      <c r="J90" s="231">
        <v>-825</v>
      </c>
      <c r="K90" s="231">
        <v>0</v>
      </c>
      <c r="L90" s="231">
        <v>0</v>
      </c>
      <c r="M90" s="231">
        <v>0</v>
      </c>
      <c r="N90" s="338">
        <v>-806.31094289999999</v>
      </c>
      <c r="O90" s="317"/>
      <c r="P90" s="317">
        <v>0</v>
      </c>
      <c r="Q90" s="317">
        <v>0</v>
      </c>
      <c r="R90" s="317">
        <v>0</v>
      </c>
      <c r="S90" s="317">
        <v>0</v>
      </c>
      <c r="T90" s="338">
        <v>0</v>
      </c>
      <c r="U90" s="231"/>
      <c r="V90" s="251">
        <v>39052</v>
      </c>
      <c r="W90" s="451">
        <v>66.910154099999986</v>
      </c>
      <c r="X90" s="451">
        <v>-806.31094289999999</v>
      </c>
      <c r="Y90" s="451">
        <v>0</v>
      </c>
      <c r="Z90" s="452">
        <v>-739.40078879999999</v>
      </c>
    </row>
    <row r="91" spans="1:62" s="181" customFormat="1" ht="12.95" customHeight="1" x14ac:dyDescent="0.2">
      <c r="A91" s="186">
        <v>39083</v>
      </c>
      <c r="B91" s="30">
        <v>65.905098100000004</v>
      </c>
      <c r="C91" s="26">
        <v>1.4581105000000001</v>
      </c>
      <c r="D91" s="30">
        <v>0</v>
      </c>
      <c r="E91" s="30">
        <v>0</v>
      </c>
      <c r="F91" s="30">
        <v>0</v>
      </c>
      <c r="G91" s="334">
        <v>67.363208600000007</v>
      </c>
      <c r="H91" s="30"/>
      <c r="I91" s="30">
        <v>19.7325932</v>
      </c>
      <c r="J91" s="30">
        <v>0</v>
      </c>
      <c r="K91" s="30">
        <v>0</v>
      </c>
      <c r="L91" s="30">
        <v>0</v>
      </c>
      <c r="M91" s="30">
        <v>0</v>
      </c>
      <c r="N91" s="334">
        <v>19.7325932</v>
      </c>
      <c r="O91" s="314"/>
      <c r="P91" s="314">
        <v>0</v>
      </c>
      <c r="Q91" s="314">
        <v>0</v>
      </c>
      <c r="R91" s="314">
        <v>0</v>
      </c>
      <c r="S91" s="314">
        <v>0</v>
      </c>
      <c r="T91" s="334">
        <v>0</v>
      </c>
      <c r="U91" s="30"/>
      <c r="V91" s="186">
        <v>39083</v>
      </c>
      <c r="W91" s="445">
        <v>67.363208600000007</v>
      </c>
      <c r="X91" s="445">
        <v>19.7325932</v>
      </c>
      <c r="Y91" s="445">
        <v>0</v>
      </c>
      <c r="Z91" s="446">
        <v>87.095801800000004</v>
      </c>
    </row>
    <row r="92" spans="1:62" s="264" customFormat="1" ht="12.95" customHeight="1" thickBot="1" x14ac:dyDescent="0.25">
      <c r="A92" s="186">
        <v>39114</v>
      </c>
      <c r="B92" s="30">
        <v>76.375239500000006</v>
      </c>
      <c r="C92" s="26">
        <v>1.4503056000000001</v>
      </c>
      <c r="D92" s="30">
        <v>0</v>
      </c>
      <c r="E92" s="30">
        <v>0</v>
      </c>
      <c r="F92" s="26">
        <v>0</v>
      </c>
      <c r="G92" s="335">
        <v>77.825545099999999</v>
      </c>
      <c r="H92" s="26"/>
      <c r="I92" s="30">
        <v>17.670928999999997</v>
      </c>
      <c r="J92" s="30">
        <v>0</v>
      </c>
      <c r="K92" s="30">
        <v>0</v>
      </c>
      <c r="L92" s="30">
        <v>0</v>
      </c>
      <c r="M92" s="30">
        <v>0</v>
      </c>
      <c r="N92" s="335">
        <v>17.670928999999997</v>
      </c>
      <c r="O92" s="26"/>
      <c r="P92" s="26">
        <v>0</v>
      </c>
      <c r="Q92" s="26">
        <v>0</v>
      </c>
      <c r="R92" s="26">
        <v>0</v>
      </c>
      <c r="S92" s="26">
        <v>0</v>
      </c>
      <c r="T92" s="335">
        <v>0</v>
      </c>
      <c r="U92" s="26"/>
      <c r="V92" s="188">
        <v>39114</v>
      </c>
      <c r="W92" s="447">
        <v>77.825545099999999</v>
      </c>
      <c r="X92" s="447">
        <v>17.670928999999997</v>
      </c>
      <c r="Y92" s="447">
        <v>0</v>
      </c>
      <c r="Z92" s="447">
        <v>95.4964741</v>
      </c>
      <c r="AA92" s="181"/>
      <c r="AB92" s="181"/>
      <c r="AC92" s="181"/>
      <c r="AD92" s="181"/>
      <c r="AE92" s="181"/>
      <c r="AF92" s="181"/>
      <c r="AG92" s="181"/>
      <c r="AH92" s="181"/>
      <c r="AI92" s="181"/>
      <c r="AJ92" s="181"/>
      <c r="AK92" s="181"/>
      <c r="AL92" s="181"/>
      <c r="AM92" s="181"/>
      <c r="AN92" s="181"/>
      <c r="AO92" s="181"/>
      <c r="AP92" s="181"/>
      <c r="AQ92" s="181"/>
      <c r="AR92" s="181"/>
      <c r="AS92" s="181"/>
      <c r="AT92" s="181"/>
      <c r="AU92" s="181"/>
      <c r="AV92" s="181"/>
      <c r="AW92" s="181"/>
      <c r="AX92" s="181"/>
      <c r="AY92" s="181"/>
      <c r="AZ92" s="181"/>
      <c r="BA92" s="181"/>
      <c r="BB92" s="181"/>
      <c r="BC92" s="181"/>
      <c r="BD92" s="181"/>
      <c r="BE92" s="181"/>
      <c r="BF92" s="181"/>
      <c r="BG92" s="181"/>
      <c r="BH92" s="181"/>
      <c r="BI92" s="181"/>
      <c r="BJ92" s="181"/>
    </row>
    <row r="93" spans="1:62" s="181" customFormat="1" ht="12.95" customHeight="1" x14ac:dyDescent="0.2">
      <c r="A93" s="187">
        <v>39142</v>
      </c>
      <c r="B93" s="183">
        <v>62.316848899999997</v>
      </c>
      <c r="C93" s="190">
        <v>1.4432689000000001</v>
      </c>
      <c r="D93" s="183">
        <v>0</v>
      </c>
      <c r="E93" s="183">
        <v>0</v>
      </c>
      <c r="F93" s="183">
        <v>0</v>
      </c>
      <c r="G93" s="336">
        <v>63.760117799999996</v>
      </c>
      <c r="H93" s="183"/>
      <c r="I93" s="183">
        <v>6.2881029000000002</v>
      </c>
      <c r="J93" s="183">
        <v>0</v>
      </c>
      <c r="K93" s="183">
        <v>0</v>
      </c>
      <c r="L93" s="183">
        <v>0</v>
      </c>
      <c r="M93" s="183">
        <v>0</v>
      </c>
      <c r="N93" s="336">
        <v>6.2881029000000002</v>
      </c>
      <c r="O93" s="315"/>
      <c r="P93" s="315">
        <v>0</v>
      </c>
      <c r="Q93" s="315">
        <v>0</v>
      </c>
      <c r="R93" s="315">
        <v>0</v>
      </c>
      <c r="S93" s="315">
        <v>0</v>
      </c>
      <c r="T93" s="336">
        <v>0</v>
      </c>
      <c r="U93" s="183"/>
      <c r="V93" s="187">
        <v>39142</v>
      </c>
      <c r="W93" s="448">
        <v>63.760117799999996</v>
      </c>
      <c r="X93" s="448">
        <v>6.2881029000000002</v>
      </c>
      <c r="Y93" s="448">
        <v>0</v>
      </c>
      <c r="Z93" s="449">
        <v>70.048220700000002</v>
      </c>
    </row>
    <row r="94" spans="1:62" s="181" customFormat="1" ht="12.95" customHeight="1" x14ac:dyDescent="0.2">
      <c r="A94" s="186">
        <v>39173</v>
      </c>
      <c r="B94" s="30">
        <v>33.088973299999999</v>
      </c>
      <c r="C94" s="26">
        <v>1.4354925000000001</v>
      </c>
      <c r="D94" s="30">
        <v>0</v>
      </c>
      <c r="E94" s="30">
        <v>0</v>
      </c>
      <c r="F94" s="31">
        <v>0</v>
      </c>
      <c r="G94" s="337">
        <v>34.524465800000002</v>
      </c>
      <c r="H94" s="30"/>
      <c r="I94" s="30">
        <v>0.54492720000000006</v>
      </c>
      <c r="J94" s="30">
        <v>0</v>
      </c>
      <c r="K94" s="30">
        <v>0</v>
      </c>
      <c r="L94" s="30">
        <v>0</v>
      </c>
      <c r="M94" s="30">
        <v>0</v>
      </c>
      <c r="N94" s="337">
        <v>0.54492720000000006</v>
      </c>
      <c r="O94" s="316"/>
      <c r="P94" s="316">
        <v>0</v>
      </c>
      <c r="Q94" s="316">
        <v>0</v>
      </c>
      <c r="R94" s="316">
        <v>0</v>
      </c>
      <c r="S94" s="316">
        <v>0</v>
      </c>
      <c r="T94" s="337">
        <v>0</v>
      </c>
      <c r="U94" s="30"/>
      <c r="V94" s="186">
        <v>39173</v>
      </c>
      <c r="W94" s="445">
        <v>34.524465800000002</v>
      </c>
      <c r="X94" s="445">
        <v>0.54492720000000006</v>
      </c>
      <c r="Y94" s="445">
        <v>0</v>
      </c>
      <c r="Z94" s="450">
        <v>35.069393000000005</v>
      </c>
    </row>
    <row r="95" spans="1:62" s="181" customFormat="1" ht="12.95" customHeight="1" x14ac:dyDescent="0.2">
      <c r="A95" s="186">
        <v>39203</v>
      </c>
      <c r="B95" s="30">
        <v>21.879277299999998</v>
      </c>
      <c r="C95" s="26">
        <v>1.4279815</v>
      </c>
      <c r="D95" s="30">
        <v>0</v>
      </c>
      <c r="E95" s="30">
        <v>0</v>
      </c>
      <c r="F95" s="30">
        <v>0</v>
      </c>
      <c r="G95" s="334">
        <v>23.3072588</v>
      </c>
      <c r="H95" s="30"/>
      <c r="I95" s="30">
        <v>0.12781429999999999</v>
      </c>
      <c r="J95" s="30">
        <v>0</v>
      </c>
      <c r="K95" s="30">
        <v>0</v>
      </c>
      <c r="L95" s="30">
        <v>0</v>
      </c>
      <c r="M95" s="30">
        <v>0</v>
      </c>
      <c r="N95" s="334">
        <v>0.12781429999999999</v>
      </c>
      <c r="O95" s="314"/>
      <c r="P95" s="314">
        <v>0</v>
      </c>
      <c r="Q95" s="314">
        <v>0</v>
      </c>
      <c r="R95" s="314">
        <v>0</v>
      </c>
      <c r="S95" s="314">
        <v>0</v>
      </c>
      <c r="T95" s="334">
        <v>0</v>
      </c>
      <c r="U95" s="30"/>
      <c r="V95" s="186">
        <v>39203</v>
      </c>
      <c r="W95" s="445">
        <v>23.3072588</v>
      </c>
      <c r="X95" s="445">
        <v>0.12781429999999999</v>
      </c>
      <c r="Y95" s="445">
        <v>0</v>
      </c>
      <c r="Z95" s="446">
        <v>23.4350731</v>
      </c>
    </row>
    <row r="96" spans="1:62" s="181" customFormat="1" ht="12.95" customHeight="1" x14ac:dyDescent="0.2">
      <c r="A96" s="187">
        <v>39234</v>
      </c>
      <c r="B96" s="183">
        <v>32.924248200000001</v>
      </c>
      <c r="C96" s="190">
        <v>1.4202355</v>
      </c>
      <c r="D96" s="183">
        <v>0</v>
      </c>
      <c r="E96" s="183">
        <v>0</v>
      </c>
      <c r="F96" s="183">
        <v>0</v>
      </c>
      <c r="G96" s="336">
        <v>34.344483699999998</v>
      </c>
      <c r="H96" s="183"/>
      <c r="I96" s="183">
        <v>6.4787399999999995E-2</v>
      </c>
      <c r="J96" s="183">
        <v>0</v>
      </c>
      <c r="K96" s="183">
        <v>0</v>
      </c>
      <c r="L96" s="183">
        <v>0</v>
      </c>
      <c r="M96" s="183">
        <v>0</v>
      </c>
      <c r="N96" s="336">
        <v>6.4787399999999995E-2</v>
      </c>
      <c r="O96" s="315"/>
      <c r="P96" s="315">
        <v>0</v>
      </c>
      <c r="Q96" s="315">
        <v>0</v>
      </c>
      <c r="R96" s="315">
        <v>0</v>
      </c>
      <c r="S96" s="315">
        <v>0</v>
      </c>
      <c r="T96" s="336">
        <v>0</v>
      </c>
      <c r="U96" s="183"/>
      <c r="V96" s="187">
        <v>39234</v>
      </c>
      <c r="W96" s="448">
        <v>34.344483699999998</v>
      </c>
      <c r="X96" s="448">
        <v>6.4787399999999995E-2</v>
      </c>
      <c r="Y96" s="448">
        <v>0</v>
      </c>
      <c r="Z96" s="449">
        <v>34.409271099999998</v>
      </c>
    </row>
    <row r="97" spans="1:62" s="181" customFormat="1" ht="12.95" customHeight="1" x14ac:dyDescent="0.2">
      <c r="A97" s="186">
        <v>39264</v>
      </c>
      <c r="B97" s="30">
        <v>30.454312099999999</v>
      </c>
      <c r="C97" s="26">
        <v>1.4127542</v>
      </c>
      <c r="D97" s="30">
        <v>0</v>
      </c>
      <c r="E97" s="30">
        <v>0</v>
      </c>
      <c r="F97" s="30">
        <v>0</v>
      </c>
      <c r="G97" s="334">
        <v>31.867066299999998</v>
      </c>
      <c r="H97" s="30"/>
      <c r="I97" s="30">
        <v>-2.2972999999999999E-3</v>
      </c>
      <c r="J97" s="30">
        <v>0</v>
      </c>
      <c r="K97" s="30">
        <v>0</v>
      </c>
      <c r="L97" s="30">
        <v>0</v>
      </c>
      <c r="M97" s="30">
        <v>0</v>
      </c>
      <c r="N97" s="334">
        <v>-2.2972999999999999E-3</v>
      </c>
      <c r="O97" s="314"/>
      <c r="P97" s="314">
        <v>0</v>
      </c>
      <c r="Q97" s="314">
        <v>0</v>
      </c>
      <c r="R97" s="314">
        <v>0</v>
      </c>
      <c r="S97" s="314">
        <v>0</v>
      </c>
      <c r="T97" s="334">
        <v>0</v>
      </c>
      <c r="U97" s="30"/>
      <c r="V97" s="186">
        <v>39264</v>
      </c>
      <c r="W97" s="445">
        <v>31.867066299999998</v>
      </c>
      <c r="X97" s="445">
        <v>-2.2972999999999999E-3</v>
      </c>
      <c r="Y97" s="445">
        <v>0</v>
      </c>
      <c r="Z97" s="446">
        <v>31.864768999999999</v>
      </c>
    </row>
    <row r="98" spans="1:62" s="260" customFormat="1" ht="12.95" customHeight="1" x14ac:dyDescent="0.2">
      <c r="A98" s="186">
        <v>39295</v>
      </c>
      <c r="B98" s="30">
        <v>29.472260500000001</v>
      </c>
      <c r="C98" s="26">
        <v>1.4050392999999999</v>
      </c>
      <c r="D98" s="30">
        <v>0</v>
      </c>
      <c r="E98" s="30">
        <v>0</v>
      </c>
      <c r="F98" s="30">
        <v>0</v>
      </c>
      <c r="G98" s="334">
        <v>30.877299799999999</v>
      </c>
      <c r="H98" s="30"/>
      <c r="I98" s="30">
        <v>7.5098000000000005E-3</v>
      </c>
      <c r="J98" s="30">
        <v>0</v>
      </c>
      <c r="K98" s="30">
        <v>0</v>
      </c>
      <c r="L98" s="30">
        <v>0</v>
      </c>
      <c r="M98" s="30">
        <v>0</v>
      </c>
      <c r="N98" s="334">
        <v>7.5098000000000005E-3</v>
      </c>
      <c r="O98" s="314"/>
      <c r="P98" s="314">
        <v>0</v>
      </c>
      <c r="Q98" s="314">
        <v>0</v>
      </c>
      <c r="R98" s="314">
        <v>0</v>
      </c>
      <c r="S98" s="314">
        <v>0</v>
      </c>
      <c r="T98" s="334">
        <v>0</v>
      </c>
      <c r="U98" s="30"/>
      <c r="V98" s="186">
        <v>39295</v>
      </c>
      <c r="W98" s="445">
        <v>30.877299799999999</v>
      </c>
      <c r="X98" s="445">
        <v>7.5098000000000005E-3</v>
      </c>
      <c r="Y98" s="445">
        <v>0</v>
      </c>
      <c r="Z98" s="446">
        <v>30.884809600000001</v>
      </c>
      <c r="AA98" s="181"/>
      <c r="AB98" s="181"/>
      <c r="AC98" s="181"/>
      <c r="AD98" s="181"/>
      <c r="AE98" s="181"/>
      <c r="AF98" s="181"/>
      <c r="AG98" s="181"/>
      <c r="AH98" s="181"/>
      <c r="AI98" s="181"/>
      <c r="AJ98" s="181"/>
      <c r="AK98" s="181"/>
      <c r="AL98" s="181"/>
      <c r="AM98" s="181"/>
      <c r="AN98" s="181"/>
      <c r="AO98" s="181"/>
      <c r="AP98" s="181"/>
      <c r="AQ98" s="181"/>
      <c r="AR98" s="181"/>
      <c r="AS98" s="181"/>
      <c r="AT98" s="181"/>
      <c r="AU98" s="181"/>
      <c r="AV98" s="181"/>
      <c r="AW98" s="181"/>
      <c r="AX98" s="181"/>
      <c r="AY98" s="181"/>
      <c r="AZ98" s="181"/>
      <c r="BA98" s="181"/>
      <c r="BB98" s="181"/>
      <c r="BC98" s="181"/>
      <c r="BD98" s="181"/>
      <c r="BE98" s="181"/>
      <c r="BF98" s="181"/>
      <c r="BG98" s="181"/>
      <c r="BH98" s="181"/>
      <c r="BI98" s="181"/>
      <c r="BJ98" s="181"/>
    </row>
    <row r="99" spans="1:62" s="181" customFormat="1" ht="12.95" customHeight="1" x14ac:dyDescent="0.2">
      <c r="A99" s="187">
        <v>39326</v>
      </c>
      <c r="B99" s="183">
        <v>30.848466299999998</v>
      </c>
      <c r="C99" s="190">
        <v>1.3973404</v>
      </c>
      <c r="D99" s="183">
        <v>0</v>
      </c>
      <c r="E99" s="183">
        <v>0</v>
      </c>
      <c r="F99" s="183">
        <v>0</v>
      </c>
      <c r="G99" s="336">
        <v>32.245806699999996</v>
      </c>
      <c r="H99" s="183"/>
      <c r="I99" s="183">
        <v>1.80342E-2</v>
      </c>
      <c r="J99" s="183">
        <v>0</v>
      </c>
      <c r="K99" s="183">
        <v>0</v>
      </c>
      <c r="L99" s="183">
        <v>0</v>
      </c>
      <c r="M99" s="183">
        <v>0</v>
      </c>
      <c r="N99" s="336">
        <v>1.80342E-2</v>
      </c>
      <c r="O99" s="315"/>
      <c r="P99" s="315">
        <v>0</v>
      </c>
      <c r="Q99" s="315">
        <v>0</v>
      </c>
      <c r="R99" s="315">
        <v>0</v>
      </c>
      <c r="S99" s="315">
        <v>0</v>
      </c>
      <c r="T99" s="336">
        <v>0</v>
      </c>
      <c r="U99" s="183"/>
      <c r="V99" s="187">
        <v>39326</v>
      </c>
      <c r="W99" s="448">
        <v>32.245806699999996</v>
      </c>
      <c r="X99" s="448">
        <v>1.80342E-2</v>
      </c>
      <c r="Y99" s="448">
        <v>0</v>
      </c>
      <c r="Z99" s="449">
        <v>32.263840899999998</v>
      </c>
    </row>
    <row r="100" spans="1:62" s="181" customFormat="1" ht="12.95" customHeight="1" x14ac:dyDescent="0.2">
      <c r="A100" s="186">
        <v>39356</v>
      </c>
      <c r="B100" s="30">
        <v>29.0183754</v>
      </c>
      <c r="C100" s="26">
        <v>1.3899054</v>
      </c>
      <c r="D100" s="30">
        <v>0</v>
      </c>
      <c r="E100" s="30">
        <v>0</v>
      </c>
      <c r="F100" s="30">
        <v>0</v>
      </c>
      <c r="G100" s="334">
        <v>30.4082808</v>
      </c>
      <c r="H100" s="30"/>
      <c r="I100" s="30">
        <v>-1.08562E-2</v>
      </c>
      <c r="J100" s="30">
        <v>0</v>
      </c>
      <c r="K100" s="30">
        <v>0</v>
      </c>
      <c r="L100" s="30">
        <v>0</v>
      </c>
      <c r="M100" s="30">
        <v>0</v>
      </c>
      <c r="N100" s="334">
        <v>-1.08562E-2</v>
      </c>
      <c r="O100" s="314"/>
      <c r="P100" s="314">
        <v>0</v>
      </c>
      <c r="Q100" s="314">
        <v>0</v>
      </c>
      <c r="R100" s="314">
        <v>0</v>
      </c>
      <c r="S100" s="314">
        <v>0</v>
      </c>
      <c r="T100" s="334">
        <v>0</v>
      </c>
      <c r="U100" s="30"/>
      <c r="V100" s="186">
        <v>39356</v>
      </c>
      <c r="W100" s="445">
        <v>30.4082808</v>
      </c>
      <c r="X100" s="445">
        <v>-1.08562E-2</v>
      </c>
      <c r="Y100" s="445">
        <v>0</v>
      </c>
      <c r="Z100" s="446">
        <v>30.397424600000001</v>
      </c>
    </row>
    <row r="101" spans="1:62" s="181" customFormat="1" ht="12.95" customHeight="1" x14ac:dyDescent="0.2">
      <c r="A101" s="186">
        <v>39387</v>
      </c>
      <c r="B101" s="30">
        <v>35.8844414</v>
      </c>
      <c r="C101" s="26">
        <v>1.3822388000000001</v>
      </c>
      <c r="D101" s="30">
        <v>0</v>
      </c>
      <c r="E101" s="30">
        <v>0</v>
      </c>
      <c r="F101" s="30">
        <v>0</v>
      </c>
      <c r="G101" s="334">
        <v>37.266680200000003</v>
      </c>
      <c r="H101" s="30"/>
      <c r="I101" s="30">
        <v>1.18785E-2</v>
      </c>
      <c r="J101" s="30">
        <v>0</v>
      </c>
      <c r="K101" s="30">
        <v>0</v>
      </c>
      <c r="L101" s="30">
        <v>0</v>
      </c>
      <c r="M101" s="30">
        <v>0</v>
      </c>
      <c r="N101" s="334">
        <v>1.18785E-2</v>
      </c>
      <c r="O101" s="314"/>
      <c r="P101" s="314">
        <v>0</v>
      </c>
      <c r="Q101" s="314">
        <v>0</v>
      </c>
      <c r="R101" s="314">
        <v>0</v>
      </c>
      <c r="S101" s="314">
        <v>0</v>
      </c>
      <c r="T101" s="334">
        <v>0</v>
      </c>
      <c r="U101" s="30"/>
      <c r="V101" s="186">
        <v>39387</v>
      </c>
      <c r="W101" s="445">
        <v>37.266680200000003</v>
      </c>
      <c r="X101" s="445">
        <v>1.18785E-2</v>
      </c>
      <c r="Y101" s="445">
        <v>0</v>
      </c>
      <c r="Z101" s="446">
        <v>37.278558700000005</v>
      </c>
    </row>
    <row r="102" spans="1:62" s="181" customFormat="1" ht="12.95" customHeight="1" thickBot="1" x14ac:dyDescent="0.25">
      <c r="A102" s="251">
        <v>39417</v>
      </c>
      <c r="B102" s="231">
        <v>34.334123999999996</v>
      </c>
      <c r="C102" s="168">
        <v>1.3748354</v>
      </c>
      <c r="D102" s="231">
        <v>0</v>
      </c>
      <c r="E102" s="231">
        <v>0</v>
      </c>
      <c r="F102" s="231">
        <v>0</v>
      </c>
      <c r="G102" s="338">
        <v>35.708959399999998</v>
      </c>
      <c r="H102" s="231"/>
      <c r="I102" s="231">
        <v>-3.9883000000000002E-3</v>
      </c>
      <c r="J102" s="231">
        <v>-20</v>
      </c>
      <c r="K102" s="231">
        <v>0</v>
      </c>
      <c r="L102" s="231">
        <v>0</v>
      </c>
      <c r="M102" s="231">
        <v>0</v>
      </c>
      <c r="N102" s="338">
        <v>-20.0039883</v>
      </c>
      <c r="O102" s="317"/>
      <c r="P102" s="317">
        <v>0</v>
      </c>
      <c r="Q102" s="317">
        <v>0</v>
      </c>
      <c r="R102" s="317">
        <v>0</v>
      </c>
      <c r="S102" s="317">
        <v>0</v>
      </c>
      <c r="T102" s="338">
        <v>0</v>
      </c>
      <c r="U102" s="231"/>
      <c r="V102" s="251">
        <v>39417</v>
      </c>
      <c r="W102" s="451">
        <v>35.708959399999998</v>
      </c>
      <c r="X102" s="451">
        <v>-20.0039883</v>
      </c>
      <c r="Y102" s="451">
        <v>0</v>
      </c>
      <c r="Z102" s="452">
        <v>15.704971099999998</v>
      </c>
    </row>
    <row r="103" spans="1:62" s="181" customFormat="1" ht="12.95" customHeight="1" x14ac:dyDescent="0.2">
      <c r="A103" s="186">
        <v>39448</v>
      </c>
      <c r="B103" s="30">
        <v>34.1141851</v>
      </c>
      <c r="C103" s="26">
        <v>1.3672019</v>
      </c>
      <c r="D103" s="30">
        <v>0</v>
      </c>
      <c r="E103" s="30">
        <v>0</v>
      </c>
      <c r="F103" s="30">
        <v>0</v>
      </c>
      <c r="G103" s="334">
        <v>35.481386999999998</v>
      </c>
      <c r="H103" s="30"/>
      <c r="I103" s="30">
        <v>9.5549999999999993E-3</v>
      </c>
      <c r="J103" s="30">
        <v>0</v>
      </c>
      <c r="K103" s="30">
        <v>0</v>
      </c>
      <c r="L103" s="30">
        <v>0</v>
      </c>
      <c r="M103" s="30">
        <v>0</v>
      </c>
      <c r="N103" s="334">
        <v>9.5549999999999993E-3</v>
      </c>
      <c r="O103" s="314"/>
      <c r="P103" s="314">
        <v>0</v>
      </c>
      <c r="Q103" s="314">
        <v>0</v>
      </c>
      <c r="R103" s="314">
        <v>0</v>
      </c>
      <c r="S103" s="314">
        <v>0</v>
      </c>
      <c r="T103" s="334">
        <v>0</v>
      </c>
      <c r="U103" s="30"/>
      <c r="V103" s="186">
        <v>39448</v>
      </c>
      <c r="W103" s="445">
        <v>35.481386999999998</v>
      </c>
      <c r="X103" s="445">
        <v>9.5549999999999993E-3</v>
      </c>
      <c r="Y103" s="445">
        <v>0</v>
      </c>
      <c r="Z103" s="446">
        <v>35.490941999999997</v>
      </c>
    </row>
    <row r="104" spans="1:62" s="264" customFormat="1" ht="12.95" customHeight="1" thickBot="1" x14ac:dyDescent="0.25">
      <c r="A104" s="186">
        <v>39479</v>
      </c>
      <c r="B104" s="30">
        <v>42.631653200000002</v>
      </c>
      <c r="C104" s="26">
        <v>1.3595854000000001</v>
      </c>
      <c r="D104" s="30">
        <v>0</v>
      </c>
      <c r="E104" s="30">
        <v>0</v>
      </c>
      <c r="F104" s="26">
        <v>0</v>
      </c>
      <c r="G104" s="335">
        <v>43.991238600000003</v>
      </c>
      <c r="H104" s="26"/>
      <c r="I104" s="30">
        <v>2.8974200000000002E-2</v>
      </c>
      <c r="J104" s="30">
        <v>0</v>
      </c>
      <c r="K104" s="30">
        <v>0</v>
      </c>
      <c r="L104" s="30">
        <v>0</v>
      </c>
      <c r="M104" s="30">
        <v>0</v>
      </c>
      <c r="N104" s="335">
        <v>2.8974200000000002E-2</v>
      </c>
      <c r="O104" s="26"/>
      <c r="P104" s="26">
        <v>0</v>
      </c>
      <c r="Q104" s="26">
        <v>0</v>
      </c>
      <c r="R104" s="26">
        <v>0</v>
      </c>
      <c r="S104" s="26">
        <v>0</v>
      </c>
      <c r="T104" s="335">
        <v>0</v>
      </c>
      <c r="U104" s="26"/>
      <c r="V104" s="188">
        <v>39479</v>
      </c>
      <c r="W104" s="447">
        <v>43.991238600000003</v>
      </c>
      <c r="X104" s="447">
        <v>2.8974200000000002E-2</v>
      </c>
      <c r="Y104" s="447">
        <v>0</v>
      </c>
      <c r="Z104" s="447">
        <v>44.020212800000003</v>
      </c>
      <c r="AA104" s="181"/>
      <c r="AB104" s="181"/>
      <c r="AC104" s="181"/>
      <c r="AD104" s="181"/>
      <c r="AE104" s="181"/>
      <c r="AF104" s="181"/>
      <c r="AG104" s="181"/>
      <c r="AH104" s="181"/>
      <c r="AI104" s="181"/>
      <c r="AJ104" s="181"/>
      <c r="AK104" s="181"/>
      <c r="AL104" s="181"/>
      <c r="AM104" s="181"/>
      <c r="AN104" s="181"/>
      <c r="AO104" s="181"/>
      <c r="AP104" s="181"/>
      <c r="AQ104" s="181"/>
      <c r="AR104" s="181"/>
      <c r="AS104" s="181"/>
      <c r="AT104" s="181"/>
      <c r="AU104" s="181"/>
      <c r="AV104" s="181"/>
      <c r="AW104" s="181"/>
      <c r="AX104" s="181"/>
      <c r="AY104" s="181"/>
      <c r="AZ104" s="181"/>
      <c r="BA104" s="181"/>
      <c r="BB104" s="181"/>
      <c r="BC104" s="181"/>
      <c r="BD104" s="181"/>
      <c r="BE104" s="181"/>
      <c r="BF104" s="181"/>
      <c r="BG104" s="181"/>
      <c r="BH104" s="181"/>
      <c r="BI104" s="181"/>
      <c r="BJ104" s="181"/>
    </row>
    <row r="105" spans="1:62" s="181" customFormat="1" ht="12.95" customHeight="1" x14ac:dyDescent="0.2">
      <c r="A105" s="187">
        <v>39508</v>
      </c>
      <c r="B105" s="183">
        <v>44.328368699999999</v>
      </c>
      <c r="C105" s="190">
        <v>1.3524759</v>
      </c>
      <c r="D105" s="183">
        <v>0</v>
      </c>
      <c r="E105" s="183">
        <v>0</v>
      </c>
      <c r="F105" s="183">
        <v>0</v>
      </c>
      <c r="G105" s="336">
        <v>45.6808446</v>
      </c>
      <c r="H105" s="183"/>
      <c r="I105" s="183">
        <v>7.1051000000000005E-3</v>
      </c>
      <c r="J105" s="183">
        <v>0</v>
      </c>
      <c r="K105" s="183">
        <v>0</v>
      </c>
      <c r="L105" s="183">
        <v>0</v>
      </c>
      <c r="M105" s="183">
        <v>0</v>
      </c>
      <c r="N105" s="336">
        <v>7.1051000000000005E-3</v>
      </c>
      <c r="O105" s="315"/>
      <c r="P105" s="315">
        <v>0</v>
      </c>
      <c r="Q105" s="315">
        <v>0</v>
      </c>
      <c r="R105" s="315">
        <v>0</v>
      </c>
      <c r="S105" s="315">
        <v>0</v>
      </c>
      <c r="T105" s="336">
        <v>0</v>
      </c>
      <c r="U105" s="183"/>
      <c r="V105" s="187">
        <v>39508</v>
      </c>
      <c r="W105" s="448">
        <v>45.6808446</v>
      </c>
      <c r="X105" s="448">
        <v>7.1051000000000005E-3</v>
      </c>
      <c r="Y105" s="448">
        <v>0</v>
      </c>
      <c r="Z105" s="449">
        <v>45.687949699999997</v>
      </c>
    </row>
    <row r="106" spans="1:62" s="181" customFormat="1" ht="12.95" customHeight="1" x14ac:dyDescent="0.2">
      <c r="A106" s="186">
        <v>39539</v>
      </c>
      <c r="B106" s="30">
        <v>42.158200600000001</v>
      </c>
      <c r="C106" s="26">
        <v>1.3448929999999999</v>
      </c>
      <c r="D106" s="30">
        <v>0</v>
      </c>
      <c r="E106" s="30">
        <v>0</v>
      </c>
      <c r="F106" s="31">
        <v>0</v>
      </c>
      <c r="G106" s="337">
        <v>43.5030936</v>
      </c>
      <c r="H106" s="30"/>
      <c r="I106" s="30">
        <v>1.6257199999999999E-2</v>
      </c>
      <c r="J106" s="30">
        <v>0</v>
      </c>
      <c r="K106" s="30">
        <v>0</v>
      </c>
      <c r="L106" s="30">
        <v>0</v>
      </c>
      <c r="M106" s="30">
        <v>0</v>
      </c>
      <c r="N106" s="337">
        <v>1.6257199999999999E-2</v>
      </c>
      <c r="O106" s="316"/>
      <c r="P106" s="316">
        <v>0</v>
      </c>
      <c r="Q106" s="316">
        <v>0</v>
      </c>
      <c r="R106" s="316">
        <v>0</v>
      </c>
      <c r="S106" s="316">
        <v>0</v>
      </c>
      <c r="T106" s="337">
        <v>0</v>
      </c>
      <c r="U106" s="30"/>
      <c r="V106" s="186">
        <v>39539</v>
      </c>
      <c r="W106" s="445">
        <v>43.5030936</v>
      </c>
      <c r="X106" s="445">
        <v>1.6257199999999999E-2</v>
      </c>
      <c r="Y106" s="445">
        <v>0</v>
      </c>
      <c r="Z106" s="450">
        <v>43.519350799999998</v>
      </c>
    </row>
    <row r="107" spans="1:62" s="181" customFormat="1" ht="12.95" customHeight="1" x14ac:dyDescent="0.2">
      <c r="A107" s="186">
        <v>39569</v>
      </c>
      <c r="B107" s="30">
        <v>40.983383600000003</v>
      </c>
      <c r="C107" s="26">
        <v>1.3375714000000001</v>
      </c>
      <c r="D107" s="30">
        <v>0</v>
      </c>
      <c r="E107" s="30">
        <v>0</v>
      </c>
      <c r="F107" s="30">
        <v>0</v>
      </c>
      <c r="G107" s="334">
        <v>42.320955000000005</v>
      </c>
      <c r="H107" s="30"/>
      <c r="I107" s="30">
        <v>-7.0437E-3</v>
      </c>
      <c r="J107" s="30">
        <v>0</v>
      </c>
      <c r="K107" s="30">
        <v>0</v>
      </c>
      <c r="L107" s="30">
        <v>0</v>
      </c>
      <c r="M107" s="30">
        <v>0</v>
      </c>
      <c r="N107" s="334">
        <v>-7.0437E-3</v>
      </c>
      <c r="O107" s="314"/>
      <c r="P107" s="314">
        <v>0</v>
      </c>
      <c r="Q107" s="314">
        <v>0</v>
      </c>
      <c r="R107" s="314">
        <v>0</v>
      </c>
      <c r="S107" s="314">
        <v>0</v>
      </c>
      <c r="T107" s="334">
        <v>0</v>
      </c>
      <c r="U107" s="30"/>
      <c r="V107" s="186">
        <v>39569</v>
      </c>
      <c r="W107" s="445">
        <v>42.320955000000005</v>
      </c>
      <c r="X107" s="445">
        <v>-7.0437E-3</v>
      </c>
      <c r="Y107" s="445">
        <v>0</v>
      </c>
      <c r="Z107" s="446">
        <v>42.313911300000008</v>
      </c>
    </row>
    <row r="108" spans="1:62" s="181" customFormat="1" ht="12.95" customHeight="1" x14ac:dyDescent="0.2">
      <c r="A108" s="187">
        <v>39600</v>
      </c>
      <c r="B108" s="183">
        <v>33.848764899999999</v>
      </c>
      <c r="C108" s="190">
        <v>1.3302563000000001</v>
      </c>
      <c r="D108" s="183">
        <v>0</v>
      </c>
      <c r="E108" s="183">
        <v>0</v>
      </c>
      <c r="F108" s="183">
        <v>0</v>
      </c>
      <c r="G108" s="336">
        <v>35.179021200000001</v>
      </c>
      <c r="H108" s="183"/>
      <c r="I108" s="183">
        <v>-6.6023000000000002E-3</v>
      </c>
      <c r="J108" s="183">
        <v>0</v>
      </c>
      <c r="K108" s="183">
        <v>0</v>
      </c>
      <c r="L108" s="183">
        <v>0</v>
      </c>
      <c r="M108" s="183">
        <v>0</v>
      </c>
      <c r="N108" s="336">
        <v>-6.6023000000000002E-3</v>
      </c>
      <c r="O108" s="315"/>
      <c r="P108" s="315">
        <v>0</v>
      </c>
      <c r="Q108" s="315">
        <v>0</v>
      </c>
      <c r="R108" s="315">
        <v>0</v>
      </c>
      <c r="S108" s="315">
        <v>0</v>
      </c>
      <c r="T108" s="336">
        <v>0</v>
      </c>
      <c r="U108" s="183"/>
      <c r="V108" s="187">
        <v>39600</v>
      </c>
      <c r="W108" s="448">
        <v>35.179021200000001</v>
      </c>
      <c r="X108" s="448">
        <v>-6.6023000000000002E-3</v>
      </c>
      <c r="Y108" s="448">
        <v>0</v>
      </c>
      <c r="Z108" s="449">
        <v>35.172418900000004</v>
      </c>
    </row>
    <row r="109" spans="1:62" s="181" customFormat="1" ht="12.95" customHeight="1" x14ac:dyDescent="0.2">
      <c r="A109" s="186">
        <v>39630</v>
      </c>
      <c r="B109" s="30">
        <v>30.0625617</v>
      </c>
      <c r="C109" s="26">
        <v>1.3232632</v>
      </c>
      <c r="D109" s="30">
        <v>0</v>
      </c>
      <c r="E109" s="30">
        <v>0</v>
      </c>
      <c r="F109" s="30">
        <v>0</v>
      </c>
      <c r="G109" s="334">
        <v>31.385824899999999</v>
      </c>
      <c r="H109" s="30"/>
      <c r="I109" s="30">
        <v>0</v>
      </c>
      <c r="J109" s="30">
        <v>0</v>
      </c>
      <c r="K109" s="30">
        <v>0</v>
      </c>
      <c r="L109" s="30">
        <v>0</v>
      </c>
      <c r="M109" s="30">
        <v>0</v>
      </c>
      <c r="N109" s="334">
        <v>0</v>
      </c>
      <c r="O109" s="314"/>
      <c r="P109" s="314">
        <v>0</v>
      </c>
      <c r="Q109" s="314">
        <v>0</v>
      </c>
      <c r="R109" s="314">
        <v>0</v>
      </c>
      <c r="S109" s="314">
        <v>0</v>
      </c>
      <c r="T109" s="334">
        <v>0</v>
      </c>
      <c r="U109" s="30"/>
      <c r="V109" s="186">
        <v>39630</v>
      </c>
      <c r="W109" s="445">
        <v>31.385824899999999</v>
      </c>
      <c r="X109" s="445">
        <v>0</v>
      </c>
      <c r="Y109" s="445">
        <v>0</v>
      </c>
      <c r="Z109" s="446">
        <v>31.385824899999999</v>
      </c>
    </row>
    <row r="110" spans="1:62" s="181" customFormat="1" ht="12.95" customHeight="1" x14ac:dyDescent="0.2">
      <c r="A110" s="186">
        <v>39661</v>
      </c>
      <c r="B110" s="30">
        <v>35.037390299999998</v>
      </c>
      <c r="C110" s="26">
        <v>1.3160585</v>
      </c>
      <c r="D110" s="30">
        <v>0</v>
      </c>
      <c r="E110" s="30">
        <v>0</v>
      </c>
      <c r="F110" s="30">
        <v>0</v>
      </c>
      <c r="G110" s="334">
        <v>36.353448799999995</v>
      </c>
      <c r="H110" s="30"/>
      <c r="I110" s="30">
        <v>-9.9999999999999995E-8</v>
      </c>
      <c r="J110" s="30">
        <v>0</v>
      </c>
      <c r="K110" s="30">
        <v>0</v>
      </c>
      <c r="L110" s="30">
        <v>0</v>
      </c>
      <c r="M110" s="30">
        <v>0</v>
      </c>
      <c r="N110" s="334">
        <v>-9.9999999999999995E-8</v>
      </c>
      <c r="O110" s="314"/>
      <c r="P110" s="314">
        <v>0</v>
      </c>
      <c r="Q110" s="314">
        <v>0</v>
      </c>
      <c r="R110" s="314">
        <v>0</v>
      </c>
      <c r="S110" s="314">
        <v>0</v>
      </c>
      <c r="T110" s="334">
        <v>0</v>
      </c>
      <c r="U110" s="30"/>
      <c r="V110" s="186">
        <v>39661</v>
      </c>
      <c r="W110" s="445">
        <v>36.353448799999995</v>
      </c>
      <c r="X110" s="445">
        <v>-9.9999999999999995E-8</v>
      </c>
      <c r="Y110" s="445">
        <v>0</v>
      </c>
      <c r="Z110" s="446">
        <v>36.353448699999994</v>
      </c>
    </row>
    <row r="111" spans="1:62" s="181" customFormat="1" ht="12.95" customHeight="1" x14ac:dyDescent="0.2">
      <c r="A111" s="187">
        <v>39692</v>
      </c>
      <c r="B111" s="183">
        <v>26.554599799999998</v>
      </c>
      <c r="C111" s="190">
        <v>1.3088757</v>
      </c>
      <c r="D111" s="183">
        <v>0</v>
      </c>
      <c r="E111" s="183">
        <v>0</v>
      </c>
      <c r="F111" s="183">
        <v>0</v>
      </c>
      <c r="G111" s="336">
        <v>27.8634755</v>
      </c>
      <c r="H111" s="183"/>
      <c r="I111" s="183">
        <v>-9.9999999999999995E-8</v>
      </c>
      <c r="J111" s="183">
        <v>0</v>
      </c>
      <c r="K111" s="183">
        <v>0</v>
      </c>
      <c r="L111" s="183">
        <v>0</v>
      </c>
      <c r="M111" s="183">
        <v>0</v>
      </c>
      <c r="N111" s="336">
        <v>-9.9999999999999995E-8</v>
      </c>
      <c r="O111" s="315"/>
      <c r="P111" s="315">
        <v>0</v>
      </c>
      <c r="Q111" s="315">
        <v>0</v>
      </c>
      <c r="R111" s="315">
        <v>0</v>
      </c>
      <c r="S111" s="315">
        <v>0</v>
      </c>
      <c r="T111" s="336">
        <v>0</v>
      </c>
      <c r="U111" s="183"/>
      <c r="V111" s="187">
        <v>39692</v>
      </c>
      <c r="W111" s="448">
        <v>27.8634755</v>
      </c>
      <c r="X111" s="448">
        <v>-9.9999999999999995E-8</v>
      </c>
      <c r="Y111" s="448">
        <v>0</v>
      </c>
      <c r="Z111" s="449">
        <v>27.863475399999999</v>
      </c>
    </row>
    <row r="112" spans="1:62" s="181" customFormat="1" ht="12.95" customHeight="1" x14ac:dyDescent="0.2">
      <c r="A112" s="186">
        <v>39722</v>
      </c>
      <c r="B112" s="30">
        <v>30.401624999999999</v>
      </c>
      <c r="C112" s="26">
        <v>1.3019456</v>
      </c>
      <c r="D112" s="30">
        <v>0</v>
      </c>
      <c r="E112" s="30">
        <v>0</v>
      </c>
      <c r="F112" s="30">
        <v>0</v>
      </c>
      <c r="G112" s="334">
        <v>31.703570599999999</v>
      </c>
      <c r="H112" s="30"/>
      <c r="I112" s="30">
        <v>0</v>
      </c>
      <c r="J112" s="30">
        <v>0</v>
      </c>
      <c r="K112" s="30">
        <v>0</v>
      </c>
      <c r="L112" s="30">
        <v>0</v>
      </c>
      <c r="M112" s="30">
        <v>0</v>
      </c>
      <c r="N112" s="334">
        <v>0</v>
      </c>
      <c r="O112" s="314"/>
      <c r="P112" s="314">
        <v>0</v>
      </c>
      <c r="Q112" s="314">
        <v>0</v>
      </c>
      <c r="R112" s="314">
        <v>0</v>
      </c>
      <c r="S112" s="314">
        <v>0</v>
      </c>
      <c r="T112" s="334">
        <v>0</v>
      </c>
      <c r="U112" s="30"/>
      <c r="V112" s="186">
        <v>39722</v>
      </c>
      <c r="W112" s="445">
        <v>31.703570599999999</v>
      </c>
      <c r="X112" s="445">
        <v>0</v>
      </c>
      <c r="Y112" s="445">
        <v>0</v>
      </c>
      <c r="Z112" s="446">
        <v>31.703570599999999</v>
      </c>
    </row>
    <row r="113" spans="1:26" s="181" customFormat="1" ht="12.95" customHeight="1" x14ac:dyDescent="0.2">
      <c r="A113" s="186">
        <v>39753</v>
      </c>
      <c r="B113" s="30">
        <v>30.936703099999999</v>
      </c>
      <c r="C113" s="26">
        <v>1.2948062</v>
      </c>
      <c r="D113" s="30">
        <v>0</v>
      </c>
      <c r="E113" s="30">
        <v>0</v>
      </c>
      <c r="F113" s="30">
        <v>0</v>
      </c>
      <c r="G113" s="334">
        <v>32.231509299999999</v>
      </c>
      <c r="H113" s="30"/>
      <c r="I113" s="30">
        <v>-9.9999999999999995E-8</v>
      </c>
      <c r="J113" s="30">
        <v>0</v>
      </c>
      <c r="K113" s="30">
        <v>0</v>
      </c>
      <c r="L113" s="30">
        <v>0</v>
      </c>
      <c r="M113" s="30">
        <v>0</v>
      </c>
      <c r="N113" s="334">
        <v>-9.9999999999999995E-8</v>
      </c>
      <c r="O113" s="314"/>
      <c r="P113" s="314">
        <v>0</v>
      </c>
      <c r="Q113" s="314">
        <v>0</v>
      </c>
      <c r="R113" s="314">
        <v>0</v>
      </c>
      <c r="S113" s="314">
        <v>0</v>
      </c>
      <c r="T113" s="334">
        <v>0</v>
      </c>
      <c r="U113" s="30"/>
      <c r="V113" s="186">
        <v>39753</v>
      </c>
      <c r="W113" s="445">
        <v>32.231509299999999</v>
      </c>
      <c r="X113" s="445">
        <v>-9.9999999999999995E-8</v>
      </c>
      <c r="Y113" s="445">
        <v>0</v>
      </c>
      <c r="Z113" s="446">
        <v>32.231509199999998</v>
      </c>
    </row>
    <row r="114" spans="1:26" s="181" customFormat="1" ht="12.95" customHeight="1" thickBot="1" x14ac:dyDescent="0.25">
      <c r="A114" s="251">
        <v>39783</v>
      </c>
      <c r="B114" s="231">
        <v>25.883862400000002</v>
      </c>
      <c r="C114" s="168">
        <v>1.2879182</v>
      </c>
      <c r="D114" s="231">
        <v>0</v>
      </c>
      <c r="E114" s="231">
        <v>0</v>
      </c>
      <c r="F114" s="231">
        <v>0</v>
      </c>
      <c r="G114" s="338">
        <v>27.171780600000002</v>
      </c>
      <c r="H114" s="231"/>
      <c r="I114" s="231">
        <v>-9.9999999999999995E-8</v>
      </c>
      <c r="J114" s="231">
        <v>0</v>
      </c>
      <c r="K114" s="231">
        <v>0</v>
      </c>
      <c r="L114" s="231">
        <v>0</v>
      </c>
      <c r="M114" s="231">
        <v>0</v>
      </c>
      <c r="N114" s="338">
        <v>-9.9999999999999995E-8</v>
      </c>
      <c r="O114" s="317"/>
      <c r="P114" s="317">
        <v>0</v>
      </c>
      <c r="Q114" s="317">
        <v>0</v>
      </c>
      <c r="R114" s="317">
        <v>0</v>
      </c>
      <c r="S114" s="317">
        <v>0</v>
      </c>
      <c r="T114" s="338">
        <v>0</v>
      </c>
      <c r="U114" s="231"/>
      <c r="V114" s="251">
        <v>39783</v>
      </c>
      <c r="W114" s="451">
        <v>27.171780600000002</v>
      </c>
      <c r="X114" s="451">
        <v>-9.9999999999999995E-8</v>
      </c>
      <c r="Y114" s="451">
        <v>0</v>
      </c>
      <c r="Z114" s="452">
        <v>27.171780500000001</v>
      </c>
    </row>
    <row r="115" spans="1:26" s="181" customFormat="1" ht="12.95" customHeight="1" x14ac:dyDescent="0.2">
      <c r="A115" s="186">
        <v>39814</v>
      </c>
      <c r="B115" s="30">
        <v>28.910218199999999</v>
      </c>
      <c r="C115" s="26">
        <v>0</v>
      </c>
      <c r="D115" s="30">
        <v>0</v>
      </c>
      <c r="E115" s="30">
        <v>0</v>
      </c>
      <c r="F115" s="30">
        <v>0</v>
      </c>
      <c r="G115" s="334">
        <v>28.910218199999999</v>
      </c>
      <c r="H115" s="30"/>
      <c r="I115" s="30">
        <v>-9.9999999999999995E-8</v>
      </c>
      <c r="J115" s="30">
        <v>0</v>
      </c>
      <c r="K115" s="30">
        <v>0</v>
      </c>
      <c r="L115" s="30">
        <v>0</v>
      </c>
      <c r="M115" s="30">
        <v>0</v>
      </c>
      <c r="N115" s="334">
        <v>-9.9999999999999995E-8</v>
      </c>
      <c r="O115" s="314"/>
      <c r="P115" s="314">
        <v>0</v>
      </c>
      <c r="Q115" s="314">
        <v>0</v>
      </c>
      <c r="R115" s="314">
        <v>0</v>
      </c>
      <c r="S115" s="314">
        <v>0</v>
      </c>
      <c r="T115" s="334">
        <v>0</v>
      </c>
      <c r="U115" s="30"/>
      <c r="V115" s="186">
        <v>39814</v>
      </c>
      <c r="W115" s="445">
        <v>28.910218199999999</v>
      </c>
      <c r="X115" s="445">
        <v>-9.9999999999999995E-8</v>
      </c>
      <c r="Y115" s="445">
        <v>0</v>
      </c>
      <c r="Z115" s="446">
        <v>28.910218099999998</v>
      </c>
    </row>
    <row r="116" spans="1:26" s="181" customFormat="1" ht="12.95" customHeight="1" x14ac:dyDescent="0.2">
      <c r="A116" s="186">
        <v>39845</v>
      </c>
      <c r="B116" s="30">
        <v>26.900435699999999</v>
      </c>
      <c r="C116" s="26">
        <v>0</v>
      </c>
      <c r="D116" s="30">
        <v>0</v>
      </c>
      <c r="E116" s="30">
        <v>0</v>
      </c>
      <c r="F116" s="30">
        <v>0</v>
      </c>
      <c r="G116" s="334">
        <v>26.900435699999999</v>
      </c>
      <c r="H116" s="30"/>
      <c r="I116" s="30">
        <v>-9.9999999999999995E-8</v>
      </c>
      <c r="J116" s="30">
        <v>0</v>
      </c>
      <c r="K116" s="30">
        <v>0</v>
      </c>
      <c r="L116" s="30">
        <v>0</v>
      </c>
      <c r="M116" s="30">
        <v>0</v>
      </c>
      <c r="N116" s="334">
        <v>-9.9999999999999995E-8</v>
      </c>
      <c r="O116" s="314"/>
      <c r="P116" s="314">
        <v>0</v>
      </c>
      <c r="Q116" s="314">
        <v>0</v>
      </c>
      <c r="R116" s="314">
        <v>0</v>
      </c>
      <c r="S116" s="314">
        <v>0</v>
      </c>
      <c r="T116" s="334">
        <v>0</v>
      </c>
      <c r="U116" s="30"/>
      <c r="V116" s="186">
        <v>39845</v>
      </c>
      <c r="W116" s="445">
        <v>26.900435699999999</v>
      </c>
      <c r="X116" s="445">
        <v>-9.9999999999999995E-8</v>
      </c>
      <c r="Y116" s="445">
        <v>0</v>
      </c>
      <c r="Z116" s="446">
        <v>26.900435599999998</v>
      </c>
    </row>
    <row r="117" spans="1:26" s="181" customFormat="1" ht="12.95" customHeight="1" x14ac:dyDescent="0.2">
      <c r="A117" s="187">
        <v>39873</v>
      </c>
      <c r="B117" s="183">
        <v>31.2314966</v>
      </c>
      <c r="C117" s="190">
        <v>0</v>
      </c>
      <c r="D117" s="183">
        <v>0</v>
      </c>
      <c r="E117" s="183">
        <v>0</v>
      </c>
      <c r="F117" s="183">
        <v>0</v>
      </c>
      <c r="G117" s="336">
        <v>31.2314966</v>
      </c>
      <c r="H117" s="183"/>
      <c r="I117" s="183">
        <v>0</v>
      </c>
      <c r="J117" s="183">
        <v>0</v>
      </c>
      <c r="K117" s="183">
        <v>0</v>
      </c>
      <c r="L117" s="183">
        <v>0</v>
      </c>
      <c r="M117" s="183">
        <v>0</v>
      </c>
      <c r="N117" s="336">
        <v>0</v>
      </c>
      <c r="O117" s="315"/>
      <c r="P117" s="315">
        <v>0</v>
      </c>
      <c r="Q117" s="315">
        <v>0</v>
      </c>
      <c r="R117" s="315">
        <v>0</v>
      </c>
      <c r="S117" s="315">
        <v>0</v>
      </c>
      <c r="T117" s="336">
        <v>0</v>
      </c>
      <c r="U117" s="183"/>
      <c r="V117" s="187">
        <v>39873</v>
      </c>
      <c r="W117" s="448">
        <v>31.2314966</v>
      </c>
      <c r="X117" s="448">
        <v>0</v>
      </c>
      <c r="Y117" s="448">
        <v>0</v>
      </c>
      <c r="Z117" s="449">
        <v>31.2314966</v>
      </c>
    </row>
    <row r="118" spans="1:26" s="181" customFormat="1" ht="12.95" customHeight="1" x14ac:dyDescent="0.2">
      <c r="A118" s="186">
        <v>39904</v>
      </c>
      <c r="B118" s="30">
        <v>34.6618803</v>
      </c>
      <c r="C118" s="26">
        <v>0</v>
      </c>
      <c r="D118" s="30">
        <v>0</v>
      </c>
      <c r="E118" s="30">
        <v>0</v>
      </c>
      <c r="F118" s="30">
        <v>0</v>
      </c>
      <c r="G118" s="334">
        <v>34.6618803</v>
      </c>
      <c r="H118" s="30"/>
      <c r="I118" s="30">
        <v>0</v>
      </c>
      <c r="J118" s="30">
        <v>0</v>
      </c>
      <c r="K118" s="30">
        <v>0</v>
      </c>
      <c r="L118" s="30">
        <v>0</v>
      </c>
      <c r="M118" s="30">
        <v>0</v>
      </c>
      <c r="N118" s="334">
        <v>0</v>
      </c>
      <c r="O118" s="314"/>
      <c r="P118" s="314">
        <v>0</v>
      </c>
      <c r="Q118" s="314">
        <v>0</v>
      </c>
      <c r="R118" s="314">
        <v>0</v>
      </c>
      <c r="S118" s="314">
        <v>0</v>
      </c>
      <c r="T118" s="334">
        <v>0</v>
      </c>
      <c r="U118" s="30"/>
      <c r="V118" s="186">
        <v>39904</v>
      </c>
      <c r="W118" s="445">
        <v>34.6618803</v>
      </c>
      <c r="X118" s="445">
        <v>0</v>
      </c>
      <c r="Y118" s="445">
        <v>0</v>
      </c>
      <c r="Z118" s="446">
        <v>34.6618803</v>
      </c>
    </row>
    <row r="119" spans="1:26" s="181" customFormat="1" ht="12.95" customHeight="1" x14ac:dyDescent="0.2">
      <c r="A119" s="186">
        <v>39934</v>
      </c>
      <c r="B119" s="30">
        <v>28.428119599999999</v>
      </c>
      <c r="C119" s="26">
        <v>0</v>
      </c>
      <c r="D119" s="30">
        <v>0</v>
      </c>
      <c r="E119" s="30">
        <v>0</v>
      </c>
      <c r="F119" s="30">
        <v>0</v>
      </c>
      <c r="G119" s="334">
        <v>28.428119599999999</v>
      </c>
      <c r="H119" s="30"/>
      <c r="I119" s="30">
        <v>0</v>
      </c>
      <c r="J119" s="30">
        <v>0</v>
      </c>
      <c r="K119" s="30">
        <v>0</v>
      </c>
      <c r="L119" s="30">
        <v>0</v>
      </c>
      <c r="M119" s="30">
        <v>0</v>
      </c>
      <c r="N119" s="334">
        <v>0</v>
      </c>
      <c r="O119" s="314"/>
      <c r="P119" s="314">
        <v>0</v>
      </c>
      <c r="Q119" s="314">
        <v>0</v>
      </c>
      <c r="R119" s="314">
        <v>0</v>
      </c>
      <c r="S119" s="314">
        <v>0</v>
      </c>
      <c r="T119" s="334">
        <v>0</v>
      </c>
      <c r="U119" s="30"/>
      <c r="V119" s="186">
        <v>39934</v>
      </c>
      <c r="W119" s="445">
        <v>28.428119599999999</v>
      </c>
      <c r="X119" s="445">
        <v>0</v>
      </c>
      <c r="Y119" s="445">
        <v>0</v>
      </c>
      <c r="Z119" s="446">
        <v>28.428119599999999</v>
      </c>
    </row>
    <row r="120" spans="1:26" s="181" customFormat="1" ht="12.95" customHeight="1" x14ac:dyDescent="0.2">
      <c r="A120" s="187">
        <v>39965</v>
      </c>
      <c r="B120" s="183">
        <v>20.576591000000001</v>
      </c>
      <c r="C120" s="190">
        <v>0</v>
      </c>
      <c r="D120" s="183">
        <v>0</v>
      </c>
      <c r="E120" s="183">
        <v>0</v>
      </c>
      <c r="F120" s="183">
        <v>0</v>
      </c>
      <c r="G120" s="336">
        <v>20.576591000000001</v>
      </c>
      <c r="H120" s="183"/>
      <c r="I120" s="183">
        <v>0</v>
      </c>
      <c r="J120" s="183">
        <v>0</v>
      </c>
      <c r="K120" s="183">
        <v>0</v>
      </c>
      <c r="L120" s="183">
        <v>0</v>
      </c>
      <c r="M120" s="183">
        <v>0</v>
      </c>
      <c r="N120" s="336">
        <v>0</v>
      </c>
      <c r="O120" s="315"/>
      <c r="P120" s="315">
        <v>0</v>
      </c>
      <c r="Q120" s="315">
        <v>0</v>
      </c>
      <c r="R120" s="315">
        <v>0</v>
      </c>
      <c r="S120" s="315">
        <v>0</v>
      </c>
      <c r="T120" s="336">
        <v>0</v>
      </c>
      <c r="U120" s="183"/>
      <c r="V120" s="187">
        <v>39965</v>
      </c>
      <c r="W120" s="448">
        <v>20.576591000000001</v>
      </c>
      <c r="X120" s="448">
        <v>0</v>
      </c>
      <c r="Y120" s="448">
        <v>0</v>
      </c>
      <c r="Z120" s="449">
        <v>20.576591000000001</v>
      </c>
    </row>
    <row r="121" spans="1:26" s="181" customFormat="1" ht="12.95" customHeight="1" x14ac:dyDescent="0.2">
      <c r="A121" s="186">
        <v>39995</v>
      </c>
      <c r="B121" s="30">
        <v>23.243303300000001</v>
      </c>
      <c r="C121" s="26">
        <v>0</v>
      </c>
      <c r="D121" s="30">
        <v>0</v>
      </c>
      <c r="E121" s="30">
        <v>0</v>
      </c>
      <c r="F121" s="30">
        <v>0</v>
      </c>
      <c r="G121" s="334">
        <v>23.243303300000001</v>
      </c>
      <c r="H121" s="30"/>
      <c r="I121" s="30">
        <v>0</v>
      </c>
      <c r="J121" s="30">
        <v>0</v>
      </c>
      <c r="K121" s="30">
        <v>0</v>
      </c>
      <c r="L121" s="30">
        <v>0</v>
      </c>
      <c r="M121" s="30">
        <v>0</v>
      </c>
      <c r="N121" s="334">
        <v>0</v>
      </c>
      <c r="O121" s="314"/>
      <c r="P121" s="314">
        <v>0</v>
      </c>
      <c r="Q121" s="314">
        <v>0</v>
      </c>
      <c r="R121" s="314">
        <v>0</v>
      </c>
      <c r="S121" s="314">
        <v>0</v>
      </c>
      <c r="T121" s="334">
        <v>0</v>
      </c>
      <c r="U121" s="30"/>
      <c r="V121" s="186">
        <v>39995</v>
      </c>
      <c r="W121" s="445">
        <v>23.243303300000001</v>
      </c>
      <c r="X121" s="445">
        <v>0</v>
      </c>
      <c r="Y121" s="445">
        <v>0</v>
      </c>
      <c r="Z121" s="446">
        <v>23.243303300000001</v>
      </c>
    </row>
    <row r="122" spans="1:26" s="181" customFormat="1" ht="12.95" customHeight="1" x14ac:dyDescent="0.2">
      <c r="A122" s="186">
        <v>40026</v>
      </c>
      <c r="B122" s="30">
        <v>17.741698</v>
      </c>
      <c r="C122" s="26">
        <v>0</v>
      </c>
      <c r="D122" s="30">
        <v>0</v>
      </c>
      <c r="E122" s="30">
        <v>0</v>
      </c>
      <c r="F122" s="30">
        <v>0</v>
      </c>
      <c r="G122" s="334">
        <v>17.741698</v>
      </c>
      <c r="H122" s="30"/>
      <c r="I122" s="30">
        <v>0</v>
      </c>
      <c r="J122" s="30">
        <v>0</v>
      </c>
      <c r="K122" s="30">
        <v>0</v>
      </c>
      <c r="L122" s="30">
        <v>0</v>
      </c>
      <c r="M122" s="30">
        <v>0</v>
      </c>
      <c r="N122" s="334">
        <v>0</v>
      </c>
      <c r="O122" s="314"/>
      <c r="P122" s="314">
        <v>0</v>
      </c>
      <c r="Q122" s="314">
        <v>0</v>
      </c>
      <c r="R122" s="314">
        <v>0</v>
      </c>
      <c r="S122" s="314">
        <v>0</v>
      </c>
      <c r="T122" s="334">
        <v>0</v>
      </c>
      <c r="U122" s="30"/>
      <c r="V122" s="186">
        <v>40026</v>
      </c>
      <c r="W122" s="445">
        <v>17.741698</v>
      </c>
      <c r="X122" s="445">
        <v>0</v>
      </c>
      <c r="Y122" s="445">
        <v>0</v>
      </c>
      <c r="Z122" s="446">
        <v>17.741698</v>
      </c>
    </row>
    <row r="123" spans="1:26" s="181" customFormat="1" ht="12.95" customHeight="1" x14ac:dyDescent="0.2">
      <c r="A123" s="187">
        <v>40057</v>
      </c>
      <c r="B123" s="183">
        <v>9.6057514000000008</v>
      </c>
      <c r="C123" s="190">
        <v>0</v>
      </c>
      <c r="D123" s="183">
        <v>0</v>
      </c>
      <c r="E123" s="183">
        <v>0</v>
      </c>
      <c r="F123" s="183">
        <v>0</v>
      </c>
      <c r="G123" s="336">
        <v>9.6057514000000008</v>
      </c>
      <c r="H123" s="183"/>
      <c r="I123" s="183">
        <v>-8.2193000000000006E-3</v>
      </c>
      <c r="J123" s="183">
        <v>0</v>
      </c>
      <c r="K123" s="183">
        <v>0</v>
      </c>
      <c r="L123" s="183">
        <v>0</v>
      </c>
      <c r="M123" s="183">
        <v>0</v>
      </c>
      <c r="N123" s="336">
        <v>-8.2193000000000006E-3</v>
      </c>
      <c r="O123" s="315"/>
      <c r="P123" s="315">
        <v>0</v>
      </c>
      <c r="Q123" s="315">
        <v>0</v>
      </c>
      <c r="R123" s="315">
        <v>0</v>
      </c>
      <c r="S123" s="315">
        <v>0</v>
      </c>
      <c r="T123" s="336">
        <v>0</v>
      </c>
      <c r="U123" s="183"/>
      <c r="V123" s="187">
        <v>40057</v>
      </c>
      <c r="W123" s="448">
        <v>9.6057514000000008</v>
      </c>
      <c r="X123" s="448">
        <v>-8.2193000000000006E-3</v>
      </c>
      <c r="Y123" s="448">
        <v>0</v>
      </c>
      <c r="Z123" s="449">
        <v>9.5975321000000005</v>
      </c>
    </row>
    <row r="124" spans="1:26" s="181" customFormat="1" ht="12.95" customHeight="1" x14ac:dyDescent="0.2">
      <c r="A124" s="186">
        <v>40087</v>
      </c>
      <c r="B124" s="30">
        <v>10.577674500000001</v>
      </c>
      <c r="C124" s="26">
        <v>0</v>
      </c>
      <c r="D124" s="30">
        <v>0</v>
      </c>
      <c r="E124" s="30">
        <v>0</v>
      </c>
      <c r="F124" s="30">
        <v>0</v>
      </c>
      <c r="G124" s="334">
        <v>10.577674500000001</v>
      </c>
      <c r="H124" s="30"/>
      <c r="I124" s="30">
        <v>-4.1095999999999997E-3</v>
      </c>
      <c r="J124" s="30">
        <v>0</v>
      </c>
      <c r="K124" s="30">
        <v>0</v>
      </c>
      <c r="L124" s="30">
        <v>0</v>
      </c>
      <c r="M124" s="30">
        <v>0</v>
      </c>
      <c r="N124" s="334">
        <v>-4.1095999999999997E-3</v>
      </c>
      <c r="O124" s="314"/>
      <c r="P124" s="314">
        <v>0</v>
      </c>
      <c r="Q124" s="314">
        <v>0</v>
      </c>
      <c r="R124" s="314">
        <v>0</v>
      </c>
      <c r="S124" s="314">
        <v>0</v>
      </c>
      <c r="T124" s="334">
        <v>0</v>
      </c>
      <c r="U124" s="30"/>
      <c r="V124" s="186">
        <v>40087</v>
      </c>
      <c r="W124" s="445">
        <v>10.577674500000001</v>
      </c>
      <c r="X124" s="445">
        <v>-4.1095999999999997E-3</v>
      </c>
      <c r="Y124" s="445">
        <v>0</v>
      </c>
      <c r="Z124" s="446">
        <v>10.573564900000001</v>
      </c>
    </row>
    <row r="125" spans="1:26" s="181" customFormat="1" ht="12.95" customHeight="1" x14ac:dyDescent="0.2">
      <c r="A125" s="186">
        <v>40118</v>
      </c>
      <c r="B125" s="30">
        <v>7.4191248999999999</v>
      </c>
      <c r="C125" s="26">
        <v>0</v>
      </c>
      <c r="D125" s="30">
        <v>0</v>
      </c>
      <c r="E125" s="30">
        <v>0</v>
      </c>
      <c r="F125" s="30">
        <v>0</v>
      </c>
      <c r="G125" s="334">
        <v>7.4191248999999999</v>
      </c>
      <c r="H125" s="30"/>
      <c r="I125" s="30">
        <v>0</v>
      </c>
      <c r="J125" s="30">
        <v>0</v>
      </c>
      <c r="K125" s="30">
        <v>0</v>
      </c>
      <c r="L125" s="30">
        <v>0</v>
      </c>
      <c r="M125" s="30">
        <v>0</v>
      </c>
      <c r="N125" s="334">
        <v>0</v>
      </c>
      <c r="O125" s="314"/>
      <c r="P125" s="314">
        <v>0</v>
      </c>
      <c r="Q125" s="314">
        <v>0</v>
      </c>
      <c r="R125" s="314">
        <v>0</v>
      </c>
      <c r="S125" s="314">
        <v>0</v>
      </c>
      <c r="T125" s="334">
        <v>0</v>
      </c>
      <c r="U125" s="30"/>
      <c r="V125" s="186">
        <v>40118</v>
      </c>
      <c r="W125" s="445">
        <v>7.4191248999999999</v>
      </c>
      <c r="X125" s="445">
        <v>0</v>
      </c>
      <c r="Y125" s="445">
        <v>0</v>
      </c>
      <c r="Z125" s="446">
        <v>7.4191248999999999</v>
      </c>
    </row>
    <row r="126" spans="1:26" s="181" customFormat="1" ht="12.95" customHeight="1" x14ac:dyDescent="0.2">
      <c r="A126" s="187">
        <v>40148</v>
      </c>
      <c r="B126" s="183">
        <v>4.4837144000000002</v>
      </c>
      <c r="C126" s="190">
        <v>0</v>
      </c>
      <c r="D126" s="183">
        <v>0</v>
      </c>
      <c r="E126" s="183">
        <v>0</v>
      </c>
      <c r="F126" s="183">
        <v>0</v>
      </c>
      <c r="G126" s="336">
        <v>4.4837144000000002</v>
      </c>
      <c r="H126" s="183"/>
      <c r="I126" s="183">
        <v>0</v>
      </c>
      <c r="J126" s="183">
        <v>0</v>
      </c>
      <c r="K126" s="183">
        <v>0</v>
      </c>
      <c r="L126" s="183">
        <v>0</v>
      </c>
      <c r="M126" s="183">
        <v>0</v>
      </c>
      <c r="N126" s="336">
        <v>0</v>
      </c>
      <c r="O126" s="315"/>
      <c r="P126" s="315">
        <v>0</v>
      </c>
      <c r="Q126" s="315">
        <v>0</v>
      </c>
      <c r="R126" s="315">
        <v>0</v>
      </c>
      <c r="S126" s="315">
        <v>0</v>
      </c>
      <c r="T126" s="336">
        <v>0</v>
      </c>
      <c r="U126" s="183"/>
      <c r="V126" s="187">
        <v>40148</v>
      </c>
      <c r="W126" s="448">
        <v>4.4837144000000002</v>
      </c>
      <c r="X126" s="448">
        <v>0</v>
      </c>
      <c r="Y126" s="448">
        <v>0</v>
      </c>
      <c r="Z126" s="449">
        <v>4.4837144000000002</v>
      </c>
    </row>
    <row r="127" spans="1:26" s="181" customFormat="1" ht="12.95" customHeight="1" x14ac:dyDescent="0.2">
      <c r="A127" s="186">
        <v>40179</v>
      </c>
      <c r="B127" s="30">
        <v>3.8405529</v>
      </c>
      <c r="C127" s="26">
        <v>0</v>
      </c>
      <c r="D127" s="30">
        <v>0</v>
      </c>
      <c r="E127" s="30">
        <v>0</v>
      </c>
      <c r="F127" s="30">
        <v>0</v>
      </c>
      <c r="G127" s="334">
        <v>3.8405529</v>
      </c>
      <c r="H127" s="30"/>
      <c r="I127" s="30">
        <v>0</v>
      </c>
      <c r="J127" s="30">
        <v>0</v>
      </c>
      <c r="K127" s="30">
        <v>0</v>
      </c>
      <c r="L127" s="30">
        <v>0</v>
      </c>
      <c r="M127" s="30">
        <v>0</v>
      </c>
      <c r="N127" s="334">
        <v>0</v>
      </c>
      <c r="O127" s="314"/>
      <c r="P127" s="314">
        <v>0</v>
      </c>
      <c r="Q127" s="314">
        <v>0</v>
      </c>
      <c r="R127" s="314">
        <v>0</v>
      </c>
      <c r="S127" s="314">
        <v>0</v>
      </c>
      <c r="T127" s="334">
        <v>0</v>
      </c>
      <c r="U127" s="30"/>
      <c r="V127" s="186">
        <v>40179</v>
      </c>
      <c r="W127" s="445">
        <v>3.8405529</v>
      </c>
      <c r="X127" s="445">
        <v>0</v>
      </c>
      <c r="Y127" s="445">
        <v>0</v>
      </c>
      <c r="Z127" s="446">
        <v>3.8405529</v>
      </c>
    </row>
    <row r="128" spans="1:26" s="181" customFormat="1" ht="12.95" customHeight="1" x14ac:dyDescent="0.2">
      <c r="A128" s="186">
        <v>40210</v>
      </c>
      <c r="B128" s="30">
        <v>-2.4828337</v>
      </c>
      <c r="C128" s="26">
        <v>0</v>
      </c>
      <c r="D128" s="30">
        <v>0</v>
      </c>
      <c r="E128" s="30">
        <v>0</v>
      </c>
      <c r="F128" s="30">
        <v>0</v>
      </c>
      <c r="G128" s="334">
        <v>-2.4828337</v>
      </c>
      <c r="H128" s="30"/>
      <c r="I128" s="30">
        <v>0</v>
      </c>
      <c r="J128" s="30">
        <v>0</v>
      </c>
      <c r="K128" s="30">
        <v>0</v>
      </c>
      <c r="L128" s="30">
        <v>0</v>
      </c>
      <c r="M128" s="30">
        <v>0</v>
      </c>
      <c r="N128" s="334">
        <v>0</v>
      </c>
      <c r="O128" s="314"/>
      <c r="P128" s="314">
        <v>0</v>
      </c>
      <c r="Q128" s="314">
        <v>0</v>
      </c>
      <c r="R128" s="314">
        <v>0</v>
      </c>
      <c r="S128" s="314">
        <v>0</v>
      </c>
      <c r="T128" s="334">
        <v>0</v>
      </c>
      <c r="U128" s="30"/>
      <c r="V128" s="186">
        <v>40210</v>
      </c>
      <c r="W128" s="445">
        <v>-2.4828337</v>
      </c>
      <c r="X128" s="445">
        <v>0</v>
      </c>
      <c r="Y128" s="445">
        <v>0</v>
      </c>
      <c r="Z128" s="446">
        <v>-2.4828337</v>
      </c>
    </row>
    <row r="129" spans="1:62" s="181" customFormat="1" ht="12.95" customHeight="1" x14ac:dyDescent="0.2">
      <c r="A129" s="187">
        <v>40238</v>
      </c>
      <c r="B129" s="183">
        <v>-7.3011989000000002</v>
      </c>
      <c r="C129" s="190">
        <v>0</v>
      </c>
      <c r="D129" s="183">
        <v>0</v>
      </c>
      <c r="E129" s="183">
        <v>0</v>
      </c>
      <c r="F129" s="183">
        <v>0</v>
      </c>
      <c r="G129" s="336">
        <v>-7.3011989000000002</v>
      </c>
      <c r="H129" s="183"/>
      <c r="I129" s="183">
        <v>0</v>
      </c>
      <c r="J129" s="183">
        <v>0</v>
      </c>
      <c r="K129" s="183">
        <v>0</v>
      </c>
      <c r="L129" s="183">
        <v>0</v>
      </c>
      <c r="M129" s="183">
        <v>0</v>
      </c>
      <c r="N129" s="336">
        <v>0</v>
      </c>
      <c r="O129" s="315"/>
      <c r="P129" s="315">
        <v>0</v>
      </c>
      <c r="Q129" s="315">
        <v>0</v>
      </c>
      <c r="R129" s="315">
        <v>0</v>
      </c>
      <c r="S129" s="315">
        <v>0</v>
      </c>
      <c r="T129" s="336">
        <v>0</v>
      </c>
      <c r="U129" s="183"/>
      <c r="V129" s="187">
        <v>40238</v>
      </c>
      <c r="W129" s="448">
        <v>-7.3011989000000002</v>
      </c>
      <c r="X129" s="448">
        <v>0</v>
      </c>
      <c r="Y129" s="448">
        <v>0</v>
      </c>
      <c r="Z129" s="449">
        <v>-7.3011989000000002</v>
      </c>
    </row>
    <row r="130" spans="1:62" s="181" customFormat="1" ht="12.95" customHeight="1" x14ac:dyDescent="0.2">
      <c r="A130" s="186">
        <v>40269</v>
      </c>
      <c r="B130" s="30">
        <v>-5.2089847999999996</v>
      </c>
      <c r="C130" s="26">
        <v>0</v>
      </c>
      <c r="D130" s="30">
        <v>0</v>
      </c>
      <c r="E130" s="30">
        <v>0</v>
      </c>
      <c r="F130" s="30">
        <v>0</v>
      </c>
      <c r="G130" s="334">
        <v>-5.2089847999999996</v>
      </c>
      <c r="H130" s="30"/>
      <c r="I130" s="30">
        <v>0</v>
      </c>
      <c r="J130" s="30">
        <v>0</v>
      </c>
      <c r="K130" s="30">
        <v>0</v>
      </c>
      <c r="L130" s="30">
        <v>0</v>
      </c>
      <c r="M130" s="30">
        <v>0</v>
      </c>
      <c r="N130" s="334">
        <v>0</v>
      </c>
      <c r="O130" s="314"/>
      <c r="P130" s="314">
        <v>0</v>
      </c>
      <c r="Q130" s="314">
        <v>0</v>
      </c>
      <c r="R130" s="314">
        <v>0</v>
      </c>
      <c r="S130" s="314">
        <v>0</v>
      </c>
      <c r="T130" s="334">
        <v>0</v>
      </c>
      <c r="U130" s="30"/>
      <c r="V130" s="186">
        <v>40269</v>
      </c>
      <c r="W130" s="445">
        <v>-5.2089847999999996</v>
      </c>
      <c r="X130" s="445">
        <v>0</v>
      </c>
      <c r="Y130" s="445">
        <v>0</v>
      </c>
      <c r="Z130" s="446">
        <v>-5.2089847999999996</v>
      </c>
    </row>
    <row r="131" spans="1:62" s="181" customFormat="1" ht="12.95" customHeight="1" x14ac:dyDescent="0.2">
      <c r="A131" s="186">
        <v>40299</v>
      </c>
      <c r="B131" s="30">
        <v>-3.0848851000000002</v>
      </c>
      <c r="C131" s="26">
        <v>0</v>
      </c>
      <c r="D131" s="30">
        <v>0</v>
      </c>
      <c r="E131" s="30">
        <v>0</v>
      </c>
      <c r="F131" s="30">
        <v>0</v>
      </c>
      <c r="G131" s="334">
        <v>-3.0848851000000002</v>
      </c>
      <c r="H131" s="30"/>
      <c r="I131" s="30">
        <v>0</v>
      </c>
      <c r="J131" s="30">
        <v>0</v>
      </c>
      <c r="K131" s="30">
        <v>0</v>
      </c>
      <c r="L131" s="30">
        <v>0</v>
      </c>
      <c r="M131" s="30">
        <v>0</v>
      </c>
      <c r="N131" s="334">
        <v>0</v>
      </c>
      <c r="O131" s="314"/>
      <c r="P131" s="314">
        <v>0</v>
      </c>
      <c r="Q131" s="314">
        <v>0</v>
      </c>
      <c r="R131" s="314">
        <v>0</v>
      </c>
      <c r="S131" s="314">
        <v>0</v>
      </c>
      <c r="T131" s="334">
        <v>0</v>
      </c>
      <c r="U131" s="30"/>
      <c r="V131" s="186">
        <v>40299</v>
      </c>
      <c r="W131" s="445">
        <v>-3.0848851000000002</v>
      </c>
      <c r="X131" s="445">
        <v>0</v>
      </c>
      <c r="Y131" s="445">
        <v>0</v>
      </c>
      <c r="Z131" s="446">
        <v>-3.0848851000000002</v>
      </c>
    </row>
    <row r="132" spans="1:62" s="181" customFormat="1" ht="12.95" customHeight="1" x14ac:dyDescent="0.2">
      <c r="A132" s="187">
        <v>40330</v>
      </c>
      <c r="B132" s="183">
        <v>-1.0547981</v>
      </c>
      <c r="C132" s="190">
        <v>0</v>
      </c>
      <c r="D132" s="183">
        <v>0</v>
      </c>
      <c r="E132" s="183">
        <v>0</v>
      </c>
      <c r="F132" s="183">
        <v>0</v>
      </c>
      <c r="G132" s="336">
        <v>-1.0547981</v>
      </c>
      <c r="H132" s="183"/>
      <c r="I132" s="183">
        <v>0</v>
      </c>
      <c r="J132" s="183">
        <v>0</v>
      </c>
      <c r="K132" s="183">
        <v>0</v>
      </c>
      <c r="L132" s="183">
        <v>0</v>
      </c>
      <c r="M132" s="183">
        <v>0</v>
      </c>
      <c r="N132" s="336">
        <v>0</v>
      </c>
      <c r="O132" s="315"/>
      <c r="P132" s="315">
        <v>0</v>
      </c>
      <c r="Q132" s="315">
        <v>0</v>
      </c>
      <c r="R132" s="315">
        <v>0</v>
      </c>
      <c r="S132" s="315">
        <v>0</v>
      </c>
      <c r="T132" s="336">
        <v>0</v>
      </c>
      <c r="U132" s="183"/>
      <c r="V132" s="187">
        <v>40330</v>
      </c>
      <c r="W132" s="448">
        <v>-1.0547981</v>
      </c>
      <c r="X132" s="448">
        <v>0</v>
      </c>
      <c r="Y132" s="448">
        <v>0</v>
      </c>
      <c r="Z132" s="449">
        <v>-1.0547981</v>
      </c>
    </row>
    <row r="133" spans="1:62" s="181" customFormat="1" ht="12.95" customHeight="1" x14ac:dyDescent="0.2">
      <c r="A133" s="186">
        <v>40360</v>
      </c>
      <c r="B133" s="30">
        <v>-2.7138222999999999</v>
      </c>
      <c r="C133" s="26">
        <v>0</v>
      </c>
      <c r="D133" s="30">
        <v>0</v>
      </c>
      <c r="E133" s="30">
        <v>0</v>
      </c>
      <c r="F133" s="30">
        <v>0</v>
      </c>
      <c r="G133" s="334">
        <v>-2.7138222999999999</v>
      </c>
      <c r="H133" s="30"/>
      <c r="I133" s="30">
        <v>0</v>
      </c>
      <c r="J133" s="30">
        <v>0</v>
      </c>
      <c r="K133" s="30">
        <v>0</v>
      </c>
      <c r="L133" s="30">
        <v>0</v>
      </c>
      <c r="M133" s="30">
        <v>0</v>
      </c>
      <c r="N133" s="334">
        <v>0</v>
      </c>
      <c r="O133" s="314"/>
      <c r="P133" s="314">
        <v>0</v>
      </c>
      <c r="Q133" s="314">
        <v>0</v>
      </c>
      <c r="R133" s="314">
        <v>0</v>
      </c>
      <c r="S133" s="314">
        <v>0</v>
      </c>
      <c r="T133" s="334">
        <v>0</v>
      </c>
      <c r="U133" s="30"/>
      <c r="V133" s="186">
        <v>40360</v>
      </c>
      <c r="W133" s="445">
        <v>-2.7138222999999999</v>
      </c>
      <c r="X133" s="445">
        <v>0</v>
      </c>
      <c r="Y133" s="445">
        <v>0</v>
      </c>
      <c r="Z133" s="446">
        <v>-2.7138222999999999</v>
      </c>
    </row>
    <row r="134" spans="1:62" s="181" customFormat="1" ht="12.95" customHeight="1" x14ac:dyDescent="0.2">
      <c r="A134" s="186">
        <v>40391</v>
      </c>
      <c r="B134" s="30">
        <v>-2.4598776999999998</v>
      </c>
      <c r="C134" s="26">
        <v>0</v>
      </c>
      <c r="D134" s="30">
        <v>0</v>
      </c>
      <c r="E134" s="30">
        <v>0</v>
      </c>
      <c r="F134" s="30">
        <v>0</v>
      </c>
      <c r="G134" s="334">
        <v>-2.4598776999999998</v>
      </c>
      <c r="H134" s="30"/>
      <c r="I134" s="30">
        <v>0</v>
      </c>
      <c r="J134" s="30">
        <v>0</v>
      </c>
      <c r="K134" s="30">
        <v>0</v>
      </c>
      <c r="L134" s="30">
        <v>0</v>
      </c>
      <c r="M134" s="30">
        <v>0</v>
      </c>
      <c r="N134" s="334">
        <v>0</v>
      </c>
      <c r="O134" s="314"/>
      <c r="P134" s="314">
        <v>0</v>
      </c>
      <c r="Q134" s="314">
        <v>0</v>
      </c>
      <c r="R134" s="314">
        <v>0</v>
      </c>
      <c r="S134" s="314">
        <v>0</v>
      </c>
      <c r="T134" s="334">
        <v>0</v>
      </c>
      <c r="U134" s="30"/>
      <c r="V134" s="186">
        <v>40391</v>
      </c>
      <c r="W134" s="445">
        <v>-2.4598776999999998</v>
      </c>
      <c r="X134" s="445">
        <v>0</v>
      </c>
      <c r="Y134" s="445">
        <v>0</v>
      </c>
      <c r="Z134" s="446">
        <v>-2.4598776999999998</v>
      </c>
    </row>
    <row r="135" spans="1:62" s="181" customFormat="1" ht="12.95" customHeight="1" x14ac:dyDescent="0.2">
      <c r="A135" s="187">
        <v>40422</v>
      </c>
      <c r="B135" s="183">
        <v>1.2486375999999999</v>
      </c>
      <c r="C135" s="190">
        <v>0</v>
      </c>
      <c r="D135" s="183">
        <v>0</v>
      </c>
      <c r="E135" s="183">
        <v>0</v>
      </c>
      <c r="F135" s="183">
        <v>0</v>
      </c>
      <c r="G135" s="336">
        <v>1.2486375999999999</v>
      </c>
      <c r="H135" s="183"/>
      <c r="I135" s="183">
        <v>0</v>
      </c>
      <c r="J135" s="183">
        <v>0</v>
      </c>
      <c r="K135" s="183">
        <v>0</v>
      </c>
      <c r="L135" s="183">
        <v>0</v>
      </c>
      <c r="M135" s="183">
        <v>0</v>
      </c>
      <c r="N135" s="336">
        <v>0</v>
      </c>
      <c r="O135" s="315"/>
      <c r="P135" s="315">
        <v>0</v>
      </c>
      <c r="Q135" s="315">
        <v>0</v>
      </c>
      <c r="R135" s="315">
        <v>0</v>
      </c>
      <c r="S135" s="315">
        <v>0</v>
      </c>
      <c r="T135" s="336">
        <v>0</v>
      </c>
      <c r="U135" s="183"/>
      <c r="V135" s="187">
        <v>40422</v>
      </c>
      <c r="W135" s="448">
        <v>1.2486375999999999</v>
      </c>
      <c r="X135" s="448">
        <v>0</v>
      </c>
      <c r="Y135" s="448">
        <v>0</v>
      </c>
      <c r="Z135" s="449">
        <v>1.2486375999999999</v>
      </c>
    </row>
    <row r="136" spans="1:62" s="181" customFormat="1" ht="12.95" customHeight="1" x14ac:dyDescent="0.2">
      <c r="A136" s="186">
        <v>40452</v>
      </c>
      <c r="B136" s="30">
        <v>0.30337340000000002</v>
      </c>
      <c r="C136" s="26">
        <v>0</v>
      </c>
      <c r="D136" s="30">
        <v>0</v>
      </c>
      <c r="E136" s="30">
        <v>0</v>
      </c>
      <c r="F136" s="30">
        <v>0</v>
      </c>
      <c r="G136" s="334">
        <v>0.30337340000000002</v>
      </c>
      <c r="H136" s="30"/>
      <c r="I136" s="30">
        <v>0</v>
      </c>
      <c r="J136" s="30">
        <v>0</v>
      </c>
      <c r="K136" s="30">
        <v>0</v>
      </c>
      <c r="L136" s="30">
        <v>0</v>
      </c>
      <c r="M136" s="30">
        <v>0</v>
      </c>
      <c r="N136" s="334">
        <v>0</v>
      </c>
      <c r="O136" s="314"/>
      <c r="P136" s="314">
        <v>0</v>
      </c>
      <c r="Q136" s="314">
        <v>0</v>
      </c>
      <c r="R136" s="314">
        <v>0</v>
      </c>
      <c r="S136" s="314">
        <v>0</v>
      </c>
      <c r="T136" s="334">
        <v>0</v>
      </c>
      <c r="U136" s="30"/>
      <c r="V136" s="186">
        <v>40452</v>
      </c>
      <c r="W136" s="445">
        <v>0.30337340000000002</v>
      </c>
      <c r="X136" s="445">
        <v>0</v>
      </c>
      <c r="Y136" s="445">
        <v>0</v>
      </c>
      <c r="Z136" s="446">
        <v>0.30337340000000002</v>
      </c>
    </row>
    <row r="137" spans="1:62" s="181" customFormat="1" ht="12.95" customHeight="1" x14ac:dyDescent="0.2">
      <c r="A137" s="186">
        <v>40483</v>
      </c>
      <c r="B137" s="30">
        <v>-2.342632</v>
      </c>
      <c r="C137" s="26">
        <v>0</v>
      </c>
      <c r="D137" s="30">
        <v>0</v>
      </c>
      <c r="E137" s="30">
        <v>0</v>
      </c>
      <c r="F137" s="30">
        <v>0</v>
      </c>
      <c r="G137" s="334">
        <v>-2.342632</v>
      </c>
      <c r="H137" s="30"/>
      <c r="I137" s="30">
        <v>0</v>
      </c>
      <c r="J137" s="30">
        <v>0</v>
      </c>
      <c r="K137" s="30">
        <v>0</v>
      </c>
      <c r="L137" s="30">
        <v>0</v>
      </c>
      <c r="M137" s="30">
        <v>0</v>
      </c>
      <c r="N137" s="334">
        <v>0</v>
      </c>
      <c r="O137" s="314"/>
      <c r="P137" s="314">
        <v>0</v>
      </c>
      <c r="Q137" s="314">
        <v>0</v>
      </c>
      <c r="R137" s="314">
        <v>0</v>
      </c>
      <c r="S137" s="314">
        <v>0</v>
      </c>
      <c r="T137" s="334">
        <v>0</v>
      </c>
      <c r="U137" s="30"/>
      <c r="V137" s="186">
        <v>40483</v>
      </c>
      <c r="W137" s="445">
        <v>-2.342632</v>
      </c>
      <c r="X137" s="445">
        <v>0</v>
      </c>
      <c r="Y137" s="445">
        <v>0</v>
      </c>
      <c r="Z137" s="446">
        <v>-2.342632</v>
      </c>
    </row>
    <row r="138" spans="1:62" s="181" customFormat="1" ht="12.95" customHeight="1" x14ac:dyDescent="0.2">
      <c r="A138" s="187">
        <v>40513</v>
      </c>
      <c r="B138" s="183">
        <v>-4.7814326999999999</v>
      </c>
      <c r="C138" s="190">
        <v>0</v>
      </c>
      <c r="D138" s="183">
        <v>0</v>
      </c>
      <c r="E138" s="183">
        <v>0</v>
      </c>
      <c r="F138" s="183">
        <v>0</v>
      </c>
      <c r="G138" s="336">
        <v>-4.7814326999999999</v>
      </c>
      <c r="H138" s="183"/>
      <c r="I138" s="183">
        <v>0</v>
      </c>
      <c r="J138" s="183">
        <v>0</v>
      </c>
      <c r="K138" s="183">
        <v>0</v>
      </c>
      <c r="L138" s="183">
        <v>0</v>
      </c>
      <c r="M138" s="183">
        <v>0</v>
      </c>
      <c r="N138" s="336">
        <v>0</v>
      </c>
      <c r="O138" s="315"/>
      <c r="P138" s="315">
        <v>0</v>
      </c>
      <c r="Q138" s="315">
        <v>0</v>
      </c>
      <c r="R138" s="315">
        <v>0</v>
      </c>
      <c r="S138" s="315">
        <v>0</v>
      </c>
      <c r="T138" s="336">
        <v>0</v>
      </c>
      <c r="U138" s="183"/>
      <c r="V138" s="187">
        <v>40513</v>
      </c>
      <c r="W138" s="448">
        <v>-4.7814326999999999</v>
      </c>
      <c r="X138" s="448">
        <v>0</v>
      </c>
      <c r="Y138" s="448">
        <v>0</v>
      </c>
      <c r="Z138" s="449">
        <v>-4.7814326999999999</v>
      </c>
    </row>
    <row r="139" spans="1:62" s="181" customFormat="1" ht="12.95" customHeight="1" x14ac:dyDescent="0.2">
      <c r="A139" s="186">
        <v>40544</v>
      </c>
      <c r="B139" s="30">
        <v>-6.3837066</v>
      </c>
      <c r="C139" s="26">
        <v>0</v>
      </c>
      <c r="D139" s="30">
        <v>0</v>
      </c>
      <c r="E139" s="30">
        <v>0</v>
      </c>
      <c r="F139" s="30">
        <v>0</v>
      </c>
      <c r="G139" s="334">
        <v>-6.3837066</v>
      </c>
      <c r="H139" s="30"/>
      <c r="I139" s="30">
        <v>0</v>
      </c>
      <c r="J139" s="30">
        <v>0</v>
      </c>
      <c r="K139" s="30">
        <v>0</v>
      </c>
      <c r="L139" s="30">
        <v>0</v>
      </c>
      <c r="M139" s="30">
        <v>0</v>
      </c>
      <c r="N139" s="334">
        <v>0</v>
      </c>
      <c r="O139" s="314"/>
      <c r="P139" s="314">
        <v>0</v>
      </c>
      <c r="Q139" s="314">
        <v>0</v>
      </c>
      <c r="R139" s="314">
        <v>0</v>
      </c>
      <c r="S139" s="314">
        <v>0</v>
      </c>
      <c r="T139" s="334">
        <v>0</v>
      </c>
      <c r="U139" s="30"/>
      <c r="V139" s="186">
        <v>40544</v>
      </c>
      <c r="W139" s="445">
        <v>-6.3837066</v>
      </c>
      <c r="X139" s="445">
        <v>0</v>
      </c>
      <c r="Y139" s="445">
        <v>0</v>
      </c>
      <c r="Z139" s="446">
        <v>-6.3837066</v>
      </c>
    </row>
    <row r="140" spans="1:62" s="181" customFormat="1" ht="12.95" customHeight="1" x14ac:dyDescent="0.2">
      <c r="A140" s="186">
        <v>40575</v>
      </c>
      <c r="B140" s="30">
        <v>-3.9728702999999999</v>
      </c>
      <c r="C140" s="26">
        <v>0</v>
      </c>
      <c r="D140" s="30">
        <v>0</v>
      </c>
      <c r="E140" s="30">
        <v>0</v>
      </c>
      <c r="F140" s="30">
        <v>0</v>
      </c>
      <c r="G140" s="334">
        <v>-3.9728702999999999</v>
      </c>
      <c r="H140" s="30"/>
      <c r="I140" s="30">
        <v>0</v>
      </c>
      <c r="J140" s="30">
        <v>0</v>
      </c>
      <c r="K140" s="30">
        <v>0</v>
      </c>
      <c r="L140" s="30">
        <v>0</v>
      </c>
      <c r="M140" s="30">
        <v>0</v>
      </c>
      <c r="N140" s="334">
        <v>0</v>
      </c>
      <c r="O140" s="314"/>
      <c r="P140" s="314">
        <v>0</v>
      </c>
      <c r="Q140" s="314">
        <v>0</v>
      </c>
      <c r="R140" s="314">
        <v>0</v>
      </c>
      <c r="S140" s="314">
        <v>0</v>
      </c>
      <c r="T140" s="334">
        <v>0</v>
      </c>
      <c r="U140" s="30"/>
      <c r="V140" s="186">
        <v>40575</v>
      </c>
      <c r="W140" s="445">
        <v>-3.9728702999999999</v>
      </c>
      <c r="X140" s="445">
        <v>0</v>
      </c>
      <c r="Y140" s="445">
        <v>0</v>
      </c>
      <c r="Z140" s="446">
        <v>-3.9728702999999999</v>
      </c>
    </row>
    <row r="141" spans="1:62" s="181" customFormat="1" ht="12.95" customHeight="1" thickBot="1" x14ac:dyDescent="0.25">
      <c r="A141" s="654" t="s">
        <v>16</v>
      </c>
      <c r="B141" s="302">
        <v>2414.1074140999995</v>
      </c>
      <c r="C141" s="302">
        <v>84.37920619999997</v>
      </c>
      <c r="D141" s="302">
        <v>0</v>
      </c>
      <c r="E141" s="302">
        <v>0</v>
      </c>
      <c r="F141" s="302">
        <v>0</v>
      </c>
      <c r="G141" s="355">
        <v>2498.4866203000001</v>
      </c>
      <c r="H141" s="654"/>
      <c r="I141" s="303">
        <v>-23249.870412300006</v>
      </c>
      <c r="J141" s="303">
        <v>-2594</v>
      </c>
      <c r="K141" s="303">
        <v>21938.885869600002</v>
      </c>
      <c r="L141" s="303">
        <v>-326.20787749999994</v>
      </c>
      <c r="M141" s="303">
        <v>0</v>
      </c>
      <c r="N141" s="358">
        <v>-4231.1924201999991</v>
      </c>
      <c r="O141" s="303"/>
      <c r="P141" s="303">
        <v>0</v>
      </c>
      <c r="Q141" s="303">
        <v>0</v>
      </c>
      <c r="R141" s="303">
        <v>0</v>
      </c>
      <c r="S141" s="303">
        <v>0</v>
      </c>
      <c r="T141" s="358">
        <v>0</v>
      </c>
      <c r="U141" s="304"/>
      <c r="V141" s="305" t="s">
        <v>4</v>
      </c>
      <c r="W141" s="459">
        <v>2498.4866203000001</v>
      </c>
      <c r="X141" s="459">
        <v>-2676.4723293999996</v>
      </c>
      <c r="Y141" s="459">
        <v>0</v>
      </c>
      <c r="Z141" s="459">
        <v>-177.98570910000038</v>
      </c>
    </row>
    <row r="142" spans="1:62" ht="12.95" customHeight="1" thickTop="1" x14ac:dyDescent="0.2">
      <c r="A142" s="33"/>
      <c r="B142" s="33"/>
      <c r="C142" s="33"/>
      <c r="D142" s="33"/>
      <c r="E142" s="33"/>
      <c r="F142" s="33"/>
      <c r="G142" s="33"/>
      <c r="H142" s="33"/>
      <c r="I142" s="29"/>
      <c r="J142" s="29"/>
      <c r="K142" s="29"/>
      <c r="L142" s="29"/>
      <c r="M142" s="29"/>
      <c r="N142" s="23"/>
      <c r="O142" s="23"/>
      <c r="P142" s="23"/>
      <c r="Q142" s="23"/>
      <c r="R142" s="23"/>
      <c r="S142" s="23"/>
      <c r="T142" s="23"/>
      <c r="U142" s="35"/>
      <c r="AA142" s="181"/>
      <c r="AB142" s="181"/>
      <c r="AC142" s="181"/>
      <c r="AD142" s="181"/>
      <c r="AE142" s="181"/>
      <c r="AF142" s="181"/>
      <c r="AG142" s="181"/>
      <c r="AH142" s="181"/>
      <c r="AI142" s="181"/>
      <c r="AJ142" s="181"/>
      <c r="AK142" s="181"/>
      <c r="AL142" s="181"/>
      <c r="AM142" s="181"/>
      <c r="AN142" s="181"/>
      <c r="AO142" s="181"/>
      <c r="AP142" s="181"/>
      <c r="AQ142" s="181"/>
      <c r="AR142" s="181"/>
      <c r="AS142" s="181"/>
      <c r="AT142" s="181"/>
      <c r="AU142" s="181"/>
      <c r="AV142" s="181"/>
      <c r="AW142" s="181"/>
      <c r="AX142" s="181"/>
      <c r="AY142" s="181"/>
      <c r="AZ142" s="181"/>
      <c r="BA142" s="181"/>
      <c r="BB142" s="181"/>
      <c r="BC142" s="181"/>
      <c r="BD142" s="181"/>
      <c r="BE142" s="181"/>
      <c r="BF142" s="181"/>
      <c r="BG142" s="181"/>
      <c r="BH142" s="181"/>
      <c r="BI142" s="181"/>
      <c r="BJ142" s="181"/>
    </row>
    <row r="143" spans="1:62" ht="12.95" customHeight="1" x14ac:dyDescent="0.2">
      <c r="A143" s="33"/>
      <c r="B143" s="33"/>
      <c r="C143" s="33"/>
      <c r="D143" s="33"/>
      <c r="E143" s="33"/>
      <c r="F143" s="33"/>
      <c r="G143" s="33"/>
      <c r="H143" s="33"/>
      <c r="I143" s="29"/>
      <c r="J143" s="29"/>
      <c r="K143" s="29"/>
      <c r="L143" s="29"/>
      <c r="M143" s="29"/>
      <c r="N143" s="23"/>
      <c r="O143" s="23"/>
      <c r="P143" s="23"/>
      <c r="Q143" s="23"/>
      <c r="R143" s="23"/>
      <c r="S143" s="23"/>
      <c r="T143" s="23"/>
      <c r="U143" s="35"/>
      <c r="AA143" s="181"/>
      <c r="AB143" s="181"/>
      <c r="AC143" s="181"/>
      <c r="AD143" s="181"/>
      <c r="AE143" s="181"/>
      <c r="AF143" s="181"/>
      <c r="AG143" s="181"/>
      <c r="AH143" s="181"/>
      <c r="AI143" s="181"/>
      <c r="AJ143" s="181"/>
      <c r="AK143" s="181"/>
      <c r="AL143" s="181"/>
      <c r="AM143" s="181"/>
      <c r="AN143" s="181"/>
      <c r="AO143" s="181"/>
      <c r="AP143" s="181"/>
      <c r="AQ143" s="181"/>
      <c r="AR143" s="181"/>
      <c r="AS143" s="181"/>
      <c r="AT143" s="181"/>
      <c r="AU143" s="181"/>
      <c r="AV143" s="181"/>
      <c r="AW143" s="181"/>
      <c r="AX143" s="181"/>
      <c r="AY143" s="181"/>
      <c r="AZ143" s="181"/>
      <c r="BA143" s="181"/>
      <c r="BB143" s="181"/>
      <c r="BC143" s="181"/>
      <c r="BD143" s="181"/>
      <c r="BE143" s="181"/>
      <c r="BF143" s="181"/>
      <c r="BG143" s="181"/>
      <c r="BH143" s="181"/>
      <c r="BI143" s="181"/>
      <c r="BJ143" s="181"/>
    </row>
    <row r="144" spans="1:62" ht="12.95" customHeight="1" x14ac:dyDescent="0.2">
      <c r="A144" s="33"/>
      <c r="B144" s="33"/>
      <c r="C144" s="33"/>
      <c r="D144" s="33"/>
      <c r="E144" s="33"/>
      <c r="F144" s="33"/>
      <c r="G144" s="33"/>
      <c r="H144" s="33"/>
      <c r="I144" s="29"/>
      <c r="J144" s="29"/>
      <c r="K144" s="29"/>
      <c r="L144" s="29"/>
      <c r="M144" s="29"/>
      <c r="N144" s="23"/>
      <c r="O144" s="23"/>
      <c r="P144" s="23"/>
      <c r="Q144" s="23"/>
      <c r="R144" s="23"/>
      <c r="S144" s="23"/>
      <c r="T144" s="23"/>
      <c r="U144" s="35"/>
      <c r="AA144" s="181"/>
      <c r="AB144" s="181"/>
      <c r="AC144" s="181"/>
      <c r="AD144" s="181"/>
      <c r="AE144" s="181"/>
      <c r="AF144" s="181"/>
      <c r="AG144" s="181"/>
      <c r="AH144" s="181"/>
      <c r="AI144" s="181"/>
      <c r="AJ144" s="181"/>
      <c r="AK144" s="181"/>
      <c r="AL144" s="181"/>
      <c r="AM144" s="181"/>
      <c r="AN144" s="181"/>
      <c r="AO144" s="181"/>
      <c r="AP144" s="181"/>
      <c r="AQ144" s="181"/>
      <c r="AR144" s="181"/>
      <c r="AS144" s="181"/>
      <c r="AT144" s="181"/>
      <c r="AU144" s="181"/>
      <c r="AV144" s="181"/>
      <c r="AW144" s="181"/>
      <c r="AX144" s="181"/>
      <c r="AY144" s="181"/>
      <c r="AZ144" s="181"/>
      <c r="BA144" s="181"/>
      <c r="BB144" s="181"/>
      <c r="BC144" s="181"/>
      <c r="BD144" s="181"/>
      <c r="BE144" s="181"/>
      <c r="BF144" s="181"/>
      <c r="BG144" s="181"/>
      <c r="BH144" s="181"/>
      <c r="BI144" s="181"/>
      <c r="BJ144" s="181"/>
    </row>
    <row r="145" spans="1:62" ht="12.95" customHeight="1" x14ac:dyDescent="0.2">
      <c r="A145" s="33"/>
      <c r="B145" s="33"/>
      <c r="C145" s="33"/>
      <c r="D145" s="33"/>
      <c r="E145" s="33"/>
      <c r="F145" s="33"/>
      <c r="G145" s="33"/>
      <c r="H145" s="33"/>
      <c r="I145" s="29"/>
      <c r="J145" s="29"/>
      <c r="K145" s="29"/>
      <c r="L145" s="29"/>
      <c r="M145" s="29"/>
      <c r="N145" s="23"/>
      <c r="O145" s="23"/>
      <c r="P145" s="23"/>
      <c r="Q145" s="23"/>
      <c r="R145" s="23"/>
      <c r="S145" s="23"/>
      <c r="T145" s="23"/>
      <c r="U145" s="35"/>
      <c r="AQ145" s="181"/>
      <c r="AR145" s="181"/>
      <c r="AS145" s="181"/>
      <c r="AT145" s="181"/>
      <c r="AU145" s="181"/>
      <c r="AV145" s="181"/>
      <c r="AW145" s="181"/>
      <c r="AX145" s="181"/>
      <c r="AY145" s="181"/>
      <c r="AZ145" s="181"/>
      <c r="BA145" s="181"/>
      <c r="BB145" s="181"/>
      <c r="BC145" s="181"/>
      <c r="BD145" s="181"/>
      <c r="BE145" s="181"/>
      <c r="BF145" s="181"/>
      <c r="BG145" s="181"/>
      <c r="BH145" s="181"/>
      <c r="BI145" s="181"/>
      <c r="BJ145" s="181"/>
    </row>
    <row r="146" spans="1:62" ht="12.95" customHeight="1" x14ac:dyDescent="0.2">
      <c r="A146" s="33"/>
      <c r="B146" s="33"/>
      <c r="C146" s="33"/>
      <c r="D146" s="33"/>
      <c r="E146" s="33"/>
      <c r="F146" s="33"/>
      <c r="G146" s="33"/>
      <c r="H146" s="33"/>
      <c r="I146" s="29"/>
      <c r="J146" s="29"/>
      <c r="K146" s="29"/>
      <c r="L146" s="29"/>
      <c r="M146" s="29"/>
      <c r="N146" s="23"/>
      <c r="O146" s="23"/>
      <c r="P146" s="23"/>
      <c r="Q146" s="23"/>
      <c r="R146" s="23"/>
      <c r="S146" s="23"/>
      <c r="T146" s="23"/>
      <c r="U146" s="35"/>
    </row>
    <row r="147" spans="1:62" ht="12.95" customHeight="1" x14ac:dyDescent="0.2">
      <c r="A147" s="33"/>
      <c r="B147" s="33"/>
      <c r="C147" s="33"/>
      <c r="D147" s="33"/>
      <c r="E147" s="33"/>
      <c r="F147" s="33"/>
      <c r="G147" s="33"/>
      <c r="H147" s="33"/>
      <c r="I147" s="29"/>
      <c r="J147" s="29"/>
      <c r="K147" s="29"/>
      <c r="L147" s="29"/>
      <c r="M147" s="29"/>
      <c r="N147" s="23"/>
      <c r="O147" s="23"/>
      <c r="P147" s="23"/>
      <c r="Q147" s="23"/>
      <c r="R147" s="23"/>
      <c r="S147" s="23"/>
      <c r="T147" s="23"/>
      <c r="U147" s="35"/>
    </row>
    <row r="148" spans="1:62" ht="12.95" customHeight="1" x14ac:dyDescent="0.2">
      <c r="A148" s="33"/>
      <c r="B148" s="33"/>
      <c r="C148" s="33"/>
      <c r="D148" s="33"/>
      <c r="E148" s="33"/>
      <c r="F148" s="33"/>
      <c r="G148" s="33"/>
      <c r="H148" s="33"/>
      <c r="I148" s="29"/>
      <c r="J148" s="29"/>
      <c r="K148" s="29"/>
      <c r="L148" s="29"/>
      <c r="M148" s="29"/>
      <c r="N148" s="23"/>
      <c r="O148" s="23"/>
      <c r="P148" s="23"/>
      <c r="Q148" s="23"/>
      <c r="R148" s="23"/>
      <c r="S148" s="23"/>
      <c r="T148" s="23"/>
      <c r="U148" s="35"/>
    </row>
    <row r="149" spans="1:62" ht="12.95" customHeight="1" x14ac:dyDescent="0.2">
      <c r="A149" s="33"/>
      <c r="B149" s="33"/>
      <c r="C149" s="33"/>
      <c r="D149" s="33"/>
      <c r="E149" s="33"/>
      <c r="F149" s="33"/>
      <c r="G149" s="33"/>
      <c r="H149" s="33"/>
      <c r="I149" s="29"/>
      <c r="J149" s="29"/>
      <c r="K149" s="29"/>
      <c r="L149" s="29"/>
      <c r="M149" s="29"/>
      <c r="N149" s="23"/>
      <c r="O149" s="23"/>
      <c r="P149" s="23"/>
      <c r="Q149" s="23"/>
      <c r="R149" s="23"/>
      <c r="S149" s="23"/>
      <c r="T149" s="23"/>
      <c r="U149" s="35"/>
    </row>
    <row r="150" spans="1:62" ht="12.95" customHeight="1" x14ac:dyDescent="0.2">
      <c r="A150" s="33"/>
      <c r="B150" s="33"/>
      <c r="C150" s="33"/>
      <c r="D150" s="33"/>
      <c r="E150" s="33"/>
      <c r="F150" s="33"/>
      <c r="G150" s="33"/>
      <c r="H150" s="33"/>
      <c r="I150" s="29"/>
      <c r="J150" s="29"/>
      <c r="K150" s="29"/>
      <c r="L150" s="29"/>
      <c r="M150" s="29"/>
      <c r="N150" s="23"/>
      <c r="O150" s="23"/>
      <c r="P150" s="23"/>
      <c r="Q150" s="23"/>
      <c r="R150" s="23"/>
      <c r="S150" s="23"/>
      <c r="T150" s="23"/>
      <c r="U150" s="35"/>
    </row>
    <row r="151" spans="1:62" ht="12.95" customHeight="1" x14ac:dyDescent="0.2">
      <c r="A151" s="33"/>
      <c r="B151" s="33"/>
      <c r="C151" s="33"/>
      <c r="D151" s="33"/>
      <c r="E151" s="33"/>
      <c r="F151" s="33"/>
      <c r="G151" s="33"/>
      <c r="H151" s="33"/>
      <c r="I151" s="29"/>
      <c r="J151" s="29"/>
      <c r="K151" s="29"/>
      <c r="L151" s="29"/>
      <c r="M151" s="29"/>
      <c r="N151" s="23"/>
      <c r="O151" s="23"/>
      <c r="P151" s="23"/>
      <c r="Q151" s="23"/>
      <c r="R151" s="23"/>
      <c r="S151" s="23"/>
      <c r="T151" s="23"/>
      <c r="U151" s="35"/>
    </row>
    <row r="152" spans="1:62" ht="12.95" customHeight="1" x14ac:dyDescent="0.2">
      <c r="A152" s="33"/>
      <c r="B152" s="33"/>
      <c r="C152" s="33"/>
      <c r="D152" s="33"/>
      <c r="E152" s="33"/>
      <c r="F152" s="33"/>
      <c r="G152" s="33"/>
      <c r="H152" s="33"/>
      <c r="I152" s="29"/>
      <c r="J152" s="29"/>
      <c r="K152" s="29"/>
      <c r="L152" s="29"/>
      <c r="M152" s="29"/>
      <c r="N152" s="23"/>
      <c r="O152" s="23"/>
      <c r="P152" s="23"/>
      <c r="Q152" s="23"/>
      <c r="R152" s="23"/>
      <c r="S152" s="23"/>
      <c r="T152" s="23"/>
      <c r="U152" s="35"/>
    </row>
    <row r="153" spans="1:62" ht="12.95" customHeight="1" x14ac:dyDescent="0.2">
      <c r="A153" s="33"/>
      <c r="B153" s="33"/>
      <c r="C153" s="33"/>
      <c r="D153" s="33"/>
      <c r="E153" s="33"/>
      <c r="F153" s="33"/>
      <c r="G153" s="33"/>
      <c r="H153" s="33"/>
      <c r="I153" s="29"/>
      <c r="J153" s="29"/>
      <c r="K153" s="29"/>
      <c r="L153" s="29"/>
      <c r="M153" s="29"/>
      <c r="N153" s="23"/>
      <c r="O153" s="23"/>
      <c r="P153" s="23"/>
      <c r="Q153" s="23"/>
      <c r="R153" s="23"/>
      <c r="S153" s="23"/>
      <c r="T153" s="23"/>
      <c r="U153" s="35"/>
    </row>
    <row r="154" spans="1:62" x14ac:dyDescent="0.2">
      <c r="A154" s="33"/>
      <c r="B154" s="33"/>
      <c r="C154" s="33"/>
      <c r="D154" s="33"/>
      <c r="E154" s="33"/>
      <c r="F154" s="33"/>
      <c r="G154" s="33"/>
      <c r="H154" s="33"/>
      <c r="I154" s="29"/>
      <c r="J154" s="29"/>
      <c r="K154" s="29"/>
      <c r="L154" s="29"/>
      <c r="M154" s="29"/>
      <c r="N154" s="23"/>
      <c r="O154" s="23"/>
      <c r="P154" s="23"/>
      <c r="Q154" s="23"/>
      <c r="R154" s="23"/>
      <c r="S154" s="23"/>
      <c r="T154" s="23"/>
      <c r="U154" s="35"/>
    </row>
    <row r="155" spans="1:62" x14ac:dyDescent="0.2">
      <c r="A155" s="19"/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35"/>
    </row>
    <row r="156" spans="1:62" x14ac:dyDescent="0.2">
      <c r="A156" s="28"/>
      <c r="B156" s="28"/>
      <c r="C156" s="28"/>
      <c r="D156" s="28"/>
      <c r="E156" s="28"/>
      <c r="F156" s="28"/>
      <c r="G156" s="28"/>
      <c r="H156" s="28"/>
      <c r="I156" s="36"/>
      <c r="J156" s="36"/>
      <c r="K156" s="36"/>
      <c r="L156" s="36"/>
      <c r="M156" s="36"/>
      <c r="N156" s="28"/>
      <c r="O156" s="28"/>
      <c r="P156" s="28"/>
      <c r="Q156" s="28"/>
      <c r="R156" s="28"/>
      <c r="S156" s="28"/>
      <c r="T156" s="28"/>
      <c r="U156" s="35"/>
    </row>
    <row r="157" spans="1:62" x14ac:dyDescent="0.2">
      <c r="A157" s="37"/>
      <c r="B157" s="37"/>
      <c r="C157" s="37"/>
      <c r="D157" s="37"/>
      <c r="E157" s="37"/>
      <c r="F157" s="37"/>
      <c r="G157" s="37"/>
      <c r="H157" s="37"/>
      <c r="I157" s="36"/>
      <c r="J157" s="36"/>
      <c r="K157" s="36"/>
      <c r="L157" s="36"/>
      <c r="M157" s="36"/>
      <c r="N157" s="28"/>
      <c r="O157" s="28"/>
      <c r="P157" s="28"/>
      <c r="Q157" s="28"/>
      <c r="R157" s="28"/>
      <c r="S157" s="28"/>
      <c r="T157" s="28"/>
      <c r="U157" s="35"/>
    </row>
    <row r="158" spans="1:62" x14ac:dyDescent="0.2">
      <c r="A158" s="37"/>
      <c r="B158" s="37"/>
      <c r="C158" s="37"/>
      <c r="D158" s="37"/>
      <c r="E158" s="37"/>
      <c r="F158" s="37"/>
      <c r="G158" s="37"/>
      <c r="H158" s="37"/>
      <c r="I158" s="36"/>
      <c r="J158" s="36"/>
      <c r="K158" s="36"/>
      <c r="L158" s="36"/>
      <c r="M158" s="36"/>
      <c r="N158" s="28"/>
      <c r="O158" s="28"/>
      <c r="P158" s="28"/>
      <c r="Q158" s="28"/>
      <c r="R158" s="28"/>
      <c r="S158" s="28"/>
      <c r="T158" s="28"/>
      <c r="U158" s="35"/>
    </row>
    <row r="159" spans="1:62" x14ac:dyDescent="0.2">
      <c r="A159" s="38"/>
      <c r="B159" s="38"/>
      <c r="C159" s="38"/>
      <c r="D159" s="38"/>
      <c r="E159" s="38"/>
      <c r="F159" s="38"/>
      <c r="G159" s="38"/>
      <c r="H159" s="38"/>
      <c r="I159" s="39"/>
      <c r="J159" s="39"/>
      <c r="K159" s="39"/>
      <c r="L159" s="39"/>
      <c r="M159" s="39"/>
      <c r="N159" s="38"/>
      <c r="P159" s="38"/>
      <c r="Q159" s="38"/>
      <c r="R159" s="38"/>
      <c r="S159" s="38"/>
      <c r="T159" s="38"/>
    </row>
    <row r="160" spans="1:62" x14ac:dyDescent="0.2">
      <c r="A160" s="38"/>
      <c r="B160" s="38"/>
      <c r="C160" s="38"/>
      <c r="D160" s="38"/>
      <c r="E160" s="38"/>
      <c r="F160" s="38"/>
      <c r="G160" s="38"/>
      <c r="H160" s="38"/>
      <c r="I160" s="39"/>
      <c r="J160" s="39"/>
      <c r="K160" s="39"/>
      <c r="L160" s="39"/>
      <c r="M160" s="39"/>
      <c r="N160" s="38"/>
      <c r="P160" s="38"/>
      <c r="Q160" s="38"/>
      <c r="R160" s="38"/>
      <c r="S160" s="38"/>
      <c r="T160" s="38"/>
    </row>
    <row r="161" spans="1:20" x14ac:dyDescent="0.2">
      <c r="A161" s="38"/>
      <c r="B161" s="38"/>
      <c r="C161" s="38"/>
      <c r="D161" s="38"/>
      <c r="E161" s="38"/>
      <c r="F161" s="38"/>
      <c r="G161" s="38"/>
      <c r="H161" s="38"/>
      <c r="I161" s="39"/>
      <c r="J161" s="39"/>
      <c r="K161" s="39"/>
      <c r="L161" s="39"/>
      <c r="M161" s="39"/>
      <c r="N161" s="38"/>
      <c r="P161" s="38"/>
      <c r="Q161" s="38"/>
      <c r="R161" s="38"/>
      <c r="S161" s="38"/>
      <c r="T161" s="38"/>
    </row>
    <row r="162" spans="1:20" x14ac:dyDescent="0.2">
      <c r="A162" s="38"/>
      <c r="B162" s="38"/>
      <c r="C162" s="38"/>
      <c r="D162" s="38"/>
      <c r="E162" s="38"/>
      <c r="F162" s="38"/>
      <c r="G162" s="38"/>
      <c r="H162" s="38"/>
      <c r="I162" s="39"/>
      <c r="J162" s="39"/>
      <c r="K162" s="39"/>
      <c r="L162" s="39"/>
      <c r="M162" s="39"/>
      <c r="N162" s="38"/>
      <c r="P162" s="38"/>
      <c r="Q162" s="38"/>
      <c r="R162" s="38"/>
      <c r="S162" s="38"/>
      <c r="T162" s="38"/>
    </row>
    <row r="163" spans="1:20" x14ac:dyDescent="0.2">
      <c r="A163" s="38"/>
      <c r="B163" s="38"/>
      <c r="C163" s="38"/>
      <c r="D163" s="38"/>
      <c r="E163" s="38"/>
      <c r="F163" s="38"/>
      <c r="G163" s="38"/>
      <c r="H163" s="38"/>
      <c r="I163" s="38"/>
      <c r="J163" s="38"/>
      <c r="K163" s="38"/>
      <c r="L163" s="38"/>
      <c r="M163" s="38"/>
      <c r="N163" s="38"/>
      <c r="P163" s="38"/>
      <c r="Q163" s="38"/>
      <c r="R163" s="38"/>
      <c r="S163" s="38"/>
      <c r="T163" s="38"/>
    </row>
    <row r="164" spans="1:20" x14ac:dyDescent="0.2">
      <c r="A164" s="38"/>
      <c r="B164" s="38"/>
      <c r="C164" s="38"/>
      <c r="D164" s="38"/>
      <c r="E164" s="38"/>
      <c r="F164" s="38"/>
      <c r="G164" s="38"/>
      <c r="H164" s="38"/>
      <c r="I164" s="38"/>
      <c r="J164" s="38"/>
      <c r="K164" s="38"/>
      <c r="L164" s="38"/>
      <c r="M164" s="38"/>
      <c r="N164" s="38"/>
      <c r="P164" s="38"/>
      <c r="Q164" s="38"/>
      <c r="R164" s="38"/>
      <c r="S164" s="38"/>
      <c r="T164" s="38"/>
    </row>
    <row r="165" spans="1:20" x14ac:dyDescent="0.2">
      <c r="A165" s="38"/>
      <c r="B165" s="38"/>
      <c r="C165" s="38"/>
      <c r="D165" s="38"/>
      <c r="E165" s="38"/>
      <c r="F165" s="38"/>
      <c r="G165" s="38"/>
      <c r="H165" s="38"/>
      <c r="I165" s="38"/>
      <c r="J165" s="38"/>
      <c r="K165" s="38"/>
      <c r="L165" s="38"/>
      <c r="M165" s="38"/>
      <c r="N165" s="38"/>
      <c r="P165" s="38"/>
      <c r="Q165" s="38"/>
      <c r="R165" s="38"/>
      <c r="S165" s="38"/>
      <c r="T165" s="38"/>
    </row>
    <row r="166" spans="1:20" x14ac:dyDescent="0.2">
      <c r="A166" s="38"/>
      <c r="B166" s="38"/>
      <c r="C166" s="38"/>
      <c r="D166" s="38"/>
      <c r="E166" s="38"/>
      <c r="F166" s="38"/>
      <c r="G166" s="38"/>
      <c r="H166" s="38"/>
      <c r="I166" s="38"/>
      <c r="J166" s="38"/>
      <c r="K166" s="38"/>
      <c r="L166" s="38"/>
      <c r="M166" s="38"/>
      <c r="N166" s="38"/>
      <c r="P166" s="38"/>
      <c r="Q166" s="38"/>
      <c r="R166" s="38"/>
      <c r="S166" s="38"/>
      <c r="T166" s="38"/>
    </row>
    <row r="167" spans="1:20" x14ac:dyDescent="0.2">
      <c r="A167" s="38"/>
      <c r="B167" s="38"/>
      <c r="C167" s="38"/>
      <c r="D167" s="38"/>
      <c r="E167" s="38"/>
      <c r="F167" s="38"/>
      <c r="G167" s="38"/>
      <c r="H167" s="38"/>
      <c r="I167" s="38"/>
      <c r="J167" s="38"/>
      <c r="K167" s="38"/>
      <c r="L167" s="38"/>
      <c r="M167" s="38"/>
      <c r="N167" s="38"/>
      <c r="P167" s="38"/>
      <c r="Q167" s="38"/>
      <c r="R167" s="38"/>
      <c r="S167" s="38"/>
      <c r="T167" s="38"/>
    </row>
    <row r="168" spans="1:20" x14ac:dyDescent="0.2">
      <c r="A168" s="38"/>
      <c r="B168" s="38"/>
      <c r="C168" s="38"/>
      <c r="D168" s="38"/>
      <c r="E168" s="38"/>
      <c r="F168" s="38"/>
      <c r="G168" s="38"/>
      <c r="H168" s="38"/>
      <c r="I168" s="38"/>
      <c r="J168" s="38"/>
      <c r="K168" s="38"/>
      <c r="L168" s="38"/>
      <c r="M168" s="38"/>
      <c r="N168" s="38"/>
      <c r="P168" s="38"/>
      <c r="Q168" s="38"/>
      <c r="R168" s="38"/>
      <c r="S168" s="38"/>
      <c r="T168" s="38"/>
    </row>
    <row r="169" spans="1:20" x14ac:dyDescent="0.2">
      <c r="A169" s="38"/>
      <c r="B169" s="38"/>
      <c r="C169" s="38"/>
      <c r="D169" s="38"/>
      <c r="E169" s="38"/>
      <c r="F169" s="38"/>
      <c r="G169" s="38"/>
      <c r="H169" s="38"/>
      <c r="I169" s="38"/>
      <c r="J169" s="38"/>
      <c r="K169" s="38"/>
      <c r="L169" s="38"/>
      <c r="M169" s="38"/>
      <c r="N169" s="38"/>
      <c r="P169" s="38"/>
      <c r="Q169" s="38"/>
      <c r="R169" s="38"/>
      <c r="S169" s="38"/>
      <c r="T169" s="38"/>
    </row>
    <row r="170" spans="1:20" x14ac:dyDescent="0.2">
      <c r="A170" s="38"/>
      <c r="B170" s="38"/>
      <c r="C170" s="38"/>
      <c r="D170" s="38"/>
      <c r="E170" s="38"/>
      <c r="F170" s="38"/>
      <c r="G170" s="38"/>
      <c r="H170" s="38"/>
      <c r="I170" s="38"/>
      <c r="J170" s="38"/>
      <c r="K170" s="38"/>
      <c r="L170" s="38"/>
      <c r="M170" s="38"/>
      <c r="N170" s="38"/>
      <c r="P170" s="38"/>
      <c r="Q170" s="38"/>
      <c r="R170" s="38"/>
      <c r="S170" s="38"/>
      <c r="T170" s="38"/>
    </row>
    <row r="171" spans="1:20" x14ac:dyDescent="0.2">
      <c r="A171" s="38"/>
      <c r="B171" s="38"/>
      <c r="C171" s="38"/>
      <c r="D171" s="38"/>
      <c r="E171" s="38"/>
      <c r="F171" s="38"/>
      <c r="G171" s="38"/>
      <c r="H171" s="38"/>
      <c r="I171" s="38"/>
      <c r="J171" s="38"/>
      <c r="K171" s="38"/>
      <c r="L171" s="38"/>
      <c r="M171" s="38"/>
      <c r="N171" s="38"/>
      <c r="P171" s="38"/>
      <c r="Q171" s="38"/>
      <c r="R171" s="38"/>
      <c r="S171" s="38"/>
      <c r="T171" s="38"/>
    </row>
    <row r="172" spans="1:20" x14ac:dyDescent="0.2">
      <c r="A172" s="38"/>
      <c r="B172" s="38"/>
      <c r="C172" s="38"/>
      <c r="D172" s="38"/>
      <c r="E172" s="38"/>
      <c r="F172" s="38"/>
      <c r="G172" s="38"/>
      <c r="H172" s="38"/>
      <c r="I172" s="38"/>
      <c r="J172" s="38"/>
      <c r="K172" s="38"/>
      <c r="L172" s="38"/>
      <c r="M172" s="38"/>
      <c r="N172" s="38"/>
      <c r="P172" s="38"/>
      <c r="Q172" s="38"/>
      <c r="R172" s="38"/>
      <c r="S172" s="38"/>
      <c r="T172" s="38"/>
    </row>
    <row r="173" spans="1:20" x14ac:dyDescent="0.2">
      <c r="A173" s="38"/>
      <c r="B173" s="38"/>
      <c r="C173" s="38"/>
      <c r="D173" s="38"/>
      <c r="E173" s="38"/>
      <c r="F173" s="38"/>
      <c r="G173" s="38"/>
      <c r="H173" s="38"/>
      <c r="I173" s="38"/>
      <c r="J173" s="38"/>
      <c r="K173" s="38"/>
      <c r="L173" s="38"/>
      <c r="M173" s="38"/>
      <c r="N173" s="38"/>
      <c r="P173" s="38"/>
      <c r="Q173" s="38"/>
      <c r="R173" s="38"/>
      <c r="S173" s="38"/>
      <c r="T173" s="38"/>
    </row>
    <row r="174" spans="1:20" x14ac:dyDescent="0.2">
      <c r="A174" s="38"/>
      <c r="B174" s="38"/>
      <c r="C174" s="38"/>
      <c r="D174" s="38"/>
      <c r="E174" s="38"/>
      <c r="F174" s="38"/>
      <c r="G174" s="38"/>
      <c r="H174" s="38"/>
      <c r="I174" s="38"/>
      <c r="J174" s="38"/>
      <c r="K174" s="38"/>
      <c r="L174" s="38"/>
      <c r="M174" s="38"/>
      <c r="N174" s="38"/>
      <c r="P174" s="38"/>
      <c r="Q174" s="38"/>
      <c r="R174" s="38"/>
      <c r="S174" s="38"/>
      <c r="T174" s="38"/>
    </row>
    <row r="175" spans="1:20" x14ac:dyDescent="0.2">
      <c r="A175" s="38"/>
      <c r="B175" s="38"/>
      <c r="C175" s="38"/>
      <c r="D175" s="38"/>
      <c r="E175" s="38"/>
      <c r="F175" s="38"/>
      <c r="G175" s="38"/>
      <c r="H175" s="38"/>
      <c r="I175" s="38"/>
      <c r="J175" s="38"/>
      <c r="K175" s="38"/>
      <c r="L175" s="38"/>
      <c r="M175" s="38"/>
      <c r="N175" s="38"/>
      <c r="P175" s="38"/>
      <c r="Q175" s="38"/>
      <c r="R175" s="38"/>
      <c r="S175" s="38"/>
      <c r="T175" s="38"/>
    </row>
    <row r="176" spans="1:20" x14ac:dyDescent="0.2">
      <c r="A176" s="38"/>
      <c r="B176" s="38"/>
      <c r="C176" s="38"/>
      <c r="D176" s="38"/>
      <c r="E176" s="38"/>
      <c r="F176" s="38"/>
      <c r="G176" s="38"/>
      <c r="H176" s="38"/>
      <c r="I176" s="38"/>
      <c r="J176" s="38"/>
      <c r="K176" s="38"/>
      <c r="L176" s="38"/>
      <c r="M176" s="38"/>
      <c r="N176" s="38"/>
      <c r="P176" s="38"/>
      <c r="Q176" s="38"/>
      <c r="R176" s="38"/>
      <c r="S176" s="38"/>
      <c r="T176" s="38"/>
    </row>
    <row r="177" spans="1:20" x14ac:dyDescent="0.2">
      <c r="A177" s="38"/>
      <c r="B177" s="38"/>
      <c r="C177" s="38"/>
      <c r="D177" s="38"/>
      <c r="E177" s="38"/>
      <c r="F177" s="38"/>
      <c r="G177" s="38"/>
      <c r="H177" s="38"/>
      <c r="I177" s="38"/>
      <c r="J177" s="38"/>
      <c r="K177" s="38"/>
      <c r="L177" s="38"/>
      <c r="M177" s="38"/>
      <c r="N177" s="38"/>
      <c r="P177" s="38"/>
      <c r="Q177" s="38"/>
      <c r="R177" s="38"/>
      <c r="S177" s="38"/>
      <c r="T177" s="38"/>
    </row>
    <row r="178" spans="1:20" x14ac:dyDescent="0.2">
      <c r="A178" s="38"/>
      <c r="B178" s="38"/>
      <c r="C178" s="38"/>
      <c r="D178" s="38"/>
      <c r="E178" s="38"/>
      <c r="F178" s="38"/>
      <c r="G178" s="38"/>
      <c r="H178" s="38"/>
      <c r="I178" s="38"/>
      <c r="J178" s="38"/>
      <c r="K178" s="38"/>
      <c r="L178" s="38"/>
      <c r="M178" s="38"/>
      <c r="N178" s="38"/>
      <c r="P178" s="38"/>
      <c r="Q178" s="38"/>
      <c r="R178" s="38"/>
      <c r="S178" s="38"/>
      <c r="T178" s="38"/>
    </row>
    <row r="179" spans="1:20" x14ac:dyDescent="0.2">
      <c r="A179" s="38"/>
      <c r="B179" s="38"/>
      <c r="C179" s="38"/>
      <c r="D179" s="38"/>
      <c r="E179" s="38"/>
      <c r="F179" s="38"/>
      <c r="G179" s="38"/>
      <c r="H179" s="38"/>
      <c r="I179" s="38"/>
      <c r="J179" s="38"/>
      <c r="K179" s="38"/>
      <c r="L179" s="38"/>
      <c r="M179" s="38"/>
      <c r="N179" s="38"/>
      <c r="P179" s="38"/>
      <c r="Q179" s="38"/>
      <c r="R179" s="38"/>
      <c r="S179" s="38"/>
      <c r="T179" s="38"/>
    </row>
    <row r="180" spans="1:20" x14ac:dyDescent="0.2">
      <c r="A180" s="38"/>
      <c r="B180" s="38"/>
      <c r="C180" s="38"/>
      <c r="D180" s="38"/>
      <c r="E180" s="38"/>
      <c r="F180" s="38"/>
      <c r="G180" s="38"/>
      <c r="H180" s="38"/>
      <c r="I180" s="38"/>
      <c r="J180" s="38"/>
      <c r="K180" s="38"/>
      <c r="L180" s="38"/>
      <c r="M180" s="38"/>
      <c r="N180" s="38"/>
      <c r="P180" s="38"/>
      <c r="Q180" s="38"/>
      <c r="R180" s="38"/>
      <c r="S180" s="38"/>
      <c r="T180" s="38"/>
    </row>
    <row r="181" spans="1:20" x14ac:dyDescent="0.2">
      <c r="A181" s="38"/>
      <c r="B181" s="38"/>
      <c r="C181" s="38"/>
      <c r="D181" s="38"/>
      <c r="E181" s="38"/>
      <c r="F181" s="38"/>
      <c r="G181" s="38"/>
      <c r="H181" s="38"/>
      <c r="I181" s="38"/>
      <c r="J181" s="38"/>
      <c r="K181" s="38"/>
      <c r="L181" s="38"/>
      <c r="M181" s="38"/>
      <c r="N181" s="38"/>
      <c r="P181" s="38"/>
      <c r="Q181" s="38"/>
      <c r="R181" s="38"/>
      <c r="S181" s="38"/>
      <c r="T181" s="38"/>
    </row>
    <row r="182" spans="1:20" x14ac:dyDescent="0.2">
      <c r="A182" s="38"/>
      <c r="B182" s="38"/>
      <c r="C182" s="38"/>
      <c r="D182" s="38"/>
      <c r="E182" s="38"/>
      <c r="F182" s="38"/>
      <c r="G182" s="38"/>
      <c r="H182" s="38"/>
      <c r="I182" s="38"/>
      <c r="J182" s="38"/>
      <c r="K182" s="38"/>
      <c r="L182" s="38"/>
      <c r="M182" s="38"/>
      <c r="N182" s="38"/>
      <c r="P182" s="38"/>
      <c r="Q182" s="38"/>
      <c r="R182" s="38"/>
      <c r="S182" s="38"/>
      <c r="T182" s="38"/>
    </row>
    <row r="183" spans="1:20" x14ac:dyDescent="0.2">
      <c r="A183" s="38"/>
      <c r="B183" s="38"/>
      <c r="C183" s="38"/>
      <c r="D183" s="38"/>
      <c r="E183" s="38"/>
      <c r="F183" s="38"/>
      <c r="G183" s="38"/>
      <c r="H183" s="38"/>
      <c r="I183" s="38"/>
      <c r="J183" s="38"/>
      <c r="K183" s="38"/>
      <c r="L183" s="38"/>
      <c r="M183" s="38"/>
      <c r="N183" s="38"/>
      <c r="P183" s="38"/>
      <c r="Q183" s="38"/>
      <c r="R183" s="38"/>
      <c r="S183" s="38"/>
      <c r="T183" s="38"/>
    </row>
    <row r="184" spans="1:20" x14ac:dyDescent="0.2">
      <c r="A184" s="38"/>
      <c r="B184" s="38"/>
      <c r="C184" s="38"/>
      <c r="D184" s="38"/>
      <c r="E184" s="38"/>
      <c r="F184" s="38"/>
      <c r="G184" s="38"/>
      <c r="H184" s="38"/>
      <c r="I184" s="38"/>
      <c r="J184" s="38"/>
      <c r="K184" s="38"/>
      <c r="L184" s="38"/>
      <c r="M184" s="38"/>
      <c r="N184" s="38"/>
      <c r="P184" s="38"/>
      <c r="Q184" s="38"/>
      <c r="R184" s="38"/>
      <c r="S184" s="38"/>
      <c r="T184" s="38"/>
    </row>
    <row r="185" spans="1:20" x14ac:dyDescent="0.2">
      <c r="A185" s="38"/>
      <c r="B185" s="38"/>
      <c r="C185" s="38"/>
      <c r="D185" s="38"/>
      <c r="E185" s="38"/>
      <c r="F185" s="38"/>
      <c r="G185" s="38"/>
      <c r="H185" s="38"/>
      <c r="I185" s="38"/>
      <c r="J185" s="38"/>
      <c r="K185" s="38"/>
      <c r="L185" s="38"/>
      <c r="M185" s="38"/>
      <c r="N185" s="38"/>
      <c r="P185" s="38"/>
      <c r="Q185" s="38"/>
      <c r="R185" s="38"/>
      <c r="S185" s="38"/>
      <c r="T185" s="38"/>
    </row>
    <row r="186" spans="1:20" x14ac:dyDescent="0.2">
      <c r="A186" s="38"/>
      <c r="B186" s="38"/>
      <c r="C186" s="38"/>
      <c r="D186" s="38"/>
      <c r="E186" s="38"/>
      <c r="F186" s="38"/>
      <c r="G186" s="38"/>
      <c r="H186" s="38"/>
      <c r="I186" s="38"/>
      <c r="J186" s="38"/>
      <c r="K186" s="38"/>
      <c r="L186" s="38"/>
      <c r="M186" s="38"/>
      <c r="N186" s="38"/>
      <c r="P186" s="38"/>
      <c r="Q186" s="38"/>
      <c r="R186" s="38"/>
      <c r="S186" s="38"/>
      <c r="T186" s="38"/>
    </row>
    <row r="187" spans="1:20" x14ac:dyDescent="0.2">
      <c r="A187" s="38"/>
      <c r="B187" s="38"/>
      <c r="C187" s="38"/>
      <c r="D187" s="38"/>
      <c r="E187" s="38"/>
      <c r="F187" s="38"/>
      <c r="G187" s="38"/>
      <c r="H187" s="38"/>
      <c r="I187" s="38"/>
      <c r="J187" s="38"/>
      <c r="K187" s="38"/>
      <c r="L187" s="38"/>
      <c r="M187" s="38"/>
      <c r="N187" s="38"/>
      <c r="P187" s="38"/>
      <c r="Q187" s="38"/>
      <c r="R187" s="38"/>
      <c r="S187" s="38"/>
      <c r="T187" s="38"/>
    </row>
    <row r="188" spans="1:20" x14ac:dyDescent="0.2">
      <c r="A188" s="38"/>
      <c r="B188" s="38"/>
      <c r="C188" s="38"/>
      <c r="D188" s="38"/>
      <c r="E188" s="38"/>
      <c r="F188" s="38"/>
      <c r="G188" s="38"/>
      <c r="H188" s="38"/>
      <c r="I188" s="38"/>
      <c r="J188" s="38"/>
      <c r="K188" s="38"/>
      <c r="L188" s="38"/>
      <c r="M188" s="38"/>
      <c r="N188" s="38"/>
      <c r="P188" s="38"/>
      <c r="Q188" s="38"/>
      <c r="R188" s="38"/>
      <c r="S188" s="38"/>
      <c r="T188" s="38"/>
    </row>
    <row r="189" spans="1:20" x14ac:dyDescent="0.2">
      <c r="A189" s="38"/>
      <c r="B189" s="38"/>
      <c r="C189" s="38"/>
      <c r="D189" s="38"/>
      <c r="E189" s="38"/>
      <c r="F189" s="38"/>
      <c r="G189" s="38"/>
      <c r="H189" s="38"/>
      <c r="I189" s="38"/>
      <c r="J189" s="38"/>
      <c r="K189" s="38"/>
      <c r="L189" s="38"/>
      <c r="M189" s="38"/>
      <c r="N189" s="38"/>
      <c r="P189" s="38"/>
      <c r="Q189" s="38"/>
      <c r="R189" s="38"/>
      <c r="S189" s="38"/>
      <c r="T189" s="38"/>
    </row>
  </sheetData>
  <phoneticPr fontId="51" type="noConversion"/>
  <printOptions horizontalCentered="1" gridLines="1"/>
  <pageMargins left="0.25" right="0.25" top="0.25" bottom="0.25" header="0" footer="0"/>
  <pageSetup paperSize="5" scale="59" fitToHeight="3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BJ189"/>
  <sheetViews>
    <sheetView showGridLines="0" zoomScale="75" workbookViewId="0">
      <selection activeCell="A5" sqref="A5:AZ200"/>
    </sheetView>
  </sheetViews>
  <sheetFormatPr defaultRowHeight="12.75" x14ac:dyDescent="0.2"/>
  <cols>
    <col min="1" max="1" width="13.109375" style="3" bestFit="1" customWidth="1"/>
    <col min="2" max="5" width="10.5546875" style="3" customWidth="1"/>
    <col min="6" max="6" width="8.5546875" style="3" customWidth="1"/>
    <col min="7" max="7" width="10.5546875" style="3" customWidth="1"/>
    <col min="8" max="8" width="3.5546875" style="3" customWidth="1"/>
    <col min="9" max="14" width="10.5546875" style="3" customWidth="1"/>
    <col min="15" max="15" width="3.5546875" style="38" customWidth="1"/>
    <col min="16" max="20" width="10.5546875" style="3" customWidth="1"/>
    <col min="21" max="21" width="3.5546875" style="1" customWidth="1"/>
    <col min="22" max="22" width="11.5546875" style="1" customWidth="1"/>
    <col min="23" max="25" width="10.5546875" style="1" customWidth="1"/>
    <col min="26" max="26" width="11.5546875" style="1" customWidth="1"/>
  </cols>
  <sheetData>
    <row r="1" spans="1:62" x14ac:dyDescent="0.2">
      <c r="A1" s="328"/>
      <c r="B1" s="328"/>
      <c r="C1" s="328"/>
      <c r="D1" s="328"/>
      <c r="E1" s="328"/>
      <c r="F1" s="328"/>
      <c r="G1" s="328"/>
      <c r="H1" s="328"/>
      <c r="I1" s="329"/>
      <c r="J1" s="329"/>
      <c r="K1" s="329"/>
      <c r="L1" s="329"/>
      <c r="M1" s="329"/>
      <c r="N1" s="330"/>
      <c r="O1" s="330"/>
      <c r="P1" s="330"/>
      <c r="Q1" s="330"/>
      <c r="R1" s="330"/>
      <c r="S1" s="330"/>
      <c r="T1" s="330"/>
      <c r="U1" s="330"/>
      <c r="V1" s="35"/>
      <c r="W1" s="35"/>
      <c r="X1" s="35"/>
      <c r="Y1" s="35"/>
      <c r="Z1" s="35"/>
    </row>
    <row r="2" spans="1:62" ht="5.0999999999999996" customHeight="1" thickBot="1" x14ac:dyDescent="0.25">
      <c r="A2" s="2"/>
      <c r="B2" s="2"/>
      <c r="C2" s="2"/>
      <c r="D2" s="2"/>
      <c r="E2" s="2"/>
      <c r="F2" s="2"/>
      <c r="G2" s="2"/>
      <c r="H2" s="2"/>
      <c r="I2" s="38"/>
      <c r="J2" s="38"/>
      <c r="K2" s="38" t="s">
        <v>7</v>
      </c>
      <c r="L2" s="38"/>
      <c r="M2" s="38"/>
      <c r="N2" s="38"/>
      <c r="P2" s="38"/>
      <c r="Q2" s="38"/>
      <c r="R2" s="38"/>
      <c r="S2" s="38"/>
      <c r="T2" s="38"/>
      <c r="U2" s="353"/>
      <c r="V2" s="353"/>
      <c r="W2" s="353"/>
      <c r="X2" s="353"/>
      <c r="Y2" s="353"/>
      <c r="Z2" s="353"/>
    </row>
    <row r="3" spans="1:62" ht="27" customHeight="1" thickBot="1" x14ac:dyDescent="0.35">
      <c r="A3" s="346" t="s">
        <v>177</v>
      </c>
      <c r="B3" s="347"/>
      <c r="C3" s="347"/>
      <c r="D3" s="347"/>
      <c r="E3" s="347"/>
      <c r="F3" s="347"/>
      <c r="G3" s="347"/>
      <c r="H3" s="347"/>
      <c r="I3" s="347"/>
      <c r="J3" s="347"/>
      <c r="K3" s="347"/>
      <c r="L3" s="347"/>
      <c r="M3" s="347"/>
      <c r="N3" s="347"/>
      <c r="O3" s="347"/>
      <c r="P3" s="347"/>
      <c r="Q3" s="347"/>
      <c r="R3" s="347"/>
      <c r="S3" s="347"/>
      <c r="T3" s="347"/>
      <c r="U3" s="347"/>
      <c r="V3" s="347"/>
      <c r="W3" s="347"/>
      <c r="X3" s="347"/>
      <c r="Y3" s="347"/>
      <c r="Z3" s="348"/>
    </row>
    <row r="4" spans="1:62" ht="5.0999999999999996" customHeight="1" x14ac:dyDescent="0.2">
      <c r="A4" s="354"/>
      <c r="B4" s="354"/>
      <c r="C4" s="354"/>
      <c r="D4" s="354"/>
      <c r="E4" s="354"/>
      <c r="F4" s="354"/>
      <c r="G4" s="354"/>
      <c r="H4" s="354"/>
      <c r="I4" s="38"/>
      <c r="J4" s="38"/>
      <c r="K4" s="38"/>
      <c r="L4" s="38"/>
      <c r="M4" s="38"/>
      <c r="N4" s="38"/>
      <c r="P4" s="38"/>
      <c r="Q4" s="38"/>
      <c r="R4" s="38"/>
      <c r="S4" s="38"/>
      <c r="T4" s="38"/>
      <c r="U4" s="353"/>
      <c r="V4" s="353"/>
      <c r="W4" s="353"/>
      <c r="X4" s="353"/>
      <c r="Y4" s="353"/>
      <c r="Z4" s="353"/>
    </row>
    <row r="5" spans="1:62" ht="18" x14ac:dyDescent="0.25">
      <c r="A5" s="323">
        <v>37014</v>
      </c>
      <c r="B5" s="324"/>
      <c r="C5" s="324"/>
      <c r="D5" s="324"/>
      <c r="E5" s="324"/>
      <c r="F5" s="324"/>
      <c r="G5" s="324"/>
      <c r="H5" s="324"/>
      <c r="I5" s="324"/>
      <c r="J5" s="324"/>
      <c r="K5" s="324"/>
      <c r="L5" s="324"/>
      <c r="M5" s="324"/>
      <c r="N5" s="324"/>
      <c r="O5" s="324"/>
      <c r="P5" s="324"/>
      <c r="Q5" s="324"/>
      <c r="R5" s="324"/>
      <c r="S5" s="324"/>
      <c r="T5" s="324"/>
      <c r="U5" s="325"/>
      <c r="V5" s="326"/>
      <c r="W5" s="326"/>
      <c r="X5" s="326"/>
      <c r="Y5" s="326"/>
      <c r="Z5" s="326"/>
    </row>
    <row r="6" spans="1:62" x14ac:dyDescent="0.2">
      <c r="A6" s="7" t="s">
        <v>7</v>
      </c>
      <c r="B6" s="7"/>
      <c r="C6" s="7"/>
      <c r="D6" s="7"/>
      <c r="E6" s="7"/>
      <c r="F6" s="7"/>
      <c r="G6" s="7"/>
      <c r="H6" s="7"/>
      <c r="I6" s="5" t="s">
        <v>7</v>
      </c>
      <c r="J6" s="5"/>
      <c r="K6" s="5" t="s">
        <v>7</v>
      </c>
      <c r="L6" s="5"/>
      <c r="M6" s="5"/>
      <c r="N6" s="7"/>
      <c r="O6" s="7"/>
      <c r="P6" s="7"/>
      <c r="Q6" s="7"/>
      <c r="R6" s="7"/>
      <c r="S6" s="7"/>
      <c r="T6" s="7"/>
      <c r="Z6" s="7" t="s">
        <v>7</v>
      </c>
    </row>
    <row r="7" spans="1:62" x14ac:dyDescent="0.2">
      <c r="A7" s="8" t="s">
        <v>7</v>
      </c>
      <c r="B7" s="438" t="s">
        <v>227</v>
      </c>
      <c r="C7" s="439"/>
      <c r="D7" s="439"/>
      <c r="E7" s="439"/>
      <c r="F7" s="439"/>
      <c r="G7" s="460"/>
      <c r="H7" s="8"/>
      <c r="I7" s="438" t="s">
        <v>228</v>
      </c>
      <c r="J7" s="439"/>
      <c r="K7" s="439"/>
      <c r="L7" s="439"/>
      <c r="M7" s="439"/>
      <c r="N7" s="440"/>
      <c r="O7" s="327"/>
      <c r="P7" s="438" t="s">
        <v>175</v>
      </c>
      <c r="Q7" s="439"/>
      <c r="R7" s="439"/>
      <c r="S7" s="439"/>
      <c r="T7" s="440"/>
      <c r="W7" s="438" t="s">
        <v>229</v>
      </c>
      <c r="X7" s="439"/>
      <c r="Y7" s="439"/>
      <c r="Z7" s="440"/>
    </row>
    <row r="8" spans="1:62" x14ac:dyDescent="0.2">
      <c r="A8" s="9"/>
      <c r="B8" s="11"/>
      <c r="C8" s="11"/>
      <c r="D8" s="256" t="s">
        <v>9</v>
      </c>
      <c r="E8" s="307" t="s">
        <v>10</v>
      </c>
      <c r="F8" s="165" t="s">
        <v>7</v>
      </c>
      <c r="G8" s="13" t="s">
        <v>7</v>
      </c>
      <c r="H8" s="10"/>
      <c r="I8" s="11"/>
      <c r="J8" s="11"/>
      <c r="K8" s="11"/>
      <c r="L8" s="307" t="s">
        <v>10</v>
      </c>
      <c r="M8" s="11"/>
      <c r="N8"/>
      <c r="O8" s="327"/>
      <c r="P8"/>
      <c r="Q8"/>
      <c r="R8"/>
      <c r="S8"/>
      <c r="T8"/>
      <c r="U8" s="12"/>
      <c r="Z8" s="1" t="s">
        <v>7</v>
      </c>
    </row>
    <row r="9" spans="1:62" s="11" customFormat="1" ht="12" x14ac:dyDescent="0.2">
      <c r="A9" s="14"/>
      <c r="B9" s="15" t="s">
        <v>5</v>
      </c>
      <c r="C9" s="15" t="s">
        <v>11</v>
      </c>
      <c r="D9" s="15" t="s">
        <v>12</v>
      </c>
      <c r="E9" s="15" t="s">
        <v>13</v>
      </c>
      <c r="F9" s="15" t="s">
        <v>15</v>
      </c>
      <c r="G9" s="15" t="s">
        <v>14</v>
      </c>
      <c r="H9" s="14"/>
      <c r="I9" s="15" t="s">
        <v>5</v>
      </c>
      <c r="J9" s="15" t="s">
        <v>11</v>
      </c>
      <c r="K9" s="15" t="s">
        <v>12</v>
      </c>
      <c r="L9" s="15" t="s">
        <v>13</v>
      </c>
      <c r="M9" s="15" t="s">
        <v>15</v>
      </c>
      <c r="N9" s="320" t="s">
        <v>14</v>
      </c>
      <c r="O9" s="351"/>
      <c r="P9" s="15" t="s">
        <v>169</v>
      </c>
      <c r="Q9" s="15" t="s">
        <v>170</v>
      </c>
      <c r="R9" s="15" t="s">
        <v>171</v>
      </c>
      <c r="S9" s="15" t="s">
        <v>172</v>
      </c>
      <c r="T9" s="320" t="s">
        <v>14</v>
      </c>
      <c r="U9" s="18"/>
      <c r="V9" s="41"/>
      <c r="W9" s="321" t="s">
        <v>16</v>
      </c>
      <c r="X9" s="321" t="s">
        <v>16</v>
      </c>
      <c r="Y9" s="321" t="s">
        <v>16</v>
      </c>
      <c r="Z9" s="321" t="s">
        <v>16</v>
      </c>
    </row>
    <row r="10" spans="1:62" s="22" customFormat="1" ht="12" thickBot="1" x14ac:dyDescent="0.25">
      <c r="A10" s="20" t="s">
        <v>7</v>
      </c>
      <c r="B10" s="20" t="s">
        <v>7</v>
      </c>
      <c r="C10" s="20" t="s">
        <v>7</v>
      </c>
      <c r="D10" s="20" t="s">
        <v>7</v>
      </c>
      <c r="E10" s="20" t="s">
        <v>7</v>
      </c>
      <c r="F10" s="20" t="s">
        <v>7</v>
      </c>
      <c r="G10" s="20"/>
      <c r="H10" s="20"/>
      <c r="I10" s="20" t="s">
        <v>7</v>
      </c>
      <c r="J10" s="20" t="s">
        <v>7</v>
      </c>
      <c r="K10" s="20" t="s">
        <v>7</v>
      </c>
      <c r="L10" s="20" t="s">
        <v>7</v>
      </c>
      <c r="M10" s="20" t="s">
        <v>7</v>
      </c>
      <c r="N10" s="15"/>
      <c r="O10" s="15"/>
      <c r="P10" s="20" t="s">
        <v>7</v>
      </c>
      <c r="Q10" s="20" t="s">
        <v>7</v>
      </c>
      <c r="R10" s="20" t="s">
        <v>7</v>
      </c>
      <c r="S10" s="20" t="s">
        <v>7</v>
      </c>
      <c r="T10" s="15"/>
      <c r="U10" s="21"/>
      <c r="V10" s="16"/>
      <c r="W10" s="16" t="s">
        <v>230</v>
      </c>
      <c r="X10" s="16" t="s">
        <v>231</v>
      </c>
      <c r="Y10" s="16" t="s">
        <v>232</v>
      </c>
      <c r="Z10" s="16" t="s">
        <v>65</v>
      </c>
    </row>
    <row r="11" spans="1:62" s="22" customFormat="1" ht="12.95" customHeight="1" thickBot="1" x14ac:dyDescent="0.25">
      <c r="A11" s="23"/>
      <c r="B11" s="24">
        <v>2414.1074140999995</v>
      </c>
      <c r="C11" s="24">
        <v>84.37920619999997</v>
      </c>
      <c r="D11" s="24">
        <v>0</v>
      </c>
      <c r="E11" s="24">
        <v>0</v>
      </c>
      <c r="F11" s="24">
        <v>0</v>
      </c>
      <c r="G11" s="340">
        <v>2498.4866203000001</v>
      </c>
      <c r="H11" s="23"/>
      <c r="I11" s="24">
        <v>-63.966348800002443</v>
      </c>
      <c r="J11" s="25">
        <v>-2594</v>
      </c>
      <c r="K11" s="24">
        <v>-302.19182110000003</v>
      </c>
      <c r="L11" s="24">
        <v>0</v>
      </c>
      <c r="M11" s="24">
        <v>0</v>
      </c>
      <c r="N11" s="340">
        <v>-2960.1581699000012</v>
      </c>
      <c r="O11" s="308"/>
      <c r="P11" s="24">
        <v>0</v>
      </c>
      <c r="Q11" s="24">
        <v>0</v>
      </c>
      <c r="R11" s="24">
        <v>0</v>
      </c>
      <c r="S11" s="24">
        <v>0</v>
      </c>
      <c r="T11" s="340">
        <v>0</v>
      </c>
      <c r="U11" s="1"/>
      <c r="V11" s="23" t="s">
        <v>20</v>
      </c>
      <c r="W11" s="441">
        <v>2498.4866203000001</v>
      </c>
      <c r="X11" s="441">
        <v>-2960.1581699000012</v>
      </c>
      <c r="Y11" s="441">
        <v>0</v>
      </c>
      <c r="Z11" s="441">
        <v>-461.67154960000107</v>
      </c>
    </row>
    <row r="12" spans="1:62" s="22" customFormat="1" ht="12.95" customHeight="1" x14ac:dyDescent="0.2">
      <c r="A12" s="23"/>
      <c r="B12" s="23"/>
      <c r="C12" s="23"/>
      <c r="D12" s="23"/>
      <c r="E12" s="23" t="s">
        <v>7</v>
      </c>
      <c r="F12" s="23"/>
      <c r="G12" s="21"/>
      <c r="H12" s="23"/>
      <c r="I12" s="23"/>
      <c r="J12" s="23"/>
      <c r="K12" s="23"/>
      <c r="L12" s="23"/>
      <c r="M12" s="23"/>
      <c r="N12" s="21"/>
      <c r="O12" s="309"/>
      <c r="P12" s="21"/>
      <c r="Q12" s="21"/>
      <c r="R12" s="21"/>
      <c r="S12" s="21"/>
      <c r="T12" s="21"/>
      <c r="U12" s="1"/>
      <c r="V12" s="23"/>
      <c r="W12" s="21"/>
      <c r="X12" s="21"/>
      <c r="Y12" s="21"/>
      <c r="Z12" s="21"/>
    </row>
    <row r="13" spans="1:62" s="261" customFormat="1" ht="12.95" customHeight="1" x14ac:dyDescent="0.2">
      <c r="A13" s="182" t="s">
        <v>21</v>
      </c>
      <c r="B13" s="182">
        <v>9.5783941999999982</v>
      </c>
      <c r="C13" s="182">
        <v>-57</v>
      </c>
      <c r="D13" s="182">
        <v>0</v>
      </c>
      <c r="E13" s="182">
        <v>0</v>
      </c>
      <c r="F13" s="182">
        <v>0</v>
      </c>
      <c r="G13" s="333">
        <v>-47.421605800000009</v>
      </c>
      <c r="H13" s="182"/>
      <c r="I13" s="182">
        <v>-5626.9973445000014</v>
      </c>
      <c r="J13" s="182">
        <v>4746</v>
      </c>
      <c r="K13" s="182">
        <v>-302.19182110000003</v>
      </c>
      <c r="L13" s="182">
        <v>0</v>
      </c>
      <c r="M13" s="182">
        <v>0</v>
      </c>
      <c r="N13" s="356">
        <v>-1183.1891656000005</v>
      </c>
      <c r="O13" s="182"/>
      <c r="P13" s="182">
        <v>0</v>
      </c>
      <c r="Q13" s="182">
        <v>0</v>
      </c>
      <c r="R13" s="182">
        <v>0</v>
      </c>
      <c r="S13" s="182">
        <v>0</v>
      </c>
      <c r="T13" s="356">
        <v>0</v>
      </c>
      <c r="U13" s="182"/>
      <c r="V13" s="182" t="s">
        <v>21</v>
      </c>
      <c r="W13" s="443">
        <v>-47.421605800000009</v>
      </c>
      <c r="X13" s="443">
        <v>-1183.1891656000005</v>
      </c>
      <c r="Y13" s="443">
        <v>0</v>
      </c>
      <c r="Z13" s="443">
        <v>-1230.6107714000004</v>
      </c>
      <c r="AA13" s="181"/>
      <c r="AB13" s="181"/>
      <c r="AC13" s="181"/>
      <c r="AD13" s="181"/>
      <c r="AE13" s="181"/>
      <c r="AF13" s="181"/>
      <c r="AG13" s="181"/>
      <c r="AH13" s="181"/>
      <c r="AI13" s="181"/>
      <c r="AJ13" s="181"/>
      <c r="AK13" s="181"/>
      <c r="AL13" s="181"/>
      <c r="AM13" s="181"/>
      <c r="AN13" s="181"/>
      <c r="AO13" s="181"/>
      <c r="AP13" s="181"/>
      <c r="AQ13" s="181"/>
      <c r="AR13" s="181"/>
      <c r="AS13" s="181"/>
      <c r="AT13" s="181"/>
      <c r="AU13" s="181"/>
      <c r="AV13" s="181"/>
      <c r="AW13" s="181"/>
      <c r="AX13" s="181"/>
      <c r="AY13" s="181"/>
      <c r="AZ13" s="181"/>
      <c r="BA13" s="181"/>
      <c r="BB13" s="181"/>
      <c r="BC13" s="181"/>
      <c r="BD13" s="181"/>
      <c r="BE13" s="181"/>
      <c r="BF13" s="181"/>
      <c r="BG13" s="181"/>
      <c r="BH13" s="181"/>
      <c r="BI13" s="181"/>
      <c r="BJ13" s="181"/>
    </row>
    <row r="14" spans="1:62" s="185" customFormat="1" ht="12.95" customHeight="1" x14ac:dyDescent="0.2">
      <c r="A14" s="23" t="s">
        <v>22</v>
      </c>
      <c r="B14" s="23">
        <v>66.528798800000033</v>
      </c>
      <c r="C14" s="23">
        <v>50</v>
      </c>
      <c r="D14" s="23">
        <v>0</v>
      </c>
      <c r="E14" s="23">
        <v>0</v>
      </c>
      <c r="F14" s="23">
        <v>0</v>
      </c>
      <c r="G14" s="332">
        <v>116.52879880000003</v>
      </c>
      <c r="H14" s="23"/>
      <c r="I14" s="23">
        <v>7873.0672541999993</v>
      </c>
      <c r="J14" s="23">
        <v>-8412</v>
      </c>
      <c r="K14" s="23">
        <v>0</v>
      </c>
      <c r="L14" s="23">
        <v>0</v>
      </c>
      <c r="M14" s="23">
        <v>0</v>
      </c>
      <c r="N14" s="350">
        <v>-538.93274580000002</v>
      </c>
      <c r="O14" s="23"/>
      <c r="P14" s="23">
        <v>0</v>
      </c>
      <c r="Q14" s="23">
        <v>0</v>
      </c>
      <c r="R14" s="23">
        <v>0</v>
      </c>
      <c r="S14" s="23">
        <v>0</v>
      </c>
      <c r="T14" s="350">
        <v>0</v>
      </c>
      <c r="U14" s="23"/>
      <c r="V14" s="23" t="s">
        <v>22</v>
      </c>
      <c r="W14" s="442">
        <v>116.52879880000003</v>
      </c>
      <c r="X14" s="442">
        <v>-538.93274580000002</v>
      </c>
      <c r="Y14" s="442">
        <v>0</v>
      </c>
      <c r="Z14" s="442">
        <v>-422.40394700000002</v>
      </c>
      <c r="AA14" s="181">
        <v>-211.20197350000001</v>
      </c>
      <c r="AB14" s="181"/>
      <c r="AC14" s="181"/>
      <c r="AD14" s="181"/>
      <c r="AE14" s="181"/>
      <c r="AF14" s="181"/>
      <c r="AG14" s="181"/>
      <c r="AH14" s="181"/>
      <c r="AI14" s="181"/>
      <c r="AJ14" s="181"/>
      <c r="AK14" s="181"/>
      <c r="AL14" s="181"/>
      <c r="AM14" s="181"/>
      <c r="AN14" s="181"/>
      <c r="AO14" s="181"/>
      <c r="AP14" s="181"/>
      <c r="AQ14" s="181"/>
      <c r="AR14" s="181"/>
      <c r="AS14" s="181"/>
      <c r="AT14" s="181"/>
      <c r="AU14" s="181"/>
      <c r="AV14" s="181"/>
      <c r="AW14" s="181"/>
      <c r="AX14" s="181"/>
      <c r="AY14" s="181"/>
      <c r="AZ14" s="181"/>
      <c r="BA14" s="181"/>
      <c r="BB14" s="181"/>
      <c r="BC14" s="181"/>
      <c r="BD14" s="181"/>
      <c r="BE14" s="181"/>
      <c r="BF14" s="181"/>
      <c r="BG14" s="181"/>
      <c r="BH14" s="181"/>
      <c r="BI14" s="181"/>
      <c r="BJ14" s="181"/>
    </row>
    <row r="15" spans="1:62" s="185" customFormat="1" ht="12.95" customHeight="1" x14ac:dyDescent="0.2">
      <c r="A15" s="23" t="s">
        <v>23</v>
      </c>
      <c r="B15" s="23">
        <v>819.64397800000006</v>
      </c>
      <c r="C15" s="23">
        <v>10.842493599999999</v>
      </c>
      <c r="D15" s="23">
        <v>0</v>
      </c>
      <c r="E15" s="23">
        <v>0</v>
      </c>
      <c r="F15" s="23">
        <v>0</v>
      </c>
      <c r="G15" s="332">
        <v>830.48647160000007</v>
      </c>
      <c r="H15" s="23"/>
      <c r="I15" s="23">
        <v>-1031.1520373999999</v>
      </c>
      <c r="J15" s="23">
        <v>528</v>
      </c>
      <c r="K15" s="23">
        <v>0</v>
      </c>
      <c r="L15" s="23">
        <v>0</v>
      </c>
      <c r="M15" s="23">
        <v>0</v>
      </c>
      <c r="N15" s="350">
        <v>-503.15203739999993</v>
      </c>
      <c r="O15" s="23"/>
      <c r="P15" s="23">
        <v>0</v>
      </c>
      <c r="Q15" s="23">
        <v>0</v>
      </c>
      <c r="R15" s="23">
        <v>0</v>
      </c>
      <c r="S15" s="23">
        <v>0</v>
      </c>
      <c r="T15" s="350">
        <v>0</v>
      </c>
      <c r="U15" s="23"/>
      <c r="V15" s="23" t="s">
        <v>23</v>
      </c>
      <c r="W15" s="442">
        <v>830.48647160000007</v>
      </c>
      <c r="X15" s="442">
        <v>-503.15203739999993</v>
      </c>
      <c r="Y15" s="442">
        <v>0</v>
      </c>
      <c r="Z15" s="442">
        <v>327.33443420000015</v>
      </c>
      <c r="AA15" s="181">
        <v>196.40066052000009</v>
      </c>
      <c r="AB15" s="181"/>
      <c r="AC15" s="181"/>
      <c r="AD15" s="181"/>
      <c r="AE15" s="181"/>
      <c r="AF15" s="181"/>
      <c r="AG15" s="181"/>
      <c r="AH15" s="181"/>
      <c r="AI15" s="181"/>
      <c r="AJ15" s="181"/>
      <c r="AK15" s="181"/>
      <c r="AL15" s="181"/>
      <c r="AM15" s="181"/>
      <c r="AN15" s="181"/>
      <c r="AO15" s="181"/>
      <c r="AP15" s="181"/>
      <c r="AQ15" s="181"/>
      <c r="AR15" s="181"/>
      <c r="AS15" s="181"/>
      <c r="AT15" s="181"/>
      <c r="AU15" s="181"/>
      <c r="AV15" s="181"/>
      <c r="AW15" s="181"/>
      <c r="AX15" s="181"/>
      <c r="AY15" s="181"/>
      <c r="AZ15" s="181"/>
      <c r="BA15" s="181"/>
      <c r="BB15" s="181"/>
      <c r="BC15" s="181"/>
      <c r="BD15" s="181"/>
      <c r="BE15" s="181"/>
      <c r="BF15" s="181"/>
      <c r="BG15" s="181"/>
      <c r="BH15" s="181"/>
      <c r="BI15" s="181"/>
      <c r="BJ15" s="181"/>
    </row>
    <row r="16" spans="1:62" s="185" customFormat="1" ht="12.95" customHeight="1" x14ac:dyDescent="0.2">
      <c r="A16" s="23" t="s">
        <v>24</v>
      </c>
      <c r="B16" s="23">
        <v>447.99259929999999</v>
      </c>
      <c r="C16" s="23">
        <v>10.234294</v>
      </c>
      <c r="D16" s="23">
        <v>0</v>
      </c>
      <c r="E16" s="23">
        <v>0</v>
      </c>
      <c r="F16" s="23">
        <v>0</v>
      </c>
      <c r="G16" s="332">
        <v>458.22689329999997</v>
      </c>
      <c r="H16" s="23"/>
      <c r="I16" s="23">
        <v>-299.22281609999999</v>
      </c>
      <c r="J16" s="23">
        <v>-36</v>
      </c>
      <c r="K16" s="23">
        <v>0</v>
      </c>
      <c r="L16" s="23">
        <v>0</v>
      </c>
      <c r="M16" s="23">
        <v>0</v>
      </c>
      <c r="N16" s="350">
        <v>-335.22281609999999</v>
      </c>
      <c r="O16" s="23"/>
      <c r="P16" s="23">
        <v>0</v>
      </c>
      <c r="Q16" s="23">
        <v>0</v>
      </c>
      <c r="R16" s="23">
        <v>0</v>
      </c>
      <c r="S16" s="23">
        <v>0</v>
      </c>
      <c r="T16" s="350">
        <v>0</v>
      </c>
      <c r="U16" s="23"/>
      <c r="V16" s="23" t="s">
        <v>24</v>
      </c>
      <c r="W16" s="442">
        <v>458.22689329999997</v>
      </c>
      <c r="X16" s="442">
        <v>-335.22281609999999</v>
      </c>
      <c r="Y16" s="442">
        <v>0</v>
      </c>
      <c r="Z16" s="442">
        <v>123.00407719999998</v>
      </c>
      <c r="AA16" s="181"/>
      <c r="AB16" s="181"/>
      <c r="AC16" s="181"/>
      <c r="AD16" s="181"/>
      <c r="AE16" s="181"/>
      <c r="AF16" s="181"/>
      <c r="AG16" s="181"/>
      <c r="AH16" s="181"/>
      <c r="AI16" s="181"/>
      <c r="AJ16" s="181"/>
      <c r="AK16" s="181"/>
      <c r="AL16" s="181"/>
      <c r="AM16" s="181"/>
      <c r="AN16" s="181"/>
      <c r="AO16" s="181"/>
      <c r="AP16" s="181"/>
      <c r="AQ16" s="181"/>
      <c r="AR16" s="181"/>
      <c r="AS16" s="181"/>
      <c r="AT16" s="181"/>
      <c r="AU16" s="181"/>
      <c r="AV16" s="181"/>
      <c r="AW16" s="181"/>
      <c r="AX16" s="181"/>
      <c r="AY16" s="181"/>
      <c r="AZ16" s="181"/>
      <c r="BA16" s="181"/>
      <c r="BB16" s="181"/>
      <c r="BC16" s="181"/>
      <c r="BD16" s="181"/>
      <c r="BE16" s="181"/>
      <c r="BF16" s="181"/>
      <c r="BG16" s="181"/>
      <c r="BH16" s="181"/>
      <c r="BI16" s="181"/>
      <c r="BJ16" s="181"/>
    </row>
    <row r="17" spans="1:62" s="185" customFormat="1" ht="12.95" customHeight="1" x14ac:dyDescent="0.2">
      <c r="A17" s="23" t="s">
        <v>25</v>
      </c>
      <c r="B17" s="23">
        <v>-452.55417819999997</v>
      </c>
      <c r="C17" s="23">
        <v>19.273707399999996</v>
      </c>
      <c r="D17" s="23">
        <v>0</v>
      </c>
      <c r="E17" s="23">
        <v>0</v>
      </c>
      <c r="F17" s="23">
        <v>0</v>
      </c>
      <c r="G17" s="332">
        <v>-433.28047080000005</v>
      </c>
      <c r="H17" s="23"/>
      <c r="I17" s="23">
        <v>-1291.3033015999999</v>
      </c>
      <c r="J17" s="23">
        <v>1425</v>
      </c>
      <c r="K17" s="23">
        <v>0</v>
      </c>
      <c r="L17" s="23">
        <v>0</v>
      </c>
      <c r="M17" s="23">
        <v>0</v>
      </c>
      <c r="N17" s="350">
        <v>133.69669840000006</v>
      </c>
      <c r="O17" s="23"/>
      <c r="P17" s="23">
        <v>0</v>
      </c>
      <c r="Q17" s="23">
        <v>0</v>
      </c>
      <c r="R17" s="23">
        <v>0</v>
      </c>
      <c r="S17" s="23">
        <v>0</v>
      </c>
      <c r="T17" s="350">
        <v>0</v>
      </c>
      <c r="U17" s="23"/>
      <c r="V17" s="23" t="s">
        <v>25</v>
      </c>
      <c r="W17" s="442">
        <v>-433.28047080000005</v>
      </c>
      <c r="X17" s="442">
        <v>133.69669840000006</v>
      </c>
      <c r="Y17" s="442">
        <v>0</v>
      </c>
      <c r="Z17" s="442">
        <v>-299.58377239999999</v>
      </c>
      <c r="AA17" s="181"/>
      <c r="AB17" s="181"/>
      <c r="AC17" s="181"/>
      <c r="AD17" s="181"/>
      <c r="AE17" s="181"/>
      <c r="AF17" s="181"/>
      <c r="AG17" s="181"/>
      <c r="AH17" s="181"/>
      <c r="AI17" s="181"/>
      <c r="AJ17" s="181"/>
      <c r="AK17" s="181"/>
      <c r="AL17" s="181"/>
      <c r="AM17" s="181"/>
      <c r="AN17" s="181"/>
      <c r="AO17" s="181"/>
      <c r="AP17" s="181"/>
      <c r="AQ17" s="181"/>
      <c r="AR17" s="181"/>
      <c r="AS17" s="181"/>
      <c r="AT17" s="181"/>
      <c r="AU17" s="181"/>
      <c r="AV17" s="181"/>
      <c r="AW17" s="181"/>
      <c r="AX17" s="181"/>
      <c r="AY17" s="181"/>
      <c r="AZ17" s="181"/>
      <c r="BA17" s="181"/>
      <c r="BB17" s="181"/>
      <c r="BC17" s="181"/>
      <c r="BD17" s="181"/>
      <c r="BE17" s="181"/>
      <c r="BF17" s="181"/>
      <c r="BG17" s="181"/>
      <c r="BH17" s="181"/>
      <c r="BI17" s="181"/>
      <c r="BJ17" s="181"/>
    </row>
    <row r="18" spans="1:62" s="262" customFormat="1" ht="12.95" customHeight="1" thickBot="1" x14ac:dyDescent="0.25">
      <c r="A18" s="291" t="s">
        <v>26</v>
      </c>
      <c r="B18" s="263">
        <v>1522.9178219999992</v>
      </c>
      <c r="C18" s="263">
        <v>51.028711200000011</v>
      </c>
      <c r="D18" s="263">
        <v>0</v>
      </c>
      <c r="E18" s="263">
        <v>0</v>
      </c>
      <c r="F18" s="263">
        <v>0</v>
      </c>
      <c r="G18" s="332">
        <v>1573.9465331999991</v>
      </c>
      <c r="I18" s="263">
        <v>311.64189659999988</v>
      </c>
      <c r="J18" s="263">
        <v>-845</v>
      </c>
      <c r="K18" s="263">
        <v>0</v>
      </c>
      <c r="L18" s="263">
        <v>0</v>
      </c>
      <c r="M18" s="263">
        <v>0</v>
      </c>
      <c r="N18" s="357">
        <v>-533.35810339999989</v>
      </c>
      <c r="O18" s="352"/>
      <c r="P18" s="352">
        <v>0</v>
      </c>
      <c r="Q18" s="352">
        <v>0</v>
      </c>
      <c r="R18" s="352">
        <v>0</v>
      </c>
      <c r="S18" s="352">
        <v>0</v>
      </c>
      <c r="T18" s="357">
        <v>0</v>
      </c>
      <c r="V18" s="23" t="s">
        <v>26</v>
      </c>
      <c r="W18" s="444">
        <v>1573.9465331999991</v>
      </c>
      <c r="X18" s="444">
        <v>-533.35810339999989</v>
      </c>
      <c r="Y18" s="444">
        <v>0</v>
      </c>
      <c r="Z18" s="444">
        <v>1040.5884297999992</v>
      </c>
      <c r="AA18" s="181"/>
      <c r="AB18" s="181"/>
      <c r="AC18" s="181"/>
      <c r="AD18" s="181"/>
      <c r="AE18" s="181"/>
      <c r="AF18" s="181"/>
      <c r="AG18" s="181"/>
      <c r="AH18" s="181"/>
      <c r="AI18" s="181"/>
      <c r="AJ18" s="181"/>
      <c r="AK18" s="181"/>
      <c r="AL18" s="181"/>
      <c r="AM18" s="181"/>
      <c r="AN18" s="181"/>
      <c r="AO18" s="181"/>
      <c r="AP18" s="181"/>
      <c r="AQ18" s="181"/>
      <c r="AR18" s="181"/>
      <c r="AS18" s="181"/>
      <c r="AT18" s="181"/>
      <c r="AU18" s="181"/>
      <c r="AV18" s="181"/>
      <c r="AW18" s="181"/>
      <c r="AX18" s="181"/>
      <c r="AY18" s="181"/>
      <c r="AZ18" s="181"/>
      <c r="BA18" s="181"/>
      <c r="BB18" s="181"/>
      <c r="BC18" s="181"/>
      <c r="BD18" s="181"/>
      <c r="BE18" s="181"/>
      <c r="BF18" s="181"/>
      <c r="BG18" s="181"/>
      <c r="BH18" s="181"/>
      <c r="BI18" s="181"/>
      <c r="BJ18" s="181"/>
    </row>
    <row r="19" spans="1:62" s="22" customFormat="1" ht="12.95" customHeight="1" thickBot="1" x14ac:dyDescent="0.25">
      <c r="A19" s="23" t="s">
        <v>20</v>
      </c>
      <c r="B19" s="24">
        <v>2414.107414099999</v>
      </c>
      <c r="C19" s="24">
        <v>84.379206199999999</v>
      </c>
      <c r="D19" s="24">
        <v>0</v>
      </c>
      <c r="E19" s="24">
        <v>0</v>
      </c>
      <c r="F19" s="24">
        <v>0</v>
      </c>
      <c r="G19" s="340">
        <v>2498.4866202999992</v>
      </c>
      <c r="H19" s="23"/>
      <c r="I19" s="24">
        <v>-63.966348800002152</v>
      </c>
      <c r="J19" s="24">
        <v>-2594</v>
      </c>
      <c r="K19" s="24">
        <v>-302.19182110000003</v>
      </c>
      <c r="L19" s="24">
        <v>0</v>
      </c>
      <c r="M19" s="24">
        <v>0</v>
      </c>
      <c r="N19" s="340">
        <v>-2960.1581699000003</v>
      </c>
      <c r="O19" s="308"/>
      <c r="P19" s="24">
        <v>0</v>
      </c>
      <c r="Q19" s="24">
        <v>0</v>
      </c>
      <c r="R19" s="24">
        <v>0</v>
      </c>
      <c r="S19" s="24">
        <v>0</v>
      </c>
      <c r="T19" s="340">
        <v>0</v>
      </c>
      <c r="U19" s="23"/>
      <c r="V19" s="23" t="s">
        <v>20</v>
      </c>
      <c r="W19" s="441">
        <v>2498.4866202999992</v>
      </c>
      <c r="X19" s="441">
        <v>-2960.1581699000003</v>
      </c>
      <c r="Y19" s="441">
        <v>0</v>
      </c>
      <c r="Z19" s="441">
        <v>-461.67154960000107</v>
      </c>
      <c r="AA19" s="181"/>
      <c r="AB19" s="181"/>
      <c r="AC19" s="181"/>
      <c r="AD19" s="181"/>
      <c r="AE19" s="181"/>
      <c r="AF19" s="181"/>
      <c r="AG19" s="181"/>
      <c r="AH19" s="181"/>
      <c r="AI19" s="181"/>
      <c r="AJ19" s="181"/>
      <c r="AK19" s="181"/>
      <c r="AL19" s="181"/>
      <c r="AM19" s="181"/>
      <c r="AN19" s="181"/>
      <c r="AO19" s="181"/>
      <c r="AP19" s="181"/>
      <c r="AQ19" s="181"/>
      <c r="AR19" s="181"/>
      <c r="AS19" s="181"/>
      <c r="AT19" s="181"/>
      <c r="AU19" s="181"/>
      <c r="AV19" s="181"/>
      <c r="AW19" s="181"/>
      <c r="AX19" s="181"/>
      <c r="AY19" s="181"/>
      <c r="AZ19" s="181"/>
      <c r="BA19" s="181"/>
      <c r="BB19" s="181"/>
      <c r="BC19" s="181"/>
      <c r="BD19" s="181"/>
      <c r="BE19" s="181"/>
      <c r="BF19" s="181"/>
      <c r="BG19" s="181"/>
      <c r="BH19" s="181"/>
      <c r="BI19" s="181"/>
      <c r="BJ19" s="181"/>
    </row>
    <row r="20" spans="1:62" ht="12.95" customHeight="1" x14ac:dyDescent="0.2">
      <c r="A20" s="28"/>
      <c r="B20" s="28"/>
      <c r="C20" s="28"/>
      <c r="D20" s="28"/>
      <c r="E20" s="28"/>
      <c r="F20" s="28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32"/>
      <c r="V20" s="189"/>
      <c r="W20" s="169"/>
      <c r="X20" s="169"/>
      <c r="Y20" s="169"/>
      <c r="Z20" s="169"/>
      <c r="AA20" s="181"/>
      <c r="AB20" s="181"/>
      <c r="AC20" s="181"/>
      <c r="AD20" s="181"/>
      <c r="AE20" s="181"/>
      <c r="AF20" s="181"/>
      <c r="AG20" s="181"/>
      <c r="AH20" s="181"/>
      <c r="AI20" s="181"/>
      <c r="AJ20" s="181"/>
      <c r="AK20" s="181"/>
      <c r="AL20" s="181"/>
      <c r="AM20" s="181"/>
      <c r="AN20" s="181"/>
      <c r="AO20" s="181"/>
      <c r="AP20" s="181"/>
      <c r="AQ20" s="181"/>
      <c r="AR20" s="181"/>
      <c r="AS20" s="181"/>
      <c r="AT20" s="181"/>
      <c r="AU20" s="181"/>
      <c r="AV20" s="181"/>
      <c r="AW20" s="181"/>
      <c r="AX20" s="181"/>
      <c r="AY20" s="181"/>
      <c r="AZ20" s="181"/>
      <c r="BA20" s="181"/>
      <c r="BB20" s="181"/>
      <c r="BC20" s="181"/>
      <c r="BD20" s="181"/>
      <c r="BE20" s="181"/>
      <c r="BF20" s="181"/>
      <c r="BG20" s="181"/>
      <c r="BH20" s="181"/>
      <c r="BI20" s="181"/>
      <c r="BJ20" s="181"/>
    </row>
    <row r="21" spans="1:62" s="181" customFormat="1" ht="12.95" customHeight="1" thickBot="1" x14ac:dyDescent="0.25">
      <c r="A21" s="178"/>
      <c r="B21" s="167"/>
      <c r="C21" s="167"/>
      <c r="D21" s="167"/>
      <c r="E21" s="167"/>
      <c r="F21" s="167"/>
      <c r="G21" s="167"/>
      <c r="H21" s="167"/>
      <c r="I21" s="167"/>
      <c r="J21" s="167"/>
      <c r="K21" s="167"/>
      <c r="L21" s="167"/>
      <c r="M21" s="167"/>
      <c r="N21" s="167"/>
      <c r="O21" s="167"/>
      <c r="P21" s="167"/>
      <c r="Q21" s="167"/>
      <c r="R21" s="167"/>
      <c r="S21" s="167"/>
      <c r="T21" s="167"/>
      <c r="U21" s="167"/>
      <c r="V21" s="168"/>
      <c r="W21" s="168"/>
      <c r="X21" s="168"/>
      <c r="Y21" s="168"/>
      <c r="Z21" s="167"/>
    </row>
    <row r="22" spans="1:62" s="181" customFormat="1" ht="12.95" customHeight="1" x14ac:dyDescent="0.2">
      <c r="A22" s="670"/>
      <c r="B22" s="671"/>
      <c r="C22" s="671"/>
      <c r="D22" s="671"/>
      <c r="E22" s="671"/>
      <c r="F22" s="671"/>
      <c r="G22" s="671"/>
      <c r="H22" s="671"/>
      <c r="I22" s="671"/>
      <c r="J22" s="671"/>
      <c r="K22" s="671"/>
      <c r="L22" s="671"/>
      <c r="M22" s="671"/>
      <c r="N22" s="671"/>
      <c r="O22" s="671"/>
      <c r="P22" s="671"/>
      <c r="Q22" s="671"/>
      <c r="R22" s="671"/>
      <c r="S22" s="671"/>
      <c r="T22" s="671"/>
      <c r="U22" s="671"/>
      <c r="V22" s="26"/>
      <c r="W22" s="26"/>
      <c r="X22" s="26"/>
      <c r="Y22" s="26"/>
      <c r="Z22" s="671"/>
    </row>
    <row r="23" spans="1:62" s="181" customFormat="1" ht="12.95" customHeight="1" x14ac:dyDescent="0.2">
      <c r="A23" s="186">
        <v>37012</v>
      </c>
      <c r="B23" s="30">
        <v>0</v>
      </c>
      <c r="C23" s="26">
        <v>0</v>
      </c>
      <c r="D23" s="30">
        <v>0</v>
      </c>
      <c r="E23" s="30">
        <v>0</v>
      </c>
      <c r="F23" s="30">
        <v>0</v>
      </c>
      <c r="G23" s="334">
        <v>0</v>
      </c>
      <c r="H23" s="30"/>
      <c r="I23" s="30">
        <v>0</v>
      </c>
      <c r="J23" s="30">
        <v>0</v>
      </c>
      <c r="K23" s="30">
        <v>0</v>
      </c>
      <c r="L23" s="30">
        <v>0</v>
      </c>
      <c r="M23" s="30">
        <v>0</v>
      </c>
      <c r="N23" s="334">
        <v>0</v>
      </c>
      <c r="O23" s="314"/>
      <c r="P23" s="314">
        <v>0</v>
      </c>
      <c r="Q23" s="314">
        <v>0</v>
      </c>
      <c r="R23" s="314">
        <v>0</v>
      </c>
      <c r="S23" s="314">
        <v>0</v>
      </c>
      <c r="T23" s="334">
        <v>0</v>
      </c>
      <c r="U23" s="30"/>
      <c r="V23" s="186">
        <v>37012</v>
      </c>
      <c r="W23" s="445">
        <v>0</v>
      </c>
      <c r="X23" s="445">
        <v>0</v>
      </c>
      <c r="Y23" s="445">
        <v>0</v>
      </c>
      <c r="Z23" s="446">
        <v>0</v>
      </c>
    </row>
    <row r="24" spans="1:62" s="181" customFormat="1" ht="12.95" customHeight="1" x14ac:dyDescent="0.2">
      <c r="A24" s="187">
        <v>37043</v>
      </c>
      <c r="B24" s="183">
        <v>-67.666513800000004</v>
      </c>
      <c r="C24" s="190">
        <v>43</v>
      </c>
      <c r="D24" s="183">
        <v>0</v>
      </c>
      <c r="E24" s="183">
        <v>0</v>
      </c>
      <c r="F24" s="183">
        <v>0</v>
      </c>
      <c r="G24" s="336">
        <v>-24.666513800000004</v>
      </c>
      <c r="H24" s="183"/>
      <c r="I24" s="183">
        <v>-4659.2896927000002</v>
      </c>
      <c r="J24" s="183">
        <v>5006</v>
      </c>
      <c r="K24" s="183">
        <v>-267.28744490000003</v>
      </c>
      <c r="L24" s="183">
        <v>0</v>
      </c>
      <c r="M24" s="183">
        <v>0</v>
      </c>
      <c r="N24" s="336">
        <v>79.422862399999815</v>
      </c>
      <c r="O24" s="315"/>
      <c r="P24" s="315">
        <v>0</v>
      </c>
      <c r="Q24" s="315">
        <v>0</v>
      </c>
      <c r="R24" s="315">
        <v>0</v>
      </c>
      <c r="S24" s="315">
        <v>0</v>
      </c>
      <c r="T24" s="336">
        <v>0</v>
      </c>
      <c r="U24" s="183"/>
      <c r="V24" s="187">
        <v>37043</v>
      </c>
      <c r="W24" s="448">
        <v>-24.666513800000004</v>
      </c>
      <c r="X24" s="448">
        <v>79.422862399999815</v>
      </c>
      <c r="Y24" s="448">
        <v>0</v>
      </c>
      <c r="Z24" s="449">
        <v>54.756348599999811</v>
      </c>
    </row>
    <row r="25" spans="1:62" s="181" customFormat="1" ht="12.95" customHeight="1" x14ac:dyDescent="0.2">
      <c r="A25" s="186">
        <v>37073</v>
      </c>
      <c r="B25" s="30">
        <v>73.217661100000001</v>
      </c>
      <c r="C25" s="26">
        <v>-40</v>
      </c>
      <c r="D25" s="30">
        <v>0</v>
      </c>
      <c r="E25" s="30">
        <v>0</v>
      </c>
      <c r="F25" s="30">
        <v>0</v>
      </c>
      <c r="G25" s="334">
        <v>33.217661100000001</v>
      </c>
      <c r="H25" s="30"/>
      <c r="I25" s="30">
        <v>-3285.3893839000002</v>
      </c>
      <c r="J25" s="30">
        <v>2771</v>
      </c>
      <c r="K25" s="30">
        <v>-0.1162376</v>
      </c>
      <c r="L25" s="30">
        <v>0</v>
      </c>
      <c r="M25" s="30">
        <v>0</v>
      </c>
      <c r="N25" s="334">
        <v>-514.50562150000019</v>
      </c>
      <c r="O25" s="314"/>
      <c r="P25" s="314">
        <v>0</v>
      </c>
      <c r="Q25" s="314">
        <v>0</v>
      </c>
      <c r="R25" s="314">
        <v>0</v>
      </c>
      <c r="S25" s="314">
        <v>0</v>
      </c>
      <c r="T25" s="334">
        <v>0</v>
      </c>
      <c r="U25" s="30"/>
      <c r="V25" s="186">
        <v>37073</v>
      </c>
      <c r="W25" s="445">
        <v>33.217661100000001</v>
      </c>
      <c r="X25" s="445">
        <v>-514.50562150000019</v>
      </c>
      <c r="Y25" s="445">
        <v>0</v>
      </c>
      <c r="Z25" s="446">
        <v>-481.2879604000002</v>
      </c>
    </row>
    <row r="26" spans="1:62" s="260" customFormat="1" ht="12.95" customHeight="1" x14ac:dyDescent="0.2">
      <c r="A26" s="186">
        <v>37104</v>
      </c>
      <c r="B26" s="30">
        <v>22.992779299999999</v>
      </c>
      <c r="C26" s="26">
        <v>0</v>
      </c>
      <c r="D26" s="30">
        <v>0</v>
      </c>
      <c r="E26" s="30">
        <v>0</v>
      </c>
      <c r="F26" s="30">
        <v>0</v>
      </c>
      <c r="G26" s="334">
        <v>22.992779299999999</v>
      </c>
      <c r="H26" s="30"/>
      <c r="I26" s="30">
        <v>1085.1370382</v>
      </c>
      <c r="J26" s="30">
        <v>-1083</v>
      </c>
      <c r="K26" s="30">
        <v>0</v>
      </c>
      <c r="L26" s="30">
        <v>0</v>
      </c>
      <c r="M26" s="30">
        <v>0</v>
      </c>
      <c r="N26" s="334">
        <v>2.1370382000000063</v>
      </c>
      <c r="O26" s="314"/>
      <c r="P26" s="314">
        <v>0</v>
      </c>
      <c r="Q26" s="314">
        <v>0</v>
      </c>
      <c r="R26" s="314">
        <v>0</v>
      </c>
      <c r="S26" s="314">
        <v>0</v>
      </c>
      <c r="T26" s="334">
        <v>0</v>
      </c>
      <c r="U26" s="30"/>
      <c r="V26" s="186">
        <v>37104</v>
      </c>
      <c r="W26" s="445">
        <v>22.992779299999999</v>
      </c>
      <c r="X26" s="445">
        <v>2.1370382000000063</v>
      </c>
      <c r="Y26" s="445">
        <v>0</v>
      </c>
      <c r="Z26" s="446">
        <v>25.129817500000005</v>
      </c>
      <c r="AA26" s="181"/>
      <c r="AB26" s="181"/>
      <c r="AC26" s="181"/>
      <c r="AD26" s="181"/>
      <c r="AE26" s="181"/>
      <c r="AF26" s="181"/>
      <c r="AG26" s="181"/>
      <c r="AH26" s="181"/>
      <c r="AI26" s="181"/>
      <c r="AJ26" s="181"/>
      <c r="AK26" s="181"/>
      <c r="AL26" s="181"/>
      <c r="AM26" s="181"/>
      <c r="AN26" s="181"/>
      <c r="AO26" s="181"/>
      <c r="AP26" s="181"/>
      <c r="AQ26" s="181"/>
      <c r="AR26" s="181"/>
      <c r="AS26" s="181"/>
      <c r="AT26" s="181"/>
      <c r="AU26" s="181"/>
      <c r="AV26" s="181"/>
      <c r="AW26" s="181"/>
      <c r="AX26" s="181"/>
      <c r="AY26" s="181"/>
      <c r="AZ26" s="181"/>
      <c r="BA26" s="181"/>
      <c r="BB26" s="181"/>
      <c r="BC26" s="181"/>
      <c r="BD26" s="181"/>
      <c r="BE26" s="181"/>
      <c r="BF26" s="181"/>
      <c r="BG26" s="181"/>
      <c r="BH26" s="181"/>
      <c r="BI26" s="181"/>
      <c r="BJ26" s="181"/>
    </row>
    <row r="27" spans="1:62" s="181" customFormat="1" ht="12.95" customHeight="1" x14ac:dyDescent="0.2">
      <c r="A27" s="187">
        <v>37135</v>
      </c>
      <c r="B27" s="183">
        <v>-35.277974299999997</v>
      </c>
      <c r="C27" s="190">
        <v>0</v>
      </c>
      <c r="D27" s="183">
        <v>0</v>
      </c>
      <c r="E27" s="183">
        <v>0</v>
      </c>
      <c r="F27" s="183">
        <v>0</v>
      </c>
      <c r="G27" s="336">
        <v>-35.277974299999997</v>
      </c>
      <c r="H27" s="183"/>
      <c r="I27" s="183">
        <v>-71.161020899999926</v>
      </c>
      <c r="J27" s="183">
        <v>13</v>
      </c>
      <c r="K27" s="183">
        <v>0</v>
      </c>
      <c r="L27" s="183">
        <v>0</v>
      </c>
      <c r="M27" s="183">
        <v>0</v>
      </c>
      <c r="N27" s="336">
        <v>-58.161020899999926</v>
      </c>
      <c r="O27" s="315"/>
      <c r="P27" s="315">
        <v>0</v>
      </c>
      <c r="Q27" s="315">
        <v>0</v>
      </c>
      <c r="R27" s="315">
        <v>0</v>
      </c>
      <c r="S27" s="315">
        <v>0</v>
      </c>
      <c r="T27" s="336">
        <v>0</v>
      </c>
      <c r="U27" s="183"/>
      <c r="V27" s="187">
        <v>37135</v>
      </c>
      <c r="W27" s="448">
        <v>-35.277974299999997</v>
      </c>
      <c r="X27" s="448">
        <v>-58.161020899999926</v>
      </c>
      <c r="Y27" s="448">
        <v>0</v>
      </c>
      <c r="Z27" s="449">
        <v>-93.438995199999923</v>
      </c>
    </row>
    <row r="28" spans="1:62" s="181" customFormat="1" ht="12.95" customHeight="1" x14ac:dyDescent="0.2">
      <c r="A28" s="186">
        <v>37165</v>
      </c>
      <c r="B28" s="30">
        <v>-24.400822900000001</v>
      </c>
      <c r="C28" s="26">
        <v>0</v>
      </c>
      <c r="D28" s="30">
        <v>0</v>
      </c>
      <c r="E28" s="30">
        <v>0</v>
      </c>
      <c r="F28" s="30">
        <v>0</v>
      </c>
      <c r="G28" s="334">
        <v>-24.400822900000001</v>
      </c>
      <c r="H28" s="30"/>
      <c r="I28" s="30">
        <v>-204.26729340000009</v>
      </c>
      <c r="J28" s="30">
        <v>453</v>
      </c>
      <c r="K28" s="30">
        <v>0</v>
      </c>
      <c r="L28" s="30">
        <v>0</v>
      </c>
      <c r="M28" s="30">
        <v>0</v>
      </c>
      <c r="N28" s="334">
        <v>248.73270659999991</v>
      </c>
      <c r="O28" s="314"/>
      <c r="P28" s="314">
        <v>0</v>
      </c>
      <c r="Q28" s="314">
        <v>0</v>
      </c>
      <c r="R28" s="314">
        <v>0</v>
      </c>
      <c r="S28" s="314">
        <v>0</v>
      </c>
      <c r="T28" s="334">
        <v>0</v>
      </c>
      <c r="U28" s="30"/>
      <c r="V28" s="186">
        <v>37165</v>
      </c>
      <c r="W28" s="445">
        <v>-24.400822900000001</v>
      </c>
      <c r="X28" s="445">
        <v>248.73270659999991</v>
      </c>
      <c r="Y28" s="445">
        <v>0</v>
      </c>
      <c r="Z28" s="446">
        <v>224.33188369999991</v>
      </c>
    </row>
    <row r="29" spans="1:62" s="181" customFormat="1" ht="12.95" customHeight="1" x14ac:dyDescent="0.2">
      <c r="A29" s="186">
        <v>37196</v>
      </c>
      <c r="B29" s="30">
        <v>-1.7711453000000001</v>
      </c>
      <c r="C29" s="26">
        <v>0</v>
      </c>
      <c r="D29" s="30">
        <v>0</v>
      </c>
      <c r="E29" s="30">
        <v>0</v>
      </c>
      <c r="F29" s="30">
        <v>0</v>
      </c>
      <c r="G29" s="334">
        <v>-1.7711453000000001</v>
      </c>
      <c r="H29" s="30"/>
      <c r="I29" s="30">
        <v>1613.0664216</v>
      </c>
      <c r="J29" s="30">
        <v>-1518</v>
      </c>
      <c r="K29" s="30">
        <v>0</v>
      </c>
      <c r="L29" s="30">
        <v>0</v>
      </c>
      <c r="M29" s="30">
        <v>0</v>
      </c>
      <c r="N29" s="334">
        <v>95.066421600000012</v>
      </c>
      <c r="O29" s="314"/>
      <c r="P29" s="314">
        <v>0</v>
      </c>
      <c r="Q29" s="314">
        <v>0</v>
      </c>
      <c r="R29" s="314">
        <v>0</v>
      </c>
      <c r="S29" s="314">
        <v>0</v>
      </c>
      <c r="T29" s="334">
        <v>0</v>
      </c>
      <c r="U29" s="30"/>
      <c r="V29" s="186">
        <v>37196</v>
      </c>
      <c r="W29" s="445">
        <v>-1.7711453000000001</v>
      </c>
      <c r="X29" s="445">
        <v>95.066421600000012</v>
      </c>
      <c r="Y29" s="445">
        <v>0</v>
      </c>
      <c r="Z29" s="446">
        <v>93.295276300000012</v>
      </c>
    </row>
    <row r="30" spans="1:62" s="181" customFormat="1" ht="12.95" customHeight="1" thickBot="1" x14ac:dyDescent="0.25">
      <c r="A30" s="251">
        <v>37226</v>
      </c>
      <c r="B30" s="231">
        <v>42.484410099999998</v>
      </c>
      <c r="C30" s="168">
        <v>-60</v>
      </c>
      <c r="D30" s="231">
        <v>0</v>
      </c>
      <c r="E30" s="231">
        <v>0</v>
      </c>
      <c r="F30" s="231">
        <v>0</v>
      </c>
      <c r="G30" s="338">
        <v>-17.515589900000002</v>
      </c>
      <c r="H30" s="231"/>
      <c r="I30" s="231">
        <v>-105.0934134</v>
      </c>
      <c r="J30" s="231">
        <v>-896</v>
      </c>
      <c r="K30" s="231">
        <v>-34.788138600000003</v>
      </c>
      <c r="L30" s="231">
        <v>0</v>
      </c>
      <c r="M30" s="231">
        <v>0</v>
      </c>
      <c r="N30" s="338">
        <v>-1035.8815520000001</v>
      </c>
      <c r="O30" s="317"/>
      <c r="P30" s="317">
        <v>0</v>
      </c>
      <c r="Q30" s="317">
        <v>0</v>
      </c>
      <c r="R30" s="317">
        <v>0</v>
      </c>
      <c r="S30" s="317">
        <v>0</v>
      </c>
      <c r="T30" s="338">
        <v>0</v>
      </c>
      <c r="U30" s="231"/>
      <c r="V30" s="251">
        <v>37226</v>
      </c>
      <c r="W30" s="451">
        <v>-17.515589900000002</v>
      </c>
      <c r="X30" s="451">
        <v>-1035.8815520000001</v>
      </c>
      <c r="Y30" s="451">
        <v>0</v>
      </c>
      <c r="Z30" s="452">
        <v>-1053.3971419</v>
      </c>
    </row>
    <row r="31" spans="1:62" s="181" customFormat="1" ht="12.95" customHeight="1" x14ac:dyDescent="0.2">
      <c r="A31" s="186">
        <v>37257</v>
      </c>
      <c r="B31" s="30">
        <v>5.4679862000000004</v>
      </c>
      <c r="C31" s="26">
        <v>0</v>
      </c>
      <c r="D31" s="30">
        <v>0</v>
      </c>
      <c r="E31" s="30">
        <v>0</v>
      </c>
      <c r="F31" s="30">
        <v>0</v>
      </c>
      <c r="G31" s="334">
        <v>5.4679862000000004</v>
      </c>
      <c r="H31" s="30"/>
      <c r="I31" s="30">
        <v>4048.2910182999995</v>
      </c>
      <c r="J31" s="30">
        <v>-3768</v>
      </c>
      <c r="K31" s="30">
        <v>0</v>
      </c>
      <c r="L31" s="30">
        <v>0</v>
      </c>
      <c r="M31" s="30">
        <v>0</v>
      </c>
      <c r="N31" s="334">
        <v>280.29101829999945</v>
      </c>
      <c r="O31" s="314"/>
      <c r="P31" s="314">
        <v>0</v>
      </c>
      <c r="Q31" s="314">
        <v>0</v>
      </c>
      <c r="R31" s="314">
        <v>0</v>
      </c>
      <c r="S31" s="314">
        <v>0</v>
      </c>
      <c r="T31" s="334">
        <v>0</v>
      </c>
      <c r="U31" s="30"/>
      <c r="V31" s="186">
        <v>37257</v>
      </c>
      <c r="W31" s="445">
        <v>5.4679862000000004</v>
      </c>
      <c r="X31" s="445">
        <v>280.29101829999945</v>
      </c>
      <c r="Y31" s="445">
        <v>0</v>
      </c>
      <c r="Z31" s="446">
        <v>285.75900449999943</v>
      </c>
    </row>
    <row r="32" spans="1:62" s="264" customFormat="1" ht="12.95" customHeight="1" thickBot="1" x14ac:dyDescent="0.25">
      <c r="A32" s="186">
        <v>37288</v>
      </c>
      <c r="B32" s="30">
        <v>29.816860999999999</v>
      </c>
      <c r="C32" s="26">
        <v>0</v>
      </c>
      <c r="D32" s="30">
        <v>0</v>
      </c>
      <c r="E32" s="30">
        <v>0</v>
      </c>
      <c r="F32" s="26">
        <v>0</v>
      </c>
      <c r="G32" s="335">
        <v>29.816860999999999</v>
      </c>
      <c r="H32" s="26"/>
      <c r="I32" s="30">
        <v>2201.0863235000002</v>
      </c>
      <c r="J32" s="30">
        <v>-2132</v>
      </c>
      <c r="K32" s="30">
        <v>0</v>
      </c>
      <c r="L32" s="30">
        <v>0</v>
      </c>
      <c r="M32" s="30">
        <v>0</v>
      </c>
      <c r="N32" s="335">
        <v>69.086323500000162</v>
      </c>
      <c r="O32" s="26"/>
      <c r="P32" s="26">
        <v>0</v>
      </c>
      <c r="Q32" s="26">
        <v>0</v>
      </c>
      <c r="R32" s="26">
        <v>0</v>
      </c>
      <c r="S32" s="26">
        <v>0</v>
      </c>
      <c r="T32" s="335">
        <v>0</v>
      </c>
      <c r="U32" s="26"/>
      <c r="V32" s="188">
        <v>37288</v>
      </c>
      <c r="W32" s="447">
        <v>29.816860999999999</v>
      </c>
      <c r="X32" s="447">
        <v>69.086323500000162</v>
      </c>
      <c r="Y32" s="447">
        <v>0</v>
      </c>
      <c r="Z32" s="447">
        <v>98.903184500000165</v>
      </c>
      <c r="AA32" s="181"/>
      <c r="AB32" s="181"/>
      <c r="AC32" s="181"/>
      <c r="AD32" s="181"/>
      <c r="AE32" s="181"/>
      <c r="AF32" s="181"/>
      <c r="AG32" s="181"/>
      <c r="AH32" s="181"/>
      <c r="AI32" s="181"/>
      <c r="AJ32" s="181"/>
      <c r="AK32" s="181"/>
      <c r="AL32" s="181"/>
      <c r="AM32" s="181"/>
      <c r="AN32" s="181"/>
      <c r="AO32" s="181"/>
      <c r="AP32" s="181"/>
      <c r="AQ32" s="181"/>
      <c r="AR32" s="181"/>
      <c r="AS32" s="181"/>
      <c r="AT32" s="181"/>
      <c r="AU32" s="181"/>
      <c r="AV32" s="181"/>
      <c r="AW32" s="181"/>
      <c r="AX32" s="181"/>
      <c r="AY32" s="181"/>
      <c r="AZ32" s="181"/>
      <c r="BA32" s="181"/>
      <c r="BB32" s="181"/>
      <c r="BC32" s="181"/>
      <c r="BD32" s="181"/>
      <c r="BE32" s="181"/>
      <c r="BF32" s="181"/>
      <c r="BG32" s="181"/>
      <c r="BH32" s="181"/>
      <c r="BI32" s="181"/>
      <c r="BJ32" s="181"/>
    </row>
    <row r="33" spans="1:62" s="181" customFormat="1" ht="12.95" customHeight="1" x14ac:dyDescent="0.2">
      <c r="A33" s="187">
        <v>37316</v>
      </c>
      <c r="B33" s="183">
        <v>57.835723899999998</v>
      </c>
      <c r="C33" s="190">
        <v>0</v>
      </c>
      <c r="D33" s="183">
        <v>0</v>
      </c>
      <c r="E33" s="183">
        <v>0</v>
      </c>
      <c r="F33" s="183">
        <v>0</v>
      </c>
      <c r="G33" s="336">
        <v>57.835723899999998</v>
      </c>
      <c r="H33" s="183"/>
      <c r="I33" s="183">
        <v>-293.78677749999997</v>
      </c>
      <c r="J33" s="183">
        <v>15</v>
      </c>
      <c r="K33" s="183">
        <v>0</v>
      </c>
      <c r="L33" s="183">
        <v>0</v>
      </c>
      <c r="M33" s="183">
        <v>0</v>
      </c>
      <c r="N33" s="336">
        <v>-278.78677749999997</v>
      </c>
      <c r="O33" s="315"/>
      <c r="P33" s="315">
        <v>0</v>
      </c>
      <c r="Q33" s="315">
        <v>0</v>
      </c>
      <c r="R33" s="315">
        <v>0</v>
      </c>
      <c r="S33" s="315">
        <v>0</v>
      </c>
      <c r="T33" s="336">
        <v>0</v>
      </c>
      <c r="U33" s="183"/>
      <c r="V33" s="187">
        <v>37316</v>
      </c>
      <c r="W33" s="448">
        <v>57.835723899999998</v>
      </c>
      <c r="X33" s="448">
        <v>-278.78677749999997</v>
      </c>
      <c r="Y33" s="448">
        <v>0</v>
      </c>
      <c r="Z33" s="449">
        <v>-220.95105359999997</v>
      </c>
    </row>
    <row r="34" spans="1:62" s="181" customFormat="1" ht="12.95" customHeight="1" x14ac:dyDescent="0.2">
      <c r="A34" s="186">
        <v>37347</v>
      </c>
      <c r="B34" s="30">
        <v>66.253278600000002</v>
      </c>
      <c r="C34" s="26">
        <v>0</v>
      </c>
      <c r="D34" s="30">
        <v>0</v>
      </c>
      <c r="E34" s="30">
        <v>0</v>
      </c>
      <c r="F34" s="31">
        <v>0</v>
      </c>
      <c r="G34" s="337">
        <v>66.253278600000002</v>
      </c>
      <c r="H34" s="30"/>
      <c r="I34" s="30">
        <v>-81.645811699999996</v>
      </c>
      <c r="J34" s="30">
        <v>19</v>
      </c>
      <c r="K34" s="30">
        <v>0</v>
      </c>
      <c r="L34" s="30">
        <v>0</v>
      </c>
      <c r="M34" s="30">
        <v>0</v>
      </c>
      <c r="N34" s="337">
        <v>-62.645811699999996</v>
      </c>
      <c r="O34" s="316"/>
      <c r="P34" s="316">
        <v>0</v>
      </c>
      <c r="Q34" s="316">
        <v>0</v>
      </c>
      <c r="R34" s="316">
        <v>0</v>
      </c>
      <c r="S34" s="316">
        <v>0</v>
      </c>
      <c r="T34" s="337">
        <v>0</v>
      </c>
      <c r="U34" s="30"/>
      <c r="V34" s="186">
        <v>37347</v>
      </c>
      <c r="W34" s="445">
        <v>66.253278600000002</v>
      </c>
      <c r="X34" s="445">
        <v>-62.645811699999996</v>
      </c>
      <c r="Y34" s="445">
        <v>0</v>
      </c>
      <c r="Z34" s="450">
        <v>3.6074669000000057</v>
      </c>
    </row>
    <row r="35" spans="1:62" s="181" customFormat="1" ht="12.95" customHeight="1" x14ac:dyDescent="0.2">
      <c r="A35" s="186">
        <v>37377</v>
      </c>
      <c r="B35" s="30">
        <v>69.552307400000004</v>
      </c>
      <c r="C35" s="26">
        <v>0</v>
      </c>
      <c r="D35" s="30">
        <v>0</v>
      </c>
      <c r="E35" s="30">
        <v>0</v>
      </c>
      <c r="F35" s="30">
        <v>0</v>
      </c>
      <c r="G35" s="334">
        <v>69.552307400000004</v>
      </c>
      <c r="H35" s="30"/>
      <c r="I35" s="30">
        <v>266.07492980000006</v>
      </c>
      <c r="J35" s="30">
        <v>-151</v>
      </c>
      <c r="K35" s="30">
        <v>0</v>
      </c>
      <c r="L35" s="30">
        <v>0</v>
      </c>
      <c r="M35" s="30">
        <v>0</v>
      </c>
      <c r="N35" s="334">
        <v>115.07492980000006</v>
      </c>
      <c r="O35" s="314"/>
      <c r="P35" s="314">
        <v>0</v>
      </c>
      <c r="Q35" s="314">
        <v>0</v>
      </c>
      <c r="R35" s="314">
        <v>0</v>
      </c>
      <c r="S35" s="314">
        <v>0</v>
      </c>
      <c r="T35" s="334">
        <v>0</v>
      </c>
      <c r="U35" s="30"/>
      <c r="V35" s="186">
        <v>37377</v>
      </c>
      <c r="W35" s="445">
        <v>69.552307400000004</v>
      </c>
      <c r="X35" s="445">
        <v>115.07492980000006</v>
      </c>
      <c r="Y35" s="445">
        <v>0</v>
      </c>
      <c r="Z35" s="446">
        <v>184.62723720000008</v>
      </c>
    </row>
    <row r="36" spans="1:62" s="181" customFormat="1" ht="12.95" customHeight="1" x14ac:dyDescent="0.2">
      <c r="A36" s="187">
        <v>37408</v>
      </c>
      <c r="B36" s="183">
        <v>53.495540999999996</v>
      </c>
      <c r="C36" s="190">
        <v>50</v>
      </c>
      <c r="D36" s="183">
        <v>0</v>
      </c>
      <c r="E36" s="183">
        <v>0</v>
      </c>
      <c r="F36" s="183">
        <v>0</v>
      </c>
      <c r="G36" s="336">
        <v>103.495541</v>
      </c>
      <c r="H36" s="183"/>
      <c r="I36" s="183">
        <v>147.47395179999998</v>
      </c>
      <c r="J36" s="183">
        <v>-2197</v>
      </c>
      <c r="K36" s="183">
        <v>0</v>
      </c>
      <c r="L36" s="183">
        <v>0</v>
      </c>
      <c r="M36" s="183">
        <v>0</v>
      </c>
      <c r="N36" s="336">
        <v>-2049.5260481999999</v>
      </c>
      <c r="O36" s="315"/>
      <c r="P36" s="315">
        <v>0</v>
      </c>
      <c r="Q36" s="315">
        <v>0</v>
      </c>
      <c r="R36" s="315">
        <v>0</v>
      </c>
      <c r="S36" s="315">
        <v>0</v>
      </c>
      <c r="T36" s="336">
        <v>0</v>
      </c>
      <c r="U36" s="183"/>
      <c r="V36" s="187">
        <v>37408</v>
      </c>
      <c r="W36" s="448">
        <v>103.495541</v>
      </c>
      <c r="X36" s="448">
        <v>-2049.5260481999999</v>
      </c>
      <c r="Y36" s="448">
        <v>0</v>
      </c>
      <c r="Z36" s="449">
        <v>-1946.0305071999999</v>
      </c>
    </row>
    <row r="37" spans="1:62" s="181" customFormat="1" ht="12.95" customHeight="1" x14ac:dyDescent="0.2">
      <c r="A37" s="186">
        <v>37438</v>
      </c>
      <c r="B37" s="30">
        <v>10.941026900000001</v>
      </c>
      <c r="C37" s="26">
        <v>0</v>
      </c>
      <c r="D37" s="30">
        <v>0</v>
      </c>
      <c r="E37" s="30">
        <v>0</v>
      </c>
      <c r="F37" s="30">
        <v>0</v>
      </c>
      <c r="G37" s="334">
        <v>10.941026900000001</v>
      </c>
      <c r="H37" s="30"/>
      <c r="I37" s="30">
        <v>283.87863949999996</v>
      </c>
      <c r="J37" s="30">
        <v>-125</v>
      </c>
      <c r="K37" s="30">
        <v>0</v>
      </c>
      <c r="L37" s="30">
        <v>0</v>
      </c>
      <c r="M37" s="30">
        <v>0</v>
      </c>
      <c r="N37" s="334">
        <v>158.87863949999996</v>
      </c>
      <c r="O37" s="314"/>
      <c r="P37" s="314">
        <v>0</v>
      </c>
      <c r="Q37" s="314">
        <v>0</v>
      </c>
      <c r="R37" s="314">
        <v>0</v>
      </c>
      <c r="S37" s="314">
        <v>0</v>
      </c>
      <c r="T37" s="334">
        <v>0</v>
      </c>
      <c r="U37" s="30"/>
      <c r="V37" s="186">
        <v>37438</v>
      </c>
      <c r="W37" s="445">
        <v>10.941026900000001</v>
      </c>
      <c r="X37" s="445">
        <v>158.87863949999996</v>
      </c>
      <c r="Y37" s="445">
        <v>0</v>
      </c>
      <c r="Z37" s="446">
        <v>169.81966639999996</v>
      </c>
    </row>
    <row r="38" spans="1:62" s="260" customFormat="1" ht="12.95" customHeight="1" x14ac:dyDescent="0.2">
      <c r="A38" s="186">
        <v>37469</v>
      </c>
      <c r="B38" s="30">
        <v>-56.540243400000001</v>
      </c>
      <c r="C38" s="26">
        <v>0</v>
      </c>
      <c r="D38" s="30">
        <v>0</v>
      </c>
      <c r="E38" s="30">
        <v>0</v>
      </c>
      <c r="F38" s="30">
        <v>0</v>
      </c>
      <c r="G38" s="334">
        <v>-56.540243400000001</v>
      </c>
      <c r="H38" s="30"/>
      <c r="I38" s="30">
        <v>353.37263939999997</v>
      </c>
      <c r="J38" s="30">
        <v>0</v>
      </c>
      <c r="K38" s="30">
        <v>0</v>
      </c>
      <c r="L38" s="30">
        <v>0</v>
      </c>
      <c r="M38" s="30">
        <v>0</v>
      </c>
      <c r="N38" s="334">
        <v>353.37263939999997</v>
      </c>
      <c r="O38" s="314"/>
      <c r="P38" s="314">
        <v>0</v>
      </c>
      <c r="Q38" s="314">
        <v>0</v>
      </c>
      <c r="R38" s="314">
        <v>0</v>
      </c>
      <c r="S38" s="314">
        <v>0</v>
      </c>
      <c r="T38" s="334">
        <v>0</v>
      </c>
      <c r="U38" s="30"/>
      <c r="V38" s="186">
        <v>37469</v>
      </c>
      <c r="W38" s="445">
        <v>-56.540243400000001</v>
      </c>
      <c r="X38" s="445">
        <v>353.37263939999997</v>
      </c>
      <c r="Y38" s="445">
        <v>0</v>
      </c>
      <c r="Z38" s="446">
        <v>296.83239599999996</v>
      </c>
      <c r="AA38" s="181"/>
      <c r="AB38" s="181"/>
      <c r="AC38" s="181"/>
      <c r="AD38" s="181"/>
      <c r="AE38" s="181"/>
      <c r="AF38" s="181"/>
      <c r="AG38" s="181"/>
      <c r="AH38" s="181"/>
      <c r="AI38" s="181"/>
      <c r="AJ38" s="181"/>
      <c r="AK38" s="181"/>
      <c r="AL38" s="181"/>
      <c r="AM38" s="181"/>
      <c r="AN38" s="181"/>
      <c r="AO38" s="181"/>
      <c r="AP38" s="181"/>
      <c r="AQ38" s="181"/>
      <c r="AR38" s="181"/>
      <c r="AS38" s="181"/>
      <c r="AT38" s="181"/>
      <c r="AU38" s="181"/>
      <c r="AV38" s="181"/>
      <c r="AW38" s="181"/>
      <c r="AX38" s="181"/>
      <c r="AY38" s="181"/>
      <c r="AZ38" s="181"/>
      <c r="BA38" s="181"/>
      <c r="BB38" s="181"/>
      <c r="BC38" s="181"/>
      <c r="BD38" s="181"/>
      <c r="BE38" s="181"/>
      <c r="BF38" s="181"/>
      <c r="BG38" s="181"/>
      <c r="BH38" s="181"/>
      <c r="BI38" s="181"/>
      <c r="BJ38" s="181"/>
    </row>
    <row r="39" spans="1:62" s="181" customFormat="1" ht="12.95" customHeight="1" x14ac:dyDescent="0.2">
      <c r="A39" s="187">
        <v>37500</v>
      </c>
      <c r="B39" s="183">
        <v>-30.101860899999998</v>
      </c>
      <c r="C39" s="190">
        <v>0</v>
      </c>
      <c r="D39" s="183">
        <v>0</v>
      </c>
      <c r="E39" s="183">
        <v>0</v>
      </c>
      <c r="F39" s="183">
        <v>0</v>
      </c>
      <c r="G39" s="336">
        <v>-30.101860899999998</v>
      </c>
      <c r="H39" s="183"/>
      <c r="I39" s="183">
        <v>231.64113500000002</v>
      </c>
      <c r="J39" s="183">
        <v>-310</v>
      </c>
      <c r="K39" s="183">
        <v>0</v>
      </c>
      <c r="L39" s="183">
        <v>0</v>
      </c>
      <c r="M39" s="183">
        <v>0</v>
      </c>
      <c r="N39" s="336">
        <v>-78.35886499999998</v>
      </c>
      <c r="O39" s="315"/>
      <c r="P39" s="315">
        <v>0</v>
      </c>
      <c r="Q39" s="315">
        <v>0</v>
      </c>
      <c r="R39" s="315">
        <v>0</v>
      </c>
      <c r="S39" s="315">
        <v>0</v>
      </c>
      <c r="T39" s="336">
        <v>0</v>
      </c>
      <c r="U39" s="183"/>
      <c r="V39" s="187">
        <v>37500</v>
      </c>
      <c r="W39" s="448">
        <v>-30.101860899999998</v>
      </c>
      <c r="X39" s="448">
        <v>-78.35886499999998</v>
      </c>
      <c r="Y39" s="448">
        <v>0</v>
      </c>
      <c r="Z39" s="449">
        <v>-108.46072589999997</v>
      </c>
    </row>
    <row r="40" spans="1:62" s="181" customFormat="1" ht="12.95" customHeight="1" x14ac:dyDescent="0.2">
      <c r="A40" s="186">
        <v>37530</v>
      </c>
      <c r="B40" s="30">
        <v>48.1199285</v>
      </c>
      <c r="C40" s="26">
        <v>0</v>
      </c>
      <c r="D40" s="30">
        <v>0</v>
      </c>
      <c r="E40" s="30">
        <v>0</v>
      </c>
      <c r="F40" s="30">
        <v>0</v>
      </c>
      <c r="G40" s="334">
        <v>48.1199285</v>
      </c>
      <c r="H40" s="30"/>
      <c r="I40" s="30">
        <v>145.3066632</v>
      </c>
      <c r="J40" s="30">
        <v>-100</v>
      </c>
      <c r="K40" s="30">
        <v>0</v>
      </c>
      <c r="L40" s="30">
        <v>0</v>
      </c>
      <c r="M40" s="30">
        <v>0</v>
      </c>
      <c r="N40" s="334">
        <v>45.306663200000003</v>
      </c>
      <c r="O40" s="314"/>
      <c r="P40" s="314">
        <v>0</v>
      </c>
      <c r="Q40" s="314">
        <v>0</v>
      </c>
      <c r="R40" s="314">
        <v>0</v>
      </c>
      <c r="S40" s="314">
        <v>0</v>
      </c>
      <c r="T40" s="334">
        <v>0</v>
      </c>
      <c r="U40" s="30"/>
      <c r="V40" s="186">
        <v>37530</v>
      </c>
      <c r="W40" s="445">
        <v>48.1199285</v>
      </c>
      <c r="X40" s="445">
        <v>45.306663200000003</v>
      </c>
      <c r="Y40" s="445">
        <v>0</v>
      </c>
      <c r="Z40" s="446">
        <v>93.426591700000003</v>
      </c>
    </row>
    <row r="41" spans="1:62" s="181" customFormat="1" ht="12.95" customHeight="1" x14ac:dyDescent="0.2">
      <c r="A41" s="186">
        <v>37561</v>
      </c>
      <c r="B41" s="30">
        <v>36.024293100000001</v>
      </c>
      <c r="C41" s="26">
        <v>0</v>
      </c>
      <c r="D41" s="30">
        <v>0</v>
      </c>
      <c r="E41" s="30">
        <v>0</v>
      </c>
      <c r="F41" s="30">
        <v>0</v>
      </c>
      <c r="G41" s="334">
        <v>36.024293100000001</v>
      </c>
      <c r="H41" s="30"/>
      <c r="I41" s="30">
        <v>171.28128620000001</v>
      </c>
      <c r="J41" s="30">
        <v>0</v>
      </c>
      <c r="K41" s="30">
        <v>0</v>
      </c>
      <c r="L41" s="30">
        <v>0</v>
      </c>
      <c r="M41" s="30">
        <v>0</v>
      </c>
      <c r="N41" s="334">
        <v>171.28128620000001</v>
      </c>
      <c r="O41" s="314"/>
      <c r="P41" s="314">
        <v>0</v>
      </c>
      <c r="Q41" s="314">
        <v>0</v>
      </c>
      <c r="R41" s="314">
        <v>0</v>
      </c>
      <c r="S41" s="314">
        <v>0</v>
      </c>
      <c r="T41" s="334">
        <v>0</v>
      </c>
      <c r="U41" s="30"/>
      <c r="V41" s="186">
        <v>37561</v>
      </c>
      <c r="W41" s="445">
        <v>36.024293100000001</v>
      </c>
      <c r="X41" s="445">
        <v>171.28128620000001</v>
      </c>
      <c r="Y41" s="445">
        <v>0</v>
      </c>
      <c r="Z41" s="446">
        <v>207.30557930000001</v>
      </c>
    </row>
    <row r="42" spans="1:62" s="181" customFormat="1" ht="12.95" customHeight="1" thickBot="1" x14ac:dyDescent="0.25">
      <c r="A42" s="251">
        <v>37591</v>
      </c>
      <c r="B42" s="231">
        <v>-224.33604349999999</v>
      </c>
      <c r="C42" s="168">
        <v>0</v>
      </c>
      <c r="D42" s="231">
        <v>0</v>
      </c>
      <c r="E42" s="231">
        <v>0</v>
      </c>
      <c r="F42" s="231">
        <v>0</v>
      </c>
      <c r="G42" s="338">
        <v>-224.33604349999999</v>
      </c>
      <c r="H42" s="231"/>
      <c r="I42" s="231">
        <v>400.09325670000004</v>
      </c>
      <c r="J42" s="231">
        <v>337</v>
      </c>
      <c r="K42" s="231">
        <v>0</v>
      </c>
      <c r="L42" s="231">
        <v>0</v>
      </c>
      <c r="M42" s="231">
        <v>0</v>
      </c>
      <c r="N42" s="338">
        <v>737.09325669999998</v>
      </c>
      <c r="O42" s="317"/>
      <c r="P42" s="317">
        <v>0</v>
      </c>
      <c r="Q42" s="317">
        <v>0</v>
      </c>
      <c r="R42" s="317">
        <v>0</v>
      </c>
      <c r="S42" s="317">
        <v>0</v>
      </c>
      <c r="T42" s="338">
        <v>0</v>
      </c>
      <c r="U42" s="231"/>
      <c r="V42" s="251">
        <v>37591</v>
      </c>
      <c r="W42" s="451">
        <v>-224.33604349999999</v>
      </c>
      <c r="X42" s="451">
        <v>737.09325669999998</v>
      </c>
      <c r="Y42" s="451">
        <v>0</v>
      </c>
      <c r="Z42" s="452">
        <v>512.75721320000002</v>
      </c>
    </row>
    <row r="43" spans="1:62" s="181" customFormat="1" ht="12.95" customHeight="1" x14ac:dyDescent="0.2">
      <c r="A43" s="186">
        <v>37622</v>
      </c>
      <c r="B43" s="30">
        <v>10.96175</v>
      </c>
      <c r="C43" s="26">
        <v>0.92646479999999998</v>
      </c>
      <c r="D43" s="30">
        <v>0</v>
      </c>
      <c r="E43" s="30">
        <v>0</v>
      </c>
      <c r="F43" s="30">
        <v>0</v>
      </c>
      <c r="G43" s="334">
        <v>11.8882148</v>
      </c>
      <c r="H43" s="30"/>
      <c r="I43" s="30">
        <v>906.30842499999994</v>
      </c>
      <c r="J43" s="30">
        <v>-450</v>
      </c>
      <c r="K43" s="30">
        <v>0</v>
      </c>
      <c r="L43" s="30">
        <v>0</v>
      </c>
      <c r="M43" s="30">
        <v>0</v>
      </c>
      <c r="N43" s="334">
        <v>456.30842499999994</v>
      </c>
      <c r="O43" s="314"/>
      <c r="P43" s="314">
        <v>0</v>
      </c>
      <c r="Q43" s="314">
        <v>0</v>
      </c>
      <c r="R43" s="314">
        <v>0</v>
      </c>
      <c r="S43" s="314">
        <v>0</v>
      </c>
      <c r="T43" s="334">
        <v>0</v>
      </c>
      <c r="U43" s="30"/>
      <c r="V43" s="186">
        <v>37622</v>
      </c>
      <c r="W43" s="445">
        <v>11.8882148</v>
      </c>
      <c r="X43" s="445">
        <v>456.30842499999994</v>
      </c>
      <c r="Y43" s="445">
        <v>0</v>
      </c>
      <c r="Z43" s="446">
        <v>468.19663979999996</v>
      </c>
    </row>
    <row r="44" spans="1:62" s="264" customFormat="1" ht="12.95" customHeight="1" thickBot="1" x14ac:dyDescent="0.25">
      <c r="A44" s="186">
        <v>37653</v>
      </c>
      <c r="B44" s="30">
        <v>31.099226399999999</v>
      </c>
      <c r="C44" s="26">
        <v>0.92223599999999994</v>
      </c>
      <c r="D44" s="30">
        <v>0</v>
      </c>
      <c r="E44" s="30">
        <v>0</v>
      </c>
      <c r="F44" s="26">
        <v>0</v>
      </c>
      <c r="G44" s="335">
        <v>32.021462399999997</v>
      </c>
      <c r="H44" s="26"/>
      <c r="I44" s="30">
        <v>-55.091529699999995</v>
      </c>
      <c r="J44" s="30">
        <v>0</v>
      </c>
      <c r="K44" s="30">
        <v>0</v>
      </c>
      <c r="L44" s="30">
        <v>0</v>
      </c>
      <c r="M44" s="30">
        <v>0</v>
      </c>
      <c r="N44" s="335">
        <v>-55.091529699999995</v>
      </c>
      <c r="O44" s="26"/>
      <c r="P44" s="26">
        <v>0</v>
      </c>
      <c r="Q44" s="26">
        <v>0</v>
      </c>
      <c r="R44" s="26">
        <v>0</v>
      </c>
      <c r="S44" s="26">
        <v>0</v>
      </c>
      <c r="T44" s="335">
        <v>0</v>
      </c>
      <c r="U44" s="26"/>
      <c r="V44" s="188">
        <v>37653</v>
      </c>
      <c r="W44" s="447">
        <v>32.021462399999997</v>
      </c>
      <c r="X44" s="447">
        <v>-55.091529699999995</v>
      </c>
      <c r="Y44" s="447">
        <v>0</v>
      </c>
      <c r="Z44" s="447">
        <v>-23.070067299999998</v>
      </c>
      <c r="AA44" s="181"/>
      <c r="AB44" s="181"/>
      <c r="AC44" s="181"/>
      <c r="AD44" s="181"/>
      <c r="AE44" s="181"/>
      <c r="AF44" s="181"/>
      <c r="AG44" s="181"/>
      <c r="AH44" s="181"/>
      <c r="AI44" s="181"/>
      <c r="AJ44" s="181"/>
      <c r="AK44" s="181"/>
      <c r="AL44" s="181"/>
      <c r="AM44" s="181"/>
      <c r="AN44" s="181"/>
      <c r="AO44" s="181"/>
      <c r="AP44" s="181"/>
      <c r="AQ44" s="181"/>
      <c r="AR44" s="181"/>
      <c r="AS44" s="181"/>
      <c r="AT44" s="181"/>
      <c r="AU44" s="181"/>
      <c r="AV44" s="181"/>
      <c r="AW44" s="181"/>
      <c r="AX44" s="181"/>
      <c r="AY44" s="181"/>
      <c r="AZ44" s="181"/>
      <c r="BA44" s="181"/>
      <c r="BB44" s="181"/>
      <c r="BC44" s="181"/>
      <c r="BD44" s="181"/>
      <c r="BE44" s="181"/>
      <c r="BF44" s="181"/>
      <c r="BG44" s="181"/>
      <c r="BH44" s="181"/>
      <c r="BI44" s="181"/>
      <c r="BJ44" s="181"/>
    </row>
    <row r="45" spans="1:62" s="181" customFormat="1" ht="12.95" customHeight="1" x14ac:dyDescent="0.2">
      <c r="A45" s="187">
        <v>37681</v>
      </c>
      <c r="B45" s="183">
        <v>36.311647399999998</v>
      </c>
      <c r="C45" s="190">
        <v>0.918381</v>
      </c>
      <c r="D45" s="183">
        <v>0</v>
      </c>
      <c r="E45" s="183">
        <v>0</v>
      </c>
      <c r="F45" s="183">
        <v>0</v>
      </c>
      <c r="G45" s="336">
        <v>37.230028399999995</v>
      </c>
      <c r="H45" s="183"/>
      <c r="I45" s="183">
        <v>-12.524283199999985</v>
      </c>
      <c r="J45" s="183">
        <v>-150</v>
      </c>
      <c r="K45" s="183">
        <v>0</v>
      </c>
      <c r="L45" s="183">
        <v>0</v>
      </c>
      <c r="M45" s="183">
        <v>0</v>
      </c>
      <c r="N45" s="336">
        <v>-162.52428319999999</v>
      </c>
      <c r="O45" s="315"/>
      <c r="P45" s="315">
        <v>0</v>
      </c>
      <c r="Q45" s="315">
        <v>0</v>
      </c>
      <c r="R45" s="315">
        <v>0</v>
      </c>
      <c r="S45" s="315">
        <v>0</v>
      </c>
      <c r="T45" s="336">
        <v>0</v>
      </c>
      <c r="U45" s="183"/>
      <c r="V45" s="187">
        <v>37681</v>
      </c>
      <c r="W45" s="448">
        <v>37.230028399999995</v>
      </c>
      <c r="X45" s="448">
        <v>-162.52428319999999</v>
      </c>
      <c r="Y45" s="448">
        <v>0</v>
      </c>
      <c r="Z45" s="449">
        <v>-125.29425479999999</v>
      </c>
    </row>
    <row r="46" spans="1:62" s="181" customFormat="1" ht="12.95" customHeight="1" x14ac:dyDescent="0.2">
      <c r="A46" s="186">
        <v>37712</v>
      </c>
      <c r="B46" s="30">
        <v>23.787715899999998</v>
      </c>
      <c r="C46" s="26">
        <v>0.91411430000000005</v>
      </c>
      <c r="D46" s="30">
        <v>0</v>
      </c>
      <c r="E46" s="30">
        <v>0</v>
      </c>
      <c r="F46" s="31">
        <v>0</v>
      </c>
      <c r="G46" s="337">
        <v>24.7018302</v>
      </c>
      <c r="H46" s="30"/>
      <c r="I46" s="30">
        <v>-120.33177670000001</v>
      </c>
      <c r="J46" s="30">
        <v>0</v>
      </c>
      <c r="K46" s="30">
        <v>0</v>
      </c>
      <c r="L46" s="30">
        <v>0</v>
      </c>
      <c r="M46" s="30">
        <v>0</v>
      </c>
      <c r="N46" s="337">
        <v>-120.33177670000001</v>
      </c>
      <c r="O46" s="316"/>
      <c r="P46" s="316">
        <v>0</v>
      </c>
      <c r="Q46" s="316">
        <v>0</v>
      </c>
      <c r="R46" s="316">
        <v>0</v>
      </c>
      <c r="S46" s="316">
        <v>0</v>
      </c>
      <c r="T46" s="337">
        <v>0</v>
      </c>
      <c r="U46" s="30"/>
      <c r="V46" s="186">
        <v>37712</v>
      </c>
      <c r="W46" s="445">
        <v>24.7018302</v>
      </c>
      <c r="X46" s="445">
        <v>-120.33177670000001</v>
      </c>
      <c r="Y46" s="445">
        <v>0</v>
      </c>
      <c r="Z46" s="450">
        <v>-95.629946500000003</v>
      </c>
    </row>
    <row r="47" spans="1:62" s="181" customFormat="1" ht="12.95" customHeight="1" x14ac:dyDescent="0.2">
      <c r="A47" s="186">
        <v>37742</v>
      </c>
      <c r="B47" s="30">
        <v>82.031768</v>
      </c>
      <c r="C47" s="26">
        <v>0.9100068</v>
      </c>
      <c r="D47" s="30">
        <v>0</v>
      </c>
      <c r="E47" s="30">
        <v>0</v>
      </c>
      <c r="F47" s="30">
        <v>0</v>
      </c>
      <c r="G47" s="334">
        <v>82.941774800000005</v>
      </c>
      <c r="H47" s="30"/>
      <c r="I47" s="30">
        <v>-159.07909980000002</v>
      </c>
      <c r="J47" s="30">
        <v>0</v>
      </c>
      <c r="K47" s="30">
        <v>0</v>
      </c>
      <c r="L47" s="30">
        <v>0</v>
      </c>
      <c r="M47" s="30">
        <v>0</v>
      </c>
      <c r="N47" s="334">
        <v>-159.07909980000002</v>
      </c>
      <c r="O47" s="314"/>
      <c r="P47" s="314">
        <v>0</v>
      </c>
      <c r="Q47" s="314">
        <v>0</v>
      </c>
      <c r="R47" s="314">
        <v>0</v>
      </c>
      <c r="S47" s="314">
        <v>0</v>
      </c>
      <c r="T47" s="334">
        <v>0</v>
      </c>
      <c r="U47" s="30"/>
      <c r="V47" s="186">
        <v>37742</v>
      </c>
      <c r="W47" s="445">
        <v>82.941774800000005</v>
      </c>
      <c r="X47" s="445">
        <v>-159.07909980000002</v>
      </c>
      <c r="Y47" s="445">
        <v>0</v>
      </c>
      <c r="Z47" s="446">
        <v>-76.137325000000018</v>
      </c>
    </row>
    <row r="48" spans="1:62" s="181" customFormat="1" ht="12.95" customHeight="1" x14ac:dyDescent="0.2">
      <c r="A48" s="187">
        <v>37773</v>
      </c>
      <c r="B48" s="183">
        <v>137.9334174</v>
      </c>
      <c r="C48" s="190">
        <v>0.90573139999999996</v>
      </c>
      <c r="D48" s="183">
        <v>0</v>
      </c>
      <c r="E48" s="183">
        <v>0</v>
      </c>
      <c r="F48" s="183">
        <v>0</v>
      </c>
      <c r="G48" s="336">
        <v>138.8391488</v>
      </c>
      <c r="H48" s="183"/>
      <c r="I48" s="183">
        <v>-602.96231999999998</v>
      </c>
      <c r="J48" s="183">
        <v>525</v>
      </c>
      <c r="K48" s="183">
        <v>0</v>
      </c>
      <c r="L48" s="183">
        <v>0</v>
      </c>
      <c r="M48" s="183">
        <v>0</v>
      </c>
      <c r="N48" s="336">
        <v>-77.962319999999977</v>
      </c>
      <c r="O48" s="315"/>
      <c r="P48" s="315">
        <v>0</v>
      </c>
      <c r="Q48" s="315">
        <v>0</v>
      </c>
      <c r="R48" s="315">
        <v>0</v>
      </c>
      <c r="S48" s="315">
        <v>0</v>
      </c>
      <c r="T48" s="336">
        <v>0</v>
      </c>
      <c r="U48" s="183"/>
      <c r="V48" s="187">
        <v>37773</v>
      </c>
      <c r="W48" s="448">
        <v>138.8391488</v>
      </c>
      <c r="X48" s="448">
        <v>-77.962319999999977</v>
      </c>
      <c r="Y48" s="448">
        <v>0</v>
      </c>
      <c r="Z48" s="449">
        <v>60.876828800000027</v>
      </c>
    </row>
    <row r="49" spans="1:62" s="181" customFormat="1" ht="12.95" customHeight="1" x14ac:dyDescent="0.2">
      <c r="A49" s="186">
        <v>37803</v>
      </c>
      <c r="B49" s="30">
        <v>91.714975899999999</v>
      </c>
      <c r="C49" s="26">
        <v>0.90158389999999999</v>
      </c>
      <c r="D49" s="30">
        <v>0</v>
      </c>
      <c r="E49" s="30">
        <v>0</v>
      </c>
      <c r="F49" s="30">
        <v>0</v>
      </c>
      <c r="G49" s="334">
        <v>92.616559800000005</v>
      </c>
      <c r="H49" s="30"/>
      <c r="I49" s="30">
        <v>-228.76847649999999</v>
      </c>
      <c r="J49" s="30">
        <v>0</v>
      </c>
      <c r="K49" s="30">
        <v>0</v>
      </c>
      <c r="L49" s="30">
        <v>0</v>
      </c>
      <c r="M49" s="30">
        <v>0</v>
      </c>
      <c r="N49" s="334">
        <v>-228.76847649999999</v>
      </c>
      <c r="O49" s="314"/>
      <c r="P49" s="314">
        <v>0</v>
      </c>
      <c r="Q49" s="314">
        <v>0</v>
      </c>
      <c r="R49" s="314">
        <v>0</v>
      </c>
      <c r="S49" s="314">
        <v>0</v>
      </c>
      <c r="T49" s="334">
        <v>0</v>
      </c>
      <c r="U49" s="30"/>
      <c r="V49" s="186">
        <v>37803</v>
      </c>
      <c r="W49" s="445">
        <v>92.616559800000005</v>
      </c>
      <c r="X49" s="445">
        <v>-228.76847649999999</v>
      </c>
      <c r="Y49" s="445">
        <v>0</v>
      </c>
      <c r="Z49" s="446">
        <v>-136.15191669999999</v>
      </c>
    </row>
    <row r="50" spans="1:62" s="260" customFormat="1" ht="12.95" customHeight="1" x14ac:dyDescent="0.2">
      <c r="A50" s="186">
        <v>37834</v>
      </c>
      <c r="B50" s="30">
        <v>91.210070599999995</v>
      </c>
      <c r="C50" s="26">
        <v>0.89729840000000005</v>
      </c>
      <c r="D50" s="30">
        <v>0</v>
      </c>
      <c r="E50" s="30">
        <v>0</v>
      </c>
      <c r="F50" s="30">
        <v>0</v>
      </c>
      <c r="G50" s="334">
        <v>92.107368999999991</v>
      </c>
      <c r="H50" s="30"/>
      <c r="I50" s="30">
        <v>-216.04363509999999</v>
      </c>
      <c r="J50" s="30">
        <v>0</v>
      </c>
      <c r="K50" s="30">
        <v>0</v>
      </c>
      <c r="L50" s="30">
        <v>0</v>
      </c>
      <c r="M50" s="30">
        <v>0</v>
      </c>
      <c r="N50" s="334">
        <v>-216.04363509999999</v>
      </c>
      <c r="O50" s="314"/>
      <c r="P50" s="314">
        <v>0</v>
      </c>
      <c r="Q50" s="314">
        <v>0</v>
      </c>
      <c r="R50" s="314">
        <v>0</v>
      </c>
      <c r="S50" s="314">
        <v>0</v>
      </c>
      <c r="T50" s="334">
        <v>0</v>
      </c>
      <c r="U50" s="30"/>
      <c r="V50" s="186">
        <v>37834</v>
      </c>
      <c r="W50" s="445">
        <v>92.107368999999991</v>
      </c>
      <c r="X50" s="445">
        <v>-216.04363509999999</v>
      </c>
      <c r="Y50" s="445">
        <v>0</v>
      </c>
      <c r="Z50" s="446">
        <v>-123.9362661</v>
      </c>
      <c r="AA50" s="181"/>
      <c r="AB50" s="181"/>
      <c r="AC50" s="181"/>
      <c r="AD50" s="181"/>
      <c r="AE50" s="181"/>
      <c r="AF50" s="181"/>
      <c r="AG50" s="181"/>
      <c r="AH50" s="181"/>
      <c r="AI50" s="181"/>
      <c r="AJ50" s="181"/>
      <c r="AK50" s="181"/>
      <c r="AL50" s="181"/>
      <c r="AM50" s="181"/>
      <c r="AN50" s="181"/>
      <c r="AO50" s="181"/>
      <c r="AP50" s="181"/>
      <c r="AQ50" s="181"/>
      <c r="AR50" s="181"/>
      <c r="AS50" s="181"/>
      <c r="AT50" s="181"/>
      <c r="AU50" s="181"/>
      <c r="AV50" s="181"/>
      <c r="AW50" s="181"/>
      <c r="AX50" s="181"/>
      <c r="AY50" s="181"/>
      <c r="AZ50" s="181"/>
      <c r="BA50" s="181"/>
      <c r="BB50" s="181"/>
      <c r="BC50" s="181"/>
      <c r="BD50" s="181"/>
      <c r="BE50" s="181"/>
      <c r="BF50" s="181"/>
      <c r="BG50" s="181"/>
      <c r="BH50" s="181"/>
      <c r="BI50" s="181"/>
      <c r="BJ50" s="181"/>
    </row>
    <row r="51" spans="1:62" s="181" customFormat="1" ht="12.95" customHeight="1" x14ac:dyDescent="0.2">
      <c r="A51" s="187">
        <v>37865</v>
      </c>
      <c r="B51" s="183">
        <v>80.523587800000001</v>
      </c>
      <c r="C51" s="190">
        <v>0.89298650000000002</v>
      </c>
      <c r="D51" s="183">
        <v>0</v>
      </c>
      <c r="E51" s="183">
        <v>0</v>
      </c>
      <c r="F51" s="183">
        <v>0</v>
      </c>
      <c r="G51" s="336">
        <v>81.416574300000008</v>
      </c>
      <c r="H51" s="183"/>
      <c r="I51" s="183">
        <v>-424.18454980000001</v>
      </c>
      <c r="J51" s="183">
        <v>0</v>
      </c>
      <c r="K51" s="183">
        <v>0</v>
      </c>
      <c r="L51" s="183">
        <v>0</v>
      </c>
      <c r="M51" s="183">
        <v>0</v>
      </c>
      <c r="N51" s="336">
        <v>-424.18454980000001</v>
      </c>
      <c r="O51" s="315"/>
      <c r="P51" s="315">
        <v>0</v>
      </c>
      <c r="Q51" s="315">
        <v>0</v>
      </c>
      <c r="R51" s="315">
        <v>0</v>
      </c>
      <c r="S51" s="315">
        <v>0</v>
      </c>
      <c r="T51" s="336">
        <v>0</v>
      </c>
      <c r="U51" s="183"/>
      <c r="V51" s="187">
        <v>37865</v>
      </c>
      <c r="W51" s="448">
        <v>81.416574300000008</v>
      </c>
      <c r="X51" s="448">
        <v>-424.18454980000001</v>
      </c>
      <c r="Y51" s="448">
        <v>0</v>
      </c>
      <c r="Z51" s="449">
        <v>-342.76797550000003</v>
      </c>
    </row>
    <row r="52" spans="1:62" s="181" customFormat="1" ht="12.95" customHeight="1" x14ac:dyDescent="0.2">
      <c r="A52" s="186">
        <v>37895</v>
      </c>
      <c r="B52" s="30">
        <v>113.02957790000001</v>
      </c>
      <c r="C52" s="26">
        <v>0.88881779999999999</v>
      </c>
      <c r="D52" s="30">
        <v>0</v>
      </c>
      <c r="E52" s="30">
        <v>0</v>
      </c>
      <c r="F52" s="30">
        <v>0</v>
      </c>
      <c r="G52" s="334">
        <v>113.9183957</v>
      </c>
      <c r="H52" s="30"/>
      <c r="I52" s="30">
        <v>-234.80911079999998</v>
      </c>
      <c r="J52" s="30">
        <v>0</v>
      </c>
      <c r="K52" s="30">
        <v>0</v>
      </c>
      <c r="L52" s="30">
        <v>0</v>
      </c>
      <c r="M52" s="30">
        <v>0</v>
      </c>
      <c r="N52" s="334">
        <v>-234.80911079999998</v>
      </c>
      <c r="O52" s="314"/>
      <c r="P52" s="314">
        <v>0</v>
      </c>
      <c r="Q52" s="314">
        <v>0</v>
      </c>
      <c r="R52" s="314">
        <v>0</v>
      </c>
      <c r="S52" s="314">
        <v>0</v>
      </c>
      <c r="T52" s="334">
        <v>0</v>
      </c>
      <c r="U52" s="30"/>
      <c r="V52" s="186">
        <v>37895</v>
      </c>
      <c r="W52" s="445">
        <v>113.9183957</v>
      </c>
      <c r="X52" s="445">
        <v>-234.80911079999998</v>
      </c>
      <c r="Y52" s="445">
        <v>0</v>
      </c>
      <c r="Z52" s="446">
        <v>-120.89071509999998</v>
      </c>
    </row>
    <row r="53" spans="1:62" s="181" customFormat="1" ht="12.95" customHeight="1" x14ac:dyDescent="0.2">
      <c r="A53" s="186">
        <v>37926</v>
      </c>
      <c r="B53" s="30">
        <v>92.851753500000001</v>
      </c>
      <c r="C53" s="26">
        <v>0.88452390000000003</v>
      </c>
      <c r="D53" s="30">
        <v>0</v>
      </c>
      <c r="E53" s="30">
        <v>0</v>
      </c>
      <c r="F53" s="30">
        <v>0</v>
      </c>
      <c r="G53" s="334">
        <v>93.736277400000006</v>
      </c>
      <c r="H53" s="30"/>
      <c r="I53" s="30">
        <v>-171.41958680000002</v>
      </c>
      <c r="J53" s="30">
        <v>0</v>
      </c>
      <c r="K53" s="30">
        <v>0</v>
      </c>
      <c r="L53" s="30">
        <v>0</v>
      </c>
      <c r="M53" s="30">
        <v>0</v>
      </c>
      <c r="N53" s="334">
        <v>-171.41958680000002</v>
      </c>
      <c r="O53" s="314"/>
      <c r="P53" s="314">
        <v>0</v>
      </c>
      <c r="Q53" s="314">
        <v>0</v>
      </c>
      <c r="R53" s="314">
        <v>0</v>
      </c>
      <c r="S53" s="314">
        <v>0</v>
      </c>
      <c r="T53" s="334">
        <v>0</v>
      </c>
      <c r="U53" s="30"/>
      <c r="V53" s="186">
        <v>37926</v>
      </c>
      <c r="W53" s="445">
        <v>93.736277400000006</v>
      </c>
      <c r="X53" s="445">
        <v>-171.41958680000002</v>
      </c>
      <c r="Y53" s="445">
        <v>0</v>
      </c>
      <c r="Z53" s="446">
        <v>-77.683309400000013</v>
      </c>
    </row>
    <row r="54" spans="1:62" s="181" customFormat="1" ht="12.95" customHeight="1" thickBot="1" x14ac:dyDescent="0.25">
      <c r="A54" s="251">
        <v>37956</v>
      </c>
      <c r="B54" s="231">
        <v>28.188487200000001</v>
      </c>
      <c r="C54" s="168">
        <v>0.88034880000000004</v>
      </c>
      <c r="D54" s="231">
        <v>0</v>
      </c>
      <c r="E54" s="231">
        <v>0</v>
      </c>
      <c r="F54" s="231">
        <v>0</v>
      </c>
      <c r="G54" s="338">
        <v>29.068836000000001</v>
      </c>
      <c r="H54" s="231"/>
      <c r="I54" s="231">
        <v>287.75390599999992</v>
      </c>
      <c r="J54" s="231">
        <v>603</v>
      </c>
      <c r="K54" s="231">
        <v>0</v>
      </c>
      <c r="L54" s="231">
        <v>0</v>
      </c>
      <c r="M54" s="231">
        <v>0</v>
      </c>
      <c r="N54" s="338">
        <v>890.75390599999992</v>
      </c>
      <c r="O54" s="317"/>
      <c r="P54" s="317">
        <v>0</v>
      </c>
      <c r="Q54" s="317">
        <v>0</v>
      </c>
      <c r="R54" s="317">
        <v>0</v>
      </c>
      <c r="S54" s="317">
        <v>0</v>
      </c>
      <c r="T54" s="338">
        <v>0</v>
      </c>
      <c r="U54" s="231"/>
      <c r="V54" s="251">
        <v>37956</v>
      </c>
      <c r="W54" s="451">
        <v>29.068836000000001</v>
      </c>
      <c r="X54" s="451">
        <v>890.75390599999992</v>
      </c>
      <c r="Y54" s="451">
        <v>0</v>
      </c>
      <c r="Z54" s="452">
        <v>919.82274199999995</v>
      </c>
    </row>
    <row r="55" spans="1:62" s="181" customFormat="1" ht="12.95" customHeight="1" x14ac:dyDescent="0.2">
      <c r="A55" s="186">
        <v>37987</v>
      </c>
      <c r="B55" s="30">
        <v>33.707715499999999</v>
      </c>
      <c r="C55" s="26">
        <v>0.87602350000000007</v>
      </c>
      <c r="D55" s="30">
        <v>0</v>
      </c>
      <c r="E55" s="30">
        <v>0</v>
      </c>
      <c r="F55" s="30">
        <v>0</v>
      </c>
      <c r="G55" s="334">
        <v>34.583739000000001</v>
      </c>
      <c r="H55" s="30"/>
      <c r="I55" s="30">
        <v>-170.6136698</v>
      </c>
      <c r="J55" s="30">
        <v>0</v>
      </c>
      <c r="K55" s="30">
        <v>0</v>
      </c>
      <c r="L55" s="30">
        <v>0</v>
      </c>
      <c r="M55" s="30">
        <v>0</v>
      </c>
      <c r="N55" s="334">
        <v>-170.6136698</v>
      </c>
      <c r="O55" s="314"/>
      <c r="P55" s="314">
        <v>0</v>
      </c>
      <c r="Q55" s="314">
        <v>0</v>
      </c>
      <c r="R55" s="314">
        <v>0</v>
      </c>
      <c r="S55" s="314">
        <v>0</v>
      </c>
      <c r="T55" s="334">
        <v>0</v>
      </c>
      <c r="U55" s="30"/>
      <c r="V55" s="186">
        <v>37987</v>
      </c>
      <c r="W55" s="445">
        <v>34.583739000000001</v>
      </c>
      <c r="X55" s="445">
        <v>-170.6136698</v>
      </c>
      <c r="Y55" s="445">
        <v>0</v>
      </c>
      <c r="Z55" s="446">
        <v>-136.02993079999999</v>
      </c>
    </row>
    <row r="56" spans="1:62" s="264" customFormat="1" ht="12.95" customHeight="1" thickBot="1" x14ac:dyDescent="0.25">
      <c r="A56" s="186">
        <v>38018</v>
      </c>
      <c r="B56" s="30">
        <v>46.394995700000003</v>
      </c>
      <c r="C56" s="26">
        <v>0.87168860000000004</v>
      </c>
      <c r="D56" s="30">
        <v>0</v>
      </c>
      <c r="E56" s="30">
        <v>0</v>
      </c>
      <c r="F56" s="26">
        <v>0</v>
      </c>
      <c r="G56" s="335">
        <v>47.266684300000001</v>
      </c>
      <c r="H56" s="26"/>
      <c r="I56" s="30">
        <v>-49.800364999999999</v>
      </c>
      <c r="J56" s="30">
        <v>0</v>
      </c>
      <c r="K56" s="30">
        <v>0</v>
      </c>
      <c r="L56" s="30">
        <v>0</v>
      </c>
      <c r="M56" s="30">
        <v>0</v>
      </c>
      <c r="N56" s="335">
        <v>-49.800364999999999</v>
      </c>
      <c r="O56" s="26"/>
      <c r="P56" s="26">
        <v>0</v>
      </c>
      <c r="Q56" s="26">
        <v>0</v>
      </c>
      <c r="R56" s="26">
        <v>0</v>
      </c>
      <c r="S56" s="26">
        <v>0</v>
      </c>
      <c r="T56" s="335">
        <v>0</v>
      </c>
      <c r="U56" s="26"/>
      <c r="V56" s="188">
        <v>38018</v>
      </c>
      <c r="W56" s="447">
        <v>47.266684300000001</v>
      </c>
      <c r="X56" s="447">
        <v>-49.800364999999999</v>
      </c>
      <c r="Y56" s="447">
        <v>0</v>
      </c>
      <c r="Z56" s="447">
        <v>-2.5336806999999979</v>
      </c>
      <c r="AA56" s="181"/>
      <c r="AB56" s="181"/>
      <c r="AC56" s="181"/>
      <c r="AD56" s="181"/>
      <c r="AE56" s="181"/>
      <c r="AF56" s="181"/>
      <c r="AG56" s="181"/>
      <c r="AH56" s="181"/>
      <c r="AI56" s="181"/>
      <c r="AJ56" s="181"/>
      <c r="AK56" s="181"/>
      <c r="AL56" s="181"/>
      <c r="AM56" s="181"/>
      <c r="AN56" s="181"/>
      <c r="AO56" s="181"/>
      <c r="AP56" s="181"/>
      <c r="AQ56" s="181"/>
      <c r="AR56" s="181"/>
      <c r="AS56" s="181"/>
      <c r="AT56" s="181"/>
      <c r="AU56" s="181"/>
      <c r="AV56" s="181"/>
      <c r="AW56" s="181"/>
      <c r="AX56" s="181"/>
      <c r="AY56" s="181"/>
      <c r="AZ56" s="181"/>
      <c r="BA56" s="181"/>
      <c r="BB56" s="181"/>
      <c r="BC56" s="181"/>
      <c r="BD56" s="181"/>
      <c r="BE56" s="181"/>
      <c r="BF56" s="181"/>
      <c r="BG56" s="181"/>
      <c r="BH56" s="181"/>
      <c r="BI56" s="181"/>
      <c r="BJ56" s="181"/>
    </row>
    <row r="57" spans="1:62" s="181" customFormat="1" ht="12.95" customHeight="1" x14ac:dyDescent="0.2">
      <c r="A57" s="187">
        <v>38047</v>
      </c>
      <c r="B57" s="183">
        <v>54.418345899999998</v>
      </c>
      <c r="C57" s="190">
        <v>0.86761690000000002</v>
      </c>
      <c r="D57" s="183">
        <v>0</v>
      </c>
      <c r="E57" s="183">
        <v>0</v>
      </c>
      <c r="F57" s="183">
        <v>0</v>
      </c>
      <c r="G57" s="336">
        <v>55.2859628</v>
      </c>
      <c r="H57" s="183"/>
      <c r="I57" s="183">
        <v>16.054075900000001</v>
      </c>
      <c r="J57" s="183">
        <v>0</v>
      </c>
      <c r="K57" s="183">
        <v>0</v>
      </c>
      <c r="L57" s="183">
        <v>0</v>
      </c>
      <c r="M57" s="183">
        <v>0</v>
      </c>
      <c r="N57" s="336">
        <v>16.054075900000001</v>
      </c>
      <c r="O57" s="315"/>
      <c r="P57" s="315">
        <v>0</v>
      </c>
      <c r="Q57" s="315">
        <v>0</v>
      </c>
      <c r="R57" s="315">
        <v>0</v>
      </c>
      <c r="S57" s="315">
        <v>0</v>
      </c>
      <c r="T57" s="336">
        <v>0</v>
      </c>
      <c r="U57" s="183"/>
      <c r="V57" s="187">
        <v>38047</v>
      </c>
      <c r="W57" s="448">
        <v>55.2859628</v>
      </c>
      <c r="X57" s="448">
        <v>16.054075900000001</v>
      </c>
      <c r="Y57" s="448">
        <v>0</v>
      </c>
      <c r="Z57" s="449">
        <v>71.340038700000008</v>
      </c>
    </row>
    <row r="58" spans="1:62" s="181" customFormat="1" ht="12.95" customHeight="1" x14ac:dyDescent="0.2">
      <c r="A58" s="186">
        <v>38078</v>
      </c>
      <c r="B58" s="30">
        <v>106.02993189999999</v>
      </c>
      <c r="C58" s="26">
        <v>0.86330470000000004</v>
      </c>
      <c r="D58" s="30">
        <v>0</v>
      </c>
      <c r="E58" s="30">
        <v>0</v>
      </c>
      <c r="F58" s="31">
        <v>0</v>
      </c>
      <c r="G58" s="337">
        <v>106.89323659999999</v>
      </c>
      <c r="H58" s="30"/>
      <c r="I58" s="30">
        <v>14.584016500000001</v>
      </c>
      <c r="J58" s="30">
        <v>0</v>
      </c>
      <c r="K58" s="30">
        <v>0</v>
      </c>
      <c r="L58" s="30">
        <v>0</v>
      </c>
      <c r="M58" s="30">
        <v>0</v>
      </c>
      <c r="N58" s="337">
        <v>14.584016500000001</v>
      </c>
      <c r="O58" s="316"/>
      <c r="P58" s="316">
        <v>0</v>
      </c>
      <c r="Q58" s="316">
        <v>0</v>
      </c>
      <c r="R58" s="316">
        <v>0</v>
      </c>
      <c r="S58" s="316">
        <v>0</v>
      </c>
      <c r="T58" s="337">
        <v>0</v>
      </c>
      <c r="U58" s="30"/>
      <c r="V58" s="186">
        <v>38078</v>
      </c>
      <c r="W58" s="445">
        <v>106.89323659999999</v>
      </c>
      <c r="X58" s="445">
        <v>14.584016500000001</v>
      </c>
      <c r="Y58" s="445">
        <v>0</v>
      </c>
      <c r="Z58" s="450">
        <v>121.4772531</v>
      </c>
    </row>
    <row r="59" spans="1:62" s="181" customFormat="1" ht="12.95" customHeight="1" x14ac:dyDescent="0.2">
      <c r="A59" s="186">
        <v>38108</v>
      </c>
      <c r="B59" s="30">
        <v>104.02860219999999</v>
      </c>
      <c r="C59" s="26">
        <v>0.85917870000000007</v>
      </c>
      <c r="D59" s="30">
        <v>0</v>
      </c>
      <c r="E59" s="30">
        <v>0</v>
      </c>
      <c r="F59" s="30">
        <v>0</v>
      </c>
      <c r="G59" s="334">
        <v>104.8877809</v>
      </c>
      <c r="H59" s="30"/>
      <c r="I59" s="30">
        <v>4.5755663000000002</v>
      </c>
      <c r="J59" s="30">
        <v>0</v>
      </c>
      <c r="K59" s="30">
        <v>0</v>
      </c>
      <c r="L59" s="30">
        <v>0</v>
      </c>
      <c r="M59" s="30">
        <v>0</v>
      </c>
      <c r="N59" s="334">
        <v>4.5755663000000002</v>
      </c>
      <c r="O59" s="314"/>
      <c r="P59" s="314">
        <v>0</v>
      </c>
      <c r="Q59" s="314">
        <v>0</v>
      </c>
      <c r="R59" s="314">
        <v>0</v>
      </c>
      <c r="S59" s="314">
        <v>0</v>
      </c>
      <c r="T59" s="334">
        <v>0</v>
      </c>
      <c r="U59" s="30"/>
      <c r="V59" s="186">
        <v>38108</v>
      </c>
      <c r="W59" s="445">
        <v>104.8877809</v>
      </c>
      <c r="X59" s="445">
        <v>4.5755663000000002</v>
      </c>
      <c r="Y59" s="445">
        <v>0</v>
      </c>
      <c r="Z59" s="446">
        <v>109.4633472</v>
      </c>
    </row>
    <row r="60" spans="1:62" s="181" customFormat="1" ht="12.95" customHeight="1" x14ac:dyDescent="0.2">
      <c r="A60" s="187">
        <v>38139</v>
      </c>
      <c r="B60" s="183">
        <v>37.110529300000003</v>
      </c>
      <c r="C60" s="190">
        <v>0.854904</v>
      </c>
      <c r="D60" s="183">
        <v>0</v>
      </c>
      <c r="E60" s="183">
        <v>0</v>
      </c>
      <c r="F60" s="183">
        <v>0</v>
      </c>
      <c r="G60" s="336">
        <v>37.965433300000001</v>
      </c>
      <c r="H60" s="183"/>
      <c r="I60" s="183">
        <v>3.3825034</v>
      </c>
      <c r="J60" s="183">
        <v>0</v>
      </c>
      <c r="K60" s="183">
        <v>0</v>
      </c>
      <c r="L60" s="183">
        <v>0</v>
      </c>
      <c r="M60" s="183">
        <v>0</v>
      </c>
      <c r="N60" s="336">
        <v>3.3825034</v>
      </c>
      <c r="O60" s="315"/>
      <c r="P60" s="315">
        <v>0</v>
      </c>
      <c r="Q60" s="315">
        <v>0</v>
      </c>
      <c r="R60" s="315">
        <v>0</v>
      </c>
      <c r="S60" s="315">
        <v>0</v>
      </c>
      <c r="T60" s="336">
        <v>0</v>
      </c>
      <c r="U60" s="183"/>
      <c r="V60" s="187">
        <v>38139</v>
      </c>
      <c r="W60" s="448">
        <v>37.965433300000001</v>
      </c>
      <c r="X60" s="448">
        <v>3.3825034</v>
      </c>
      <c r="Y60" s="448">
        <v>0</v>
      </c>
      <c r="Z60" s="449">
        <v>41.347936699999998</v>
      </c>
    </row>
    <row r="61" spans="1:62" s="181" customFormat="1" ht="12.95" customHeight="1" x14ac:dyDescent="0.2">
      <c r="A61" s="186">
        <v>38169</v>
      </c>
      <c r="B61" s="30">
        <v>21.9823837</v>
      </c>
      <c r="C61" s="26">
        <v>0.85077979999999997</v>
      </c>
      <c r="D61" s="30">
        <v>0</v>
      </c>
      <c r="E61" s="30">
        <v>0</v>
      </c>
      <c r="F61" s="30">
        <v>0</v>
      </c>
      <c r="G61" s="334">
        <v>22.833163500000001</v>
      </c>
      <c r="H61" s="30"/>
      <c r="I61" s="30">
        <v>2.3769988</v>
      </c>
      <c r="J61" s="30">
        <v>0</v>
      </c>
      <c r="K61" s="30">
        <v>0</v>
      </c>
      <c r="L61" s="30">
        <v>0</v>
      </c>
      <c r="M61" s="30">
        <v>0</v>
      </c>
      <c r="N61" s="334">
        <v>2.3769988</v>
      </c>
      <c r="O61" s="314"/>
      <c r="P61" s="314">
        <v>0</v>
      </c>
      <c r="Q61" s="314">
        <v>0</v>
      </c>
      <c r="R61" s="314">
        <v>0</v>
      </c>
      <c r="S61" s="314">
        <v>0</v>
      </c>
      <c r="T61" s="334">
        <v>0</v>
      </c>
      <c r="U61" s="30"/>
      <c r="V61" s="186">
        <v>38169</v>
      </c>
      <c r="W61" s="445">
        <v>22.833163500000001</v>
      </c>
      <c r="X61" s="445">
        <v>2.3769988</v>
      </c>
      <c r="Y61" s="445">
        <v>0</v>
      </c>
      <c r="Z61" s="446">
        <v>25.2101623</v>
      </c>
    </row>
    <row r="62" spans="1:62" s="260" customFormat="1" ht="12.95" customHeight="1" x14ac:dyDescent="0.2">
      <c r="A62" s="186">
        <v>38200</v>
      </c>
      <c r="B62" s="30">
        <v>6.5418088000000001</v>
      </c>
      <c r="C62" s="26">
        <v>0.84653449999999997</v>
      </c>
      <c r="D62" s="30">
        <v>0</v>
      </c>
      <c r="E62" s="30">
        <v>0</v>
      </c>
      <c r="F62" s="30">
        <v>0</v>
      </c>
      <c r="G62" s="334">
        <v>7.3883432999999998</v>
      </c>
      <c r="H62" s="30"/>
      <c r="I62" s="30">
        <v>-18.421288799999999</v>
      </c>
      <c r="J62" s="30">
        <v>0</v>
      </c>
      <c r="K62" s="30">
        <v>0</v>
      </c>
      <c r="L62" s="30">
        <v>0</v>
      </c>
      <c r="M62" s="30">
        <v>0</v>
      </c>
      <c r="N62" s="334">
        <v>-18.421288799999999</v>
      </c>
      <c r="O62" s="314"/>
      <c r="P62" s="314">
        <v>0</v>
      </c>
      <c r="Q62" s="314">
        <v>0</v>
      </c>
      <c r="R62" s="314">
        <v>0</v>
      </c>
      <c r="S62" s="314">
        <v>0</v>
      </c>
      <c r="T62" s="334">
        <v>0</v>
      </c>
      <c r="U62" s="30"/>
      <c r="V62" s="186">
        <v>38200</v>
      </c>
      <c r="W62" s="445">
        <v>7.3883432999999998</v>
      </c>
      <c r="X62" s="445">
        <v>-18.421288799999999</v>
      </c>
      <c r="Y62" s="445">
        <v>0</v>
      </c>
      <c r="Z62" s="446">
        <v>-11.0329455</v>
      </c>
      <c r="AA62" s="181"/>
      <c r="AB62" s="181"/>
      <c r="AC62" s="181"/>
      <c r="AD62" s="181"/>
      <c r="AE62" s="181"/>
      <c r="AF62" s="181"/>
      <c r="AG62" s="181"/>
      <c r="AH62" s="181"/>
      <c r="AI62" s="181"/>
      <c r="AJ62" s="181"/>
      <c r="AK62" s="181"/>
      <c r="AL62" s="181"/>
      <c r="AM62" s="181"/>
      <c r="AN62" s="181"/>
      <c r="AO62" s="181"/>
      <c r="AP62" s="181"/>
      <c r="AQ62" s="181"/>
      <c r="AR62" s="181"/>
      <c r="AS62" s="181"/>
      <c r="AT62" s="181"/>
      <c r="AU62" s="181"/>
      <c r="AV62" s="181"/>
      <c r="AW62" s="181"/>
      <c r="AX62" s="181"/>
      <c r="AY62" s="181"/>
      <c r="AZ62" s="181"/>
      <c r="BA62" s="181"/>
      <c r="BB62" s="181"/>
      <c r="BC62" s="181"/>
      <c r="BD62" s="181"/>
      <c r="BE62" s="181"/>
      <c r="BF62" s="181"/>
      <c r="BG62" s="181"/>
      <c r="BH62" s="181"/>
      <c r="BI62" s="181"/>
      <c r="BJ62" s="181"/>
    </row>
    <row r="63" spans="1:62" s="181" customFormat="1" ht="12.95" customHeight="1" x14ac:dyDescent="0.2">
      <c r="A63" s="187">
        <v>38231</v>
      </c>
      <c r="B63" s="183">
        <v>-4.3353736999999999</v>
      </c>
      <c r="C63" s="190">
        <v>0.84228120000000006</v>
      </c>
      <c r="D63" s="183">
        <v>0</v>
      </c>
      <c r="E63" s="183">
        <v>0</v>
      </c>
      <c r="F63" s="183">
        <v>0</v>
      </c>
      <c r="G63" s="336">
        <v>-3.4930924999999999</v>
      </c>
      <c r="H63" s="183"/>
      <c r="I63" s="183">
        <v>-15.3419116</v>
      </c>
      <c r="J63" s="183">
        <v>0</v>
      </c>
      <c r="K63" s="183">
        <v>0</v>
      </c>
      <c r="L63" s="183">
        <v>0</v>
      </c>
      <c r="M63" s="183">
        <v>0</v>
      </c>
      <c r="N63" s="336">
        <v>-15.3419116</v>
      </c>
      <c r="O63" s="315"/>
      <c r="P63" s="315">
        <v>0</v>
      </c>
      <c r="Q63" s="315">
        <v>0</v>
      </c>
      <c r="R63" s="315">
        <v>0</v>
      </c>
      <c r="S63" s="315">
        <v>0</v>
      </c>
      <c r="T63" s="336">
        <v>0</v>
      </c>
      <c r="U63" s="183"/>
      <c r="V63" s="187">
        <v>38231</v>
      </c>
      <c r="W63" s="448">
        <v>-3.4930924999999999</v>
      </c>
      <c r="X63" s="448">
        <v>-15.3419116</v>
      </c>
      <c r="Y63" s="448">
        <v>0</v>
      </c>
      <c r="Z63" s="449">
        <v>-18.835004099999999</v>
      </c>
    </row>
    <row r="64" spans="1:62" s="181" customFormat="1" ht="12.95" customHeight="1" x14ac:dyDescent="0.2">
      <c r="A64" s="186">
        <v>38261</v>
      </c>
      <c r="B64" s="30">
        <v>-1.6432846000000001</v>
      </c>
      <c r="C64" s="26">
        <v>0.83817759999999997</v>
      </c>
      <c r="D64" s="30">
        <v>0</v>
      </c>
      <c r="E64" s="30">
        <v>0</v>
      </c>
      <c r="F64" s="30">
        <v>0</v>
      </c>
      <c r="G64" s="334">
        <v>-0.80510700000000013</v>
      </c>
      <c r="H64" s="30"/>
      <c r="I64" s="30">
        <v>-7.2047698999999996</v>
      </c>
      <c r="J64" s="30">
        <v>0</v>
      </c>
      <c r="K64" s="30">
        <v>0</v>
      </c>
      <c r="L64" s="30">
        <v>0</v>
      </c>
      <c r="M64" s="30">
        <v>0</v>
      </c>
      <c r="N64" s="334">
        <v>-7.2047698999999996</v>
      </c>
      <c r="O64" s="314"/>
      <c r="P64" s="314">
        <v>0</v>
      </c>
      <c r="Q64" s="314">
        <v>0</v>
      </c>
      <c r="R64" s="314">
        <v>0</v>
      </c>
      <c r="S64" s="314">
        <v>0</v>
      </c>
      <c r="T64" s="334">
        <v>0</v>
      </c>
      <c r="U64" s="30"/>
      <c r="V64" s="186">
        <v>38261</v>
      </c>
      <c r="W64" s="445">
        <v>-0.80510700000000013</v>
      </c>
      <c r="X64" s="445">
        <v>-7.2047698999999996</v>
      </c>
      <c r="Y64" s="445">
        <v>0</v>
      </c>
      <c r="Z64" s="446">
        <v>-8.0098769000000001</v>
      </c>
    </row>
    <row r="65" spans="1:62" s="181" customFormat="1" ht="12.95" customHeight="1" x14ac:dyDescent="0.2">
      <c r="A65" s="186">
        <v>38292</v>
      </c>
      <c r="B65" s="30">
        <v>13.9596541</v>
      </c>
      <c r="C65" s="26">
        <v>0.83395030000000003</v>
      </c>
      <c r="D65" s="30">
        <v>0</v>
      </c>
      <c r="E65" s="30">
        <v>0</v>
      </c>
      <c r="F65" s="30">
        <v>0</v>
      </c>
      <c r="G65" s="334">
        <v>14.7936044</v>
      </c>
      <c r="H65" s="30"/>
      <c r="I65" s="30">
        <v>10.065084199999999</v>
      </c>
      <c r="J65" s="30">
        <v>0</v>
      </c>
      <c r="K65" s="30">
        <v>0</v>
      </c>
      <c r="L65" s="30">
        <v>0</v>
      </c>
      <c r="M65" s="30">
        <v>0</v>
      </c>
      <c r="N65" s="334">
        <v>10.065084199999999</v>
      </c>
      <c r="O65" s="314"/>
      <c r="P65" s="314">
        <v>0</v>
      </c>
      <c r="Q65" s="314">
        <v>0</v>
      </c>
      <c r="R65" s="314">
        <v>0</v>
      </c>
      <c r="S65" s="314">
        <v>0</v>
      </c>
      <c r="T65" s="334">
        <v>0</v>
      </c>
      <c r="U65" s="30"/>
      <c r="V65" s="186">
        <v>38292</v>
      </c>
      <c r="W65" s="445">
        <v>14.7936044</v>
      </c>
      <c r="X65" s="445">
        <v>10.065084199999999</v>
      </c>
      <c r="Y65" s="445">
        <v>0</v>
      </c>
      <c r="Z65" s="446">
        <v>24.858688600000001</v>
      </c>
    </row>
    <row r="66" spans="1:62" s="181" customFormat="1" ht="12.95" customHeight="1" thickBot="1" x14ac:dyDescent="0.25">
      <c r="A66" s="251">
        <v>38322</v>
      </c>
      <c r="B66" s="231">
        <v>29.797290499999999</v>
      </c>
      <c r="C66" s="168">
        <v>0.82985419999999999</v>
      </c>
      <c r="D66" s="231">
        <v>0</v>
      </c>
      <c r="E66" s="231">
        <v>0</v>
      </c>
      <c r="F66" s="231">
        <v>0</v>
      </c>
      <c r="G66" s="338">
        <v>30.627144699999999</v>
      </c>
      <c r="H66" s="231"/>
      <c r="I66" s="231">
        <v>-88.8790561</v>
      </c>
      <c r="J66" s="231">
        <v>-36</v>
      </c>
      <c r="K66" s="231">
        <v>0</v>
      </c>
      <c r="L66" s="231">
        <v>0</v>
      </c>
      <c r="M66" s="231">
        <v>0</v>
      </c>
      <c r="N66" s="338">
        <v>-124.8790561</v>
      </c>
      <c r="O66" s="317"/>
      <c r="P66" s="317">
        <v>0</v>
      </c>
      <c r="Q66" s="317">
        <v>0</v>
      </c>
      <c r="R66" s="317">
        <v>0</v>
      </c>
      <c r="S66" s="317">
        <v>0</v>
      </c>
      <c r="T66" s="338">
        <v>0</v>
      </c>
      <c r="U66" s="231"/>
      <c r="V66" s="251">
        <v>38322</v>
      </c>
      <c r="W66" s="451">
        <v>30.627144699999999</v>
      </c>
      <c r="X66" s="451">
        <v>-124.8790561</v>
      </c>
      <c r="Y66" s="451">
        <v>0</v>
      </c>
      <c r="Z66" s="452">
        <v>-94.251911399999997</v>
      </c>
    </row>
    <row r="67" spans="1:62" s="181" customFormat="1" ht="12.95" customHeight="1" x14ac:dyDescent="0.2">
      <c r="A67" s="186">
        <v>38353</v>
      </c>
      <c r="B67" s="30">
        <v>29.779180499999999</v>
      </c>
      <c r="C67" s="26">
        <v>1.6512308</v>
      </c>
      <c r="D67" s="30">
        <v>0</v>
      </c>
      <c r="E67" s="30">
        <v>0</v>
      </c>
      <c r="F67" s="30">
        <v>0</v>
      </c>
      <c r="G67" s="334">
        <v>31.430411299999999</v>
      </c>
      <c r="H67" s="30"/>
      <c r="I67" s="30">
        <v>109.62404170000001</v>
      </c>
      <c r="J67" s="30">
        <v>0</v>
      </c>
      <c r="K67" s="30">
        <v>0</v>
      </c>
      <c r="L67" s="30">
        <v>0</v>
      </c>
      <c r="M67" s="30">
        <v>0</v>
      </c>
      <c r="N67" s="334">
        <v>109.62404170000001</v>
      </c>
      <c r="O67" s="314"/>
      <c r="P67" s="314">
        <v>0</v>
      </c>
      <c r="Q67" s="314">
        <v>0</v>
      </c>
      <c r="R67" s="314">
        <v>0</v>
      </c>
      <c r="S67" s="314">
        <v>0</v>
      </c>
      <c r="T67" s="334">
        <v>0</v>
      </c>
      <c r="U67" s="30"/>
      <c r="V67" s="186">
        <v>38353</v>
      </c>
      <c r="W67" s="445">
        <v>31.430411299999999</v>
      </c>
      <c r="X67" s="445">
        <v>109.62404170000001</v>
      </c>
      <c r="Y67" s="445">
        <v>0</v>
      </c>
      <c r="Z67" s="446">
        <v>141.054453</v>
      </c>
    </row>
    <row r="68" spans="1:62" s="264" customFormat="1" ht="12.95" customHeight="1" thickBot="1" x14ac:dyDescent="0.25">
      <c r="A68" s="186">
        <v>38384</v>
      </c>
      <c r="B68" s="30">
        <v>4.6599513999999997</v>
      </c>
      <c r="C68" s="26">
        <v>1.6427418</v>
      </c>
      <c r="D68" s="30">
        <v>0</v>
      </c>
      <c r="E68" s="30">
        <v>0</v>
      </c>
      <c r="F68" s="26">
        <v>0</v>
      </c>
      <c r="G68" s="335">
        <v>6.3026932000000002</v>
      </c>
      <c r="H68" s="26"/>
      <c r="I68" s="30">
        <v>-55.044963199999998</v>
      </c>
      <c r="J68" s="30">
        <v>0</v>
      </c>
      <c r="K68" s="30">
        <v>0</v>
      </c>
      <c r="L68" s="30">
        <v>0</v>
      </c>
      <c r="M68" s="30">
        <v>0</v>
      </c>
      <c r="N68" s="335">
        <v>-55.044963199999998</v>
      </c>
      <c r="O68" s="26"/>
      <c r="P68" s="26">
        <v>0</v>
      </c>
      <c r="Q68" s="26">
        <v>0</v>
      </c>
      <c r="R68" s="26">
        <v>0</v>
      </c>
      <c r="S68" s="26">
        <v>0</v>
      </c>
      <c r="T68" s="335">
        <v>0</v>
      </c>
      <c r="U68" s="26"/>
      <c r="V68" s="188">
        <v>38384</v>
      </c>
      <c r="W68" s="447">
        <v>6.3026932000000002</v>
      </c>
      <c r="X68" s="447">
        <v>-55.044963199999998</v>
      </c>
      <c r="Y68" s="447">
        <v>0</v>
      </c>
      <c r="Z68" s="447">
        <v>-48.742269999999998</v>
      </c>
      <c r="AA68" s="181"/>
      <c r="AB68" s="181"/>
      <c r="AC68" s="181"/>
      <c r="AD68" s="181"/>
      <c r="AE68" s="181"/>
      <c r="AF68" s="181"/>
      <c r="AG68" s="181"/>
      <c r="AH68" s="181"/>
      <c r="AI68" s="181"/>
      <c r="AJ68" s="181"/>
      <c r="AK68" s="181"/>
      <c r="AL68" s="181"/>
      <c r="AM68" s="181"/>
      <c r="AN68" s="181"/>
      <c r="AO68" s="181"/>
      <c r="AP68" s="181"/>
      <c r="AQ68" s="181"/>
      <c r="AR68" s="181"/>
      <c r="AS68" s="181"/>
      <c r="AT68" s="181"/>
      <c r="AU68" s="181"/>
      <c r="AV68" s="181"/>
      <c r="AW68" s="181"/>
      <c r="AX68" s="181"/>
      <c r="AY68" s="181"/>
      <c r="AZ68" s="181"/>
      <c r="BA68" s="181"/>
      <c r="BB68" s="181"/>
      <c r="BC68" s="181"/>
      <c r="BD68" s="181"/>
      <c r="BE68" s="181"/>
      <c r="BF68" s="181"/>
      <c r="BG68" s="181"/>
      <c r="BH68" s="181"/>
      <c r="BI68" s="181"/>
      <c r="BJ68" s="181"/>
    </row>
    <row r="69" spans="1:62" s="181" customFormat="1" ht="12.95" customHeight="1" x14ac:dyDescent="0.2">
      <c r="A69" s="187">
        <v>38412</v>
      </c>
      <c r="B69" s="183">
        <v>-27.754997100000001</v>
      </c>
      <c r="C69" s="190">
        <v>1.6350663000000001</v>
      </c>
      <c r="D69" s="183">
        <v>0</v>
      </c>
      <c r="E69" s="183">
        <v>0</v>
      </c>
      <c r="F69" s="183">
        <v>0</v>
      </c>
      <c r="G69" s="336">
        <v>-26.119930799999999</v>
      </c>
      <c r="H69" s="183"/>
      <c r="I69" s="183">
        <v>-166.21374209999999</v>
      </c>
      <c r="J69" s="183">
        <v>0</v>
      </c>
      <c r="K69" s="183">
        <v>0</v>
      </c>
      <c r="L69" s="183">
        <v>0</v>
      </c>
      <c r="M69" s="183">
        <v>0</v>
      </c>
      <c r="N69" s="336">
        <v>-166.21374209999999</v>
      </c>
      <c r="O69" s="315"/>
      <c r="P69" s="315">
        <v>0</v>
      </c>
      <c r="Q69" s="315">
        <v>0</v>
      </c>
      <c r="R69" s="315">
        <v>0</v>
      </c>
      <c r="S69" s="315">
        <v>0</v>
      </c>
      <c r="T69" s="336">
        <v>0</v>
      </c>
      <c r="U69" s="183"/>
      <c r="V69" s="187">
        <v>38412</v>
      </c>
      <c r="W69" s="448">
        <v>-26.119930799999999</v>
      </c>
      <c r="X69" s="448">
        <v>-166.21374209999999</v>
      </c>
      <c r="Y69" s="448">
        <v>0</v>
      </c>
      <c r="Z69" s="449">
        <v>-192.33367289999998</v>
      </c>
    </row>
    <row r="70" spans="1:62" s="181" customFormat="1" ht="12.95" customHeight="1" x14ac:dyDescent="0.2">
      <c r="A70" s="186">
        <v>38443</v>
      </c>
      <c r="B70" s="30">
        <v>-29.610613399999998</v>
      </c>
      <c r="C70" s="26">
        <v>1.6266574</v>
      </c>
      <c r="D70" s="30">
        <v>0</v>
      </c>
      <c r="E70" s="30">
        <v>0</v>
      </c>
      <c r="F70" s="31">
        <v>0</v>
      </c>
      <c r="G70" s="337">
        <v>-27.983955999999999</v>
      </c>
      <c r="H70" s="30"/>
      <c r="I70" s="30">
        <v>-141.01670250000001</v>
      </c>
      <c r="J70" s="30">
        <v>0</v>
      </c>
      <c r="K70" s="30">
        <v>0</v>
      </c>
      <c r="L70" s="30">
        <v>0</v>
      </c>
      <c r="M70" s="30">
        <v>0</v>
      </c>
      <c r="N70" s="337">
        <v>-141.01670250000001</v>
      </c>
      <c r="O70" s="316"/>
      <c r="P70" s="316">
        <v>0</v>
      </c>
      <c r="Q70" s="316">
        <v>0</v>
      </c>
      <c r="R70" s="316">
        <v>0</v>
      </c>
      <c r="S70" s="316">
        <v>0</v>
      </c>
      <c r="T70" s="337">
        <v>0</v>
      </c>
      <c r="U70" s="30"/>
      <c r="V70" s="186">
        <v>38443</v>
      </c>
      <c r="W70" s="445">
        <v>-27.983955999999999</v>
      </c>
      <c r="X70" s="445">
        <v>-141.01670250000001</v>
      </c>
      <c r="Y70" s="445">
        <v>0</v>
      </c>
      <c r="Z70" s="450">
        <v>-169.00065850000001</v>
      </c>
    </row>
    <row r="71" spans="1:62" s="181" customFormat="1" ht="12.95" customHeight="1" x14ac:dyDescent="0.2">
      <c r="A71" s="186">
        <v>38473</v>
      </c>
      <c r="B71" s="30">
        <v>-31.0896045</v>
      </c>
      <c r="C71" s="26">
        <v>1.6186015</v>
      </c>
      <c r="D71" s="30">
        <v>0</v>
      </c>
      <c r="E71" s="30">
        <v>0</v>
      </c>
      <c r="F71" s="30">
        <v>0</v>
      </c>
      <c r="G71" s="334">
        <v>-29.471003</v>
      </c>
      <c r="H71" s="30"/>
      <c r="I71" s="30">
        <v>-164.58938380000001</v>
      </c>
      <c r="J71" s="30">
        <v>0</v>
      </c>
      <c r="K71" s="30">
        <v>0</v>
      </c>
      <c r="L71" s="30">
        <v>0</v>
      </c>
      <c r="M71" s="30">
        <v>0</v>
      </c>
      <c r="N71" s="334">
        <v>-164.58938380000001</v>
      </c>
      <c r="O71" s="314"/>
      <c r="P71" s="314">
        <v>0</v>
      </c>
      <c r="Q71" s="314">
        <v>0</v>
      </c>
      <c r="R71" s="314">
        <v>0</v>
      </c>
      <c r="S71" s="314">
        <v>0</v>
      </c>
      <c r="T71" s="334">
        <v>0</v>
      </c>
      <c r="U71" s="30"/>
      <c r="V71" s="186">
        <v>38473</v>
      </c>
      <c r="W71" s="445">
        <v>-29.471003</v>
      </c>
      <c r="X71" s="445">
        <v>-164.58938380000001</v>
      </c>
      <c r="Y71" s="445">
        <v>0</v>
      </c>
      <c r="Z71" s="446">
        <v>-194.0603868</v>
      </c>
    </row>
    <row r="72" spans="1:62" s="181" customFormat="1" ht="12.95" customHeight="1" x14ac:dyDescent="0.2">
      <c r="A72" s="187">
        <v>38504</v>
      </c>
      <c r="B72" s="183">
        <v>-45.585515000000001</v>
      </c>
      <c r="C72" s="190">
        <v>1.6102753000000001</v>
      </c>
      <c r="D72" s="183">
        <v>0</v>
      </c>
      <c r="E72" s="183">
        <v>0</v>
      </c>
      <c r="F72" s="183">
        <v>0</v>
      </c>
      <c r="G72" s="336">
        <v>-43.975239700000003</v>
      </c>
      <c r="H72" s="183"/>
      <c r="I72" s="183">
        <v>-188.79740140000001</v>
      </c>
      <c r="J72" s="183">
        <v>0</v>
      </c>
      <c r="K72" s="183">
        <v>0</v>
      </c>
      <c r="L72" s="183">
        <v>0</v>
      </c>
      <c r="M72" s="183">
        <v>0</v>
      </c>
      <c r="N72" s="336">
        <v>-188.79740140000001</v>
      </c>
      <c r="O72" s="315"/>
      <c r="P72" s="315">
        <v>0</v>
      </c>
      <c r="Q72" s="315">
        <v>0</v>
      </c>
      <c r="R72" s="315">
        <v>0</v>
      </c>
      <c r="S72" s="315">
        <v>0</v>
      </c>
      <c r="T72" s="336">
        <v>0</v>
      </c>
      <c r="U72" s="183"/>
      <c r="V72" s="187">
        <v>38504</v>
      </c>
      <c r="W72" s="448">
        <v>-43.975239700000003</v>
      </c>
      <c r="X72" s="448">
        <v>-188.79740140000001</v>
      </c>
      <c r="Y72" s="448">
        <v>0</v>
      </c>
      <c r="Z72" s="449">
        <v>-232.77264110000002</v>
      </c>
    </row>
    <row r="73" spans="1:62" s="181" customFormat="1" ht="12.95" customHeight="1" x14ac:dyDescent="0.2">
      <c r="A73" s="186">
        <v>38534</v>
      </c>
      <c r="B73" s="30">
        <v>-53.143633700000002</v>
      </c>
      <c r="C73" s="26">
        <v>1.6022083</v>
      </c>
      <c r="D73" s="30">
        <v>0</v>
      </c>
      <c r="E73" s="30">
        <v>0</v>
      </c>
      <c r="F73" s="30">
        <v>0</v>
      </c>
      <c r="G73" s="334">
        <v>-51.541425400000001</v>
      </c>
      <c r="H73" s="30"/>
      <c r="I73" s="30">
        <v>-192.20412529999999</v>
      </c>
      <c r="J73" s="30">
        <v>0</v>
      </c>
      <c r="K73" s="30">
        <v>0</v>
      </c>
      <c r="L73" s="30">
        <v>0</v>
      </c>
      <c r="M73" s="30">
        <v>0</v>
      </c>
      <c r="N73" s="334">
        <v>-192.20412529999999</v>
      </c>
      <c r="O73" s="314"/>
      <c r="P73" s="314">
        <v>0</v>
      </c>
      <c r="Q73" s="314">
        <v>0</v>
      </c>
      <c r="R73" s="314">
        <v>0</v>
      </c>
      <c r="S73" s="314">
        <v>0</v>
      </c>
      <c r="T73" s="334">
        <v>0</v>
      </c>
      <c r="U73" s="30"/>
      <c r="V73" s="186">
        <v>38534</v>
      </c>
      <c r="W73" s="445">
        <v>-51.541425400000001</v>
      </c>
      <c r="X73" s="445">
        <v>-192.20412529999999</v>
      </c>
      <c r="Y73" s="445">
        <v>0</v>
      </c>
      <c r="Z73" s="446">
        <v>-243.7455507</v>
      </c>
    </row>
    <row r="74" spans="1:62" s="260" customFormat="1" ht="12.95" customHeight="1" x14ac:dyDescent="0.2">
      <c r="A74" s="186">
        <v>38565</v>
      </c>
      <c r="B74" s="30">
        <v>-66.559017800000007</v>
      </c>
      <c r="C74" s="26">
        <v>1.5938626999999999</v>
      </c>
      <c r="D74" s="30">
        <v>0</v>
      </c>
      <c r="E74" s="30">
        <v>0</v>
      </c>
      <c r="F74" s="30">
        <v>0</v>
      </c>
      <c r="G74" s="334">
        <v>-64.965155100000004</v>
      </c>
      <c r="H74" s="30"/>
      <c r="I74" s="30">
        <v>-202.90110730000001</v>
      </c>
      <c r="J74" s="30">
        <v>0</v>
      </c>
      <c r="K74" s="30">
        <v>0</v>
      </c>
      <c r="L74" s="30">
        <v>0</v>
      </c>
      <c r="M74" s="30">
        <v>0</v>
      </c>
      <c r="N74" s="334">
        <v>-202.90110730000001</v>
      </c>
      <c r="O74" s="314"/>
      <c r="P74" s="314">
        <v>0</v>
      </c>
      <c r="Q74" s="314">
        <v>0</v>
      </c>
      <c r="R74" s="314">
        <v>0</v>
      </c>
      <c r="S74" s="314">
        <v>0</v>
      </c>
      <c r="T74" s="334">
        <v>0</v>
      </c>
      <c r="U74" s="30"/>
      <c r="V74" s="186">
        <v>38565</v>
      </c>
      <c r="W74" s="445">
        <v>-64.965155100000004</v>
      </c>
      <c r="X74" s="445">
        <v>-202.90110730000001</v>
      </c>
      <c r="Y74" s="445">
        <v>0</v>
      </c>
      <c r="Z74" s="446">
        <v>-267.86626239999998</v>
      </c>
      <c r="AA74" s="181"/>
      <c r="AB74" s="181"/>
      <c r="AC74" s="181"/>
      <c r="AD74" s="181"/>
      <c r="AE74" s="181"/>
      <c r="AF74" s="181"/>
      <c r="AG74" s="181"/>
      <c r="AH74" s="181"/>
      <c r="AI74" s="181"/>
      <c r="AJ74" s="181"/>
      <c r="AK74" s="181"/>
      <c r="AL74" s="181"/>
      <c r="AM74" s="181"/>
      <c r="AN74" s="181"/>
      <c r="AO74" s="181"/>
      <c r="AP74" s="181"/>
      <c r="AQ74" s="181"/>
      <c r="AR74" s="181"/>
      <c r="AS74" s="181"/>
      <c r="AT74" s="181"/>
      <c r="AU74" s="181"/>
      <c r="AV74" s="181"/>
      <c r="AW74" s="181"/>
      <c r="AX74" s="181"/>
      <c r="AY74" s="181"/>
      <c r="AZ74" s="181"/>
      <c r="BA74" s="181"/>
      <c r="BB74" s="181"/>
      <c r="BC74" s="181"/>
      <c r="BD74" s="181"/>
      <c r="BE74" s="181"/>
      <c r="BF74" s="181"/>
      <c r="BG74" s="181"/>
      <c r="BH74" s="181"/>
      <c r="BI74" s="181"/>
      <c r="BJ74" s="181"/>
    </row>
    <row r="75" spans="1:62" s="181" customFormat="1" ht="12.95" customHeight="1" x14ac:dyDescent="0.2">
      <c r="A75" s="187">
        <v>38596</v>
      </c>
      <c r="B75" s="183">
        <v>-81.475695400000006</v>
      </c>
      <c r="C75" s="190">
        <v>1.5855163000000001</v>
      </c>
      <c r="D75" s="183">
        <v>0</v>
      </c>
      <c r="E75" s="183">
        <v>0</v>
      </c>
      <c r="F75" s="183">
        <v>0</v>
      </c>
      <c r="G75" s="336">
        <v>-79.890179100000012</v>
      </c>
      <c r="H75" s="183"/>
      <c r="I75" s="183">
        <v>-149.1759064</v>
      </c>
      <c r="J75" s="183">
        <v>0</v>
      </c>
      <c r="K75" s="183">
        <v>0</v>
      </c>
      <c r="L75" s="183">
        <v>0</v>
      </c>
      <c r="M75" s="183">
        <v>0</v>
      </c>
      <c r="N75" s="336">
        <v>-149.1759064</v>
      </c>
      <c r="O75" s="315"/>
      <c r="P75" s="315">
        <v>0</v>
      </c>
      <c r="Q75" s="315">
        <v>0</v>
      </c>
      <c r="R75" s="315">
        <v>0</v>
      </c>
      <c r="S75" s="315">
        <v>0</v>
      </c>
      <c r="T75" s="336">
        <v>0</v>
      </c>
      <c r="U75" s="183"/>
      <c r="V75" s="187">
        <v>38596</v>
      </c>
      <c r="W75" s="448">
        <v>-79.890179100000012</v>
      </c>
      <c r="X75" s="448">
        <v>-149.1759064</v>
      </c>
      <c r="Y75" s="448">
        <v>0</v>
      </c>
      <c r="Z75" s="449">
        <v>-229.06608550000001</v>
      </c>
    </row>
    <row r="76" spans="1:62" s="181" customFormat="1" ht="12.95" customHeight="1" x14ac:dyDescent="0.2">
      <c r="A76" s="186">
        <v>38626</v>
      </c>
      <c r="B76" s="30">
        <v>-59.669207100000001</v>
      </c>
      <c r="C76" s="26">
        <v>1.5774389</v>
      </c>
      <c r="D76" s="30">
        <v>0</v>
      </c>
      <c r="E76" s="30">
        <v>0</v>
      </c>
      <c r="F76" s="30">
        <v>0</v>
      </c>
      <c r="G76" s="334">
        <v>-58.091768200000004</v>
      </c>
      <c r="H76" s="30"/>
      <c r="I76" s="30">
        <v>-14.1597893</v>
      </c>
      <c r="J76" s="30">
        <v>0</v>
      </c>
      <c r="K76" s="30">
        <v>0</v>
      </c>
      <c r="L76" s="30">
        <v>0</v>
      </c>
      <c r="M76" s="30">
        <v>0</v>
      </c>
      <c r="N76" s="334">
        <v>-14.1597893</v>
      </c>
      <c r="O76" s="314"/>
      <c r="P76" s="314">
        <v>0</v>
      </c>
      <c r="Q76" s="314">
        <v>0</v>
      </c>
      <c r="R76" s="314">
        <v>0</v>
      </c>
      <c r="S76" s="314">
        <v>0</v>
      </c>
      <c r="T76" s="334">
        <v>0</v>
      </c>
      <c r="U76" s="30"/>
      <c r="V76" s="186">
        <v>38626</v>
      </c>
      <c r="W76" s="445">
        <v>-58.091768200000004</v>
      </c>
      <c r="X76" s="445">
        <v>-14.1597893</v>
      </c>
      <c r="Y76" s="445">
        <v>0</v>
      </c>
      <c r="Z76" s="446">
        <v>-72.251557500000004</v>
      </c>
    </row>
    <row r="77" spans="1:62" s="181" customFormat="1" ht="12.95" customHeight="1" x14ac:dyDescent="0.2">
      <c r="A77" s="186">
        <v>38657</v>
      </c>
      <c r="B77" s="30">
        <v>-48.744307200000002</v>
      </c>
      <c r="C77" s="26">
        <v>1.5690924000000002</v>
      </c>
      <c r="D77" s="30">
        <v>0</v>
      </c>
      <c r="E77" s="30">
        <v>0</v>
      </c>
      <c r="F77" s="30">
        <v>0</v>
      </c>
      <c r="G77" s="334">
        <v>-47.175214799999999</v>
      </c>
      <c r="H77" s="30"/>
      <c r="I77" s="30">
        <v>34.161138899999997</v>
      </c>
      <c r="J77" s="30">
        <v>0</v>
      </c>
      <c r="K77" s="30">
        <v>0</v>
      </c>
      <c r="L77" s="30">
        <v>0</v>
      </c>
      <c r="M77" s="30">
        <v>0</v>
      </c>
      <c r="N77" s="334">
        <v>34.161138899999997</v>
      </c>
      <c r="O77" s="314"/>
      <c r="P77" s="314">
        <v>0</v>
      </c>
      <c r="Q77" s="314">
        <v>0</v>
      </c>
      <c r="R77" s="314">
        <v>0</v>
      </c>
      <c r="S77" s="314">
        <v>0</v>
      </c>
      <c r="T77" s="334">
        <v>0</v>
      </c>
      <c r="U77" s="30"/>
      <c r="V77" s="186">
        <v>38657</v>
      </c>
      <c r="W77" s="445">
        <v>-47.175214799999999</v>
      </c>
      <c r="X77" s="445">
        <v>34.161138899999997</v>
      </c>
      <c r="Y77" s="445">
        <v>0</v>
      </c>
      <c r="Z77" s="446">
        <v>-13.014075900000002</v>
      </c>
    </row>
    <row r="78" spans="1:62" s="181" customFormat="1" ht="12.95" customHeight="1" thickBot="1" x14ac:dyDescent="0.25">
      <c r="A78" s="251">
        <v>38687</v>
      </c>
      <c r="B78" s="231">
        <v>-43.360718900000002</v>
      </c>
      <c r="C78" s="168">
        <v>1.5610157</v>
      </c>
      <c r="D78" s="231">
        <v>0</v>
      </c>
      <c r="E78" s="231">
        <v>0</v>
      </c>
      <c r="F78" s="231">
        <v>0</v>
      </c>
      <c r="G78" s="338">
        <v>-41.799703200000003</v>
      </c>
      <c r="H78" s="231"/>
      <c r="I78" s="231">
        <v>-160.98536089999999</v>
      </c>
      <c r="J78" s="231">
        <v>1425</v>
      </c>
      <c r="K78" s="231">
        <v>0</v>
      </c>
      <c r="L78" s="231">
        <v>0</v>
      </c>
      <c r="M78" s="231">
        <v>0</v>
      </c>
      <c r="N78" s="338">
        <v>1264.0146391000001</v>
      </c>
      <c r="O78" s="317"/>
      <c r="P78" s="317">
        <v>0</v>
      </c>
      <c r="Q78" s="317">
        <v>0</v>
      </c>
      <c r="R78" s="317">
        <v>0</v>
      </c>
      <c r="S78" s="317">
        <v>0</v>
      </c>
      <c r="T78" s="338">
        <v>0</v>
      </c>
      <c r="U78" s="231"/>
      <c r="V78" s="251">
        <v>38687</v>
      </c>
      <c r="W78" s="451">
        <v>-41.799703200000003</v>
      </c>
      <c r="X78" s="451">
        <v>1264.0146391000001</v>
      </c>
      <c r="Y78" s="451">
        <v>0</v>
      </c>
      <c r="Z78" s="452">
        <v>1222.2149359</v>
      </c>
    </row>
    <row r="79" spans="1:62" s="181" customFormat="1" ht="12.95" customHeight="1" x14ac:dyDescent="0.2">
      <c r="A79" s="186">
        <v>38718</v>
      </c>
      <c r="B79" s="30">
        <v>-41.549866399999999</v>
      </c>
      <c r="C79" s="26">
        <v>1.5526708</v>
      </c>
      <c r="D79" s="30">
        <v>0</v>
      </c>
      <c r="E79" s="30">
        <v>0</v>
      </c>
      <c r="F79" s="30">
        <v>0</v>
      </c>
      <c r="G79" s="334">
        <v>-39.997195599999998</v>
      </c>
      <c r="H79" s="30"/>
      <c r="I79" s="30">
        <v>32.651292599999998</v>
      </c>
      <c r="J79" s="30">
        <v>0</v>
      </c>
      <c r="K79" s="30">
        <v>0</v>
      </c>
      <c r="L79" s="30">
        <v>0</v>
      </c>
      <c r="M79" s="30">
        <v>0</v>
      </c>
      <c r="N79" s="334">
        <v>32.651292599999998</v>
      </c>
      <c r="O79" s="314"/>
      <c r="P79" s="314">
        <v>0</v>
      </c>
      <c r="Q79" s="314">
        <v>0</v>
      </c>
      <c r="R79" s="314">
        <v>0</v>
      </c>
      <c r="S79" s="314">
        <v>0</v>
      </c>
      <c r="T79" s="334">
        <v>0</v>
      </c>
      <c r="U79" s="30"/>
      <c r="V79" s="186">
        <v>38718</v>
      </c>
      <c r="W79" s="445">
        <v>-39.997195599999998</v>
      </c>
      <c r="X79" s="445">
        <v>32.651292599999998</v>
      </c>
      <c r="Y79" s="445">
        <v>0</v>
      </c>
      <c r="Z79" s="446">
        <v>-7.3459029999999998</v>
      </c>
    </row>
    <row r="80" spans="1:62" s="264" customFormat="1" ht="12.95" customHeight="1" thickBot="1" x14ac:dyDescent="0.25">
      <c r="A80" s="186">
        <v>38749</v>
      </c>
      <c r="B80" s="30">
        <v>10.489420300000001</v>
      </c>
      <c r="C80" s="26">
        <v>1.5443275000000001</v>
      </c>
      <c r="D80" s="30">
        <v>0</v>
      </c>
      <c r="E80" s="30">
        <v>0</v>
      </c>
      <c r="F80" s="26">
        <v>0</v>
      </c>
      <c r="G80" s="335">
        <v>12.0337478</v>
      </c>
      <c r="H80" s="26"/>
      <c r="I80" s="30">
        <v>31.496469399999999</v>
      </c>
      <c r="J80" s="30">
        <v>0</v>
      </c>
      <c r="K80" s="30">
        <v>0</v>
      </c>
      <c r="L80" s="30">
        <v>0</v>
      </c>
      <c r="M80" s="30">
        <v>0</v>
      </c>
      <c r="N80" s="335">
        <v>31.496469399999999</v>
      </c>
      <c r="O80" s="26"/>
      <c r="P80" s="26">
        <v>0</v>
      </c>
      <c r="Q80" s="26">
        <v>0</v>
      </c>
      <c r="R80" s="26">
        <v>0</v>
      </c>
      <c r="S80" s="26">
        <v>0</v>
      </c>
      <c r="T80" s="335">
        <v>0</v>
      </c>
      <c r="U80" s="26"/>
      <c r="V80" s="188">
        <v>38749</v>
      </c>
      <c r="W80" s="447">
        <v>12.0337478</v>
      </c>
      <c r="X80" s="447">
        <v>31.496469399999999</v>
      </c>
      <c r="Y80" s="447">
        <v>0</v>
      </c>
      <c r="Z80" s="447">
        <v>43.530217199999996</v>
      </c>
      <c r="AA80" s="181"/>
      <c r="AB80" s="181"/>
      <c r="AC80" s="181"/>
      <c r="AD80" s="181"/>
      <c r="AE80" s="181"/>
      <c r="AF80" s="181"/>
      <c r="AG80" s="181"/>
      <c r="AH80" s="181"/>
      <c r="AI80" s="181"/>
      <c r="AJ80" s="181"/>
      <c r="AK80" s="181"/>
      <c r="AL80" s="181"/>
      <c r="AM80" s="181"/>
      <c r="AN80" s="181"/>
      <c r="AO80" s="181"/>
      <c r="AP80" s="181"/>
      <c r="AQ80" s="181"/>
      <c r="AR80" s="181"/>
      <c r="AS80" s="181"/>
      <c r="AT80" s="181"/>
      <c r="AU80" s="181"/>
      <c r="AV80" s="181"/>
      <c r="AW80" s="181"/>
      <c r="AX80" s="181"/>
      <c r="AY80" s="181"/>
      <c r="AZ80" s="181"/>
      <c r="BA80" s="181"/>
      <c r="BB80" s="181"/>
      <c r="BC80" s="181"/>
      <c r="BD80" s="181"/>
      <c r="BE80" s="181"/>
      <c r="BF80" s="181"/>
      <c r="BG80" s="181"/>
      <c r="BH80" s="181"/>
      <c r="BI80" s="181"/>
      <c r="BJ80" s="181"/>
    </row>
    <row r="81" spans="1:62" s="181" customFormat="1" ht="12.95" customHeight="1" x14ac:dyDescent="0.2">
      <c r="A81" s="187">
        <v>38777</v>
      </c>
      <c r="B81" s="183">
        <v>58.7397536</v>
      </c>
      <c r="C81" s="190">
        <v>1.5367933</v>
      </c>
      <c r="D81" s="183">
        <v>0</v>
      </c>
      <c r="E81" s="183">
        <v>0</v>
      </c>
      <c r="F81" s="183">
        <v>0</v>
      </c>
      <c r="G81" s="336">
        <v>60.2765469</v>
      </c>
      <c r="H81" s="183"/>
      <c r="I81" s="183">
        <v>27.948756500000002</v>
      </c>
      <c r="J81" s="183">
        <v>0</v>
      </c>
      <c r="K81" s="183">
        <v>0</v>
      </c>
      <c r="L81" s="183">
        <v>0</v>
      </c>
      <c r="M81" s="183">
        <v>0</v>
      </c>
      <c r="N81" s="336">
        <v>27.948756500000002</v>
      </c>
      <c r="O81" s="315"/>
      <c r="P81" s="315">
        <v>0</v>
      </c>
      <c r="Q81" s="315">
        <v>0</v>
      </c>
      <c r="R81" s="315">
        <v>0</v>
      </c>
      <c r="S81" s="315">
        <v>0</v>
      </c>
      <c r="T81" s="336">
        <v>0</v>
      </c>
      <c r="U81" s="183"/>
      <c r="V81" s="187">
        <v>38777</v>
      </c>
      <c r="W81" s="448">
        <v>60.2765469</v>
      </c>
      <c r="X81" s="448">
        <v>27.948756500000002</v>
      </c>
      <c r="Y81" s="448">
        <v>0</v>
      </c>
      <c r="Z81" s="449">
        <v>88.225303400000001</v>
      </c>
    </row>
    <row r="82" spans="1:62" s="181" customFormat="1" ht="12.95" customHeight="1" x14ac:dyDescent="0.2">
      <c r="A82" s="186">
        <v>38808</v>
      </c>
      <c r="B82" s="30">
        <v>64.282600000000002</v>
      </c>
      <c r="C82" s="26">
        <v>1.5284542000000001</v>
      </c>
      <c r="D82" s="30">
        <v>0</v>
      </c>
      <c r="E82" s="30">
        <v>0</v>
      </c>
      <c r="F82" s="31">
        <v>0</v>
      </c>
      <c r="G82" s="337">
        <v>65.811054200000001</v>
      </c>
      <c r="H82" s="30"/>
      <c r="I82" s="30">
        <v>24.042656999999998</v>
      </c>
      <c r="J82" s="30">
        <v>0</v>
      </c>
      <c r="K82" s="30">
        <v>0</v>
      </c>
      <c r="L82" s="30">
        <v>0</v>
      </c>
      <c r="M82" s="30">
        <v>0</v>
      </c>
      <c r="N82" s="337">
        <v>24.042656999999998</v>
      </c>
      <c r="O82" s="316"/>
      <c r="P82" s="316">
        <v>0</v>
      </c>
      <c r="Q82" s="316">
        <v>0</v>
      </c>
      <c r="R82" s="316">
        <v>0</v>
      </c>
      <c r="S82" s="316">
        <v>0</v>
      </c>
      <c r="T82" s="337">
        <v>0</v>
      </c>
      <c r="U82" s="30"/>
      <c r="V82" s="186">
        <v>38808</v>
      </c>
      <c r="W82" s="445">
        <v>65.811054200000001</v>
      </c>
      <c r="X82" s="445">
        <v>24.042656999999998</v>
      </c>
      <c r="Y82" s="445">
        <v>0</v>
      </c>
      <c r="Z82" s="450">
        <v>89.853711199999992</v>
      </c>
    </row>
    <row r="83" spans="1:62" s="181" customFormat="1" ht="12.95" customHeight="1" x14ac:dyDescent="0.2">
      <c r="A83" s="186">
        <v>38838</v>
      </c>
      <c r="B83" s="30">
        <v>47.949351999999998</v>
      </c>
      <c r="C83" s="26">
        <v>1.5203868</v>
      </c>
      <c r="D83" s="30">
        <v>0</v>
      </c>
      <c r="E83" s="30">
        <v>0</v>
      </c>
      <c r="F83" s="30">
        <v>0</v>
      </c>
      <c r="G83" s="334">
        <v>49.469738799999995</v>
      </c>
      <c r="H83" s="30"/>
      <c r="I83" s="30">
        <v>23.788060300000001</v>
      </c>
      <c r="J83" s="30">
        <v>0</v>
      </c>
      <c r="K83" s="30">
        <v>0</v>
      </c>
      <c r="L83" s="30">
        <v>0</v>
      </c>
      <c r="M83" s="30">
        <v>0</v>
      </c>
      <c r="N83" s="334">
        <v>23.788060300000001</v>
      </c>
      <c r="O83" s="314"/>
      <c r="P83" s="314">
        <v>0</v>
      </c>
      <c r="Q83" s="314">
        <v>0</v>
      </c>
      <c r="R83" s="314">
        <v>0</v>
      </c>
      <c r="S83" s="314">
        <v>0</v>
      </c>
      <c r="T83" s="334">
        <v>0</v>
      </c>
      <c r="U83" s="30"/>
      <c r="V83" s="186">
        <v>38838</v>
      </c>
      <c r="W83" s="445">
        <v>49.469738799999995</v>
      </c>
      <c r="X83" s="445">
        <v>23.788060300000001</v>
      </c>
      <c r="Y83" s="445">
        <v>0</v>
      </c>
      <c r="Z83" s="446">
        <v>73.2577991</v>
      </c>
    </row>
    <row r="84" spans="1:62" s="181" customFormat="1" ht="12.95" customHeight="1" x14ac:dyDescent="0.2">
      <c r="A84" s="187">
        <v>38869</v>
      </c>
      <c r="B84" s="183">
        <v>42.567267999999999</v>
      </c>
      <c r="C84" s="190">
        <v>1.5123783</v>
      </c>
      <c r="D84" s="183">
        <v>0</v>
      </c>
      <c r="E84" s="183">
        <v>0</v>
      </c>
      <c r="F84" s="183">
        <v>0</v>
      </c>
      <c r="G84" s="336">
        <v>44.0796463</v>
      </c>
      <c r="H84" s="183"/>
      <c r="I84" s="183">
        <v>20.670386000000001</v>
      </c>
      <c r="J84" s="183">
        <v>0</v>
      </c>
      <c r="K84" s="183">
        <v>0</v>
      </c>
      <c r="L84" s="183">
        <v>0</v>
      </c>
      <c r="M84" s="183">
        <v>0</v>
      </c>
      <c r="N84" s="336">
        <v>20.670386000000001</v>
      </c>
      <c r="O84" s="315"/>
      <c r="P84" s="315">
        <v>0</v>
      </c>
      <c r="Q84" s="315">
        <v>0</v>
      </c>
      <c r="R84" s="315">
        <v>0</v>
      </c>
      <c r="S84" s="315">
        <v>0</v>
      </c>
      <c r="T84" s="336">
        <v>0</v>
      </c>
      <c r="U84" s="183"/>
      <c r="V84" s="187">
        <v>38869</v>
      </c>
      <c r="W84" s="448">
        <v>44.0796463</v>
      </c>
      <c r="X84" s="448">
        <v>20.670386000000001</v>
      </c>
      <c r="Y84" s="448">
        <v>0</v>
      </c>
      <c r="Z84" s="449">
        <v>64.750032300000001</v>
      </c>
    </row>
    <row r="85" spans="1:62" s="181" customFormat="1" ht="12.95" customHeight="1" x14ac:dyDescent="0.2">
      <c r="A85" s="186">
        <v>38899</v>
      </c>
      <c r="B85" s="30">
        <v>35.670953500000003</v>
      </c>
      <c r="C85" s="26">
        <v>1.5047312000000002</v>
      </c>
      <c r="D85" s="30">
        <v>0</v>
      </c>
      <c r="E85" s="30">
        <v>0</v>
      </c>
      <c r="F85" s="30">
        <v>0</v>
      </c>
      <c r="G85" s="334">
        <v>37.175684700000005</v>
      </c>
      <c r="H85" s="30"/>
      <c r="I85" s="30">
        <v>18.930476299999999</v>
      </c>
      <c r="J85" s="30">
        <v>0</v>
      </c>
      <c r="K85" s="30">
        <v>0</v>
      </c>
      <c r="L85" s="30">
        <v>0</v>
      </c>
      <c r="M85" s="30">
        <v>0</v>
      </c>
      <c r="N85" s="334">
        <v>18.930476299999999</v>
      </c>
      <c r="O85" s="314"/>
      <c r="P85" s="314">
        <v>0</v>
      </c>
      <c r="Q85" s="314">
        <v>0</v>
      </c>
      <c r="R85" s="314">
        <v>0</v>
      </c>
      <c r="S85" s="314">
        <v>0</v>
      </c>
      <c r="T85" s="334">
        <v>0</v>
      </c>
      <c r="U85" s="30"/>
      <c r="V85" s="186">
        <v>38899</v>
      </c>
      <c r="W85" s="445">
        <v>37.175684700000005</v>
      </c>
      <c r="X85" s="445">
        <v>18.930476299999999</v>
      </c>
      <c r="Y85" s="445">
        <v>0</v>
      </c>
      <c r="Z85" s="446">
        <v>56.106161</v>
      </c>
    </row>
    <row r="86" spans="1:62" s="260" customFormat="1" ht="12.95" customHeight="1" x14ac:dyDescent="0.2">
      <c r="A86" s="186">
        <v>38930</v>
      </c>
      <c r="B86" s="30">
        <v>28.1149132</v>
      </c>
      <c r="C86" s="26">
        <v>1.4968423</v>
      </c>
      <c r="D86" s="30">
        <v>0</v>
      </c>
      <c r="E86" s="30">
        <v>0</v>
      </c>
      <c r="F86" s="30">
        <v>0</v>
      </c>
      <c r="G86" s="334">
        <v>29.611755500000001</v>
      </c>
      <c r="H86" s="30"/>
      <c r="I86" s="30">
        <v>17.943326200000001</v>
      </c>
      <c r="J86" s="30">
        <v>0</v>
      </c>
      <c r="K86" s="30">
        <v>0</v>
      </c>
      <c r="L86" s="30">
        <v>0</v>
      </c>
      <c r="M86" s="30">
        <v>0</v>
      </c>
      <c r="N86" s="334">
        <v>17.943326200000001</v>
      </c>
      <c r="O86" s="314"/>
      <c r="P86" s="314">
        <v>0</v>
      </c>
      <c r="Q86" s="314">
        <v>0</v>
      </c>
      <c r="R86" s="314">
        <v>0</v>
      </c>
      <c r="S86" s="314">
        <v>0</v>
      </c>
      <c r="T86" s="334">
        <v>0</v>
      </c>
      <c r="U86" s="30"/>
      <c r="V86" s="186">
        <v>38930</v>
      </c>
      <c r="W86" s="445">
        <v>29.611755500000001</v>
      </c>
      <c r="X86" s="445">
        <v>17.943326200000001</v>
      </c>
      <c r="Y86" s="445">
        <v>0</v>
      </c>
      <c r="Z86" s="446">
        <v>47.555081700000002</v>
      </c>
      <c r="AA86" s="181"/>
      <c r="AB86" s="181"/>
      <c r="AC86" s="181"/>
      <c r="AD86" s="181"/>
      <c r="AE86" s="181"/>
      <c r="AF86" s="181"/>
      <c r="AG86" s="181"/>
      <c r="AH86" s="181"/>
      <c r="AI86" s="181"/>
      <c r="AJ86" s="181"/>
      <c r="AK86" s="181"/>
      <c r="AL86" s="181"/>
      <c r="AM86" s="181"/>
      <c r="AN86" s="181"/>
      <c r="AO86" s="181"/>
      <c r="AP86" s="181"/>
      <c r="AQ86" s="181"/>
      <c r="AR86" s="181"/>
      <c r="AS86" s="181"/>
      <c r="AT86" s="181"/>
      <c r="AU86" s="181"/>
      <c r="AV86" s="181"/>
      <c r="AW86" s="181"/>
      <c r="AX86" s="181"/>
      <c r="AY86" s="181"/>
      <c r="AZ86" s="181"/>
      <c r="BA86" s="181"/>
      <c r="BB86" s="181"/>
      <c r="BC86" s="181"/>
      <c r="BD86" s="181"/>
      <c r="BE86" s="181"/>
      <c r="BF86" s="181"/>
      <c r="BG86" s="181"/>
      <c r="BH86" s="181"/>
      <c r="BI86" s="181"/>
      <c r="BJ86" s="181"/>
    </row>
    <row r="87" spans="1:62" s="181" customFormat="1" ht="12.95" customHeight="1" x14ac:dyDescent="0.2">
      <c r="A87" s="187">
        <v>38961</v>
      </c>
      <c r="B87" s="183">
        <v>30.843571799999999</v>
      </c>
      <c r="C87" s="190">
        <v>1.4889671</v>
      </c>
      <c r="D87" s="183">
        <v>0</v>
      </c>
      <c r="E87" s="183">
        <v>0</v>
      </c>
      <c r="F87" s="183">
        <v>0</v>
      </c>
      <c r="G87" s="336">
        <v>32.332538900000003</v>
      </c>
      <c r="H87" s="183"/>
      <c r="I87" s="183">
        <v>16.903408800000001</v>
      </c>
      <c r="J87" s="183">
        <v>0</v>
      </c>
      <c r="K87" s="183">
        <v>0</v>
      </c>
      <c r="L87" s="183">
        <v>0</v>
      </c>
      <c r="M87" s="183">
        <v>0</v>
      </c>
      <c r="N87" s="336">
        <v>16.903408800000001</v>
      </c>
      <c r="O87" s="315"/>
      <c r="P87" s="315">
        <v>0</v>
      </c>
      <c r="Q87" s="315">
        <v>0</v>
      </c>
      <c r="R87" s="315">
        <v>0</v>
      </c>
      <c r="S87" s="315">
        <v>0</v>
      </c>
      <c r="T87" s="336">
        <v>0</v>
      </c>
      <c r="U87" s="183"/>
      <c r="V87" s="187">
        <v>38961</v>
      </c>
      <c r="W87" s="448">
        <v>32.332538900000003</v>
      </c>
      <c r="X87" s="448">
        <v>16.903408800000001</v>
      </c>
      <c r="Y87" s="448">
        <v>0</v>
      </c>
      <c r="Z87" s="449">
        <v>49.235947700000004</v>
      </c>
    </row>
    <row r="88" spans="1:62" s="181" customFormat="1" ht="12.95" customHeight="1" x14ac:dyDescent="0.2">
      <c r="A88" s="186">
        <v>38991</v>
      </c>
      <c r="B88" s="30">
        <v>28.680864999999997</v>
      </c>
      <c r="C88" s="26">
        <v>1.4813590999999999</v>
      </c>
      <c r="D88" s="30">
        <v>0</v>
      </c>
      <c r="E88" s="30">
        <v>0</v>
      </c>
      <c r="F88" s="30">
        <v>0</v>
      </c>
      <c r="G88" s="334">
        <v>30.162224099999996</v>
      </c>
      <c r="H88" s="30"/>
      <c r="I88" s="30">
        <v>14.8688634</v>
      </c>
      <c r="J88" s="30">
        <v>0</v>
      </c>
      <c r="K88" s="30">
        <v>0</v>
      </c>
      <c r="L88" s="30">
        <v>0</v>
      </c>
      <c r="M88" s="30">
        <v>0</v>
      </c>
      <c r="N88" s="334">
        <v>14.8688634</v>
      </c>
      <c r="O88" s="314"/>
      <c r="P88" s="314">
        <v>0</v>
      </c>
      <c r="Q88" s="314">
        <v>0</v>
      </c>
      <c r="R88" s="314">
        <v>0</v>
      </c>
      <c r="S88" s="314">
        <v>0</v>
      </c>
      <c r="T88" s="334">
        <v>0</v>
      </c>
      <c r="U88" s="30"/>
      <c r="V88" s="186">
        <v>38991</v>
      </c>
      <c r="W88" s="445">
        <v>30.162224099999996</v>
      </c>
      <c r="X88" s="445">
        <v>14.8688634</v>
      </c>
      <c r="Y88" s="445">
        <v>0</v>
      </c>
      <c r="Z88" s="446">
        <v>45.031087499999998</v>
      </c>
    </row>
    <row r="89" spans="1:62" s="181" customFormat="1" ht="12.95" customHeight="1" x14ac:dyDescent="0.2">
      <c r="A89" s="186">
        <v>39022</v>
      </c>
      <c r="B89" s="30">
        <v>44.856273999999999</v>
      </c>
      <c r="C89" s="26">
        <v>1.4735111999999999</v>
      </c>
      <c r="D89" s="30">
        <v>0</v>
      </c>
      <c r="E89" s="30">
        <v>0</v>
      </c>
      <c r="F89" s="30">
        <v>0</v>
      </c>
      <c r="G89" s="334">
        <v>46.329785199999996</v>
      </c>
      <c r="H89" s="30"/>
      <c r="I89" s="30">
        <v>19.223792299999999</v>
      </c>
      <c r="J89" s="30">
        <v>0</v>
      </c>
      <c r="K89" s="30">
        <v>0</v>
      </c>
      <c r="L89" s="30">
        <v>0</v>
      </c>
      <c r="M89" s="30">
        <v>0</v>
      </c>
      <c r="N89" s="334">
        <v>19.223792299999999</v>
      </c>
      <c r="O89" s="314"/>
      <c r="P89" s="314">
        <v>0</v>
      </c>
      <c r="Q89" s="314">
        <v>0</v>
      </c>
      <c r="R89" s="314">
        <v>0</v>
      </c>
      <c r="S89" s="314">
        <v>0</v>
      </c>
      <c r="T89" s="334">
        <v>0</v>
      </c>
      <c r="U89" s="30"/>
      <c r="V89" s="186">
        <v>39022</v>
      </c>
      <c r="W89" s="445">
        <v>46.329785199999996</v>
      </c>
      <c r="X89" s="445">
        <v>19.223792299999999</v>
      </c>
      <c r="Y89" s="445">
        <v>0</v>
      </c>
      <c r="Z89" s="446">
        <v>65.553577499999989</v>
      </c>
    </row>
    <row r="90" spans="1:62" s="181" customFormat="1" ht="12.95" customHeight="1" thickBot="1" x14ac:dyDescent="0.25">
      <c r="A90" s="251">
        <v>39052</v>
      </c>
      <c r="B90" s="231">
        <v>65.444223999999991</v>
      </c>
      <c r="C90" s="168">
        <v>1.4659301</v>
      </c>
      <c r="D90" s="231">
        <v>0</v>
      </c>
      <c r="E90" s="231">
        <v>0</v>
      </c>
      <c r="F90" s="231">
        <v>0</v>
      </c>
      <c r="G90" s="338">
        <v>66.910154099999986</v>
      </c>
      <c r="H90" s="231"/>
      <c r="I90" s="231">
        <v>18.689057099999999</v>
      </c>
      <c r="J90" s="231">
        <v>-825</v>
      </c>
      <c r="K90" s="231">
        <v>0</v>
      </c>
      <c r="L90" s="231">
        <v>0</v>
      </c>
      <c r="M90" s="231">
        <v>0</v>
      </c>
      <c r="N90" s="338">
        <v>-806.31094289999999</v>
      </c>
      <c r="O90" s="317"/>
      <c r="P90" s="317">
        <v>0</v>
      </c>
      <c r="Q90" s="317">
        <v>0</v>
      </c>
      <c r="R90" s="317">
        <v>0</v>
      </c>
      <c r="S90" s="317">
        <v>0</v>
      </c>
      <c r="T90" s="338">
        <v>0</v>
      </c>
      <c r="U90" s="231"/>
      <c r="V90" s="251">
        <v>39052</v>
      </c>
      <c r="W90" s="451">
        <v>66.910154099999986</v>
      </c>
      <c r="X90" s="451">
        <v>-806.31094289999999</v>
      </c>
      <c r="Y90" s="451">
        <v>0</v>
      </c>
      <c r="Z90" s="452">
        <v>-739.40078879999999</v>
      </c>
    </row>
    <row r="91" spans="1:62" s="181" customFormat="1" ht="12.95" customHeight="1" x14ac:dyDescent="0.2">
      <c r="A91" s="186">
        <v>39083</v>
      </c>
      <c r="B91" s="30">
        <v>65.905098100000004</v>
      </c>
      <c r="C91" s="26">
        <v>1.4581105000000001</v>
      </c>
      <c r="D91" s="30">
        <v>0</v>
      </c>
      <c r="E91" s="30">
        <v>0</v>
      </c>
      <c r="F91" s="30">
        <v>0</v>
      </c>
      <c r="G91" s="334">
        <v>67.363208600000007</v>
      </c>
      <c r="H91" s="30"/>
      <c r="I91" s="30">
        <v>19.7325932</v>
      </c>
      <c r="J91" s="30">
        <v>0</v>
      </c>
      <c r="K91" s="30">
        <v>0</v>
      </c>
      <c r="L91" s="30">
        <v>0</v>
      </c>
      <c r="M91" s="30">
        <v>0</v>
      </c>
      <c r="N91" s="334">
        <v>19.7325932</v>
      </c>
      <c r="O91" s="314"/>
      <c r="P91" s="314">
        <v>0</v>
      </c>
      <c r="Q91" s="314">
        <v>0</v>
      </c>
      <c r="R91" s="314">
        <v>0</v>
      </c>
      <c r="S91" s="314">
        <v>0</v>
      </c>
      <c r="T91" s="334">
        <v>0</v>
      </c>
      <c r="U91" s="30"/>
      <c r="V91" s="186">
        <v>39083</v>
      </c>
      <c r="W91" s="445">
        <v>67.363208600000007</v>
      </c>
      <c r="X91" s="445">
        <v>19.7325932</v>
      </c>
      <c r="Y91" s="445">
        <v>0</v>
      </c>
      <c r="Z91" s="446">
        <v>87.095801800000004</v>
      </c>
    </row>
    <row r="92" spans="1:62" s="264" customFormat="1" ht="12.95" customHeight="1" thickBot="1" x14ac:dyDescent="0.25">
      <c r="A92" s="186">
        <v>39114</v>
      </c>
      <c r="B92" s="30">
        <v>76.375239500000006</v>
      </c>
      <c r="C92" s="26">
        <v>1.4503056000000001</v>
      </c>
      <c r="D92" s="30">
        <v>0</v>
      </c>
      <c r="E92" s="30">
        <v>0</v>
      </c>
      <c r="F92" s="26">
        <v>0</v>
      </c>
      <c r="G92" s="335">
        <v>77.825545099999999</v>
      </c>
      <c r="H92" s="26"/>
      <c r="I92" s="30">
        <v>17.670928999999997</v>
      </c>
      <c r="J92" s="30">
        <v>0</v>
      </c>
      <c r="K92" s="30">
        <v>0</v>
      </c>
      <c r="L92" s="30">
        <v>0</v>
      </c>
      <c r="M92" s="30">
        <v>0</v>
      </c>
      <c r="N92" s="335">
        <v>17.670928999999997</v>
      </c>
      <c r="O92" s="26"/>
      <c r="P92" s="26">
        <v>0</v>
      </c>
      <c r="Q92" s="26">
        <v>0</v>
      </c>
      <c r="R92" s="26">
        <v>0</v>
      </c>
      <c r="S92" s="26">
        <v>0</v>
      </c>
      <c r="T92" s="335">
        <v>0</v>
      </c>
      <c r="U92" s="26"/>
      <c r="V92" s="188">
        <v>39114</v>
      </c>
      <c r="W92" s="447">
        <v>77.825545099999999</v>
      </c>
      <c r="X92" s="447">
        <v>17.670928999999997</v>
      </c>
      <c r="Y92" s="447">
        <v>0</v>
      </c>
      <c r="Z92" s="447">
        <v>95.4964741</v>
      </c>
      <c r="AA92" s="181"/>
      <c r="AB92" s="181"/>
      <c r="AC92" s="181"/>
      <c r="AD92" s="181"/>
      <c r="AE92" s="181"/>
      <c r="AF92" s="181"/>
      <c r="AG92" s="181"/>
      <c r="AH92" s="181"/>
      <c r="AI92" s="181"/>
      <c r="AJ92" s="181"/>
      <c r="AK92" s="181"/>
      <c r="AL92" s="181"/>
      <c r="AM92" s="181"/>
      <c r="AN92" s="181"/>
      <c r="AO92" s="181"/>
      <c r="AP92" s="181"/>
      <c r="AQ92" s="181"/>
      <c r="AR92" s="181"/>
      <c r="AS92" s="181"/>
      <c r="AT92" s="181"/>
      <c r="AU92" s="181"/>
      <c r="AV92" s="181"/>
      <c r="AW92" s="181"/>
      <c r="AX92" s="181"/>
      <c r="AY92" s="181"/>
      <c r="AZ92" s="181"/>
      <c r="BA92" s="181"/>
      <c r="BB92" s="181"/>
      <c r="BC92" s="181"/>
      <c r="BD92" s="181"/>
      <c r="BE92" s="181"/>
      <c r="BF92" s="181"/>
      <c r="BG92" s="181"/>
      <c r="BH92" s="181"/>
      <c r="BI92" s="181"/>
      <c r="BJ92" s="181"/>
    </row>
    <row r="93" spans="1:62" s="181" customFormat="1" ht="12.95" customHeight="1" x14ac:dyDescent="0.2">
      <c r="A93" s="187">
        <v>39142</v>
      </c>
      <c r="B93" s="183">
        <v>62.316848899999997</v>
      </c>
      <c r="C93" s="190">
        <v>1.4432689000000001</v>
      </c>
      <c r="D93" s="183">
        <v>0</v>
      </c>
      <c r="E93" s="183">
        <v>0</v>
      </c>
      <c r="F93" s="183">
        <v>0</v>
      </c>
      <c r="G93" s="336">
        <v>63.760117799999996</v>
      </c>
      <c r="H93" s="183"/>
      <c r="I93" s="183">
        <v>6.2881029000000002</v>
      </c>
      <c r="J93" s="183">
        <v>0</v>
      </c>
      <c r="K93" s="183">
        <v>0</v>
      </c>
      <c r="L93" s="183">
        <v>0</v>
      </c>
      <c r="M93" s="183">
        <v>0</v>
      </c>
      <c r="N93" s="336">
        <v>6.2881029000000002</v>
      </c>
      <c r="O93" s="315"/>
      <c r="P93" s="315">
        <v>0</v>
      </c>
      <c r="Q93" s="315">
        <v>0</v>
      </c>
      <c r="R93" s="315">
        <v>0</v>
      </c>
      <c r="S93" s="315">
        <v>0</v>
      </c>
      <c r="T93" s="336">
        <v>0</v>
      </c>
      <c r="U93" s="183"/>
      <c r="V93" s="187">
        <v>39142</v>
      </c>
      <c r="W93" s="448">
        <v>63.760117799999996</v>
      </c>
      <c r="X93" s="448">
        <v>6.2881029000000002</v>
      </c>
      <c r="Y93" s="448">
        <v>0</v>
      </c>
      <c r="Z93" s="449">
        <v>70.048220700000002</v>
      </c>
    </row>
    <row r="94" spans="1:62" s="181" customFormat="1" ht="12.95" customHeight="1" x14ac:dyDescent="0.2">
      <c r="A94" s="186">
        <v>39173</v>
      </c>
      <c r="B94" s="30">
        <v>33.088973299999999</v>
      </c>
      <c r="C94" s="26">
        <v>1.4354925000000001</v>
      </c>
      <c r="D94" s="30">
        <v>0</v>
      </c>
      <c r="E94" s="30">
        <v>0</v>
      </c>
      <c r="F94" s="31">
        <v>0</v>
      </c>
      <c r="G94" s="337">
        <v>34.524465800000002</v>
      </c>
      <c r="H94" s="30"/>
      <c r="I94" s="30">
        <v>0.54492720000000006</v>
      </c>
      <c r="J94" s="30">
        <v>0</v>
      </c>
      <c r="K94" s="30">
        <v>0</v>
      </c>
      <c r="L94" s="30">
        <v>0</v>
      </c>
      <c r="M94" s="30">
        <v>0</v>
      </c>
      <c r="N94" s="337">
        <v>0.54492720000000006</v>
      </c>
      <c r="O94" s="316"/>
      <c r="P94" s="316">
        <v>0</v>
      </c>
      <c r="Q94" s="316">
        <v>0</v>
      </c>
      <c r="R94" s="316">
        <v>0</v>
      </c>
      <c r="S94" s="316">
        <v>0</v>
      </c>
      <c r="T94" s="337">
        <v>0</v>
      </c>
      <c r="U94" s="30"/>
      <c r="V94" s="186">
        <v>39173</v>
      </c>
      <c r="W94" s="445">
        <v>34.524465800000002</v>
      </c>
      <c r="X94" s="445">
        <v>0.54492720000000006</v>
      </c>
      <c r="Y94" s="445">
        <v>0</v>
      </c>
      <c r="Z94" s="450">
        <v>35.069393000000005</v>
      </c>
    </row>
    <row r="95" spans="1:62" s="181" customFormat="1" ht="12.95" customHeight="1" x14ac:dyDescent="0.2">
      <c r="A95" s="186">
        <v>39203</v>
      </c>
      <c r="B95" s="30">
        <v>21.879277299999998</v>
      </c>
      <c r="C95" s="26">
        <v>1.4279815</v>
      </c>
      <c r="D95" s="30">
        <v>0</v>
      </c>
      <c r="E95" s="30">
        <v>0</v>
      </c>
      <c r="F95" s="30">
        <v>0</v>
      </c>
      <c r="G95" s="334">
        <v>23.3072588</v>
      </c>
      <c r="H95" s="30"/>
      <c r="I95" s="30">
        <v>0.12781429999999999</v>
      </c>
      <c r="J95" s="30">
        <v>0</v>
      </c>
      <c r="K95" s="30">
        <v>0</v>
      </c>
      <c r="L95" s="30">
        <v>0</v>
      </c>
      <c r="M95" s="30">
        <v>0</v>
      </c>
      <c r="N95" s="334">
        <v>0.12781429999999999</v>
      </c>
      <c r="O95" s="314"/>
      <c r="P95" s="314">
        <v>0</v>
      </c>
      <c r="Q95" s="314">
        <v>0</v>
      </c>
      <c r="R95" s="314">
        <v>0</v>
      </c>
      <c r="S95" s="314">
        <v>0</v>
      </c>
      <c r="T95" s="334">
        <v>0</v>
      </c>
      <c r="U95" s="30"/>
      <c r="V95" s="186">
        <v>39203</v>
      </c>
      <c r="W95" s="445">
        <v>23.3072588</v>
      </c>
      <c r="X95" s="445">
        <v>0.12781429999999999</v>
      </c>
      <c r="Y95" s="445">
        <v>0</v>
      </c>
      <c r="Z95" s="446">
        <v>23.4350731</v>
      </c>
    </row>
    <row r="96" spans="1:62" s="181" customFormat="1" ht="12.95" customHeight="1" x14ac:dyDescent="0.2">
      <c r="A96" s="187">
        <v>39234</v>
      </c>
      <c r="B96" s="183">
        <v>32.924248200000001</v>
      </c>
      <c r="C96" s="190">
        <v>1.4202355</v>
      </c>
      <c r="D96" s="183">
        <v>0</v>
      </c>
      <c r="E96" s="183">
        <v>0</v>
      </c>
      <c r="F96" s="183">
        <v>0</v>
      </c>
      <c r="G96" s="336">
        <v>34.344483699999998</v>
      </c>
      <c r="H96" s="183"/>
      <c r="I96" s="183">
        <v>6.4787399999999995E-2</v>
      </c>
      <c r="J96" s="183">
        <v>0</v>
      </c>
      <c r="K96" s="183">
        <v>0</v>
      </c>
      <c r="L96" s="183">
        <v>0</v>
      </c>
      <c r="M96" s="183">
        <v>0</v>
      </c>
      <c r="N96" s="336">
        <v>6.4787399999999995E-2</v>
      </c>
      <c r="O96" s="315"/>
      <c r="P96" s="315">
        <v>0</v>
      </c>
      <c r="Q96" s="315">
        <v>0</v>
      </c>
      <c r="R96" s="315">
        <v>0</v>
      </c>
      <c r="S96" s="315">
        <v>0</v>
      </c>
      <c r="T96" s="336">
        <v>0</v>
      </c>
      <c r="U96" s="183"/>
      <c r="V96" s="187">
        <v>39234</v>
      </c>
      <c r="W96" s="448">
        <v>34.344483699999998</v>
      </c>
      <c r="X96" s="448">
        <v>6.4787399999999995E-2</v>
      </c>
      <c r="Y96" s="448">
        <v>0</v>
      </c>
      <c r="Z96" s="449">
        <v>34.409271099999998</v>
      </c>
    </row>
    <row r="97" spans="1:62" s="181" customFormat="1" ht="12.95" customHeight="1" x14ac:dyDescent="0.2">
      <c r="A97" s="186">
        <v>39264</v>
      </c>
      <c r="B97" s="30">
        <v>30.454312099999999</v>
      </c>
      <c r="C97" s="26">
        <v>1.4127542</v>
      </c>
      <c r="D97" s="30">
        <v>0</v>
      </c>
      <c r="E97" s="30">
        <v>0</v>
      </c>
      <c r="F97" s="30">
        <v>0</v>
      </c>
      <c r="G97" s="334">
        <v>31.867066299999998</v>
      </c>
      <c r="H97" s="30"/>
      <c r="I97" s="30">
        <v>-2.2972999999999999E-3</v>
      </c>
      <c r="J97" s="30">
        <v>0</v>
      </c>
      <c r="K97" s="30">
        <v>0</v>
      </c>
      <c r="L97" s="30">
        <v>0</v>
      </c>
      <c r="M97" s="30">
        <v>0</v>
      </c>
      <c r="N97" s="334">
        <v>-2.2972999999999999E-3</v>
      </c>
      <c r="O97" s="314"/>
      <c r="P97" s="314">
        <v>0</v>
      </c>
      <c r="Q97" s="314">
        <v>0</v>
      </c>
      <c r="R97" s="314">
        <v>0</v>
      </c>
      <c r="S97" s="314">
        <v>0</v>
      </c>
      <c r="T97" s="334">
        <v>0</v>
      </c>
      <c r="U97" s="30"/>
      <c r="V97" s="186">
        <v>39264</v>
      </c>
      <c r="W97" s="445">
        <v>31.867066299999998</v>
      </c>
      <c r="X97" s="445">
        <v>-2.2972999999999999E-3</v>
      </c>
      <c r="Y97" s="445">
        <v>0</v>
      </c>
      <c r="Z97" s="446">
        <v>31.864768999999999</v>
      </c>
    </row>
    <row r="98" spans="1:62" s="260" customFormat="1" ht="12.95" customHeight="1" x14ac:dyDescent="0.2">
      <c r="A98" s="186">
        <v>39295</v>
      </c>
      <c r="B98" s="30">
        <v>29.472260500000001</v>
      </c>
      <c r="C98" s="26">
        <v>1.4050392999999999</v>
      </c>
      <c r="D98" s="30">
        <v>0</v>
      </c>
      <c r="E98" s="30">
        <v>0</v>
      </c>
      <c r="F98" s="30">
        <v>0</v>
      </c>
      <c r="G98" s="334">
        <v>30.877299799999999</v>
      </c>
      <c r="H98" s="30"/>
      <c r="I98" s="30">
        <v>7.5098000000000005E-3</v>
      </c>
      <c r="J98" s="30">
        <v>0</v>
      </c>
      <c r="K98" s="30">
        <v>0</v>
      </c>
      <c r="L98" s="30">
        <v>0</v>
      </c>
      <c r="M98" s="30">
        <v>0</v>
      </c>
      <c r="N98" s="334">
        <v>7.5098000000000005E-3</v>
      </c>
      <c r="O98" s="314"/>
      <c r="P98" s="314">
        <v>0</v>
      </c>
      <c r="Q98" s="314">
        <v>0</v>
      </c>
      <c r="R98" s="314">
        <v>0</v>
      </c>
      <c r="S98" s="314">
        <v>0</v>
      </c>
      <c r="T98" s="334">
        <v>0</v>
      </c>
      <c r="U98" s="30"/>
      <c r="V98" s="186">
        <v>39295</v>
      </c>
      <c r="W98" s="445">
        <v>30.877299799999999</v>
      </c>
      <c r="X98" s="445">
        <v>7.5098000000000005E-3</v>
      </c>
      <c r="Y98" s="445">
        <v>0</v>
      </c>
      <c r="Z98" s="446">
        <v>30.884809600000001</v>
      </c>
      <c r="AA98" s="181"/>
      <c r="AB98" s="181"/>
      <c r="AC98" s="181"/>
      <c r="AD98" s="181"/>
      <c r="AE98" s="181"/>
      <c r="AF98" s="181"/>
      <c r="AG98" s="181"/>
      <c r="AH98" s="181"/>
      <c r="AI98" s="181"/>
      <c r="AJ98" s="181"/>
      <c r="AK98" s="181"/>
      <c r="AL98" s="181"/>
      <c r="AM98" s="181"/>
      <c r="AN98" s="181"/>
      <c r="AO98" s="181"/>
      <c r="AP98" s="181"/>
      <c r="AQ98" s="181"/>
      <c r="AR98" s="181"/>
      <c r="AS98" s="181"/>
      <c r="AT98" s="181"/>
      <c r="AU98" s="181"/>
      <c r="AV98" s="181"/>
      <c r="AW98" s="181"/>
      <c r="AX98" s="181"/>
      <c r="AY98" s="181"/>
      <c r="AZ98" s="181"/>
      <c r="BA98" s="181"/>
      <c r="BB98" s="181"/>
      <c r="BC98" s="181"/>
      <c r="BD98" s="181"/>
      <c r="BE98" s="181"/>
      <c r="BF98" s="181"/>
      <c r="BG98" s="181"/>
      <c r="BH98" s="181"/>
      <c r="BI98" s="181"/>
      <c r="BJ98" s="181"/>
    </row>
    <row r="99" spans="1:62" s="181" customFormat="1" ht="12.95" customHeight="1" x14ac:dyDescent="0.2">
      <c r="A99" s="187">
        <v>39326</v>
      </c>
      <c r="B99" s="183">
        <v>30.848466299999998</v>
      </c>
      <c r="C99" s="190">
        <v>1.3973404</v>
      </c>
      <c r="D99" s="183">
        <v>0</v>
      </c>
      <c r="E99" s="183">
        <v>0</v>
      </c>
      <c r="F99" s="183">
        <v>0</v>
      </c>
      <c r="G99" s="336">
        <v>32.245806699999996</v>
      </c>
      <c r="H99" s="183"/>
      <c r="I99" s="183">
        <v>1.80342E-2</v>
      </c>
      <c r="J99" s="183">
        <v>0</v>
      </c>
      <c r="K99" s="183">
        <v>0</v>
      </c>
      <c r="L99" s="183">
        <v>0</v>
      </c>
      <c r="M99" s="183">
        <v>0</v>
      </c>
      <c r="N99" s="336">
        <v>1.80342E-2</v>
      </c>
      <c r="O99" s="315"/>
      <c r="P99" s="315">
        <v>0</v>
      </c>
      <c r="Q99" s="315">
        <v>0</v>
      </c>
      <c r="R99" s="315">
        <v>0</v>
      </c>
      <c r="S99" s="315">
        <v>0</v>
      </c>
      <c r="T99" s="336">
        <v>0</v>
      </c>
      <c r="U99" s="183"/>
      <c r="V99" s="187">
        <v>39326</v>
      </c>
      <c r="W99" s="448">
        <v>32.245806699999996</v>
      </c>
      <c r="X99" s="448">
        <v>1.80342E-2</v>
      </c>
      <c r="Y99" s="448">
        <v>0</v>
      </c>
      <c r="Z99" s="449">
        <v>32.263840899999998</v>
      </c>
    </row>
    <row r="100" spans="1:62" s="181" customFormat="1" ht="12.95" customHeight="1" x14ac:dyDescent="0.2">
      <c r="A100" s="186">
        <v>39356</v>
      </c>
      <c r="B100" s="30">
        <v>29.0183754</v>
      </c>
      <c r="C100" s="26">
        <v>1.3899054</v>
      </c>
      <c r="D100" s="30">
        <v>0</v>
      </c>
      <c r="E100" s="30">
        <v>0</v>
      </c>
      <c r="F100" s="30">
        <v>0</v>
      </c>
      <c r="G100" s="334">
        <v>30.4082808</v>
      </c>
      <c r="H100" s="30"/>
      <c r="I100" s="30">
        <v>-1.08562E-2</v>
      </c>
      <c r="J100" s="30">
        <v>0</v>
      </c>
      <c r="K100" s="30">
        <v>0</v>
      </c>
      <c r="L100" s="30">
        <v>0</v>
      </c>
      <c r="M100" s="30">
        <v>0</v>
      </c>
      <c r="N100" s="334">
        <v>-1.08562E-2</v>
      </c>
      <c r="O100" s="314"/>
      <c r="P100" s="314">
        <v>0</v>
      </c>
      <c r="Q100" s="314">
        <v>0</v>
      </c>
      <c r="R100" s="314">
        <v>0</v>
      </c>
      <c r="S100" s="314">
        <v>0</v>
      </c>
      <c r="T100" s="334">
        <v>0</v>
      </c>
      <c r="U100" s="30"/>
      <c r="V100" s="186">
        <v>39356</v>
      </c>
      <c r="W100" s="445">
        <v>30.4082808</v>
      </c>
      <c r="X100" s="445">
        <v>-1.08562E-2</v>
      </c>
      <c r="Y100" s="445">
        <v>0</v>
      </c>
      <c r="Z100" s="446">
        <v>30.397424600000001</v>
      </c>
    </row>
    <row r="101" spans="1:62" s="181" customFormat="1" ht="12.95" customHeight="1" x14ac:dyDescent="0.2">
      <c r="A101" s="186">
        <v>39387</v>
      </c>
      <c r="B101" s="30">
        <v>35.8844414</v>
      </c>
      <c r="C101" s="26">
        <v>1.3822388000000001</v>
      </c>
      <c r="D101" s="30">
        <v>0</v>
      </c>
      <c r="E101" s="30">
        <v>0</v>
      </c>
      <c r="F101" s="30">
        <v>0</v>
      </c>
      <c r="G101" s="334">
        <v>37.266680200000003</v>
      </c>
      <c r="H101" s="30"/>
      <c r="I101" s="30">
        <v>1.18785E-2</v>
      </c>
      <c r="J101" s="30">
        <v>0</v>
      </c>
      <c r="K101" s="30">
        <v>0</v>
      </c>
      <c r="L101" s="30">
        <v>0</v>
      </c>
      <c r="M101" s="30">
        <v>0</v>
      </c>
      <c r="N101" s="334">
        <v>1.18785E-2</v>
      </c>
      <c r="O101" s="314"/>
      <c r="P101" s="314">
        <v>0</v>
      </c>
      <c r="Q101" s="314">
        <v>0</v>
      </c>
      <c r="R101" s="314">
        <v>0</v>
      </c>
      <c r="S101" s="314">
        <v>0</v>
      </c>
      <c r="T101" s="334">
        <v>0</v>
      </c>
      <c r="U101" s="30"/>
      <c r="V101" s="186">
        <v>39387</v>
      </c>
      <c r="W101" s="445">
        <v>37.266680200000003</v>
      </c>
      <c r="X101" s="445">
        <v>1.18785E-2</v>
      </c>
      <c r="Y101" s="445">
        <v>0</v>
      </c>
      <c r="Z101" s="446">
        <v>37.278558700000005</v>
      </c>
    </row>
    <row r="102" spans="1:62" s="181" customFormat="1" ht="12.95" customHeight="1" thickBot="1" x14ac:dyDescent="0.25">
      <c r="A102" s="251">
        <v>39417</v>
      </c>
      <c r="B102" s="231">
        <v>34.334123999999996</v>
      </c>
      <c r="C102" s="168">
        <v>1.3748354</v>
      </c>
      <c r="D102" s="231">
        <v>0</v>
      </c>
      <c r="E102" s="231">
        <v>0</v>
      </c>
      <c r="F102" s="231">
        <v>0</v>
      </c>
      <c r="G102" s="338">
        <v>35.708959399999998</v>
      </c>
      <c r="H102" s="231"/>
      <c r="I102" s="231">
        <v>-3.9883000000000002E-3</v>
      </c>
      <c r="J102" s="231">
        <v>-20</v>
      </c>
      <c r="K102" s="231">
        <v>0</v>
      </c>
      <c r="L102" s="231">
        <v>0</v>
      </c>
      <c r="M102" s="231">
        <v>0</v>
      </c>
      <c r="N102" s="338">
        <v>-20.0039883</v>
      </c>
      <c r="O102" s="317"/>
      <c r="P102" s="317">
        <v>0</v>
      </c>
      <c r="Q102" s="317">
        <v>0</v>
      </c>
      <c r="R102" s="317">
        <v>0</v>
      </c>
      <c r="S102" s="317">
        <v>0</v>
      </c>
      <c r="T102" s="338">
        <v>0</v>
      </c>
      <c r="U102" s="231"/>
      <c r="V102" s="251">
        <v>39417</v>
      </c>
      <c r="W102" s="451">
        <v>35.708959399999998</v>
      </c>
      <c r="X102" s="451">
        <v>-20.0039883</v>
      </c>
      <c r="Y102" s="451">
        <v>0</v>
      </c>
      <c r="Z102" s="452">
        <v>15.704971099999998</v>
      </c>
    </row>
    <row r="103" spans="1:62" s="181" customFormat="1" ht="12.95" customHeight="1" x14ac:dyDescent="0.2">
      <c r="A103" s="186">
        <v>39448</v>
      </c>
      <c r="B103" s="30">
        <v>34.1141851</v>
      </c>
      <c r="C103" s="26">
        <v>1.3672019</v>
      </c>
      <c r="D103" s="30">
        <v>0</v>
      </c>
      <c r="E103" s="30">
        <v>0</v>
      </c>
      <c r="F103" s="30">
        <v>0</v>
      </c>
      <c r="G103" s="334">
        <v>35.481386999999998</v>
      </c>
      <c r="H103" s="30"/>
      <c r="I103" s="30">
        <v>9.5549999999999993E-3</v>
      </c>
      <c r="J103" s="30">
        <v>0</v>
      </c>
      <c r="K103" s="30">
        <v>0</v>
      </c>
      <c r="L103" s="30">
        <v>0</v>
      </c>
      <c r="M103" s="30">
        <v>0</v>
      </c>
      <c r="N103" s="334">
        <v>9.5549999999999993E-3</v>
      </c>
      <c r="O103" s="314"/>
      <c r="P103" s="314">
        <v>0</v>
      </c>
      <c r="Q103" s="314">
        <v>0</v>
      </c>
      <c r="R103" s="314">
        <v>0</v>
      </c>
      <c r="S103" s="314">
        <v>0</v>
      </c>
      <c r="T103" s="334">
        <v>0</v>
      </c>
      <c r="U103" s="30"/>
      <c r="V103" s="186">
        <v>39448</v>
      </c>
      <c r="W103" s="445">
        <v>35.481386999999998</v>
      </c>
      <c r="X103" s="445">
        <v>9.5549999999999993E-3</v>
      </c>
      <c r="Y103" s="445">
        <v>0</v>
      </c>
      <c r="Z103" s="446">
        <v>35.490941999999997</v>
      </c>
    </row>
    <row r="104" spans="1:62" s="264" customFormat="1" ht="12.95" customHeight="1" thickBot="1" x14ac:dyDescent="0.25">
      <c r="A104" s="186">
        <v>39479</v>
      </c>
      <c r="B104" s="30">
        <v>42.631653200000002</v>
      </c>
      <c r="C104" s="26">
        <v>1.3595854000000001</v>
      </c>
      <c r="D104" s="30">
        <v>0</v>
      </c>
      <c r="E104" s="30">
        <v>0</v>
      </c>
      <c r="F104" s="26">
        <v>0</v>
      </c>
      <c r="G104" s="335">
        <v>43.991238600000003</v>
      </c>
      <c r="H104" s="26"/>
      <c r="I104" s="30">
        <v>2.8974200000000002E-2</v>
      </c>
      <c r="J104" s="30">
        <v>0</v>
      </c>
      <c r="K104" s="30">
        <v>0</v>
      </c>
      <c r="L104" s="30">
        <v>0</v>
      </c>
      <c r="M104" s="30">
        <v>0</v>
      </c>
      <c r="N104" s="335">
        <v>2.8974200000000002E-2</v>
      </c>
      <c r="O104" s="26"/>
      <c r="P104" s="26">
        <v>0</v>
      </c>
      <c r="Q104" s="26">
        <v>0</v>
      </c>
      <c r="R104" s="26">
        <v>0</v>
      </c>
      <c r="S104" s="26">
        <v>0</v>
      </c>
      <c r="T104" s="335">
        <v>0</v>
      </c>
      <c r="U104" s="26"/>
      <c r="V104" s="188">
        <v>39479</v>
      </c>
      <c r="W104" s="447">
        <v>43.991238600000003</v>
      </c>
      <c r="X104" s="447">
        <v>2.8974200000000002E-2</v>
      </c>
      <c r="Y104" s="447">
        <v>0</v>
      </c>
      <c r="Z104" s="447">
        <v>44.020212800000003</v>
      </c>
      <c r="AA104" s="181"/>
      <c r="AB104" s="181"/>
      <c r="AC104" s="181"/>
      <c r="AD104" s="181"/>
      <c r="AE104" s="181"/>
      <c r="AF104" s="181"/>
      <c r="AG104" s="181"/>
      <c r="AH104" s="181"/>
      <c r="AI104" s="181"/>
      <c r="AJ104" s="181"/>
      <c r="AK104" s="181"/>
      <c r="AL104" s="181"/>
      <c r="AM104" s="181"/>
      <c r="AN104" s="181"/>
      <c r="AO104" s="181"/>
      <c r="AP104" s="181"/>
      <c r="AQ104" s="181"/>
      <c r="AR104" s="181"/>
      <c r="AS104" s="181"/>
      <c r="AT104" s="181"/>
      <c r="AU104" s="181"/>
      <c r="AV104" s="181"/>
      <c r="AW104" s="181"/>
      <c r="AX104" s="181"/>
      <c r="AY104" s="181"/>
      <c r="AZ104" s="181"/>
      <c r="BA104" s="181"/>
      <c r="BB104" s="181"/>
      <c r="BC104" s="181"/>
      <c r="BD104" s="181"/>
      <c r="BE104" s="181"/>
      <c r="BF104" s="181"/>
      <c r="BG104" s="181"/>
      <c r="BH104" s="181"/>
      <c r="BI104" s="181"/>
      <c r="BJ104" s="181"/>
    </row>
    <row r="105" spans="1:62" s="181" customFormat="1" ht="12.95" customHeight="1" x14ac:dyDescent="0.2">
      <c r="A105" s="187">
        <v>39508</v>
      </c>
      <c r="B105" s="183">
        <v>44.328368699999999</v>
      </c>
      <c r="C105" s="190">
        <v>1.3524759</v>
      </c>
      <c r="D105" s="183">
        <v>0</v>
      </c>
      <c r="E105" s="183">
        <v>0</v>
      </c>
      <c r="F105" s="183">
        <v>0</v>
      </c>
      <c r="G105" s="336">
        <v>45.6808446</v>
      </c>
      <c r="H105" s="183"/>
      <c r="I105" s="183">
        <v>7.1051000000000005E-3</v>
      </c>
      <c r="J105" s="183">
        <v>0</v>
      </c>
      <c r="K105" s="183">
        <v>0</v>
      </c>
      <c r="L105" s="183">
        <v>0</v>
      </c>
      <c r="M105" s="183">
        <v>0</v>
      </c>
      <c r="N105" s="336">
        <v>7.1051000000000005E-3</v>
      </c>
      <c r="O105" s="315"/>
      <c r="P105" s="315">
        <v>0</v>
      </c>
      <c r="Q105" s="315">
        <v>0</v>
      </c>
      <c r="R105" s="315">
        <v>0</v>
      </c>
      <c r="S105" s="315">
        <v>0</v>
      </c>
      <c r="T105" s="336">
        <v>0</v>
      </c>
      <c r="U105" s="183"/>
      <c r="V105" s="187">
        <v>39508</v>
      </c>
      <c r="W105" s="448">
        <v>45.6808446</v>
      </c>
      <c r="X105" s="448">
        <v>7.1051000000000005E-3</v>
      </c>
      <c r="Y105" s="448">
        <v>0</v>
      </c>
      <c r="Z105" s="449">
        <v>45.687949699999997</v>
      </c>
    </row>
    <row r="106" spans="1:62" s="181" customFormat="1" ht="12.95" customHeight="1" x14ac:dyDescent="0.2">
      <c r="A106" s="186">
        <v>39539</v>
      </c>
      <c r="B106" s="30">
        <v>42.158200600000001</v>
      </c>
      <c r="C106" s="26">
        <v>1.3448929999999999</v>
      </c>
      <c r="D106" s="30">
        <v>0</v>
      </c>
      <c r="E106" s="30">
        <v>0</v>
      </c>
      <c r="F106" s="31">
        <v>0</v>
      </c>
      <c r="G106" s="337">
        <v>43.5030936</v>
      </c>
      <c r="H106" s="30"/>
      <c r="I106" s="30">
        <v>1.6257199999999999E-2</v>
      </c>
      <c r="J106" s="30">
        <v>0</v>
      </c>
      <c r="K106" s="30">
        <v>0</v>
      </c>
      <c r="L106" s="30">
        <v>0</v>
      </c>
      <c r="M106" s="30">
        <v>0</v>
      </c>
      <c r="N106" s="337">
        <v>1.6257199999999999E-2</v>
      </c>
      <c r="O106" s="316"/>
      <c r="P106" s="316">
        <v>0</v>
      </c>
      <c r="Q106" s="316">
        <v>0</v>
      </c>
      <c r="R106" s="316">
        <v>0</v>
      </c>
      <c r="S106" s="316">
        <v>0</v>
      </c>
      <c r="T106" s="337">
        <v>0</v>
      </c>
      <c r="U106" s="30"/>
      <c r="V106" s="186">
        <v>39539</v>
      </c>
      <c r="W106" s="445">
        <v>43.5030936</v>
      </c>
      <c r="X106" s="445">
        <v>1.6257199999999999E-2</v>
      </c>
      <c r="Y106" s="445">
        <v>0</v>
      </c>
      <c r="Z106" s="450">
        <v>43.519350799999998</v>
      </c>
    </row>
    <row r="107" spans="1:62" s="181" customFormat="1" ht="12.95" customHeight="1" x14ac:dyDescent="0.2">
      <c r="A107" s="186">
        <v>39569</v>
      </c>
      <c r="B107" s="30">
        <v>40.983383600000003</v>
      </c>
      <c r="C107" s="26">
        <v>1.3375714000000001</v>
      </c>
      <c r="D107" s="30">
        <v>0</v>
      </c>
      <c r="E107" s="30">
        <v>0</v>
      </c>
      <c r="F107" s="30">
        <v>0</v>
      </c>
      <c r="G107" s="334">
        <v>42.320955000000005</v>
      </c>
      <c r="H107" s="30"/>
      <c r="I107" s="30">
        <v>-7.0437E-3</v>
      </c>
      <c r="J107" s="30">
        <v>0</v>
      </c>
      <c r="K107" s="30">
        <v>0</v>
      </c>
      <c r="L107" s="30">
        <v>0</v>
      </c>
      <c r="M107" s="30">
        <v>0</v>
      </c>
      <c r="N107" s="334">
        <v>-7.0437E-3</v>
      </c>
      <c r="O107" s="314"/>
      <c r="P107" s="314">
        <v>0</v>
      </c>
      <c r="Q107" s="314">
        <v>0</v>
      </c>
      <c r="R107" s="314">
        <v>0</v>
      </c>
      <c r="S107" s="314">
        <v>0</v>
      </c>
      <c r="T107" s="334">
        <v>0</v>
      </c>
      <c r="U107" s="30"/>
      <c r="V107" s="186">
        <v>39569</v>
      </c>
      <c r="W107" s="445">
        <v>42.320955000000005</v>
      </c>
      <c r="X107" s="445">
        <v>-7.0437E-3</v>
      </c>
      <c r="Y107" s="445">
        <v>0</v>
      </c>
      <c r="Z107" s="446">
        <v>42.313911300000008</v>
      </c>
    </row>
    <row r="108" spans="1:62" s="181" customFormat="1" ht="12.95" customHeight="1" x14ac:dyDescent="0.2">
      <c r="A108" s="187">
        <v>39600</v>
      </c>
      <c r="B108" s="183">
        <v>33.848764899999999</v>
      </c>
      <c r="C108" s="190">
        <v>1.3302563000000001</v>
      </c>
      <c r="D108" s="183">
        <v>0</v>
      </c>
      <c r="E108" s="183">
        <v>0</v>
      </c>
      <c r="F108" s="183">
        <v>0</v>
      </c>
      <c r="G108" s="336">
        <v>35.179021200000001</v>
      </c>
      <c r="H108" s="183"/>
      <c r="I108" s="183">
        <v>-6.6023000000000002E-3</v>
      </c>
      <c r="J108" s="183">
        <v>0</v>
      </c>
      <c r="K108" s="183">
        <v>0</v>
      </c>
      <c r="L108" s="183">
        <v>0</v>
      </c>
      <c r="M108" s="183">
        <v>0</v>
      </c>
      <c r="N108" s="336">
        <v>-6.6023000000000002E-3</v>
      </c>
      <c r="O108" s="315"/>
      <c r="P108" s="315">
        <v>0</v>
      </c>
      <c r="Q108" s="315">
        <v>0</v>
      </c>
      <c r="R108" s="315">
        <v>0</v>
      </c>
      <c r="S108" s="315">
        <v>0</v>
      </c>
      <c r="T108" s="336">
        <v>0</v>
      </c>
      <c r="U108" s="183"/>
      <c r="V108" s="187">
        <v>39600</v>
      </c>
      <c r="W108" s="448">
        <v>35.179021200000001</v>
      </c>
      <c r="X108" s="448">
        <v>-6.6023000000000002E-3</v>
      </c>
      <c r="Y108" s="448">
        <v>0</v>
      </c>
      <c r="Z108" s="449">
        <v>35.172418900000004</v>
      </c>
    </row>
    <row r="109" spans="1:62" s="181" customFormat="1" ht="12.95" customHeight="1" x14ac:dyDescent="0.2">
      <c r="A109" s="186">
        <v>39630</v>
      </c>
      <c r="B109" s="30">
        <v>30.0625617</v>
      </c>
      <c r="C109" s="26">
        <v>1.3232632</v>
      </c>
      <c r="D109" s="30">
        <v>0</v>
      </c>
      <c r="E109" s="30">
        <v>0</v>
      </c>
      <c r="F109" s="30">
        <v>0</v>
      </c>
      <c r="G109" s="334">
        <v>31.385824899999999</v>
      </c>
      <c r="H109" s="30"/>
      <c r="I109" s="30">
        <v>0</v>
      </c>
      <c r="J109" s="30">
        <v>0</v>
      </c>
      <c r="K109" s="30">
        <v>0</v>
      </c>
      <c r="L109" s="30">
        <v>0</v>
      </c>
      <c r="M109" s="30">
        <v>0</v>
      </c>
      <c r="N109" s="334">
        <v>0</v>
      </c>
      <c r="O109" s="314"/>
      <c r="P109" s="314">
        <v>0</v>
      </c>
      <c r="Q109" s="314">
        <v>0</v>
      </c>
      <c r="R109" s="314">
        <v>0</v>
      </c>
      <c r="S109" s="314">
        <v>0</v>
      </c>
      <c r="T109" s="334">
        <v>0</v>
      </c>
      <c r="U109" s="30"/>
      <c r="V109" s="186">
        <v>39630</v>
      </c>
      <c r="W109" s="445">
        <v>31.385824899999999</v>
      </c>
      <c r="X109" s="445">
        <v>0</v>
      </c>
      <c r="Y109" s="445">
        <v>0</v>
      </c>
      <c r="Z109" s="446">
        <v>31.385824899999999</v>
      </c>
    </row>
    <row r="110" spans="1:62" s="181" customFormat="1" ht="12.95" customHeight="1" x14ac:dyDescent="0.2">
      <c r="A110" s="186">
        <v>39661</v>
      </c>
      <c r="B110" s="30">
        <v>35.037390299999998</v>
      </c>
      <c r="C110" s="26">
        <v>1.3160585</v>
      </c>
      <c r="D110" s="30">
        <v>0</v>
      </c>
      <c r="E110" s="30">
        <v>0</v>
      </c>
      <c r="F110" s="30">
        <v>0</v>
      </c>
      <c r="G110" s="334">
        <v>36.353448799999995</v>
      </c>
      <c r="H110" s="30"/>
      <c r="I110" s="30">
        <v>-9.9999999999999995E-8</v>
      </c>
      <c r="J110" s="30">
        <v>0</v>
      </c>
      <c r="K110" s="30">
        <v>0</v>
      </c>
      <c r="L110" s="30">
        <v>0</v>
      </c>
      <c r="M110" s="30">
        <v>0</v>
      </c>
      <c r="N110" s="334">
        <v>-9.9999999999999995E-8</v>
      </c>
      <c r="O110" s="314"/>
      <c r="P110" s="314">
        <v>0</v>
      </c>
      <c r="Q110" s="314">
        <v>0</v>
      </c>
      <c r="R110" s="314">
        <v>0</v>
      </c>
      <c r="S110" s="314">
        <v>0</v>
      </c>
      <c r="T110" s="334">
        <v>0</v>
      </c>
      <c r="U110" s="30"/>
      <c r="V110" s="186">
        <v>39661</v>
      </c>
      <c r="W110" s="445">
        <v>36.353448799999995</v>
      </c>
      <c r="X110" s="445">
        <v>-9.9999999999999995E-8</v>
      </c>
      <c r="Y110" s="445">
        <v>0</v>
      </c>
      <c r="Z110" s="446">
        <v>36.353448699999994</v>
      </c>
    </row>
    <row r="111" spans="1:62" s="181" customFormat="1" ht="12.95" customHeight="1" x14ac:dyDescent="0.2">
      <c r="A111" s="187">
        <v>39692</v>
      </c>
      <c r="B111" s="183">
        <v>26.554599799999998</v>
      </c>
      <c r="C111" s="190">
        <v>1.3088757</v>
      </c>
      <c r="D111" s="183">
        <v>0</v>
      </c>
      <c r="E111" s="183">
        <v>0</v>
      </c>
      <c r="F111" s="183">
        <v>0</v>
      </c>
      <c r="G111" s="336">
        <v>27.8634755</v>
      </c>
      <c r="H111" s="183"/>
      <c r="I111" s="183">
        <v>-9.9999999999999995E-8</v>
      </c>
      <c r="J111" s="183">
        <v>0</v>
      </c>
      <c r="K111" s="183">
        <v>0</v>
      </c>
      <c r="L111" s="183">
        <v>0</v>
      </c>
      <c r="M111" s="183">
        <v>0</v>
      </c>
      <c r="N111" s="336">
        <v>-9.9999999999999995E-8</v>
      </c>
      <c r="O111" s="315"/>
      <c r="P111" s="315">
        <v>0</v>
      </c>
      <c r="Q111" s="315">
        <v>0</v>
      </c>
      <c r="R111" s="315">
        <v>0</v>
      </c>
      <c r="S111" s="315">
        <v>0</v>
      </c>
      <c r="T111" s="336">
        <v>0</v>
      </c>
      <c r="U111" s="183"/>
      <c r="V111" s="187">
        <v>39692</v>
      </c>
      <c r="W111" s="448">
        <v>27.8634755</v>
      </c>
      <c r="X111" s="448">
        <v>-9.9999999999999995E-8</v>
      </c>
      <c r="Y111" s="448">
        <v>0</v>
      </c>
      <c r="Z111" s="449">
        <v>27.863475399999999</v>
      </c>
    </row>
    <row r="112" spans="1:62" s="181" customFormat="1" ht="12.95" customHeight="1" x14ac:dyDescent="0.2">
      <c r="A112" s="186">
        <v>39722</v>
      </c>
      <c r="B112" s="30">
        <v>30.401624999999999</v>
      </c>
      <c r="C112" s="26">
        <v>1.3019456</v>
      </c>
      <c r="D112" s="30">
        <v>0</v>
      </c>
      <c r="E112" s="30">
        <v>0</v>
      </c>
      <c r="F112" s="30">
        <v>0</v>
      </c>
      <c r="G112" s="334">
        <v>31.703570599999999</v>
      </c>
      <c r="H112" s="30"/>
      <c r="I112" s="30">
        <v>0</v>
      </c>
      <c r="J112" s="30">
        <v>0</v>
      </c>
      <c r="K112" s="30">
        <v>0</v>
      </c>
      <c r="L112" s="30">
        <v>0</v>
      </c>
      <c r="M112" s="30">
        <v>0</v>
      </c>
      <c r="N112" s="334">
        <v>0</v>
      </c>
      <c r="O112" s="314"/>
      <c r="P112" s="314">
        <v>0</v>
      </c>
      <c r="Q112" s="314">
        <v>0</v>
      </c>
      <c r="R112" s="314">
        <v>0</v>
      </c>
      <c r="S112" s="314">
        <v>0</v>
      </c>
      <c r="T112" s="334">
        <v>0</v>
      </c>
      <c r="U112" s="30"/>
      <c r="V112" s="186">
        <v>39722</v>
      </c>
      <c r="W112" s="445">
        <v>31.703570599999999</v>
      </c>
      <c r="X112" s="445">
        <v>0</v>
      </c>
      <c r="Y112" s="445">
        <v>0</v>
      </c>
      <c r="Z112" s="446">
        <v>31.703570599999999</v>
      </c>
    </row>
    <row r="113" spans="1:26" s="181" customFormat="1" ht="12.95" customHeight="1" x14ac:dyDescent="0.2">
      <c r="A113" s="186">
        <v>39753</v>
      </c>
      <c r="B113" s="30">
        <v>30.936703099999999</v>
      </c>
      <c r="C113" s="26">
        <v>1.2948062</v>
      </c>
      <c r="D113" s="30">
        <v>0</v>
      </c>
      <c r="E113" s="30">
        <v>0</v>
      </c>
      <c r="F113" s="30">
        <v>0</v>
      </c>
      <c r="G113" s="334">
        <v>32.231509299999999</v>
      </c>
      <c r="H113" s="30"/>
      <c r="I113" s="30">
        <v>-9.9999999999999995E-8</v>
      </c>
      <c r="J113" s="30">
        <v>0</v>
      </c>
      <c r="K113" s="30">
        <v>0</v>
      </c>
      <c r="L113" s="30">
        <v>0</v>
      </c>
      <c r="M113" s="30">
        <v>0</v>
      </c>
      <c r="N113" s="334">
        <v>-9.9999999999999995E-8</v>
      </c>
      <c r="O113" s="314"/>
      <c r="P113" s="314">
        <v>0</v>
      </c>
      <c r="Q113" s="314">
        <v>0</v>
      </c>
      <c r="R113" s="314">
        <v>0</v>
      </c>
      <c r="S113" s="314">
        <v>0</v>
      </c>
      <c r="T113" s="334">
        <v>0</v>
      </c>
      <c r="U113" s="30"/>
      <c r="V113" s="186">
        <v>39753</v>
      </c>
      <c r="W113" s="445">
        <v>32.231509299999999</v>
      </c>
      <c r="X113" s="445">
        <v>-9.9999999999999995E-8</v>
      </c>
      <c r="Y113" s="445">
        <v>0</v>
      </c>
      <c r="Z113" s="446">
        <v>32.231509199999998</v>
      </c>
    </row>
    <row r="114" spans="1:26" s="181" customFormat="1" ht="12.95" customHeight="1" thickBot="1" x14ac:dyDescent="0.25">
      <c r="A114" s="251">
        <v>39783</v>
      </c>
      <c r="B114" s="231">
        <v>25.883862400000002</v>
      </c>
      <c r="C114" s="168">
        <v>1.2879182</v>
      </c>
      <c r="D114" s="231">
        <v>0</v>
      </c>
      <c r="E114" s="231">
        <v>0</v>
      </c>
      <c r="F114" s="231">
        <v>0</v>
      </c>
      <c r="G114" s="338">
        <v>27.171780600000002</v>
      </c>
      <c r="H114" s="231"/>
      <c r="I114" s="231">
        <v>-9.9999999999999995E-8</v>
      </c>
      <c r="J114" s="231">
        <v>0</v>
      </c>
      <c r="K114" s="231">
        <v>0</v>
      </c>
      <c r="L114" s="231">
        <v>0</v>
      </c>
      <c r="M114" s="231">
        <v>0</v>
      </c>
      <c r="N114" s="338">
        <v>-9.9999999999999995E-8</v>
      </c>
      <c r="O114" s="317"/>
      <c r="P114" s="317">
        <v>0</v>
      </c>
      <c r="Q114" s="317">
        <v>0</v>
      </c>
      <c r="R114" s="317">
        <v>0</v>
      </c>
      <c r="S114" s="317">
        <v>0</v>
      </c>
      <c r="T114" s="338">
        <v>0</v>
      </c>
      <c r="U114" s="231"/>
      <c r="V114" s="251">
        <v>39783</v>
      </c>
      <c r="W114" s="451">
        <v>27.171780600000002</v>
      </c>
      <c r="X114" s="451">
        <v>-9.9999999999999995E-8</v>
      </c>
      <c r="Y114" s="451">
        <v>0</v>
      </c>
      <c r="Z114" s="452">
        <v>27.171780500000001</v>
      </c>
    </row>
    <row r="115" spans="1:26" s="181" customFormat="1" ht="12.95" customHeight="1" x14ac:dyDescent="0.2">
      <c r="A115" s="186">
        <v>39814</v>
      </c>
      <c r="B115" s="30">
        <v>28.910218199999999</v>
      </c>
      <c r="C115" s="26">
        <v>0</v>
      </c>
      <c r="D115" s="30">
        <v>0</v>
      </c>
      <c r="E115" s="30">
        <v>0</v>
      </c>
      <c r="F115" s="30">
        <v>0</v>
      </c>
      <c r="G115" s="334">
        <v>28.910218199999999</v>
      </c>
      <c r="H115" s="30"/>
      <c r="I115" s="30">
        <v>-9.9999999999999995E-8</v>
      </c>
      <c r="J115" s="30">
        <v>0</v>
      </c>
      <c r="K115" s="30">
        <v>0</v>
      </c>
      <c r="L115" s="30">
        <v>0</v>
      </c>
      <c r="M115" s="30">
        <v>0</v>
      </c>
      <c r="N115" s="334">
        <v>-9.9999999999999995E-8</v>
      </c>
      <c r="O115" s="314"/>
      <c r="P115" s="314">
        <v>0</v>
      </c>
      <c r="Q115" s="314">
        <v>0</v>
      </c>
      <c r="R115" s="314">
        <v>0</v>
      </c>
      <c r="S115" s="314">
        <v>0</v>
      </c>
      <c r="T115" s="334">
        <v>0</v>
      </c>
      <c r="U115" s="30"/>
      <c r="V115" s="186">
        <v>39814</v>
      </c>
      <c r="W115" s="445">
        <v>28.910218199999999</v>
      </c>
      <c r="X115" s="445">
        <v>-9.9999999999999995E-8</v>
      </c>
      <c r="Y115" s="445">
        <v>0</v>
      </c>
      <c r="Z115" s="446">
        <v>28.910218099999998</v>
      </c>
    </row>
    <row r="116" spans="1:26" s="181" customFormat="1" ht="12.95" customHeight="1" x14ac:dyDescent="0.2">
      <c r="A116" s="186">
        <v>39845</v>
      </c>
      <c r="B116" s="30">
        <v>26.900435699999999</v>
      </c>
      <c r="C116" s="26">
        <v>0</v>
      </c>
      <c r="D116" s="30">
        <v>0</v>
      </c>
      <c r="E116" s="30">
        <v>0</v>
      </c>
      <c r="F116" s="30">
        <v>0</v>
      </c>
      <c r="G116" s="334">
        <v>26.900435699999999</v>
      </c>
      <c r="H116" s="30"/>
      <c r="I116" s="30">
        <v>-9.9999999999999995E-8</v>
      </c>
      <c r="J116" s="30">
        <v>0</v>
      </c>
      <c r="K116" s="30">
        <v>0</v>
      </c>
      <c r="L116" s="30">
        <v>0</v>
      </c>
      <c r="M116" s="30">
        <v>0</v>
      </c>
      <c r="N116" s="334">
        <v>-9.9999999999999995E-8</v>
      </c>
      <c r="O116" s="314"/>
      <c r="P116" s="314">
        <v>0</v>
      </c>
      <c r="Q116" s="314">
        <v>0</v>
      </c>
      <c r="R116" s="314">
        <v>0</v>
      </c>
      <c r="S116" s="314">
        <v>0</v>
      </c>
      <c r="T116" s="334">
        <v>0</v>
      </c>
      <c r="U116" s="30"/>
      <c r="V116" s="186">
        <v>39845</v>
      </c>
      <c r="W116" s="445">
        <v>26.900435699999999</v>
      </c>
      <c r="X116" s="445">
        <v>-9.9999999999999995E-8</v>
      </c>
      <c r="Y116" s="445">
        <v>0</v>
      </c>
      <c r="Z116" s="446">
        <v>26.900435599999998</v>
      </c>
    </row>
    <row r="117" spans="1:26" s="181" customFormat="1" ht="12.95" customHeight="1" x14ac:dyDescent="0.2">
      <c r="A117" s="187">
        <v>39873</v>
      </c>
      <c r="B117" s="183">
        <v>31.2314966</v>
      </c>
      <c r="C117" s="190">
        <v>0</v>
      </c>
      <c r="D117" s="183">
        <v>0</v>
      </c>
      <c r="E117" s="183">
        <v>0</v>
      </c>
      <c r="F117" s="183">
        <v>0</v>
      </c>
      <c r="G117" s="336">
        <v>31.2314966</v>
      </c>
      <c r="H117" s="183"/>
      <c r="I117" s="183">
        <v>0</v>
      </c>
      <c r="J117" s="183">
        <v>0</v>
      </c>
      <c r="K117" s="183">
        <v>0</v>
      </c>
      <c r="L117" s="183">
        <v>0</v>
      </c>
      <c r="M117" s="183">
        <v>0</v>
      </c>
      <c r="N117" s="336">
        <v>0</v>
      </c>
      <c r="O117" s="315"/>
      <c r="P117" s="315">
        <v>0</v>
      </c>
      <c r="Q117" s="315">
        <v>0</v>
      </c>
      <c r="R117" s="315">
        <v>0</v>
      </c>
      <c r="S117" s="315">
        <v>0</v>
      </c>
      <c r="T117" s="336">
        <v>0</v>
      </c>
      <c r="U117" s="183"/>
      <c r="V117" s="187">
        <v>39873</v>
      </c>
      <c r="W117" s="448">
        <v>31.2314966</v>
      </c>
      <c r="X117" s="448">
        <v>0</v>
      </c>
      <c r="Y117" s="448">
        <v>0</v>
      </c>
      <c r="Z117" s="449">
        <v>31.2314966</v>
      </c>
    </row>
    <row r="118" spans="1:26" s="181" customFormat="1" ht="12.95" customHeight="1" x14ac:dyDescent="0.2">
      <c r="A118" s="186">
        <v>39904</v>
      </c>
      <c r="B118" s="30">
        <v>34.6618803</v>
      </c>
      <c r="C118" s="26">
        <v>0</v>
      </c>
      <c r="D118" s="30">
        <v>0</v>
      </c>
      <c r="E118" s="30">
        <v>0</v>
      </c>
      <c r="F118" s="30">
        <v>0</v>
      </c>
      <c r="G118" s="334">
        <v>34.6618803</v>
      </c>
      <c r="H118" s="30"/>
      <c r="I118" s="30">
        <v>0</v>
      </c>
      <c r="J118" s="30">
        <v>0</v>
      </c>
      <c r="K118" s="30">
        <v>0</v>
      </c>
      <c r="L118" s="30">
        <v>0</v>
      </c>
      <c r="M118" s="30">
        <v>0</v>
      </c>
      <c r="N118" s="334">
        <v>0</v>
      </c>
      <c r="O118" s="314"/>
      <c r="P118" s="314">
        <v>0</v>
      </c>
      <c r="Q118" s="314">
        <v>0</v>
      </c>
      <c r="R118" s="314">
        <v>0</v>
      </c>
      <c r="S118" s="314">
        <v>0</v>
      </c>
      <c r="T118" s="334">
        <v>0</v>
      </c>
      <c r="U118" s="30"/>
      <c r="V118" s="186">
        <v>39904</v>
      </c>
      <c r="W118" s="445">
        <v>34.6618803</v>
      </c>
      <c r="X118" s="445">
        <v>0</v>
      </c>
      <c r="Y118" s="445">
        <v>0</v>
      </c>
      <c r="Z118" s="446">
        <v>34.6618803</v>
      </c>
    </row>
    <row r="119" spans="1:26" s="181" customFormat="1" ht="12.95" customHeight="1" x14ac:dyDescent="0.2">
      <c r="A119" s="186">
        <v>39934</v>
      </c>
      <c r="B119" s="30">
        <v>28.428119599999999</v>
      </c>
      <c r="C119" s="26">
        <v>0</v>
      </c>
      <c r="D119" s="30">
        <v>0</v>
      </c>
      <c r="E119" s="30">
        <v>0</v>
      </c>
      <c r="F119" s="30">
        <v>0</v>
      </c>
      <c r="G119" s="334">
        <v>28.428119599999999</v>
      </c>
      <c r="H119" s="30"/>
      <c r="I119" s="30">
        <v>0</v>
      </c>
      <c r="J119" s="30">
        <v>0</v>
      </c>
      <c r="K119" s="30">
        <v>0</v>
      </c>
      <c r="L119" s="30">
        <v>0</v>
      </c>
      <c r="M119" s="30">
        <v>0</v>
      </c>
      <c r="N119" s="334">
        <v>0</v>
      </c>
      <c r="O119" s="314"/>
      <c r="P119" s="314">
        <v>0</v>
      </c>
      <c r="Q119" s="314">
        <v>0</v>
      </c>
      <c r="R119" s="314">
        <v>0</v>
      </c>
      <c r="S119" s="314">
        <v>0</v>
      </c>
      <c r="T119" s="334">
        <v>0</v>
      </c>
      <c r="U119" s="30"/>
      <c r="V119" s="186">
        <v>39934</v>
      </c>
      <c r="W119" s="445">
        <v>28.428119599999999</v>
      </c>
      <c r="X119" s="445">
        <v>0</v>
      </c>
      <c r="Y119" s="445">
        <v>0</v>
      </c>
      <c r="Z119" s="446">
        <v>28.428119599999999</v>
      </c>
    </row>
    <row r="120" spans="1:26" s="181" customFormat="1" ht="12.95" customHeight="1" x14ac:dyDescent="0.2">
      <c r="A120" s="187">
        <v>39965</v>
      </c>
      <c r="B120" s="183">
        <v>20.576591000000001</v>
      </c>
      <c r="C120" s="190">
        <v>0</v>
      </c>
      <c r="D120" s="183">
        <v>0</v>
      </c>
      <c r="E120" s="183">
        <v>0</v>
      </c>
      <c r="F120" s="183">
        <v>0</v>
      </c>
      <c r="G120" s="336">
        <v>20.576591000000001</v>
      </c>
      <c r="H120" s="183"/>
      <c r="I120" s="183">
        <v>0</v>
      </c>
      <c r="J120" s="183">
        <v>0</v>
      </c>
      <c r="K120" s="183">
        <v>0</v>
      </c>
      <c r="L120" s="183">
        <v>0</v>
      </c>
      <c r="M120" s="183">
        <v>0</v>
      </c>
      <c r="N120" s="336">
        <v>0</v>
      </c>
      <c r="O120" s="315"/>
      <c r="P120" s="315">
        <v>0</v>
      </c>
      <c r="Q120" s="315">
        <v>0</v>
      </c>
      <c r="R120" s="315">
        <v>0</v>
      </c>
      <c r="S120" s="315">
        <v>0</v>
      </c>
      <c r="T120" s="336">
        <v>0</v>
      </c>
      <c r="U120" s="183"/>
      <c r="V120" s="187">
        <v>39965</v>
      </c>
      <c r="W120" s="448">
        <v>20.576591000000001</v>
      </c>
      <c r="X120" s="448">
        <v>0</v>
      </c>
      <c r="Y120" s="448">
        <v>0</v>
      </c>
      <c r="Z120" s="449">
        <v>20.576591000000001</v>
      </c>
    </row>
    <row r="121" spans="1:26" s="181" customFormat="1" ht="12.95" customHeight="1" x14ac:dyDescent="0.2">
      <c r="A121" s="186">
        <v>39995</v>
      </c>
      <c r="B121" s="30">
        <v>23.243303300000001</v>
      </c>
      <c r="C121" s="26">
        <v>0</v>
      </c>
      <c r="D121" s="30">
        <v>0</v>
      </c>
      <c r="E121" s="30">
        <v>0</v>
      </c>
      <c r="F121" s="30">
        <v>0</v>
      </c>
      <c r="G121" s="334">
        <v>23.243303300000001</v>
      </c>
      <c r="H121" s="30"/>
      <c r="I121" s="30">
        <v>0</v>
      </c>
      <c r="J121" s="30">
        <v>0</v>
      </c>
      <c r="K121" s="30">
        <v>0</v>
      </c>
      <c r="L121" s="30">
        <v>0</v>
      </c>
      <c r="M121" s="30">
        <v>0</v>
      </c>
      <c r="N121" s="334">
        <v>0</v>
      </c>
      <c r="O121" s="314"/>
      <c r="P121" s="314">
        <v>0</v>
      </c>
      <c r="Q121" s="314">
        <v>0</v>
      </c>
      <c r="R121" s="314">
        <v>0</v>
      </c>
      <c r="S121" s="314">
        <v>0</v>
      </c>
      <c r="T121" s="334">
        <v>0</v>
      </c>
      <c r="U121" s="30"/>
      <c r="V121" s="186">
        <v>39995</v>
      </c>
      <c r="W121" s="445">
        <v>23.243303300000001</v>
      </c>
      <c r="X121" s="445">
        <v>0</v>
      </c>
      <c r="Y121" s="445">
        <v>0</v>
      </c>
      <c r="Z121" s="446">
        <v>23.243303300000001</v>
      </c>
    </row>
    <row r="122" spans="1:26" s="181" customFormat="1" ht="12.95" customHeight="1" x14ac:dyDescent="0.2">
      <c r="A122" s="186">
        <v>40026</v>
      </c>
      <c r="B122" s="30">
        <v>17.741698</v>
      </c>
      <c r="C122" s="26">
        <v>0</v>
      </c>
      <c r="D122" s="30">
        <v>0</v>
      </c>
      <c r="E122" s="30">
        <v>0</v>
      </c>
      <c r="F122" s="30">
        <v>0</v>
      </c>
      <c r="G122" s="334">
        <v>17.741698</v>
      </c>
      <c r="H122" s="30"/>
      <c r="I122" s="30">
        <v>0</v>
      </c>
      <c r="J122" s="30">
        <v>0</v>
      </c>
      <c r="K122" s="30">
        <v>0</v>
      </c>
      <c r="L122" s="30">
        <v>0</v>
      </c>
      <c r="M122" s="30">
        <v>0</v>
      </c>
      <c r="N122" s="334">
        <v>0</v>
      </c>
      <c r="O122" s="314"/>
      <c r="P122" s="314">
        <v>0</v>
      </c>
      <c r="Q122" s="314">
        <v>0</v>
      </c>
      <c r="R122" s="314">
        <v>0</v>
      </c>
      <c r="S122" s="314">
        <v>0</v>
      </c>
      <c r="T122" s="334">
        <v>0</v>
      </c>
      <c r="U122" s="30"/>
      <c r="V122" s="186">
        <v>40026</v>
      </c>
      <c r="W122" s="445">
        <v>17.741698</v>
      </c>
      <c r="X122" s="445">
        <v>0</v>
      </c>
      <c r="Y122" s="445">
        <v>0</v>
      </c>
      <c r="Z122" s="446">
        <v>17.741698</v>
      </c>
    </row>
    <row r="123" spans="1:26" s="181" customFormat="1" ht="12.95" customHeight="1" x14ac:dyDescent="0.2">
      <c r="A123" s="187">
        <v>40057</v>
      </c>
      <c r="B123" s="183">
        <v>9.6057514000000008</v>
      </c>
      <c r="C123" s="190">
        <v>0</v>
      </c>
      <c r="D123" s="183">
        <v>0</v>
      </c>
      <c r="E123" s="183">
        <v>0</v>
      </c>
      <c r="F123" s="183">
        <v>0</v>
      </c>
      <c r="G123" s="336">
        <v>9.6057514000000008</v>
      </c>
      <c r="H123" s="183"/>
      <c r="I123" s="183">
        <v>-8.2193000000000006E-3</v>
      </c>
      <c r="J123" s="183">
        <v>0</v>
      </c>
      <c r="K123" s="183">
        <v>0</v>
      </c>
      <c r="L123" s="183">
        <v>0</v>
      </c>
      <c r="M123" s="183">
        <v>0</v>
      </c>
      <c r="N123" s="336">
        <v>-8.2193000000000006E-3</v>
      </c>
      <c r="O123" s="315"/>
      <c r="P123" s="315">
        <v>0</v>
      </c>
      <c r="Q123" s="315">
        <v>0</v>
      </c>
      <c r="R123" s="315">
        <v>0</v>
      </c>
      <c r="S123" s="315">
        <v>0</v>
      </c>
      <c r="T123" s="336">
        <v>0</v>
      </c>
      <c r="U123" s="183"/>
      <c r="V123" s="187">
        <v>40057</v>
      </c>
      <c r="W123" s="448">
        <v>9.6057514000000008</v>
      </c>
      <c r="X123" s="448">
        <v>-8.2193000000000006E-3</v>
      </c>
      <c r="Y123" s="448">
        <v>0</v>
      </c>
      <c r="Z123" s="449">
        <v>9.5975321000000005</v>
      </c>
    </row>
    <row r="124" spans="1:26" s="181" customFormat="1" ht="12.95" customHeight="1" x14ac:dyDescent="0.2">
      <c r="A124" s="186">
        <v>40087</v>
      </c>
      <c r="B124" s="30">
        <v>10.577674500000001</v>
      </c>
      <c r="C124" s="26">
        <v>0</v>
      </c>
      <c r="D124" s="30">
        <v>0</v>
      </c>
      <c r="E124" s="30">
        <v>0</v>
      </c>
      <c r="F124" s="30">
        <v>0</v>
      </c>
      <c r="G124" s="334">
        <v>10.577674500000001</v>
      </c>
      <c r="H124" s="30"/>
      <c r="I124" s="30">
        <v>-4.1095999999999997E-3</v>
      </c>
      <c r="J124" s="30">
        <v>0</v>
      </c>
      <c r="K124" s="30">
        <v>0</v>
      </c>
      <c r="L124" s="30">
        <v>0</v>
      </c>
      <c r="M124" s="30">
        <v>0</v>
      </c>
      <c r="N124" s="334">
        <v>-4.1095999999999997E-3</v>
      </c>
      <c r="O124" s="314"/>
      <c r="P124" s="314">
        <v>0</v>
      </c>
      <c r="Q124" s="314">
        <v>0</v>
      </c>
      <c r="R124" s="314">
        <v>0</v>
      </c>
      <c r="S124" s="314">
        <v>0</v>
      </c>
      <c r="T124" s="334">
        <v>0</v>
      </c>
      <c r="U124" s="30"/>
      <c r="V124" s="186">
        <v>40087</v>
      </c>
      <c r="W124" s="445">
        <v>10.577674500000001</v>
      </c>
      <c r="X124" s="445">
        <v>-4.1095999999999997E-3</v>
      </c>
      <c r="Y124" s="445">
        <v>0</v>
      </c>
      <c r="Z124" s="446">
        <v>10.573564900000001</v>
      </c>
    </row>
    <row r="125" spans="1:26" s="181" customFormat="1" ht="12.95" customHeight="1" x14ac:dyDescent="0.2">
      <c r="A125" s="186">
        <v>40118</v>
      </c>
      <c r="B125" s="30">
        <v>7.4191248999999999</v>
      </c>
      <c r="C125" s="26">
        <v>0</v>
      </c>
      <c r="D125" s="30">
        <v>0</v>
      </c>
      <c r="E125" s="30">
        <v>0</v>
      </c>
      <c r="F125" s="30">
        <v>0</v>
      </c>
      <c r="G125" s="334">
        <v>7.4191248999999999</v>
      </c>
      <c r="H125" s="30"/>
      <c r="I125" s="30">
        <v>0</v>
      </c>
      <c r="J125" s="30">
        <v>0</v>
      </c>
      <c r="K125" s="30">
        <v>0</v>
      </c>
      <c r="L125" s="30">
        <v>0</v>
      </c>
      <c r="M125" s="30">
        <v>0</v>
      </c>
      <c r="N125" s="334">
        <v>0</v>
      </c>
      <c r="O125" s="314"/>
      <c r="P125" s="314">
        <v>0</v>
      </c>
      <c r="Q125" s="314">
        <v>0</v>
      </c>
      <c r="R125" s="314">
        <v>0</v>
      </c>
      <c r="S125" s="314">
        <v>0</v>
      </c>
      <c r="T125" s="334">
        <v>0</v>
      </c>
      <c r="U125" s="30"/>
      <c r="V125" s="186">
        <v>40118</v>
      </c>
      <c r="W125" s="445">
        <v>7.4191248999999999</v>
      </c>
      <c r="X125" s="445">
        <v>0</v>
      </c>
      <c r="Y125" s="445">
        <v>0</v>
      </c>
      <c r="Z125" s="446">
        <v>7.4191248999999999</v>
      </c>
    </row>
    <row r="126" spans="1:26" s="181" customFormat="1" ht="12.95" customHeight="1" x14ac:dyDescent="0.2">
      <c r="A126" s="187">
        <v>40148</v>
      </c>
      <c r="B126" s="183">
        <v>4.4837144000000002</v>
      </c>
      <c r="C126" s="190">
        <v>0</v>
      </c>
      <c r="D126" s="183">
        <v>0</v>
      </c>
      <c r="E126" s="183">
        <v>0</v>
      </c>
      <c r="F126" s="183">
        <v>0</v>
      </c>
      <c r="G126" s="336">
        <v>4.4837144000000002</v>
      </c>
      <c r="H126" s="183"/>
      <c r="I126" s="183">
        <v>0</v>
      </c>
      <c r="J126" s="183">
        <v>0</v>
      </c>
      <c r="K126" s="183">
        <v>0</v>
      </c>
      <c r="L126" s="183">
        <v>0</v>
      </c>
      <c r="M126" s="183">
        <v>0</v>
      </c>
      <c r="N126" s="336">
        <v>0</v>
      </c>
      <c r="O126" s="315"/>
      <c r="P126" s="315">
        <v>0</v>
      </c>
      <c r="Q126" s="315">
        <v>0</v>
      </c>
      <c r="R126" s="315">
        <v>0</v>
      </c>
      <c r="S126" s="315">
        <v>0</v>
      </c>
      <c r="T126" s="336">
        <v>0</v>
      </c>
      <c r="U126" s="183"/>
      <c r="V126" s="187">
        <v>40148</v>
      </c>
      <c r="W126" s="448">
        <v>4.4837144000000002</v>
      </c>
      <c r="X126" s="448">
        <v>0</v>
      </c>
      <c r="Y126" s="448">
        <v>0</v>
      </c>
      <c r="Z126" s="449">
        <v>4.4837144000000002</v>
      </c>
    </row>
    <row r="127" spans="1:26" s="181" customFormat="1" ht="12.95" customHeight="1" x14ac:dyDescent="0.2">
      <c r="A127" s="186">
        <v>40179</v>
      </c>
      <c r="B127" s="30">
        <v>3.8405529</v>
      </c>
      <c r="C127" s="26">
        <v>0</v>
      </c>
      <c r="D127" s="30">
        <v>0</v>
      </c>
      <c r="E127" s="30">
        <v>0</v>
      </c>
      <c r="F127" s="30">
        <v>0</v>
      </c>
      <c r="G127" s="334">
        <v>3.8405529</v>
      </c>
      <c r="H127" s="30"/>
      <c r="I127" s="30">
        <v>0</v>
      </c>
      <c r="J127" s="30">
        <v>0</v>
      </c>
      <c r="K127" s="30">
        <v>0</v>
      </c>
      <c r="L127" s="30">
        <v>0</v>
      </c>
      <c r="M127" s="30">
        <v>0</v>
      </c>
      <c r="N127" s="334">
        <v>0</v>
      </c>
      <c r="O127" s="314"/>
      <c r="P127" s="314">
        <v>0</v>
      </c>
      <c r="Q127" s="314">
        <v>0</v>
      </c>
      <c r="R127" s="314">
        <v>0</v>
      </c>
      <c r="S127" s="314">
        <v>0</v>
      </c>
      <c r="T127" s="334">
        <v>0</v>
      </c>
      <c r="U127" s="30"/>
      <c r="V127" s="186">
        <v>40179</v>
      </c>
      <c r="W127" s="445">
        <v>3.8405529</v>
      </c>
      <c r="X127" s="445">
        <v>0</v>
      </c>
      <c r="Y127" s="445">
        <v>0</v>
      </c>
      <c r="Z127" s="446">
        <v>3.8405529</v>
      </c>
    </row>
    <row r="128" spans="1:26" s="181" customFormat="1" ht="12.95" customHeight="1" x14ac:dyDescent="0.2">
      <c r="A128" s="186">
        <v>40210</v>
      </c>
      <c r="B128" s="30">
        <v>-2.4828337</v>
      </c>
      <c r="C128" s="26">
        <v>0</v>
      </c>
      <c r="D128" s="30">
        <v>0</v>
      </c>
      <c r="E128" s="30">
        <v>0</v>
      </c>
      <c r="F128" s="30">
        <v>0</v>
      </c>
      <c r="G128" s="334">
        <v>-2.4828337</v>
      </c>
      <c r="H128" s="30"/>
      <c r="I128" s="30">
        <v>0</v>
      </c>
      <c r="J128" s="30">
        <v>0</v>
      </c>
      <c r="K128" s="30">
        <v>0</v>
      </c>
      <c r="L128" s="30">
        <v>0</v>
      </c>
      <c r="M128" s="30">
        <v>0</v>
      </c>
      <c r="N128" s="334">
        <v>0</v>
      </c>
      <c r="O128" s="314"/>
      <c r="P128" s="314">
        <v>0</v>
      </c>
      <c r="Q128" s="314">
        <v>0</v>
      </c>
      <c r="R128" s="314">
        <v>0</v>
      </c>
      <c r="S128" s="314">
        <v>0</v>
      </c>
      <c r="T128" s="334">
        <v>0</v>
      </c>
      <c r="U128" s="30"/>
      <c r="V128" s="186">
        <v>40210</v>
      </c>
      <c r="W128" s="445">
        <v>-2.4828337</v>
      </c>
      <c r="X128" s="445">
        <v>0</v>
      </c>
      <c r="Y128" s="445">
        <v>0</v>
      </c>
      <c r="Z128" s="446">
        <v>-2.4828337</v>
      </c>
    </row>
    <row r="129" spans="1:62" s="181" customFormat="1" ht="12.95" customHeight="1" x14ac:dyDescent="0.2">
      <c r="A129" s="187">
        <v>40238</v>
      </c>
      <c r="B129" s="183">
        <v>-7.3011989000000002</v>
      </c>
      <c r="C129" s="190">
        <v>0</v>
      </c>
      <c r="D129" s="183">
        <v>0</v>
      </c>
      <c r="E129" s="183">
        <v>0</v>
      </c>
      <c r="F129" s="183">
        <v>0</v>
      </c>
      <c r="G129" s="336">
        <v>-7.3011989000000002</v>
      </c>
      <c r="H129" s="183"/>
      <c r="I129" s="183">
        <v>0</v>
      </c>
      <c r="J129" s="183">
        <v>0</v>
      </c>
      <c r="K129" s="183">
        <v>0</v>
      </c>
      <c r="L129" s="183">
        <v>0</v>
      </c>
      <c r="M129" s="183">
        <v>0</v>
      </c>
      <c r="N129" s="336">
        <v>0</v>
      </c>
      <c r="O129" s="315"/>
      <c r="P129" s="315">
        <v>0</v>
      </c>
      <c r="Q129" s="315">
        <v>0</v>
      </c>
      <c r="R129" s="315">
        <v>0</v>
      </c>
      <c r="S129" s="315">
        <v>0</v>
      </c>
      <c r="T129" s="336">
        <v>0</v>
      </c>
      <c r="U129" s="183"/>
      <c r="V129" s="187">
        <v>40238</v>
      </c>
      <c r="W129" s="448">
        <v>-7.3011989000000002</v>
      </c>
      <c r="X129" s="448">
        <v>0</v>
      </c>
      <c r="Y129" s="448">
        <v>0</v>
      </c>
      <c r="Z129" s="449">
        <v>-7.3011989000000002</v>
      </c>
    </row>
    <row r="130" spans="1:62" s="181" customFormat="1" ht="12.95" customHeight="1" x14ac:dyDescent="0.2">
      <c r="A130" s="186">
        <v>40269</v>
      </c>
      <c r="B130" s="30">
        <v>-5.2089847999999996</v>
      </c>
      <c r="C130" s="26">
        <v>0</v>
      </c>
      <c r="D130" s="30">
        <v>0</v>
      </c>
      <c r="E130" s="30">
        <v>0</v>
      </c>
      <c r="F130" s="30">
        <v>0</v>
      </c>
      <c r="G130" s="334">
        <v>-5.2089847999999996</v>
      </c>
      <c r="H130" s="30"/>
      <c r="I130" s="30">
        <v>0</v>
      </c>
      <c r="J130" s="30">
        <v>0</v>
      </c>
      <c r="K130" s="30">
        <v>0</v>
      </c>
      <c r="L130" s="30">
        <v>0</v>
      </c>
      <c r="M130" s="30">
        <v>0</v>
      </c>
      <c r="N130" s="334">
        <v>0</v>
      </c>
      <c r="O130" s="314"/>
      <c r="P130" s="314">
        <v>0</v>
      </c>
      <c r="Q130" s="314">
        <v>0</v>
      </c>
      <c r="R130" s="314">
        <v>0</v>
      </c>
      <c r="S130" s="314">
        <v>0</v>
      </c>
      <c r="T130" s="334">
        <v>0</v>
      </c>
      <c r="U130" s="30"/>
      <c r="V130" s="186">
        <v>40269</v>
      </c>
      <c r="W130" s="445">
        <v>-5.2089847999999996</v>
      </c>
      <c r="X130" s="445">
        <v>0</v>
      </c>
      <c r="Y130" s="445">
        <v>0</v>
      </c>
      <c r="Z130" s="446">
        <v>-5.2089847999999996</v>
      </c>
    </row>
    <row r="131" spans="1:62" s="181" customFormat="1" ht="12.95" customHeight="1" x14ac:dyDescent="0.2">
      <c r="A131" s="186">
        <v>40299</v>
      </c>
      <c r="B131" s="30">
        <v>-3.0848851000000002</v>
      </c>
      <c r="C131" s="26">
        <v>0</v>
      </c>
      <c r="D131" s="30">
        <v>0</v>
      </c>
      <c r="E131" s="30">
        <v>0</v>
      </c>
      <c r="F131" s="30">
        <v>0</v>
      </c>
      <c r="G131" s="334">
        <v>-3.0848851000000002</v>
      </c>
      <c r="H131" s="30"/>
      <c r="I131" s="30">
        <v>0</v>
      </c>
      <c r="J131" s="30">
        <v>0</v>
      </c>
      <c r="K131" s="30">
        <v>0</v>
      </c>
      <c r="L131" s="30">
        <v>0</v>
      </c>
      <c r="M131" s="30">
        <v>0</v>
      </c>
      <c r="N131" s="334">
        <v>0</v>
      </c>
      <c r="O131" s="314"/>
      <c r="P131" s="314">
        <v>0</v>
      </c>
      <c r="Q131" s="314">
        <v>0</v>
      </c>
      <c r="R131" s="314">
        <v>0</v>
      </c>
      <c r="S131" s="314">
        <v>0</v>
      </c>
      <c r="T131" s="334">
        <v>0</v>
      </c>
      <c r="U131" s="30"/>
      <c r="V131" s="186">
        <v>40299</v>
      </c>
      <c r="W131" s="445">
        <v>-3.0848851000000002</v>
      </c>
      <c r="X131" s="445">
        <v>0</v>
      </c>
      <c r="Y131" s="445">
        <v>0</v>
      </c>
      <c r="Z131" s="446">
        <v>-3.0848851000000002</v>
      </c>
    </row>
    <row r="132" spans="1:62" s="181" customFormat="1" ht="12.95" customHeight="1" x14ac:dyDescent="0.2">
      <c r="A132" s="187">
        <v>40330</v>
      </c>
      <c r="B132" s="183">
        <v>-1.0547981</v>
      </c>
      <c r="C132" s="190">
        <v>0</v>
      </c>
      <c r="D132" s="183">
        <v>0</v>
      </c>
      <c r="E132" s="183">
        <v>0</v>
      </c>
      <c r="F132" s="183">
        <v>0</v>
      </c>
      <c r="G132" s="336">
        <v>-1.0547981</v>
      </c>
      <c r="H132" s="183"/>
      <c r="I132" s="183">
        <v>0</v>
      </c>
      <c r="J132" s="183">
        <v>0</v>
      </c>
      <c r="K132" s="183">
        <v>0</v>
      </c>
      <c r="L132" s="183">
        <v>0</v>
      </c>
      <c r="M132" s="183">
        <v>0</v>
      </c>
      <c r="N132" s="336">
        <v>0</v>
      </c>
      <c r="O132" s="315"/>
      <c r="P132" s="315">
        <v>0</v>
      </c>
      <c r="Q132" s="315">
        <v>0</v>
      </c>
      <c r="R132" s="315">
        <v>0</v>
      </c>
      <c r="S132" s="315">
        <v>0</v>
      </c>
      <c r="T132" s="336">
        <v>0</v>
      </c>
      <c r="U132" s="183"/>
      <c r="V132" s="187">
        <v>40330</v>
      </c>
      <c r="W132" s="448">
        <v>-1.0547981</v>
      </c>
      <c r="X132" s="448">
        <v>0</v>
      </c>
      <c r="Y132" s="448">
        <v>0</v>
      </c>
      <c r="Z132" s="449">
        <v>-1.0547981</v>
      </c>
    </row>
    <row r="133" spans="1:62" s="181" customFormat="1" ht="12.95" customHeight="1" x14ac:dyDescent="0.2">
      <c r="A133" s="186">
        <v>40360</v>
      </c>
      <c r="B133" s="30">
        <v>-2.7138222999999999</v>
      </c>
      <c r="C133" s="26">
        <v>0</v>
      </c>
      <c r="D133" s="30">
        <v>0</v>
      </c>
      <c r="E133" s="30">
        <v>0</v>
      </c>
      <c r="F133" s="30">
        <v>0</v>
      </c>
      <c r="G133" s="334">
        <v>-2.7138222999999999</v>
      </c>
      <c r="H133" s="30"/>
      <c r="I133" s="30">
        <v>0</v>
      </c>
      <c r="J133" s="30">
        <v>0</v>
      </c>
      <c r="K133" s="30">
        <v>0</v>
      </c>
      <c r="L133" s="30">
        <v>0</v>
      </c>
      <c r="M133" s="30">
        <v>0</v>
      </c>
      <c r="N133" s="334">
        <v>0</v>
      </c>
      <c r="O133" s="314"/>
      <c r="P133" s="314">
        <v>0</v>
      </c>
      <c r="Q133" s="314">
        <v>0</v>
      </c>
      <c r="R133" s="314">
        <v>0</v>
      </c>
      <c r="S133" s="314">
        <v>0</v>
      </c>
      <c r="T133" s="334">
        <v>0</v>
      </c>
      <c r="U133" s="30"/>
      <c r="V133" s="186">
        <v>40360</v>
      </c>
      <c r="W133" s="445">
        <v>-2.7138222999999999</v>
      </c>
      <c r="X133" s="445">
        <v>0</v>
      </c>
      <c r="Y133" s="445">
        <v>0</v>
      </c>
      <c r="Z133" s="446">
        <v>-2.7138222999999999</v>
      </c>
    </row>
    <row r="134" spans="1:62" s="181" customFormat="1" ht="12.95" customHeight="1" x14ac:dyDescent="0.2">
      <c r="A134" s="186">
        <v>40391</v>
      </c>
      <c r="B134" s="30">
        <v>-2.4598776999999998</v>
      </c>
      <c r="C134" s="26">
        <v>0</v>
      </c>
      <c r="D134" s="30">
        <v>0</v>
      </c>
      <c r="E134" s="30">
        <v>0</v>
      </c>
      <c r="F134" s="30">
        <v>0</v>
      </c>
      <c r="G134" s="334">
        <v>-2.4598776999999998</v>
      </c>
      <c r="H134" s="30"/>
      <c r="I134" s="30">
        <v>0</v>
      </c>
      <c r="J134" s="30">
        <v>0</v>
      </c>
      <c r="K134" s="30">
        <v>0</v>
      </c>
      <c r="L134" s="30">
        <v>0</v>
      </c>
      <c r="M134" s="30">
        <v>0</v>
      </c>
      <c r="N134" s="334">
        <v>0</v>
      </c>
      <c r="O134" s="314"/>
      <c r="P134" s="314">
        <v>0</v>
      </c>
      <c r="Q134" s="314">
        <v>0</v>
      </c>
      <c r="R134" s="314">
        <v>0</v>
      </c>
      <c r="S134" s="314">
        <v>0</v>
      </c>
      <c r="T134" s="334">
        <v>0</v>
      </c>
      <c r="U134" s="30"/>
      <c r="V134" s="186">
        <v>40391</v>
      </c>
      <c r="W134" s="445">
        <v>-2.4598776999999998</v>
      </c>
      <c r="X134" s="445">
        <v>0</v>
      </c>
      <c r="Y134" s="445">
        <v>0</v>
      </c>
      <c r="Z134" s="446">
        <v>-2.4598776999999998</v>
      </c>
    </row>
    <row r="135" spans="1:62" s="181" customFormat="1" ht="12.95" customHeight="1" x14ac:dyDescent="0.2">
      <c r="A135" s="187">
        <v>40422</v>
      </c>
      <c r="B135" s="183">
        <v>1.2486375999999999</v>
      </c>
      <c r="C135" s="190">
        <v>0</v>
      </c>
      <c r="D135" s="183">
        <v>0</v>
      </c>
      <c r="E135" s="183">
        <v>0</v>
      </c>
      <c r="F135" s="183">
        <v>0</v>
      </c>
      <c r="G135" s="336">
        <v>1.2486375999999999</v>
      </c>
      <c r="H135" s="183"/>
      <c r="I135" s="183">
        <v>0</v>
      </c>
      <c r="J135" s="183">
        <v>0</v>
      </c>
      <c r="K135" s="183">
        <v>0</v>
      </c>
      <c r="L135" s="183">
        <v>0</v>
      </c>
      <c r="M135" s="183">
        <v>0</v>
      </c>
      <c r="N135" s="336">
        <v>0</v>
      </c>
      <c r="O135" s="315"/>
      <c r="P135" s="315">
        <v>0</v>
      </c>
      <c r="Q135" s="315">
        <v>0</v>
      </c>
      <c r="R135" s="315">
        <v>0</v>
      </c>
      <c r="S135" s="315">
        <v>0</v>
      </c>
      <c r="T135" s="336">
        <v>0</v>
      </c>
      <c r="U135" s="183"/>
      <c r="V135" s="187">
        <v>40422</v>
      </c>
      <c r="W135" s="448">
        <v>1.2486375999999999</v>
      </c>
      <c r="X135" s="448">
        <v>0</v>
      </c>
      <c r="Y135" s="448">
        <v>0</v>
      </c>
      <c r="Z135" s="449">
        <v>1.2486375999999999</v>
      </c>
    </row>
    <row r="136" spans="1:62" s="181" customFormat="1" ht="12.95" customHeight="1" x14ac:dyDescent="0.2">
      <c r="A136" s="186">
        <v>40452</v>
      </c>
      <c r="B136" s="30">
        <v>0.30337340000000002</v>
      </c>
      <c r="C136" s="26">
        <v>0</v>
      </c>
      <c r="D136" s="30">
        <v>0</v>
      </c>
      <c r="E136" s="30">
        <v>0</v>
      </c>
      <c r="F136" s="30">
        <v>0</v>
      </c>
      <c r="G136" s="334">
        <v>0.30337340000000002</v>
      </c>
      <c r="H136" s="30"/>
      <c r="I136" s="30">
        <v>0</v>
      </c>
      <c r="J136" s="30">
        <v>0</v>
      </c>
      <c r="K136" s="30">
        <v>0</v>
      </c>
      <c r="L136" s="30">
        <v>0</v>
      </c>
      <c r="M136" s="30">
        <v>0</v>
      </c>
      <c r="N136" s="334">
        <v>0</v>
      </c>
      <c r="O136" s="314"/>
      <c r="P136" s="314">
        <v>0</v>
      </c>
      <c r="Q136" s="314">
        <v>0</v>
      </c>
      <c r="R136" s="314">
        <v>0</v>
      </c>
      <c r="S136" s="314">
        <v>0</v>
      </c>
      <c r="T136" s="334">
        <v>0</v>
      </c>
      <c r="U136" s="30"/>
      <c r="V136" s="186">
        <v>40452</v>
      </c>
      <c r="W136" s="445">
        <v>0.30337340000000002</v>
      </c>
      <c r="X136" s="445">
        <v>0</v>
      </c>
      <c r="Y136" s="445">
        <v>0</v>
      </c>
      <c r="Z136" s="446">
        <v>0.30337340000000002</v>
      </c>
    </row>
    <row r="137" spans="1:62" s="181" customFormat="1" ht="12.95" customHeight="1" x14ac:dyDescent="0.2">
      <c r="A137" s="186">
        <v>40483</v>
      </c>
      <c r="B137" s="30">
        <v>-2.342632</v>
      </c>
      <c r="C137" s="26">
        <v>0</v>
      </c>
      <c r="D137" s="30">
        <v>0</v>
      </c>
      <c r="E137" s="30">
        <v>0</v>
      </c>
      <c r="F137" s="30">
        <v>0</v>
      </c>
      <c r="G137" s="334">
        <v>-2.342632</v>
      </c>
      <c r="H137" s="30"/>
      <c r="I137" s="30">
        <v>0</v>
      </c>
      <c r="J137" s="30">
        <v>0</v>
      </c>
      <c r="K137" s="30">
        <v>0</v>
      </c>
      <c r="L137" s="30">
        <v>0</v>
      </c>
      <c r="M137" s="30">
        <v>0</v>
      </c>
      <c r="N137" s="334">
        <v>0</v>
      </c>
      <c r="O137" s="314"/>
      <c r="P137" s="314">
        <v>0</v>
      </c>
      <c r="Q137" s="314">
        <v>0</v>
      </c>
      <c r="R137" s="314">
        <v>0</v>
      </c>
      <c r="S137" s="314">
        <v>0</v>
      </c>
      <c r="T137" s="334">
        <v>0</v>
      </c>
      <c r="U137" s="30"/>
      <c r="V137" s="186">
        <v>40483</v>
      </c>
      <c r="W137" s="445">
        <v>-2.342632</v>
      </c>
      <c r="X137" s="445">
        <v>0</v>
      </c>
      <c r="Y137" s="445">
        <v>0</v>
      </c>
      <c r="Z137" s="446">
        <v>-2.342632</v>
      </c>
    </row>
    <row r="138" spans="1:62" s="181" customFormat="1" ht="12.95" customHeight="1" x14ac:dyDescent="0.2">
      <c r="A138" s="187">
        <v>40513</v>
      </c>
      <c r="B138" s="183">
        <v>-4.7814326999999999</v>
      </c>
      <c r="C138" s="190">
        <v>0</v>
      </c>
      <c r="D138" s="183">
        <v>0</v>
      </c>
      <c r="E138" s="183">
        <v>0</v>
      </c>
      <c r="F138" s="183">
        <v>0</v>
      </c>
      <c r="G138" s="336">
        <v>-4.7814326999999999</v>
      </c>
      <c r="H138" s="183"/>
      <c r="I138" s="183">
        <v>0</v>
      </c>
      <c r="J138" s="183">
        <v>0</v>
      </c>
      <c r="K138" s="183">
        <v>0</v>
      </c>
      <c r="L138" s="183">
        <v>0</v>
      </c>
      <c r="M138" s="183">
        <v>0</v>
      </c>
      <c r="N138" s="336">
        <v>0</v>
      </c>
      <c r="O138" s="315"/>
      <c r="P138" s="315">
        <v>0</v>
      </c>
      <c r="Q138" s="315">
        <v>0</v>
      </c>
      <c r="R138" s="315">
        <v>0</v>
      </c>
      <c r="S138" s="315">
        <v>0</v>
      </c>
      <c r="T138" s="336">
        <v>0</v>
      </c>
      <c r="U138" s="183"/>
      <c r="V138" s="187">
        <v>40513</v>
      </c>
      <c r="W138" s="448">
        <v>-4.7814326999999999</v>
      </c>
      <c r="X138" s="448">
        <v>0</v>
      </c>
      <c r="Y138" s="448">
        <v>0</v>
      </c>
      <c r="Z138" s="449">
        <v>-4.7814326999999999</v>
      </c>
    </row>
    <row r="139" spans="1:62" s="181" customFormat="1" ht="12.95" customHeight="1" x14ac:dyDescent="0.2">
      <c r="A139" s="186">
        <v>40544</v>
      </c>
      <c r="B139" s="30">
        <v>-6.3837066</v>
      </c>
      <c r="C139" s="26">
        <v>0</v>
      </c>
      <c r="D139" s="30">
        <v>0</v>
      </c>
      <c r="E139" s="30">
        <v>0</v>
      </c>
      <c r="F139" s="30">
        <v>0</v>
      </c>
      <c r="G139" s="334">
        <v>-6.3837066</v>
      </c>
      <c r="H139" s="30"/>
      <c r="I139" s="30">
        <v>0</v>
      </c>
      <c r="J139" s="30">
        <v>0</v>
      </c>
      <c r="K139" s="30">
        <v>0</v>
      </c>
      <c r="L139" s="30">
        <v>0</v>
      </c>
      <c r="M139" s="30">
        <v>0</v>
      </c>
      <c r="N139" s="334">
        <v>0</v>
      </c>
      <c r="O139" s="314"/>
      <c r="P139" s="314">
        <v>0</v>
      </c>
      <c r="Q139" s="314">
        <v>0</v>
      </c>
      <c r="R139" s="314">
        <v>0</v>
      </c>
      <c r="S139" s="314">
        <v>0</v>
      </c>
      <c r="T139" s="334">
        <v>0</v>
      </c>
      <c r="U139" s="30"/>
      <c r="V139" s="186">
        <v>40544</v>
      </c>
      <c r="W139" s="445">
        <v>-6.3837066</v>
      </c>
      <c r="X139" s="445">
        <v>0</v>
      </c>
      <c r="Y139" s="445">
        <v>0</v>
      </c>
      <c r="Z139" s="446">
        <v>-6.3837066</v>
      </c>
    </row>
    <row r="140" spans="1:62" s="181" customFormat="1" ht="12.95" customHeight="1" x14ac:dyDescent="0.2">
      <c r="A140" s="186">
        <v>40575</v>
      </c>
      <c r="B140" s="30">
        <v>-3.9728702999999999</v>
      </c>
      <c r="C140" s="26">
        <v>0</v>
      </c>
      <c r="D140" s="30">
        <v>0</v>
      </c>
      <c r="E140" s="30">
        <v>0</v>
      </c>
      <c r="F140" s="30">
        <v>0</v>
      </c>
      <c r="G140" s="334">
        <v>-3.9728702999999999</v>
      </c>
      <c r="H140" s="30"/>
      <c r="I140" s="30">
        <v>0</v>
      </c>
      <c r="J140" s="30">
        <v>0</v>
      </c>
      <c r="K140" s="30">
        <v>0</v>
      </c>
      <c r="L140" s="30">
        <v>0</v>
      </c>
      <c r="M140" s="30">
        <v>0</v>
      </c>
      <c r="N140" s="334">
        <v>0</v>
      </c>
      <c r="O140" s="314"/>
      <c r="P140" s="314">
        <v>0</v>
      </c>
      <c r="Q140" s="314">
        <v>0</v>
      </c>
      <c r="R140" s="314">
        <v>0</v>
      </c>
      <c r="S140" s="314">
        <v>0</v>
      </c>
      <c r="T140" s="334">
        <v>0</v>
      </c>
      <c r="U140" s="30"/>
      <c r="V140" s="186">
        <v>40575</v>
      </c>
      <c r="W140" s="445">
        <v>-3.9728702999999999</v>
      </c>
      <c r="X140" s="445">
        <v>0</v>
      </c>
      <c r="Y140" s="445">
        <v>0</v>
      </c>
      <c r="Z140" s="446">
        <v>-3.9728702999999999</v>
      </c>
    </row>
    <row r="141" spans="1:62" s="181" customFormat="1" ht="12.95" customHeight="1" thickBot="1" x14ac:dyDescent="0.25">
      <c r="A141" s="654">
        <v>40603</v>
      </c>
      <c r="B141" s="302">
        <v>2414.1074140999995</v>
      </c>
      <c r="C141" s="302">
        <v>84.37920619999997</v>
      </c>
      <c r="D141" s="302">
        <v>0</v>
      </c>
      <c r="E141" s="302">
        <v>0</v>
      </c>
      <c r="F141" s="302">
        <v>0</v>
      </c>
      <c r="G141" s="355">
        <v>2498.4866202999992</v>
      </c>
      <c r="H141" s="654"/>
      <c r="I141" s="303">
        <v>-63.966348800004312</v>
      </c>
      <c r="J141" s="303">
        <v>-2594</v>
      </c>
      <c r="K141" s="303">
        <v>-302.19182110000003</v>
      </c>
      <c r="L141" s="303">
        <v>0</v>
      </c>
      <c r="M141" s="303">
        <v>0</v>
      </c>
      <c r="N141" s="358">
        <v>-2960.1581699000044</v>
      </c>
      <c r="O141" s="303"/>
      <c r="P141" s="303"/>
      <c r="Q141" s="303"/>
      <c r="R141" s="303"/>
      <c r="S141" s="303"/>
      <c r="T141" s="358"/>
      <c r="U141" s="304"/>
      <c r="V141" s="305">
        <v>40603</v>
      </c>
      <c r="W141" s="459">
        <v>2498.4866202999992</v>
      </c>
      <c r="X141" s="459">
        <v>-2960.1581699000044</v>
      </c>
      <c r="Y141" s="459">
        <v>0</v>
      </c>
      <c r="Z141" s="459">
        <v>-461.67154960000516</v>
      </c>
    </row>
    <row r="142" spans="1:62" ht="12.95" customHeight="1" thickTop="1" x14ac:dyDescent="0.2">
      <c r="A142" s="33" t="s">
        <v>16</v>
      </c>
      <c r="B142" s="33">
        <v>2414.1074140999995</v>
      </c>
      <c r="C142" s="33">
        <v>84.37920619999997</v>
      </c>
      <c r="D142" s="33">
        <v>0</v>
      </c>
      <c r="E142" s="33">
        <v>0</v>
      </c>
      <c r="F142" s="33">
        <v>0</v>
      </c>
      <c r="G142" s="33">
        <v>2498.4866203000001</v>
      </c>
      <c r="H142" s="33"/>
      <c r="I142" s="29">
        <v>-63.966348800002443</v>
      </c>
      <c r="J142" s="29">
        <v>-2594</v>
      </c>
      <c r="K142" s="29">
        <v>-302.19182110000003</v>
      </c>
      <c r="L142" s="29">
        <v>0</v>
      </c>
      <c r="M142" s="29">
        <v>0</v>
      </c>
      <c r="N142" s="23">
        <v>-2960.1581699000012</v>
      </c>
      <c r="O142" s="23">
        <v>0</v>
      </c>
      <c r="P142" s="23">
        <v>0</v>
      </c>
      <c r="Q142" s="23">
        <v>0</v>
      </c>
      <c r="R142" s="23">
        <v>0</v>
      </c>
      <c r="S142" s="23">
        <v>0</v>
      </c>
      <c r="T142" s="23">
        <v>0</v>
      </c>
      <c r="U142" s="35"/>
      <c r="V142" s="1" t="s">
        <v>16</v>
      </c>
      <c r="W142" s="1">
        <v>2498.4866203000001</v>
      </c>
      <c r="X142" s="1">
        <v>-2960.1581699000012</v>
      </c>
      <c r="Y142" s="1">
        <v>0</v>
      </c>
      <c r="Z142" s="1">
        <v>-461.67154960000209</v>
      </c>
      <c r="AA142" s="181"/>
      <c r="AB142" s="181"/>
      <c r="AC142" s="181"/>
      <c r="AD142" s="181"/>
      <c r="AE142" s="181"/>
      <c r="AF142" s="181"/>
      <c r="AG142" s="181"/>
      <c r="AH142" s="181"/>
      <c r="AI142" s="181"/>
      <c r="AJ142" s="181"/>
      <c r="AK142" s="181"/>
      <c r="AL142" s="181"/>
      <c r="AM142" s="181"/>
      <c r="AN142" s="181"/>
      <c r="AO142" s="181"/>
      <c r="AP142" s="181"/>
      <c r="AQ142" s="181"/>
      <c r="AR142" s="181"/>
      <c r="AS142" s="181"/>
      <c r="AT142" s="181"/>
      <c r="AU142" s="181"/>
      <c r="AV142" s="181"/>
      <c r="AW142" s="181"/>
      <c r="AX142" s="181"/>
      <c r="AY142" s="181"/>
      <c r="AZ142" s="181"/>
      <c r="BA142" s="181"/>
      <c r="BB142" s="181"/>
      <c r="BC142" s="181"/>
      <c r="BD142" s="181"/>
      <c r="BE142" s="181"/>
      <c r="BF142" s="181"/>
      <c r="BG142" s="181"/>
      <c r="BH142" s="181"/>
      <c r="BI142" s="181"/>
      <c r="BJ142" s="181"/>
    </row>
    <row r="143" spans="1:62" ht="12.95" customHeight="1" x14ac:dyDescent="0.2">
      <c r="A143" s="33"/>
      <c r="B143" s="33"/>
      <c r="C143" s="33"/>
      <c r="D143" s="33"/>
      <c r="E143" s="33"/>
      <c r="F143" s="33"/>
      <c r="G143" s="33"/>
      <c r="H143" s="33"/>
      <c r="I143" s="29"/>
      <c r="J143" s="29"/>
      <c r="K143" s="29"/>
      <c r="L143" s="29"/>
      <c r="M143" s="29"/>
      <c r="N143" s="23"/>
      <c r="O143" s="23"/>
      <c r="P143" s="23"/>
      <c r="Q143" s="23"/>
      <c r="R143" s="23"/>
      <c r="S143" s="23"/>
      <c r="T143" s="23"/>
      <c r="U143" s="35"/>
      <c r="AA143" s="181"/>
      <c r="AB143" s="181"/>
      <c r="AC143" s="181"/>
      <c r="AD143" s="181"/>
      <c r="AE143" s="181"/>
      <c r="AF143" s="181"/>
      <c r="AG143" s="181"/>
      <c r="AH143" s="181"/>
      <c r="AI143" s="181"/>
      <c r="AJ143" s="181"/>
      <c r="AK143" s="181"/>
      <c r="AL143" s="181"/>
      <c r="AM143" s="181"/>
      <c r="AN143" s="181"/>
      <c r="AO143" s="181"/>
      <c r="AP143" s="181"/>
      <c r="AQ143" s="181"/>
      <c r="AR143" s="181"/>
      <c r="AS143" s="181"/>
      <c r="AT143" s="181"/>
      <c r="AU143" s="181"/>
      <c r="AV143" s="181"/>
      <c r="AW143" s="181"/>
      <c r="AX143" s="181"/>
      <c r="AY143" s="181"/>
      <c r="AZ143" s="181"/>
      <c r="BA143" s="181"/>
      <c r="BB143" s="181"/>
      <c r="BC143" s="181"/>
      <c r="BD143" s="181"/>
      <c r="BE143" s="181"/>
      <c r="BF143" s="181"/>
      <c r="BG143" s="181"/>
      <c r="BH143" s="181"/>
      <c r="BI143" s="181"/>
      <c r="BJ143" s="181"/>
    </row>
    <row r="144" spans="1:62" ht="12.95" customHeight="1" x14ac:dyDescent="0.2">
      <c r="A144" s="33"/>
      <c r="B144" s="33"/>
      <c r="C144" s="33"/>
      <c r="D144" s="33"/>
      <c r="E144" s="33"/>
      <c r="F144" s="33"/>
      <c r="G144" s="33"/>
      <c r="H144" s="33"/>
      <c r="I144" s="29"/>
      <c r="J144" s="29"/>
      <c r="K144" s="29"/>
      <c r="L144" s="29"/>
      <c r="M144" s="29"/>
      <c r="N144" s="23"/>
      <c r="O144" s="23"/>
      <c r="P144" s="23"/>
      <c r="Q144" s="23"/>
      <c r="R144" s="23"/>
      <c r="S144" s="23"/>
      <c r="T144" s="23"/>
      <c r="U144" s="35"/>
      <c r="AA144" s="181"/>
      <c r="AB144" s="181"/>
      <c r="AC144" s="181"/>
      <c r="AD144" s="181"/>
      <c r="AE144" s="181"/>
      <c r="AF144" s="181"/>
      <c r="AG144" s="181"/>
      <c r="AH144" s="181"/>
      <c r="AI144" s="181"/>
      <c r="AJ144" s="181"/>
      <c r="AK144" s="181"/>
      <c r="AL144" s="181"/>
      <c r="AM144" s="181"/>
      <c r="AN144" s="181"/>
      <c r="AO144" s="181"/>
      <c r="AP144" s="181"/>
      <c r="AQ144" s="181"/>
      <c r="AR144" s="181"/>
      <c r="AS144" s="181"/>
      <c r="AT144" s="181"/>
      <c r="AU144" s="181"/>
      <c r="AV144" s="181"/>
      <c r="AW144" s="181"/>
      <c r="AX144" s="181"/>
      <c r="AY144" s="181"/>
      <c r="AZ144" s="181"/>
      <c r="BA144" s="181"/>
      <c r="BB144" s="181"/>
      <c r="BC144" s="181"/>
      <c r="BD144" s="181"/>
      <c r="BE144" s="181"/>
      <c r="BF144" s="181"/>
      <c r="BG144" s="181"/>
      <c r="BH144" s="181"/>
      <c r="BI144" s="181"/>
      <c r="BJ144" s="181"/>
    </row>
    <row r="145" spans="1:62" ht="12.95" customHeight="1" x14ac:dyDescent="0.2">
      <c r="A145" s="33"/>
      <c r="B145" s="33"/>
      <c r="C145" s="33"/>
      <c r="D145" s="33"/>
      <c r="E145" s="33"/>
      <c r="F145" s="33"/>
      <c r="G145" s="33"/>
      <c r="H145" s="33"/>
      <c r="I145" s="29"/>
      <c r="J145" s="29"/>
      <c r="K145" s="29"/>
      <c r="L145" s="29"/>
      <c r="M145" s="29"/>
      <c r="N145" s="23"/>
      <c r="O145" s="23"/>
      <c r="P145" s="23"/>
      <c r="Q145" s="23"/>
      <c r="R145" s="23"/>
      <c r="S145" s="23"/>
      <c r="T145" s="23"/>
      <c r="U145" s="35"/>
      <c r="AQ145" s="181"/>
      <c r="AR145" s="181"/>
      <c r="AS145" s="181"/>
      <c r="AT145" s="181"/>
      <c r="AU145" s="181"/>
      <c r="AV145" s="181"/>
      <c r="AW145" s="181"/>
      <c r="AX145" s="181"/>
      <c r="AY145" s="181"/>
      <c r="AZ145" s="181"/>
      <c r="BA145" s="181"/>
      <c r="BB145" s="181"/>
      <c r="BC145" s="181"/>
      <c r="BD145" s="181"/>
      <c r="BE145" s="181"/>
      <c r="BF145" s="181"/>
      <c r="BG145" s="181"/>
      <c r="BH145" s="181"/>
      <c r="BI145" s="181"/>
      <c r="BJ145" s="181"/>
    </row>
    <row r="146" spans="1:62" ht="12.95" customHeight="1" x14ac:dyDescent="0.2">
      <c r="A146" s="33"/>
      <c r="B146" s="33"/>
      <c r="C146" s="33"/>
      <c r="D146" s="33"/>
      <c r="E146" s="33"/>
      <c r="F146" s="33"/>
      <c r="G146" s="33"/>
      <c r="H146" s="33"/>
      <c r="I146" s="29"/>
      <c r="J146" s="29"/>
      <c r="K146" s="29"/>
      <c r="L146" s="29"/>
      <c r="M146" s="29"/>
      <c r="N146" s="23"/>
      <c r="O146" s="23"/>
      <c r="P146" s="23"/>
      <c r="Q146" s="23"/>
      <c r="R146" s="23"/>
      <c r="S146" s="23"/>
      <c r="T146" s="23"/>
      <c r="U146" s="35"/>
    </row>
    <row r="147" spans="1:62" ht="12.95" customHeight="1" x14ac:dyDescent="0.2">
      <c r="A147" s="33"/>
      <c r="B147" s="33"/>
      <c r="C147" s="33"/>
      <c r="D147" s="33"/>
      <c r="E147" s="33"/>
      <c r="F147" s="33"/>
      <c r="G147" s="33"/>
      <c r="H147" s="33"/>
      <c r="I147" s="29"/>
      <c r="J147" s="29"/>
      <c r="K147" s="29"/>
      <c r="L147" s="29"/>
      <c r="M147" s="29"/>
      <c r="N147" s="23"/>
      <c r="O147" s="23"/>
      <c r="P147" s="23"/>
      <c r="Q147" s="23"/>
      <c r="R147" s="23"/>
      <c r="S147" s="23"/>
      <c r="T147" s="23"/>
      <c r="U147" s="35"/>
    </row>
    <row r="148" spans="1:62" ht="12.95" customHeight="1" x14ac:dyDescent="0.2">
      <c r="A148" s="33"/>
      <c r="B148" s="33"/>
      <c r="C148" s="33"/>
      <c r="D148" s="33"/>
      <c r="E148" s="33"/>
      <c r="F148" s="33"/>
      <c r="G148" s="33"/>
      <c r="H148" s="33"/>
      <c r="I148" s="29"/>
      <c r="J148" s="29"/>
      <c r="K148" s="29"/>
      <c r="L148" s="29"/>
      <c r="M148" s="29"/>
      <c r="N148" s="23"/>
      <c r="O148" s="23"/>
      <c r="P148" s="23"/>
      <c r="Q148" s="23"/>
      <c r="R148" s="23"/>
      <c r="S148" s="23"/>
      <c r="T148" s="23"/>
      <c r="U148" s="35"/>
    </row>
    <row r="149" spans="1:62" ht="12.95" customHeight="1" x14ac:dyDescent="0.2">
      <c r="A149" s="33"/>
      <c r="B149" s="33"/>
      <c r="C149" s="33"/>
      <c r="D149" s="33"/>
      <c r="E149" s="33"/>
      <c r="F149" s="33"/>
      <c r="G149" s="33"/>
      <c r="H149" s="33"/>
      <c r="I149" s="29"/>
      <c r="J149" s="29"/>
      <c r="K149" s="29"/>
      <c r="L149" s="29"/>
      <c r="M149" s="29"/>
      <c r="N149" s="23"/>
      <c r="O149" s="23"/>
      <c r="P149" s="23"/>
      <c r="Q149" s="23"/>
      <c r="R149" s="23"/>
      <c r="S149" s="23"/>
      <c r="T149" s="23"/>
      <c r="U149" s="35"/>
    </row>
    <row r="150" spans="1:62" ht="12.95" customHeight="1" x14ac:dyDescent="0.2">
      <c r="A150" s="33"/>
      <c r="B150" s="33"/>
      <c r="C150" s="33"/>
      <c r="D150" s="33"/>
      <c r="E150" s="33"/>
      <c r="F150" s="33"/>
      <c r="G150" s="33"/>
      <c r="H150" s="33"/>
      <c r="I150" s="29"/>
      <c r="J150" s="29"/>
      <c r="K150" s="29"/>
      <c r="L150" s="29"/>
      <c r="M150" s="29"/>
      <c r="N150" s="23"/>
      <c r="O150" s="23"/>
      <c r="P150" s="23"/>
      <c r="Q150" s="23"/>
      <c r="R150" s="23"/>
      <c r="S150" s="23"/>
      <c r="T150" s="23"/>
      <c r="U150" s="35"/>
    </row>
    <row r="151" spans="1:62" ht="12.95" customHeight="1" x14ac:dyDescent="0.2">
      <c r="A151" s="33"/>
      <c r="B151" s="33"/>
      <c r="C151" s="33"/>
      <c r="D151" s="33"/>
      <c r="E151" s="33"/>
      <c r="F151" s="33"/>
      <c r="G151" s="33"/>
      <c r="H151" s="33"/>
      <c r="I151" s="29"/>
      <c r="J151" s="29"/>
      <c r="K151" s="29"/>
      <c r="L151" s="29"/>
      <c r="M151" s="29"/>
      <c r="N151" s="23"/>
      <c r="O151" s="23"/>
      <c r="P151" s="23"/>
      <c r="Q151" s="23"/>
      <c r="R151" s="23"/>
      <c r="S151" s="23"/>
      <c r="T151" s="23"/>
      <c r="U151" s="35"/>
    </row>
    <row r="152" spans="1:62" ht="12.95" customHeight="1" x14ac:dyDescent="0.2">
      <c r="A152" s="33"/>
      <c r="B152" s="33"/>
      <c r="C152" s="33"/>
      <c r="D152" s="33"/>
      <c r="E152" s="33"/>
      <c r="F152" s="33"/>
      <c r="G152" s="33"/>
      <c r="H152" s="33"/>
      <c r="I152" s="29"/>
      <c r="J152" s="29"/>
      <c r="K152" s="29"/>
      <c r="L152" s="29"/>
      <c r="M152" s="29"/>
      <c r="N152" s="23"/>
      <c r="O152" s="23"/>
      <c r="P152" s="23"/>
      <c r="Q152" s="23"/>
      <c r="R152" s="23"/>
      <c r="S152" s="23"/>
      <c r="T152" s="23"/>
      <c r="U152" s="35"/>
    </row>
    <row r="153" spans="1:62" ht="12.95" customHeight="1" x14ac:dyDescent="0.2">
      <c r="A153" s="33"/>
      <c r="B153" s="33"/>
      <c r="C153" s="33"/>
      <c r="D153" s="33"/>
      <c r="E153" s="33"/>
      <c r="F153" s="33"/>
      <c r="G153" s="33"/>
      <c r="H153" s="33"/>
      <c r="I153" s="29"/>
      <c r="J153" s="29"/>
      <c r="K153" s="29"/>
      <c r="L153" s="29"/>
      <c r="M153" s="29"/>
      <c r="N153" s="23"/>
      <c r="O153" s="23"/>
      <c r="P153" s="23"/>
      <c r="Q153" s="23"/>
      <c r="R153" s="23"/>
      <c r="S153" s="23"/>
      <c r="T153" s="23"/>
      <c r="U153" s="35"/>
    </row>
    <row r="154" spans="1:62" x14ac:dyDescent="0.2">
      <c r="A154" s="33"/>
      <c r="B154" s="33"/>
      <c r="C154" s="33"/>
      <c r="D154" s="33"/>
      <c r="E154" s="33"/>
      <c r="F154" s="33"/>
      <c r="G154" s="33"/>
      <c r="H154" s="33"/>
      <c r="I154" s="29"/>
      <c r="J154" s="29"/>
      <c r="K154" s="29"/>
      <c r="L154" s="29"/>
      <c r="M154" s="29"/>
      <c r="N154" s="23"/>
      <c r="O154" s="23"/>
      <c r="P154" s="23"/>
      <c r="Q154" s="23"/>
      <c r="R154" s="23"/>
      <c r="S154" s="23"/>
      <c r="T154" s="23"/>
      <c r="U154" s="35"/>
    </row>
    <row r="155" spans="1:62" x14ac:dyDescent="0.2">
      <c r="A155" s="19"/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35"/>
    </row>
    <row r="156" spans="1:62" x14ac:dyDescent="0.2">
      <c r="A156" s="28"/>
      <c r="B156" s="28"/>
      <c r="C156" s="28"/>
      <c r="D156" s="28"/>
      <c r="E156" s="28"/>
      <c r="F156" s="28"/>
      <c r="G156" s="28"/>
      <c r="H156" s="28"/>
      <c r="I156" s="36"/>
      <c r="J156" s="36"/>
      <c r="K156" s="36"/>
      <c r="L156" s="36"/>
      <c r="M156" s="36"/>
      <c r="N156" s="28"/>
      <c r="O156" s="28"/>
      <c r="P156" s="28"/>
      <c r="Q156" s="28"/>
      <c r="R156" s="28"/>
      <c r="S156" s="28"/>
      <c r="T156" s="28"/>
      <c r="U156" s="35"/>
    </row>
    <row r="157" spans="1:62" x14ac:dyDescent="0.2">
      <c r="A157" s="37"/>
      <c r="B157" s="37"/>
      <c r="C157" s="37"/>
      <c r="D157" s="37"/>
      <c r="E157" s="37"/>
      <c r="F157" s="37"/>
      <c r="G157" s="37"/>
      <c r="H157" s="37"/>
      <c r="I157" s="36"/>
      <c r="J157" s="36"/>
      <c r="K157" s="36"/>
      <c r="L157" s="36"/>
      <c r="M157" s="36"/>
      <c r="N157" s="28"/>
      <c r="O157" s="28"/>
      <c r="P157" s="28"/>
      <c r="Q157" s="28"/>
      <c r="R157" s="28"/>
      <c r="S157" s="28"/>
      <c r="T157" s="28"/>
      <c r="U157" s="35"/>
    </row>
    <row r="158" spans="1:62" x14ac:dyDescent="0.2">
      <c r="A158" s="37"/>
      <c r="B158" s="37"/>
      <c r="C158" s="37"/>
      <c r="D158" s="37"/>
      <c r="E158" s="37"/>
      <c r="F158" s="37"/>
      <c r="G158" s="37"/>
      <c r="H158" s="37"/>
      <c r="I158" s="36"/>
      <c r="J158" s="36"/>
      <c r="K158" s="36"/>
      <c r="L158" s="36"/>
      <c r="M158" s="36"/>
      <c r="N158" s="28"/>
      <c r="O158" s="28"/>
      <c r="P158" s="28"/>
      <c r="Q158" s="28"/>
      <c r="R158" s="28"/>
      <c r="S158" s="28"/>
      <c r="T158" s="28"/>
      <c r="U158" s="35"/>
    </row>
    <row r="159" spans="1:62" x14ac:dyDescent="0.2">
      <c r="A159" s="38"/>
      <c r="B159" s="38"/>
      <c r="C159" s="38"/>
      <c r="D159" s="38"/>
      <c r="E159" s="38"/>
      <c r="F159" s="38"/>
      <c r="G159" s="38"/>
      <c r="H159" s="38"/>
      <c r="I159" s="39"/>
      <c r="J159" s="39"/>
      <c r="K159" s="39"/>
      <c r="L159" s="39"/>
      <c r="M159" s="39"/>
      <c r="N159" s="38"/>
      <c r="P159" s="38"/>
      <c r="Q159" s="38"/>
      <c r="R159" s="38"/>
      <c r="S159" s="38"/>
      <c r="T159" s="38"/>
    </row>
    <row r="160" spans="1:62" x14ac:dyDescent="0.2">
      <c r="A160" s="38"/>
      <c r="B160" s="38"/>
      <c r="C160" s="38"/>
      <c r="D160" s="38"/>
      <c r="E160" s="38"/>
      <c r="F160" s="38"/>
      <c r="G160" s="38"/>
      <c r="H160" s="38"/>
      <c r="I160" s="39"/>
      <c r="J160" s="39"/>
      <c r="K160" s="39"/>
      <c r="L160" s="39"/>
      <c r="M160" s="39"/>
      <c r="N160" s="38"/>
      <c r="P160" s="38"/>
      <c r="Q160" s="38"/>
      <c r="R160" s="38"/>
      <c r="S160" s="38"/>
      <c r="T160" s="38"/>
    </row>
    <row r="161" spans="1:20" x14ac:dyDescent="0.2">
      <c r="A161" s="38"/>
      <c r="B161" s="38"/>
      <c r="C161" s="38"/>
      <c r="D161" s="38"/>
      <c r="E161" s="38"/>
      <c r="F161" s="38"/>
      <c r="G161" s="38"/>
      <c r="H161" s="38"/>
      <c r="I161" s="39"/>
      <c r="J161" s="39"/>
      <c r="K161" s="39"/>
      <c r="L161" s="39"/>
      <c r="M161" s="39"/>
      <c r="N161" s="38"/>
      <c r="P161" s="38"/>
      <c r="Q161" s="38"/>
      <c r="R161" s="38"/>
      <c r="S161" s="38"/>
      <c r="T161" s="38"/>
    </row>
    <row r="162" spans="1:20" x14ac:dyDescent="0.2">
      <c r="A162" s="38"/>
      <c r="B162" s="38"/>
      <c r="C162" s="38"/>
      <c r="D162" s="38"/>
      <c r="E162" s="38"/>
      <c r="F162" s="38"/>
      <c r="G162" s="38"/>
      <c r="H162" s="38"/>
      <c r="I162" s="39"/>
      <c r="J162" s="39"/>
      <c r="K162" s="39"/>
      <c r="L162" s="39"/>
      <c r="M162" s="39"/>
      <c r="N162" s="38"/>
      <c r="P162" s="38"/>
      <c r="Q162" s="38"/>
      <c r="R162" s="38"/>
      <c r="S162" s="38"/>
      <c r="T162" s="38"/>
    </row>
    <row r="163" spans="1:20" x14ac:dyDescent="0.2">
      <c r="A163" s="38"/>
      <c r="B163" s="38"/>
      <c r="C163" s="38"/>
      <c r="D163" s="38"/>
      <c r="E163" s="38"/>
      <c r="F163" s="38"/>
      <c r="G163" s="38"/>
      <c r="H163" s="38"/>
      <c r="I163" s="38"/>
      <c r="J163" s="38"/>
      <c r="K163" s="38"/>
      <c r="L163" s="38"/>
      <c r="M163" s="38"/>
      <c r="N163" s="38"/>
      <c r="P163" s="38"/>
      <c r="Q163" s="38"/>
      <c r="R163" s="38"/>
      <c r="S163" s="38"/>
      <c r="T163" s="38"/>
    </row>
    <row r="164" spans="1:20" x14ac:dyDescent="0.2">
      <c r="A164" s="38"/>
      <c r="B164" s="38"/>
      <c r="C164" s="38"/>
      <c r="D164" s="38"/>
      <c r="E164" s="38"/>
      <c r="F164" s="38"/>
      <c r="G164" s="38"/>
      <c r="H164" s="38"/>
      <c r="I164" s="38"/>
      <c r="J164" s="38"/>
      <c r="K164" s="38"/>
      <c r="L164" s="38"/>
      <c r="M164" s="38"/>
      <c r="N164" s="38"/>
      <c r="P164" s="38"/>
      <c r="Q164" s="38"/>
      <c r="R164" s="38"/>
      <c r="S164" s="38"/>
      <c r="T164" s="38"/>
    </row>
    <row r="165" spans="1:20" x14ac:dyDescent="0.2">
      <c r="A165" s="38"/>
      <c r="B165" s="38"/>
      <c r="C165" s="38"/>
      <c r="D165" s="38"/>
      <c r="E165" s="38"/>
      <c r="F165" s="38"/>
      <c r="G165" s="38"/>
      <c r="H165" s="38"/>
      <c r="I165" s="38"/>
      <c r="J165" s="38"/>
      <c r="K165" s="38"/>
      <c r="L165" s="38"/>
      <c r="M165" s="38"/>
      <c r="N165" s="38"/>
      <c r="P165" s="38"/>
      <c r="Q165" s="38"/>
      <c r="R165" s="38"/>
      <c r="S165" s="38"/>
      <c r="T165" s="38"/>
    </row>
    <row r="166" spans="1:20" x14ac:dyDescent="0.2">
      <c r="A166" s="38"/>
      <c r="B166" s="38"/>
      <c r="C166" s="38"/>
      <c r="D166" s="38"/>
      <c r="E166" s="38"/>
      <c r="F166" s="38"/>
      <c r="G166" s="38"/>
      <c r="H166" s="38"/>
      <c r="I166" s="38"/>
      <c r="J166" s="38"/>
      <c r="K166" s="38"/>
      <c r="L166" s="38"/>
      <c r="M166" s="38"/>
      <c r="N166" s="38"/>
      <c r="P166" s="38"/>
      <c r="Q166" s="38"/>
      <c r="R166" s="38"/>
      <c r="S166" s="38"/>
      <c r="T166" s="38"/>
    </row>
    <row r="167" spans="1:20" x14ac:dyDescent="0.2">
      <c r="A167" s="38"/>
      <c r="B167" s="38"/>
      <c r="C167" s="38"/>
      <c r="D167" s="38"/>
      <c r="E167" s="38"/>
      <c r="F167" s="38"/>
      <c r="G167" s="38"/>
      <c r="H167" s="38"/>
      <c r="I167" s="38"/>
      <c r="J167" s="38"/>
      <c r="K167" s="38"/>
      <c r="L167" s="38"/>
      <c r="M167" s="38"/>
      <c r="N167" s="38"/>
      <c r="P167" s="38"/>
      <c r="Q167" s="38"/>
      <c r="R167" s="38"/>
      <c r="S167" s="38"/>
      <c r="T167" s="38"/>
    </row>
    <row r="168" spans="1:20" x14ac:dyDescent="0.2">
      <c r="A168" s="38"/>
      <c r="B168" s="38"/>
      <c r="C168" s="38"/>
      <c r="D168" s="38"/>
      <c r="E168" s="38"/>
      <c r="F168" s="38"/>
      <c r="G168" s="38"/>
      <c r="H168" s="38"/>
      <c r="I168" s="38"/>
      <c r="J168" s="38"/>
      <c r="K168" s="38"/>
      <c r="L168" s="38"/>
      <c r="M168" s="38"/>
      <c r="N168" s="38"/>
      <c r="P168" s="38"/>
      <c r="Q168" s="38"/>
      <c r="R168" s="38"/>
      <c r="S168" s="38"/>
      <c r="T168" s="38"/>
    </row>
    <row r="169" spans="1:20" x14ac:dyDescent="0.2">
      <c r="A169" s="38"/>
      <c r="B169" s="38"/>
      <c r="C169" s="38"/>
      <c r="D169" s="38"/>
      <c r="E169" s="38"/>
      <c r="F169" s="38"/>
      <c r="G169" s="38"/>
      <c r="H169" s="38"/>
      <c r="I169" s="38"/>
      <c r="J169" s="38"/>
      <c r="K169" s="38"/>
      <c r="L169" s="38"/>
      <c r="M169" s="38"/>
      <c r="N169" s="38"/>
      <c r="P169" s="38"/>
      <c r="Q169" s="38"/>
      <c r="R169" s="38"/>
      <c r="S169" s="38"/>
      <c r="T169" s="38"/>
    </row>
    <row r="170" spans="1:20" x14ac:dyDescent="0.2">
      <c r="A170" s="38"/>
      <c r="B170" s="38"/>
      <c r="C170" s="38"/>
      <c r="D170" s="38"/>
      <c r="E170" s="38"/>
      <c r="F170" s="38"/>
      <c r="G170" s="38"/>
      <c r="H170" s="38"/>
      <c r="I170" s="38"/>
      <c r="J170" s="38"/>
      <c r="K170" s="38"/>
      <c r="L170" s="38"/>
      <c r="M170" s="38"/>
      <c r="N170" s="38"/>
      <c r="P170" s="38"/>
      <c r="Q170" s="38"/>
      <c r="R170" s="38"/>
      <c r="S170" s="38"/>
      <c r="T170" s="38"/>
    </row>
    <row r="171" spans="1:20" x14ac:dyDescent="0.2">
      <c r="A171" s="38"/>
      <c r="B171" s="38"/>
      <c r="C171" s="38"/>
      <c r="D171" s="38"/>
      <c r="E171" s="38"/>
      <c r="F171" s="38"/>
      <c r="G171" s="38"/>
      <c r="H171" s="38"/>
      <c r="I171" s="38"/>
      <c r="J171" s="38"/>
      <c r="K171" s="38"/>
      <c r="L171" s="38"/>
      <c r="M171" s="38"/>
      <c r="N171" s="38"/>
      <c r="P171" s="38"/>
      <c r="Q171" s="38"/>
      <c r="R171" s="38"/>
      <c r="S171" s="38"/>
      <c r="T171" s="38"/>
    </row>
    <row r="172" spans="1:20" x14ac:dyDescent="0.2">
      <c r="A172" s="38"/>
      <c r="B172" s="38"/>
      <c r="C172" s="38"/>
      <c r="D172" s="38"/>
      <c r="E172" s="38"/>
      <c r="F172" s="38"/>
      <c r="G172" s="38"/>
      <c r="H172" s="38"/>
      <c r="I172" s="38"/>
      <c r="J172" s="38"/>
      <c r="K172" s="38"/>
      <c r="L172" s="38"/>
      <c r="M172" s="38"/>
      <c r="N172" s="38"/>
      <c r="P172" s="38"/>
      <c r="Q172" s="38"/>
      <c r="R172" s="38"/>
      <c r="S172" s="38"/>
      <c r="T172" s="38"/>
    </row>
    <row r="173" spans="1:20" x14ac:dyDescent="0.2">
      <c r="A173" s="38"/>
      <c r="B173" s="38"/>
      <c r="C173" s="38"/>
      <c r="D173" s="38"/>
      <c r="E173" s="38"/>
      <c r="F173" s="38"/>
      <c r="G173" s="38"/>
      <c r="H173" s="38"/>
      <c r="I173" s="38"/>
      <c r="J173" s="38"/>
      <c r="K173" s="38"/>
      <c r="L173" s="38"/>
      <c r="M173" s="38"/>
      <c r="N173" s="38"/>
      <c r="P173" s="38"/>
      <c r="Q173" s="38"/>
      <c r="R173" s="38"/>
      <c r="S173" s="38"/>
      <c r="T173" s="38"/>
    </row>
    <row r="174" spans="1:20" x14ac:dyDescent="0.2">
      <c r="A174" s="38"/>
      <c r="B174" s="38"/>
      <c r="C174" s="38"/>
      <c r="D174" s="38"/>
      <c r="E174" s="38"/>
      <c r="F174" s="38"/>
      <c r="G174" s="38"/>
      <c r="H174" s="38"/>
      <c r="I174" s="38"/>
      <c r="J174" s="38"/>
      <c r="K174" s="38"/>
      <c r="L174" s="38"/>
      <c r="M174" s="38"/>
      <c r="N174" s="38"/>
      <c r="P174" s="38"/>
      <c r="Q174" s="38"/>
      <c r="R174" s="38"/>
      <c r="S174" s="38"/>
      <c r="T174" s="38"/>
    </row>
    <row r="175" spans="1:20" x14ac:dyDescent="0.2">
      <c r="A175" s="38"/>
      <c r="B175" s="38"/>
      <c r="C175" s="38"/>
      <c r="D175" s="38"/>
      <c r="E175" s="38"/>
      <c r="F175" s="38"/>
      <c r="G175" s="38"/>
      <c r="H175" s="38"/>
      <c r="I175" s="38"/>
      <c r="J175" s="38"/>
      <c r="K175" s="38"/>
      <c r="L175" s="38"/>
      <c r="M175" s="38"/>
      <c r="N175" s="38"/>
      <c r="P175" s="38"/>
      <c r="Q175" s="38"/>
      <c r="R175" s="38"/>
      <c r="S175" s="38"/>
      <c r="T175" s="38"/>
    </row>
    <row r="176" spans="1:20" x14ac:dyDescent="0.2">
      <c r="A176" s="38"/>
      <c r="B176" s="38"/>
      <c r="C176" s="38"/>
      <c r="D176" s="38"/>
      <c r="E176" s="38"/>
      <c r="F176" s="38"/>
      <c r="G176" s="38"/>
      <c r="H176" s="38"/>
      <c r="I176" s="38"/>
      <c r="J176" s="38"/>
      <c r="K176" s="38"/>
      <c r="L176" s="38"/>
      <c r="M176" s="38"/>
      <c r="N176" s="38"/>
      <c r="P176" s="38"/>
      <c r="Q176" s="38"/>
      <c r="R176" s="38"/>
      <c r="S176" s="38"/>
      <c r="T176" s="38"/>
    </row>
    <row r="177" spans="1:20" x14ac:dyDescent="0.2">
      <c r="A177" s="38"/>
      <c r="B177" s="38"/>
      <c r="C177" s="38"/>
      <c r="D177" s="38"/>
      <c r="E177" s="38"/>
      <c r="F177" s="38"/>
      <c r="G177" s="38"/>
      <c r="H177" s="38"/>
      <c r="I177" s="38"/>
      <c r="J177" s="38"/>
      <c r="K177" s="38"/>
      <c r="L177" s="38"/>
      <c r="M177" s="38"/>
      <c r="N177" s="38"/>
      <c r="P177" s="38"/>
      <c r="Q177" s="38"/>
      <c r="R177" s="38"/>
      <c r="S177" s="38"/>
      <c r="T177" s="38"/>
    </row>
    <row r="178" spans="1:20" x14ac:dyDescent="0.2">
      <c r="A178" s="38"/>
      <c r="B178" s="38"/>
      <c r="C178" s="38"/>
      <c r="D178" s="38"/>
      <c r="E178" s="38"/>
      <c r="F178" s="38"/>
      <c r="G178" s="38"/>
      <c r="H178" s="38"/>
      <c r="I178" s="38"/>
      <c r="J178" s="38"/>
      <c r="K178" s="38"/>
      <c r="L178" s="38"/>
      <c r="M178" s="38"/>
      <c r="N178" s="38"/>
      <c r="P178" s="38"/>
      <c r="Q178" s="38"/>
      <c r="R178" s="38"/>
      <c r="S178" s="38"/>
      <c r="T178" s="38"/>
    </row>
    <row r="179" spans="1:20" x14ac:dyDescent="0.2">
      <c r="A179" s="38"/>
      <c r="B179" s="38"/>
      <c r="C179" s="38"/>
      <c r="D179" s="38"/>
      <c r="E179" s="38"/>
      <c r="F179" s="38"/>
      <c r="G179" s="38"/>
      <c r="H179" s="38"/>
      <c r="I179" s="38"/>
      <c r="J179" s="38"/>
      <c r="K179" s="38"/>
      <c r="L179" s="38"/>
      <c r="M179" s="38"/>
      <c r="N179" s="38"/>
      <c r="P179" s="38"/>
      <c r="Q179" s="38"/>
      <c r="R179" s="38"/>
      <c r="S179" s="38"/>
      <c r="T179" s="38"/>
    </row>
    <row r="180" spans="1:20" x14ac:dyDescent="0.2">
      <c r="A180" s="38"/>
      <c r="B180" s="38"/>
      <c r="C180" s="38"/>
      <c r="D180" s="38"/>
      <c r="E180" s="38"/>
      <c r="F180" s="38"/>
      <c r="G180" s="38"/>
      <c r="H180" s="38"/>
      <c r="I180" s="38"/>
      <c r="J180" s="38"/>
      <c r="K180" s="38"/>
      <c r="L180" s="38"/>
      <c r="M180" s="38"/>
      <c r="N180" s="38"/>
      <c r="P180" s="38"/>
      <c r="Q180" s="38"/>
      <c r="R180" s="38"/>
      <c r="S180" s="38"/>
      <c r="T180" s="38"/>
    </row>
    <row r="181" spans="1:20" x14ac:dyDescent="0.2">
      <c r="A181" s="38"/>
      <c r="B181" s="38"/>
      <c r="C181" s="38"/>
      <c r="D181" s="38"/>
      <c r="E181" s="38"/>
      <c r="F181" s="38"/>
      <c r="G181" s="38"/>
      <c r="H181" s="38"/>
      <c r="I181" s="38"/>
      <c r="J181" s="38"/>
      <c r="K181" s="38"/>
      <c r="L181" s="38"/>
      <c r="M181" s="38"/>
      <c r="N181" s="38"/>
      <c r="P181" s="38"/>
      <c r="Q181" s="38"/>
      <c r="R181" s="38"/>
      <c r="S181" s="38"/>
      <c r="T181" s="38"/>
    </row>
    <row r="182" spans="1:20" x14ac:dyDescent="0.2">
      <c r="A182" s="38"/>
      <c r="B182" s="38"/>
      <c r="C182" s="38"/>
      <c r="D182" s="38"/>
      <c r="E182" s="38"/>
      <c r="F182" s="38"/>
      <c r="G182" s="38"/>
      <c r="H182" s="38"/>
      <c r="I182" s="38"/>
      <c r="J182" s="38"/>
      <c r="K182" s="38"/>
      <c r="L182" s="38"/>
      <c r="M182" s="38"/>
      <c r="N182" s="38"/>
      <c r="P182" s="38"/>
      <c r="Q182" s="38"/>
      <c r="R182" s="38"/>
      <c r="S182" s="38"/>
      <c r="T182" s="38"/>
    </row>
    <row r="183" spans="1:20" x14ac:dyDescent="0.2">
      <c r="A183" s="38"/>
      <c r="B183" s="38"/>
      <c r="C183" s="38"/>
      <c r="D183" s="38"/>
      <c r="E183" s="38"/>
      <c r="F183" s="38"/>
      <c r="G183" s="38"/>
      <c r="H183" s="38"/>
      <c r="I183" s="38"/>
      <c r="J183" s="38"/>
      <c r="K183" s="38"/>
      <c r="L183" s="38"/>
      <c r="M183" s="38"/>
      <c r="N183" s="38"/>
      <c r="P183" s="38"/>
      <c r="Q183" s="38"/>
      <c r="R183" s="38"/>
      <c r="S183" s="38"/>
      <c r="T183" s="38"/>
    </row>
    <row r="184" spans="1:20" x14ac:dyDescent="0.2">
      <c r="A184" s="38"/>
      <c r="B184" s="38"/>
      <c r="C184" s="38"/>
      <c r="D184" s="38"/>
      <c r="E184" s="38"/>
      <c r="F184" s="38"/>
      <c r="G184" s="38"/>
      <c r="H184" s="38"/>
      <c r="I184" s="38"/>
      <c r="J184" s="38"/>
      <c r="K184" s="38"/>
      <c r="L184" s="38"/>
      <c r="M184" s="38"/>
      <c r="N184" s="38"/>
      <c r="P184" s="38"/>
      <c r="Q184" s="38"/>
      <c r="R184" s="38"/>
      <c r="S184" s="38"/>
      <c r="T184" s="38"/>
    </row>
    <row r="185" spans="1:20" x14ac:dyDescent="0.2">
      <c r="A185" s="38"/>
      <c r="B185" s="38"/>
      <c r="C185" s="38"/>
      <c r="D185" s="38"/>
      <c r="E185" s="38"/>
      <c r="F185" s="38"/>
      <c r="G185" s="38"/>
      <c r="H185" s="38"/>
      <c r="I185" s="38"/>
      <c r="J185" s="38"/>
      <c r="K185" s="38"/>
      <c r="L185" s="38"/>
      <c r="M185" s="38"/>
      <c r="N185" s="38"/>
      <c r="P185" s="38"/>
      <c r="Q185" s="38"/>
      <c r="R185" s="38"/>
      <c r="S185" s="38"/>
      <c r="T185" s="38"/>
    </row>
    <row r="186" spans="1:20" x14ac:dyDescent="0.2">
      <c r="A186" s="38"/>
      <c r="B186" s="38"/>
      <c r="C186" s="38"/>
      <c r="D186" s="38"/>
      <c r="E186" s="38"/>
      <c r="F186" s="38"/>
      <c r="G186" s="38"/>
      <c r="H186" s="38"/>
      <c r="I186" s="38"/>
      <c r="J186" s="38"/>
      <c r="K186" s="38"/>
      <c r="L186" s="38"/>
      <c r="M186" s="38"/>
      <c r="N186" s="38"/>
      <c r="P186" s="38"/>
      <c r="Q186" s="38"/>
      <c r="R186" s="38"/>
      <c r="S186" s="38"/>
      <c r="T186" s="38"/>
    </row>
    <row r="187" spans="1:20" x14ac:dyDescent="0.2">
      <c r="A187" s="38"/>
      <c r="B187" s="38"/>
      <c r="C187" s="38"/>
      <c r="D187" s="38"/>
      <c r="E187" s="38"/>
      <c r="F187" s="38"/>
      <c r="G187" s="38"/>
      <c r="H187" s="38"/>
      <c r="I187" s="38"/>
      <c r="J187" s="38"/>
      <c r="K187" s="38"/>
      <c r="L187" s="38"/>
      <c r="M187" s="38"/>
      <c r="N187" s="38"/>
      <c r="P187" s="38"/>
      <c r="Q187" s="38"/>
      <c r="R187" s="38"/>
      <c r="S187" s="38"/>
      <c r="T187" s="38"/>
    </row>
    <row r="188" spans="1:20" x14ac:dyDescent="0.2">
      <c r="A188" s="38"/>
      <c r="B188" s="38"/>
      <c r="C188" s="38"/>
      <c r="D188" s="38"/>
      <c r="E188" s="38"/>
      <c r="F188" s="38"/>
      <c r="G188" s="38"/>
      <c r="H188" s="38"/>
      <c r="I188" s="38"/>
      <c r="J188" s="38"/>
      <c r="K188" s="38"/>
      <c r="L188" s="38"/>
      <c r="M188" s="38"/>
      <c r="N188" s="38"/>
      <c r="P188" s="38"/>
      <c r="Q188" s="38"/>
      <c r="R188" s="38"/>
      <c r="S188" s="38"/>
      <c r="T188" s="38"/>
    </row>
    <row r="189" spans="1:20" x14ac:dyDescent="0.2">
      <c r="A189" s="38"/>
      <c r="B189" s="38"/>
      <c r="C189" s="38"/>
      <c r="D189" s="38"/>
      <c r="E189" s="38"/>
      <c r="F189" s="38"/>
      <c r="G189" s="38"/>
      <c r="H189" s="38"/>
      <c r="I189" s="38"/>
      <c r="J189" s="38"/>
      <c r="K189" s="38"/>
      <c r="L189" s="38"/>
      <c r="M189" s="38"/>
      <c r="N189" s="38"/>
      <c r="P189" s="38"/>
      <c r="Q189" s="38"/>
      <c r="R189" s="38"/>
      <c r="S189" s="38"/>
      <c r="T189" s="38"/>
    </row>
  </sheetData>
  <phoneticPr fontId="51" type="noConversion"/>
  <pageMargins left="0.75" right="0.75" top="1" bottom="1" header="0.5" footer="0.5"/>
  <pageSetup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BE189"/>
  <sheetViews>
    <sheetView showGridLines="0" zoomScale="75" workbookViewId="0">
      <selection activeCell="A11" sqref="A11:AM200"/>
    </sheetView>
  </sheetViews>
  <sheetFormatPr defaultRowHeight="12.75" x14ac:dyDescent="0.2"/>
  <cols>
    <col min="1" max="1" width="12.88671875" style="3" bestFit="1" customWidth="1"/>
    <col min="2" max="4" width="11.5546875" style="3" customWidth="1"/>
    <col min="5" max="5" width="5.5546875" style="3" customWidth="1"/>
    <col min="6" max="8" width="11.5546875" style="3" customWidth="1"/>
    <col min="9" max="9" width="5.5546875" style="3" customWidth="1"/>
    <col min="10" max="11" width="11.5546875" style="3" customWidth="1"/>
    <col min="12" max="13" width="10.5546875" style="3" customWidth="1"/>
    <col min="14" max="14" width="11.5546875" style="3" customWidth="1"/>
    <col min="15" max="15" width="5.5546875" style="1" customWidth="1"/>
    <col min="16" max="20" width="11.5546875" style="1" customWidth="1"/>
    <col min="21" max="21" width="5.5546875" customWidth="1"/>
    <col min="22" max="22" width="11.5546875" customWidth="1"/>
    <col min="23" max="25" width="10.5546875" customWidth="1"/>
    <col min="26" max="26" width="11.5546875" customWidth="1"/>
  </cols>
  <sheetData>
    <row r="1" spans="1:57" x14ac:dyDescent="0.2">
      <c r="A1" s="328"/>
      <c r="B1" s="328"/>
      <c r="C1" s="328"/>
      <c r="D1" s="328"/>
      <c r="E1" s="328"/>
      <c r="F1" s="329"/>
      <c r="G1" s="329"/>
      <c r="H1" s="330"/>
      <c r="I1" s="330"/>
      <c r="J1" s="330"/>
      <c r="K1" s="330"/>
      <c r="L1" s="330"/>
      <c r="M1" s="330"/>
      <c r="N1" s="330"/>
      <c r="O1" s="330"/>
      <c r="P1" s="35"/>
      <c r="Q1" s="35"/>
      <c r="R1" s="35"/>
      <c r="S1" s="35"/>
      <c r="T1" s="35"/>
      <c r="U1" s="327"/>
    </row>
    <row r="2" spans="1:57" ht="5.0999999999999996" customHeight="1" thickBot="1" x14ac:dyDescent="0.25">
      <c r="A2" s="2"/>
      <c r="B2" s="2"/>
      <c r="C2" s="2"/>
      <c r="D2" s="2"/>
      <c r="E2" s="2"/>
    </row>
    <row r="3" spans="1:57" ht="27" customHeight="1" thickTop="1" thickBot="1" x14ac:dyDescent="0.35">
      <c r="A3" s="297" t="s">
        <v>174</v>
      </c>
      <c r="B3" s="298"/>
      <c r="C3" s="298"/>
      <c r="D3" s="298"/>
      <c r="E3" s="298"/>
      <c r="F3" s="298"/>
      <c r="G3" s="298"/>
      <c r="H3" s="298"/>
      <c r="I3" s="298"/>
      <c r="J3" s="298"/>
      <c r="K3" s="298"/>
      <c r="L3" s="298"/>
      <c r="M3" s="298"/>
      <c r="N3" s="298"/>
      <c r="O3" s="298"/>
      <c r="P3" s="298"/>
      <c r="Q3" s="298"/>
      <c r="R3" s="298"/>
      <c r="S3" s="298"/>
      <c r="T3" s="268"/>
    </row>
    <row r="4" spans="1:57" ht="5.0999999999999996" customHeight="1" thickTop="1" x14ac:dyDescent="0.2">
      <c r="A4" s="4"/>
      <c r="B4" s="4"/>
      <c r="C4" s="4"/>
      <c r="D4" s="4"/>
      <c r="E4" s="4"/>
    </row>
    <row r="5" spans="1:57" ht="18" x14ac:dyDescent="0.25">
      <c r="A5" s="323">
        <v>36644</v>
      </c>
      <c r="B5" s="324"/>
      <c r="C5" s="324"/>
      <c r="D5" s="324"/>
      <c r="E5" s="324"/>
      <c r="F5" s="324"/>
      <c r="G5" s="324"/>
      <c r="H5" s="324"/>
      <c r="I5" s="324"/>
      <c r="J5" s="324"/>
      <c r="K5" s="324"/>
      <c r="L5" s="324"/>
      <c r="M5" s="324"/>
      <c r="N5" s="324"/>
      <c r="O5" s="325"/>
      <c r="P5" s="326"/>
      <c r="Q5" s="326"/>
      <c r="R5" s="326"/>
      <c r="S5" s="326"/>
      <c r="T5" s="326"/>
      <c r="U5" s="327"/>
      <c r="V5" s="327"/>
      <c r="W5" s="327"/>
    </row>
    <row r="6" spans="1:57" x14ac:dyDescent="0.2">
      <c r="A6" s="7"/>
      <c r="B6" s="7"/>
      <c r="C6" s="7"/>
      <c r="D6" s="7"/>
      <c r="E6" s="7"/>
      <c r="F6" s="5"/>
      <c r="G6" s="5"/>
      <c r="H6" s="7"/>
      <c r="I6" s="7"/>
      <c r="J6" s="7"/>
      <c r="K6" s="7"/>
      <c r="L6" s="7"/>
      <c r="M6" s="7"/>
      <c r="N6" s="7"/>
      <c r="T6" s="7"/>
    </row>
    <row r="7" spans="1:57" x14ac:dyDescent="0.2">
      <c r="A7" s="8"/>
      <c r="B7" s="438" t="s">
        <v>180</v>
      </c>
      <c r="C7" s="439"/>
      <c r="D7" s="460"/>
      <c r="E7" s="8"/>
      <c r="F7" s="438" t="s">
        <v>181</v>
      </c>
      <c r="G7" s="439"/>
      <c r="H7" s="440"/>
      <c r="I7"/>
      <c r="J7" s="438" t="s">
        <v>179</v>
      </c>
      <c r="K7" s="439"/>
      <c r="L7" s="439"/>
      <c r="M7" s="439"/>
      <c r="N7" s="440"/>
      <c r="Q7" s="438" t="s">
        <v>182</v>
      </c>
      <c r="R7" s="438"/>
      <c r="S7" s="438"/>
      <c r="T7" s="461"/>
    </row>
    <row r="8" spans="1:57" x14ac:dyDescent="0.2">
      <c r="A8" s="9"/>
      <c r="B8" s="306"/>
      <c r="C8" s="306"/>
      <c r="D8" s="13"/>
      <c r="E8" s="10"/>
      <c r="F8" s="11"/>
      <c r="G8" s="11"/>
      <c r="H8"/>
      <c r="I8"/>
      <c r="J8" s="11"/>
      <c r="K8" s="11"/>
      <c r="L8" s="11"/>
      <c r="M8" s="11"/>
      <c r="N8"/>
      <c r="O8" s="12"/>
    </row>
    <row r="9" spans="1:57" s="11" customFormat="1" ht="12" x14ac:dyDescent="0.2">
      <c r="A9" s="14"/>
      <c r="B9" s="15" t="s">
        <v>5</v>
      </c>
      <c r="C9" s="15" t="s">
        <v>12</v>
      </c>
      <c r="D9" s="15" t="s">
        <v>14</v>
      </c>
      <c r="E9" s="14"/>
      <c r="F9" s="15" t="s">
        <v>5</v>
      </c>
      <c r="G9" s="15" t="s">
        <v>12</v>
      </c>
      <c r="H9" s="320" t="s">
        <v>14</v>
      </c>
      <c r="I9" s="17"/>
      <c r="J9" s="15" t="s">
        <v>169</v>
      </c>
      <c r="K9" s="15" t="s">
        <v>170</v>
      </c>
      <c r="L9" s="15" t="s">
        <v>171</v>
      </c>
      <c r="M9" s="15" t="s">
        <v>172</v>
      </c>
      <c r="N9" s="320" t="s">
        <v>14</v>
      </c>
      <c r="O9" s="18"/>
      <c r="P9" s="41"/>
      <c r="Q9" s="321" t="s">
        <v>16</v>
      </c>
      <c r="R9" s="321" t="s">
        <v>16</v>
      </c>
      <c r="S9" s="321" t="s">
        <v>16</v>
      </c>
      <c r="T9" s="321" t="s">
        <v>16</v>
      </c>
    </row>
    <row r="10" spans="1:57" s="22" customFormat="1" ht="12" thickBot="1" x14ac:dyDescent="0.25">
      <c r="A10" s="20"/>
      <c r="B10" s="20"/>
      <c r="C10" s="20"/>
      <c r="D10" s="319"/>
      <c r="E10" s="20"/>
      <c r="F10" s="20"/>
      <c r="G10" s="20"/>
      <c r="H10" s="15"/>
      <c r="I10" s="15"/>
      <c r="J10" s="20"/>
      <c r="K10" s="20"/>
      <c r="L10" s="20"/>
      <c r="M10" s="20"/>
      <c r="N10" s="15"/>
      <c r="O10" s="21"/>
      <c r="P10" s="16"/>
      <c r="Q10" s="16" t="s">
        <v>127</v>
      </c>
      <c r="R10" s="16" t="s">
        <v>126</v>
      </c>
      <c r="S10" s="16" t="s">
        <v>168</v>
      </c>
      <c r="T10" s="16"/>
    </row>
    <row r="11" spans="1:57" s="22" customFormat="1" ht="12.95" customHeight="1" thickBot="1" x14ac:dyDescent="0.25">
      <c r="A11" s="23" t="s">
        <v>20</v>
      </c>
      <c r="B11" s="24">
        <v>0</v>
      </c>
      <c r="C11" s="24">
        <v>0</v>
      </c>
      <c r="D11" s="331">
        <v>0</v>
      </c>
      <c r="E11" s="23"/>
      <c r="F11" s="24">
        <v>0</v>
      </c>
      <c r="G11" s="24">
        <v>0</v>
      </c>
      <c r="H11" s="340">
        <v>0</v>
      </c>
      <c r="I11" s="308"/>
      <c r="J11" s="24">
        <v>0</v>
      </c>
      <c r="K11" s="24">
        <v>0</v>
      </c>
      <c r="L11" s="24">
        <v>0</v>
      </c>
      <c r="M11" s="24">
        <v>0</v>
      </c>
      <c r="N11" s="340">
        <v>0</v>
      </c>
      <c r="O11" s="1"/>
      <c r="P11" s="23" t="s">
        <v>20</v>
      </c>
      <c r="Q11" s="454">
        <v>0</v>
      </c>
      <c r="R11" s="454">
        <v>0</v>
      </c>
      <c r="S11" s="454">
        <v>0</v>
      </c>
      <c r="T11" s="455">
        <v>0</v>
      </c>
    </row>
    <row r="12" spans="1:57" s="22" customFormat="1" ht="12.95" customHeight="1" x14ac:dyDescent="0.2">
      <c r="A12" s="23"/>
      <c r="B12" s="23"/>
      <c r="C12" s="23"/>
      <c r="D12" s="21"/>
      <c r="E12" s="23"/>
      <c r="F12" s="23"/>
      <c r="G12" s="23"/>
      <c r="H12" s="21"/>
      <c r="I12" s="309"/>
      <c r="J12" s="23"/>
      <c r="K12" s="23"/>
      <c r="L12" s="23"/>
      <c r="M12" s="23"/>
      <c r="N12" s="21"/>
      <c r="O12" s="1"/>
      <c r="P12" s="23"/>
      <c r="Q12" s="21"/>
      <c r="R12" s="21"/>
      <c r="S12" s="21"/>
      <c r="T12" s="21"/>
    </row>
    <row r="13" spans="1:57" s="261" customFormat="1" ht="12.95" customHeight="1" x14ac:dyDescent="0.2">
      <c r="A13" s="182" t="s">
        <v>21</v>
      </c>
      <c r="B13" s="182">
        <v>0</v>
      </c>
      <c r="C13" s="182">
        <v>0</v>
      </c>
      <c r="D13" s="333">
        <v>0</v>
      </c>
      <c r="E13" s="182"/>
      <c r="F13" s="182">
        <v>0</v>
      </c>
      <c r="G13" s="182">
        <v>0</v>
      </c>
      <c r="H13" s="342">
        <v>0</v>
      </c>
      <c r="I13" s="311"/>
      <c r="J13" s="182">
        <v>0</v>
      </c>
      <c r="K13" s="182">
        <v>0</v>
      </c>
      <c r="L13" s="182">
        <v>0</v>
      </c>
      <c r="M13" s="182">
        <v>0</v>
      </c>
      <c r="N13" s="342">
        <v>0</v>
      </c>
      <c r="O13" s="182"/>
      <c r="P13" s="182" t="s">
        <v>21</v>
      </c>
      <c r="Q13" s="443">
        <v>0</v>
      </c>
      <c r="R13" s="443">
        <v>0</v>
      </c>
      <c r="S13" s="443">
        <v>0</v>
      </c>
      <c r="T13" s="443">
        <v>0</v>
      </c>
      <c r="U13" s="181"/>
      <c r="V13" s="181"/>
      <c r="W13" s="181"/>
      <c r="X13" s="181"/>
      <c r="Y13" s="181"/>
      <c r="Z13" s="181"/>
      <c r="AA13" s="181"/>
      <c r="AB13" s="181"/>
      <c r="AC13" s="181"/>
      <c r="AD13" s="181"/>
      <c r="AE13" s="181"/>
      <c r="AF13" s="181"/>
      <c r="AG13" s="181"/>
      <c r="AH13" s="181"/>
      <c r="AI13" s="181"/>
      <c r="AJ13" s="181"/>
      <c r="AK13" s="181"/>
      <c r="AL13" s="181"/>
      <c r="AM13" s="181"/>
      <c r="AN13" s="181"/>
      <c r="AO13" s="181"/>
      <c r="AP13" s="181"/>
      <c r="AQ13" s="181"/>
      <c r="AR13" s="181"/>
      <c r="AS13" s="181"/>
      <c r="AT13" s="181"/>
      <c r="AU13" s="181"/>
      <c r="AV13" s="181"/>
      <c r="AW13" s="181"/>
      <c r="AX13" s="181"/>
      <c r="AY13" s="181"/>
      <c r="AZ13" s="181"/>
      <c r="BA13" s="181"/>
      <c r="BB13" s="181"/>
      <c r="BC13" s="181"/>
      <c r="BD13" s="181"/>
      <c r="BE13" s="181"/>
    </row>
    <row r="14" spans="1:57" s="185" customFormat="1" ht="12.95" customHeight="1" x14ac:dyDescent="0.2">
      <c r="A14" s="23" t="s">
        <v>22</v>
      </c>
      <c r="B14" s="23">
        <v>0</v>
      </c>
      <c r="C14" s="23">
        <v>0</v>
      </c>
      <c r="D14" s="332">
        <v>0</v>
      </c>
      <c r="E14" s="23"/>
      <c r="F14" s="23">
        <v>0</v>
      </c>
      <c r="G14" s="23">
        <v>0</v>
      </c>
      <c r="H14" s="341">
        <v>0</v>
      </c>
      <c r="I14" s="310"/>
      <c r="J14" s="23">
        <v>0</v>
      </c>
      <c r="K14" s="23">
        <v>0</v>
      </c>
      <c r="L14" s="23">
        <v>0</v>
      </c>
      <c r="M14" s="23">
        <v>0</v>
      </c>
      <c r="N14" s="341">
        <v>0</v>
      </c>
      <c r="O14" s="23"/>
      <c r="P14" s="23" t="s">
        <v>22</v>
      </c>
      <c r="Q14" s="442">
        <v>0</v>
      </c>
      <c r="R14" s="442">
        <v>0</v>
      </c>
      <c r="S14" s="442">
        <v>0</v>
      </c>
      <c r="T14" s="456">
        <v>0</v>
      </c>
      <c r="U14" s="181"/>
      <c r="V14" s="181"/>
      <c r="W14" s="181"/>
      <c r="X14" s="181"/>
      <c r="Y14" s="181"/>
      <c r="Z14" s="181"/>
      <c r="AA14" s="181"/>
      <c r="AB14" s="181"/>
      <c r="AC14" s="181"/>
      <c r="AD14" s="181"/>
      <c r="AE14" s="181"/>
      <c r="AF14" s="181"/>
      <c r="AG14" s="181"/>
      <c r="AH14" s="181"/>
      <c r="AI14" s="181"/>
      <c r="AJ14" s="181"/>
      <c r="AK14" s="181"/>
      <c r="AL14" s="181"/>
      <c r="AM14" s="181"/>
      <c r="AN14" s="181"/>
      <c r="AO14" s="181"/>
      <c r="AP14" s="181"/>
      <c r="AQ14" s="181"/>
      <c r="AR14" s="181"/>
      <c r="AS14" s="181"/>
      <c r="AT14" s="181"/>
      <c r="AU14" s="181"/>
      <c r="AV14" s="181"/>
      <c r="AW14" s="181"/>
      <c r="AX14" s="181"/>
      <c r="AY14" s="181"/>
      <c r="AZ14" s="181"/>
      <c r="BA14" s="181"/>
      <c r="BB14" s="181"/>
      <c r="BC14" s="181"/>
      <c r="BD14" s="181"/>
      <c r="BE14" s="181"/>
    </row>
    <row r="15" spans="1:57" s="185" customFormat="1" ht="12.95" customHeight="1" x14ac:dyDescent="0.2">
      <c r="A15" s="23" t="s">
        <v>23</v>
      </c>
      <c r="B15" s="23">
        <v>0</v>
      </c>
      <c r="C15" s="23">
        <v>0</v>
      </c>
      <c r="D15" s="332">
        <v>0</v>
      </c>
      <c r="E15" s="23"/>
      <c r="F15" s="23">
        <v>0</v>
      </c>
      <c r="G15" s="23">
        <v>0</v>
      </c>
      <c r="H15" s="341">
        <v>0</v>
      </c>
      <c r="I15" s="310"/>
      <c r="J15" s="23">
        <v>0</v>
      </c>
      <c r="K15" s="23">
        <v>0</v>
      </c>
      <c r="L15" s="23">
        <v>0</v>
      </c>
      <c r="M15" s="23">
        <v>0</v>
      </c>
      <c r="N15" s="341">
        <v>0</v>
      </c>
      <c r="O15" s="23"/>
      <c r="P15" s="23" t="s">
        <v>23</v>
      </c>
      <c r="Q15" s="442">
        <v>0</v>
      </c>
      <c r="R15" s="442">
        <v>0</v>
      </c>
      <c r="S15" s="442">
        <v>0</v>
      </c>
      <c r="T15" s="456">
        <v>0</v>
      </c>
      <c r="U15" s="181"/>
      <c r="V15" s="181"/>
      <c r="W15" s="181"/>
      <c r="X15" s="181"/>
      <c r="Y15" s="181"/>
      <c r="Z15" s="181"/>
      <c r="AA15" s="181"/>
      <c r="AB15" s="181"/>
      <c r="AC15" s="181"/>
      <c r="AD15" s="181"/>
      <c r="AE15" s="181"/>
      <c r="AF15" s="181"/>
      <c r="AG15" s="181"/>
      <c r="AH15" s="181"/>
      <c r="AI15" s="181"/>
      <c r="AJ15" s="181"/>
      <c r="AK15" s="181"/>
      <c r="AL15" s="181"/>
      <c r="AM15" s="181"/>
      <c r="AN15" s="181"/>
      <c r="AO15" s="181"/>
      <c r="AP15" s="181"/>
      <c r="AQ15" s="181"/>
      <c r="AR15" s="181"/>
      <c r="AS15" s="181"/>
      <c r="AT15" s="181"/>
      <c r="AU15" s="181"/>
      <c r="AV15" s="181"/>
      <c r="AW15" s="181"/>
      <c r="AX15" s="181"/>
      <c r="AY15" s="181"/>
      <c r="AZ15" s="181"/>
      <c r="BA15" s="181"/>
      <c r="BB15" s="181"/>
      <c r="BC15" s="181"/>
      <c r="BD15" s="181"/>
      <c r="BE15" s="181"/>
    </row>
    <row r="16" spans="1:57" s="185" customFormat="1" ht="12.95" customHeight="1" x14ac:dyDescent="0.2">
      <c r="A16" s="23" t="s">
        <v>24</v>
      </c>
      <c r="B16" s="23">
        <v>0</v>
      </c>
      <c r="C16" s="23">
        <v>0</v>
      </c>
      <c r="D16" s="332">
        <v>0</v>
      </c>
      <c r="E16" s="23"/>
      <c r="F16" s="23">
        <v>0</v>
      </c>
      <c r="G16" s="23">
        <v>0</v>
      </c>
      <c r="H16" s="341">
        <v>0</v>
      </c>
      <c r="I16" s="310"/>
      <c r="J16" s="23">
        <v>0</v>
      </c>
      <c r="K16" s="23">
        <v>0</v>
      </c>
      <c r="L16" s="23">
        <v>0</v>
      </c>
      <c r="M16" s="23">
        <v>0</v>
      </c>
      <c r="N16" s="341">
        <v>0</v>
      </c>
      <c r="O16" s="23"/>
      <c r="P16" s="23" t="s">
        <v>24</v>
      </c>
      <c r="Q16" s="442">
        <v>0</v>
      </c>
      <c r="R16" s="442">
        <v>0</v>
      </c>
      <c r="S16" s="442">
        <v>0</v>
      </c>
      <c r="T16" s="456">
        <v>0</v>
      </c>
      <c r="U16" s="181"/>
      <c r="V16" s="181"/>
      <c r="W16" s="181"/>
      <c r="X16" s="181"/>
      <c r="Y16" s="181"/>
      <c r="Z16" s="181"/>
      <c r="AA16" s="181"/>
      <c r="AB16" s="181"/>
      <c r="AC16" s="181"/>
      <c r="AD16" s="181"/>
      <c r="AE16" s="181"/>
      <c r="AF16" s="181"/>
      <c r="AG16" s="181"/>
      <c r="AH16" s="181"/>
      <c r="AI16" s="181"/>
      <c r="AJ16" s="181"/>
      <c r="AK16" s="181"/>
      <c r="AL16" s="181"/>
      <c r="AM16" s="181"/>
      <c r="AN16" s="181"/>
      <c r="AO16" s="181"/>
      <c r="AP16" s="181"/>
      <c r="AQ16" s="181"/>
      <c r="AR16" s="181"/>
      <c r="AS16" s="181"/>
      <c r="AT16" s="181"/>
      <c r="AU16" s="181"/>
      <c r="AV16" s="181"/>
      <c r="AW16" s="181"/>
      <c r="AX16" s="181"/>
      <c r="AY16" s="181"/>
      <c r="AZ16" s="181"/>
      <c r="BA16" s="181"/>
      <c r="BB16" s="181"/>
      <c r="BC16" s="181"/>
      <c r="BD16" s="181"/>
      <c r="BE16" s="181"/>
    </row>
    <row r="17" spans="1:57" s="185" customFormat="1" ht="12.95" customHeight="1" x14ac:dyDescent="0.2">
      <c r="A17" s="23" t="s">
        <v>25</v>
      </c>
      <c r="B17" s="23">
        <v>0</v>
      </c>
      <c r="C17" s="23">
        <v>0</v>
      </c>
      <c r="D17" s="332">
        <v>0</v>
      </c>
      <c r="E17" s="23"/>
      <c r="F17" s="23">
        <v>0</v>
      </c>
      <c r="G17" s="23">
        <v>0</v>
      </c>
      <c r="H17" s="341">
        <v>0</v>
      </c>
      <c r="I17" s="310"/>
      <c r="J17" s="23">
        <v>0</v>
      </c>
      <c r="K17" s="23">
        <v>0</v>
      </c>
      <c r="L17" s="23">
        <v>0</v>
      </c>
      <c r="M17" s="23">
        <v>0</v>
      </c>
      <c r="N17" s="341">
        <v>0</v>
      </c>
      <c r="O17" s="23"/>
      <c r="P17" s="23" t="s">
        <v>25</v>
      </c>
      <c r="Q17" s="442">
        <v>0</v>
      </c>
      <c r="R17" s="442">
        <v>0</v>
      </c>
      <c r="S17" s="442">
        <v>0</v>
      </c>
      <c r="T17" s="456">
        <v>0</v>
      </c>
      <c r="U17" s="181"/>
      <c r="V17" s="181"/>
      <c r="W17" s="181"/>
      <c r="X17" s="181"/>
      <c r="Y17" s="181"/>
      <c r="Z17" s="181"/>
      <c r="AA17" s="181"/>
      <c r="AB17" s="181"/>
      <c r="AC17" s="181"/>
      <c r="AD17" s="181"/>
      <c r="AE17" s="181"/>
      <c r="AF17" s="181"/>
      <c r="AG17" s="181"/>
      <c r="AH17" s="181"/>
      <c r="AI17" s="181"/>
      <c r="AJ17" s="181"/>
      <c r="AK17" s="181"/>
      <c r="AL17" s="181"/>
      <c r="AM17" s="181"/>
      <c r="AN17" s="181"/>
      <c r="AO17" s="181"/>
      <c r="AP17" s="181"/>
      <c r="AQ17" s="181"/>
      <c r="AR17" s="181"/>
      <c r="AS17" s="181"/>
      <c r="AT17" s="181"/>
      <c r="AU17" s="181"/>
      <c r="AV17" s="181"/>
      <c r="AW17" s="181"/>
      <c r="AX17" s="181"/>
      <c r="AY17" s="181"/>
      <c r="AZ17" s="181"/>
      <c r="BA17" s="181"/>
      <c r="BB17" s="181"/>
      <c r="BC17" s="181"/>
      <c r="BD17" s="181"/>
      <c r="BE17" s="181"/>
    </row>
    <row r="18" spans="1:57" s="262" customFormat="1" ht="12.95" customHeight="1" thickBot="1" x14ac:dyDescent="0.25">
      <c r="A18" s="262" t="s">
        <v>26</v>
      </c>
      <c r="B18" s="263">
        <v>0</v>
      </c>
      <c r="C18" s="263">
        <v>0</v>
      </c>
      <c r="D18" s="332">
        <v>0</v>
      </c>
      <c r="F18" s="263">
        <v>0</v>
      </c>
      <c r="G18" s="263">
        <v>0</v>
      </c>
      <c r="H18" s="343">
        <v>0</v>
      </c>
      <c r="I18" s="312"/>
      <c r="J18" s="263">
        <v>0</v>
      </c>
      <c r="K18" s="263">
        <v>0</v>
      </c>
      <c r="L18" s="263">
        <v>0</v>
      </c>
      <c r="M18" s="263">
        <v>0</v>
      </c>
      <c r="N18" s="343">
        <v>0</v>
      </c>
      <c r="P18" s="23" t="s">
        <v>26</v>
      </c>
      <c r="Q18" s="444">
        <v>0</v>
      </c>
      <c r="R18" s="444">
        <v>0</v>
      </c>
      <c r="S18" s="444">
        <v>0</v>
      </c>
      <c r="T18" s="456">
        <v>0</v>
      </c>
      <c r="U18" s="181"/>
      <c r="V18" s="181"/>
      <c r="W18" s="181"/>
      <c r="X18" s="181"/>
      <c r="Y18" s="181"/>
      <c r="Z18" s="181"/>
      <c r="AA18" s="181"/>
      <c r="AB18" s="181"/>
      <c r="AC18" s="181"/>
      <c r="AD18" s="181"/>
      <c r="AE18" s="181"/>
      <c r="AF18" s="181"/>
      <c r="AG18" s="181"/>
      <c r="AH18" s="181"/>
      <c r="AI18" s="181"/>
      <c r="AJ18" s="181"/>
      <c r="AK18" s="181"/>
      <c r="AL18" s="181"/>
      <c r="AM18" s="181"/>
      <c r="AN18" s="181"/>
      <c r="AO18" s="181"/>
      <c r="AP18" s="181"/>
      <c r="AQ18" s="181"/>
      <c r="AR18" s="181"/>
      <c r="AS18" s="181"/>
      <c r="AT18" s="181"/>
      <c r="AU18" s="181"/>
      <c r="AV18" s="181"/>
      <c r="AW18" s="181"/>
      <c r="AX18" s="181"/>
      <c r="AY18" s="181"/>
      <c r="AZ18" s="181"/>
      <c r="BA18" s="181"/>
      <c r="BB18" s="181"/>
      <c r="BC18" s="181"/>
      <c r="BD18" s="181"/>
      <c r="BE18" s="181"/>
    </row>
    <row r="19" spans="1:57" s="22" customFormat="1" ht="12.95" customHeight="1" thickBot="1" x14ac:dyDescent="0.25">
      <c r="A19" s="23" t="s">
        <v>20</v>
      </c>
      <c r="B19" s="24">
        <v>0</v>
      </c>
      <c r="C19" s="24">
        <v>0</v>
      </c>
      <c r="D19" s="331">
        <v>0</v>
      </c>
      <c r="E19" s="23"/>
      <c r="F19" s="24">
        <v>0</v>
      </c>
      <c r="G19" s="24">
        <v>0</v>
      </c>
      <c r="H19" s="344">
        <v>0</v>
      </c>
      <c r="I19" s="313"/>
      <c r="J19" s="24">
        <v>0</v>
      </c>
      <c r="K19" s="24">
        <v>0</v>
      </c>
      <c r="L19" s="24">
        <v>0</v>
      </c>
      <c r="M19" s="24">
        <v>0</v>
      </c>
      <c r="N19" s="344">
        <v>0</v>
      </c>
      <c r="O19" s="23"/>
      <c r="P19" s="23" t="s">
        <v>20</v>
      </c>
      <c r="Q19" s="455">
        <v>0</v>
      </c>
      <c r="R19" s="455">
        <v>0</v>
      </c>
      <c r="S19" s="455">
        <v>0</v>
      </c>
      <c r="T19" s="454">
        <v>0</v>
      </c>
      <c r="U19" s="181"/>
      <c r="V19" s="181"/>
      <c r="W19" s="181"/>
      <c r="X19" s="181"/>
      <c r="Y19" s="181"/>
      <c r="Z19" s="181"/>
      <c r="AA19" s="181"/>
      <c r="AB19" s="181"/>
      <c r="AC19" s="181"/>
      <c r="AD19" s="181"/>
      <c r="AE19" s="181"/>
      <c r="AF19" s="181"/>
      <c r="AG19" s="181"/>
      <c r="AH19" s="181"/>
      <c r="AI19" s="181"/>
      <c r="AJ19" s="181"/>
      <c r="AK19" s="181"/>
      <c r="AL19" s="181"/>
      <c r="AM19" s="181"/>
      <c r="AN19" s="181"/>
      <c r="AO19" s="181"/>
      <c r="AP19" s="181"/>
      <c r="AQ19" s="181"/>
      <c r="AR19" s="181"/>
      <c r="AS19" s="181"/>
      <c r="AT19" s="181"/>
      <c r="AU19" s="181"/>
      <c r="AV19" s="181"/>
      <c r="AW19" s="181"/>
      <c r="AX19" s="181"/>
      <c r="AY19" s="181"/>
      <c r="AZ19" s="181"/>
      <c r="BA19" s="181"/>
      <c r="BB19" s="181"/>
      <c r="BC19" s="181"/>
      <c r="BD19" s="181"/>
      <c r="BE19" s="181"/>
    </row>
    <row r="20" spans="1:57" ht="12.95" customHeight="1" x14ac:dyDescent="0.2">
      <c r="A20" s="28"/>
      <c r="B20" s="28"/>
      <c r="C20" s="28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32"/>
      <c r="P20" s="189"/>
      <c r="Q20" s="169"/>
      <c r="R20" s="169"/>
      <c r="S20" s="174"/>
      <c r="T20" s="169"/>
      <c r="U20" s="181"/>
      <c r="V20" s="181"/>
      <c r="W20" s="181"/>
      <c r="X20" s="181"/>
      <c r="Y20" s="181"/>
      <c r="Z20" s="181"/>
      <c r="AA20" s="181"/>
      <c r="AB20" s="181"/>
      <c r="AC20" s="181"/>
      <c r="AD20" s="181"/>
      <c r="AE20" s="181"/>
      <c r="AF20" s="181"/>
      <c r="AG20" s="181"/>
      <c r="AH20" s="181"/>
      <c r="AI20" s="181"/>
      <c r="AJ20" s="181"/>
      <c r="AK20" s="181"/>
      <c r="AL20" s="181"/>
      <c r="AM20" s="181"/>
      <c r="AN20" s="181"/>
      <c r="AO20" s="181"/>
      <c r="AP20" s="181"/>
      <c r="AQ20" s="181"/>
      <c r="AR20" s="181"/>
      <c r="AS20" s="181"/>
      <c r="AT20" s="181"/>
      <c r="AU20" s="181"/>
      <c r="AV20" s="181"/>
      <c r="AW20" s="181"/>
      <c r="AX20" s="181"/>
      <c r="AY20" s="181"/>
      <c r="AZ20" s="181"/>
      <c r="BA20" s="181"/>
      <c r="BB20" s="181"/>
      <c r="BC20" s="181"/>
      <c r="BD20" s="181"/>
      <c r="BE20" s="181"/>
    </row>
    <row r="21" spans="1:57" s="181" customFormat="1" ht="12.95" customHeight="1" thickBot="1" x14ac:dyDescent="0.25">
      <c r="A21" s="178"/>
      <c r="B21" s="167"/>
      <c r="C21" s="167"/>
      <c r="D21" s="167"/>
      <c r="E21" s="167"/>
      <c r="F21" s="167"/>
      <c r="G21" s="167"/>
      <c r="H21" s="167"/>
      <c r="I21" s="167"/>
      <c r="J21" s="167"/>
      <c r="K21" s="167"/>
      <c r="L21" s="167"/>
      <c r="M21" s="167"/>
      <c r="N21" s="167"/>
      <c r="O21" s="167"/>
      <c r="P21" s="168"/>
      <c r="Q21" s="168"/>
      <c r="R21" s="168"/>
      <c r="S21" s="167"/>
      <c r="T21" s="167"/>
    </row>
    <row r="22" spans="1:57" s="181" customFormat="1" ht="12.95" customHeight="1" x14ac:dyDescent="0.2">
      <c r="A22" s="670"/>
      <c r="B22" s="671"/>
      <c r="C22" s="671"/>
      <c r="D22" s="671"/>
      <c r="E22" s="671"/>
      <c r="F22" s="671"/>
      <c r="G22" s="671"/>
      <c r="H22" s="671"/>
      <c r="I22" s="671"/>
      <c r="J22" s="671"/>
      <c r="K22" s="671"/>
      <c r="L22" s="671"/>
      <c r="M22" s="671"/>
      <c r="N22" s="671"/>
      <c r="O22" s="671"/>
      <c r="P22" s="26"/>
      <c r="Q22" s="26"/>
      <c r="R22" s="26"/>
      <c r="S22" s="671"/>
      <c r="T22" s="671"/>
    </row>
    <row r="23" spans="1:57" s="181" customFormat="1" ht="12.95" customHeight="1" x14ac:dyDescent="0.2">
      <c r="A23" s="186">
        <v>37012</v>
      </c>
      <c r="B23" s="30">
        <v>0</v>
      </c>
      <c r="C23" s="26">
        <v>0</v>
      </c>
      <c r="D23" s="334">
        <v>0</v>
      </c>
      <c r="E23" s="30"/>
      <c r="F23" s="30">
        <v>0</v>
      </c>
      <c r="G23" s="30">
        <v>0</v>
      </c>
      <c r="H23" s="334">
        <v>0</v>
      </c>
      <c r="I23" s="314"/>
      <c r="J23" s="314">
        <v>0</v>
      </c>
      <c r="K23" s="314">
        <v>0</v>
      </c>
      <c r="L23" s="314">
        <v>0</v>
      </c>
      <c r="M23" s="314">
        <v>0</v>
      </c>
      <c r="N23" s="334">
        <v>0</v>
      </c>
      <c r="O23" s="30"/>
      <c r="P23" s="186">
        <v>37012</v>
      </c>
      <c r="Q23" s="445">
        <v>0</v>
      </c>
      <c r="R23" s="446">
        <v>0</v>
      </c>
      <c r="S23" s="446">
        <v>0</v>
      </c>
      <c r="T23" s="446">
        <v>0</v>
      </c>
    </row>
    <row r="24" spans="1:57" s="181" customFormat="1" ht="12.95" customHeight="1" x14ac:dyDescent="0.2">
      <c r="A24" s="187">
        <v>37043</v>
      </c>
      <c r="B24" s="183">
        <v>0</v>
      </c>
      <c r="C24" s="190">
        <v>0</v>
      </c>
      <c r="D24" s="336">
        <v>0</v>
      </c>
      <c r="E24" s="183"/>
      <c r="F24" s="183">
        <v>0</v>
      </c>
      <c r="G24" s="183">
        <v>0</v>
      </c>
      <c r="H24" s="336">
        <v>0</v>
      </c>
      <c r="I24" s="315"/>
      <c r="J24" s="315">
        <v>0</v>
      </c>
      <c r="K24" s="315">
        <v>0</v>
      </c>
      <c r="L24" s="315">
        <v>0</v>
      </c>
      <c r="M24" s="315">
        <v>0</v>
      </c>
      <c r="N24" s="336">
        <v>0</v>
      </c>
      <c r="O24" s="183"/>
      <c r="P24" s="187">
        <v>37043</v>
      </c>
      <c r="Q24" s="448">
        <v>0</v>
      </c>
      <c r="R24" s="449">
        <v>0</v>
      </c>
      <c r="S24" s="449">
        <v>0</v>
      </c>
      <c r="T24" s="449">
        <v>0</v>
      </c>
    </row>
    <row r="25" spans="1:57" s="181" customFormat="1" ht="12.95" customHeight="1" x14ac:dyDescent="0.2">
      <c r="A25" s="186">
        <v>37073</v>
      </c>
      <c r="B25" s="30">
        <v>0</v>
      </c>
      <c r="C25" s="26">
        <v>0</v>
      </c>
      <c r="D25" s="334">
        <v>0</v>
      </c>
      <c r="E25" s="30"/>
      <c r="F25" s="30">
        <v>0</v>
      </c>
      <c r="G25" s="30">
        <v>0</v>
      </c>
      <c r="H25" s="334">
        <v>0</v>
      </c>
      <c r="I25" s="314"/>
      <c r="J25" s="314">
        <v>0</v>
      </c>
      <c r="K25" s="314">
        <v>0</v>
      </c>
      <c r="L25" s="314">
        <v>0</v>
      </c>
      <c r="M25" s="314">
        <v>0</v>
      </c>
      <c r="N25" s="334">
        <v>0</v>
      </c>
      <c r="O25" s="30"/>
      <c r="P25" s="186">
        <v>37073</v>
      </c>
      <c r="Q25" s="445">
        <v>0</v>
      </c>
      <c r="R25" s="446">
        <v>0</v>
      </c>
      <c r="S25" s="446">
        <v>0</v>
      </c>
      <c r="T25" s="446">
        <v>0</v>
      </c>
    </row>
    <row r="26" spans="1:57" s="260" customFormat="1" ht="12.95" customHeight="1" x14ac:dyDescent="0.2">
      <c r="A26" s="186">
        <v>37104</v>
      </c>
      <c r="B26" s="30">
        <v>0</v>
      </c>
      <c r="C26" s="26">
        <v>0</v>
      </c>
      <c r="D26" s="334">
        <v>0</v>
      </c>
      <c r="E26" s="30"/>
      <c r="F26" s="30">
        <v>0</v>
      </c>
      <c r="G26" s="30">
        <v>0</v>
      </c>
      <c r="H26" s="334">
        <v>0</v>
      </c>
      <c r="I26" s="314"/>
      <c r="J26" s="314">
        <v>0</v>
      </c>
      <c r="K26" s="314">
        <v>0</v>
      </c>
      <c r="L26" s="314">
        <v>0</v>
      </c>
      <c r="M26" s="314">
        <v>0</v>
      </c>
      <c r="N26" s="334">
        <v>0</v>
      </c>
      <c r="O26" s="30"/>
      <c r="P26" s="186">
        <v>37104</v>
      </c>
      <c r="Q26" s="445">
        <v>0</v>
      </c>
      <c r="R26" s="446">
        <v>0</v>
      </c>
      <c r="S26" s="446">
        <v>0</v>
      </c>
      <c r="T26" s="446">
        <v>0</v>
      </c>
      <c r="U26" s="181"/>
      <c r="V26" s="181"/>
      <c r="W26" s="181"/>
      <c r="X26" s="181"/>
      <c r="Y26" s="181"/>
      <c r="Z26" s="181"/>
      <c r="AA26" s="181"/>
      <c r="AB26" s="181"/>
      <c r="AC26" s="181"/>
      <c r="AD26" s="181"/>
      <c r="AE26" s="181"/>
      <c r="AF26" s="181"/>
      <c r="AG26" s="181"/>
      <c r="AH26" s="181"/>
      <c r="AI26" s="181"/>
      <c r="AJ26" s="181"/>
      <c r="AK26" s="181"/>
      <c r="AL26" s="181"/>
      <c r="AM26" s="181"/>
      <c r="AN26" s="181"/>
      <c r="AO26" s="181"/>
      <c r="AP26" s="181"/>
      <c r="AQ26" s="181"/>
      <c r="AR26" s="181"/>
      <c r="AS26" s="181"/>
      <c r="AT26" s="181"/>
      <c r="AU26" s="181"/>
      <c r="AV26" s="181"/>
      <c r="AW26" s="181"/>
      <c r="AX26" s="181"/>
      <c r="AY26" s="181"/>
      <c r="AZ26" s="181"/>
      <c r="BA26" s="181"/>
      <c r="BB26" s="181"/>
      <c r="BC26" s="181"/>
      <c r="BD26" s="181"/>
      <c r="BE26" s="181"/>
    </row>
    <row r="27" spans="1:57" s="181" customFormat="1" ht="12.95" customHeight="1" x14ac:dyDescent="0.2">
      <c r="A27" s="187">
        <v>37135</v>
      </c>
      <c r="B27" s="183">
        <v>0</v>
      </c>
      <c r="C27" s="190">
        <v>0</v>
      </c>
      <c r="D27" s="336">
        <v>0</v>
      </c>
      <c r="E27" s="183"/>
      <c r="F27" s="183">
        <v>0</v>
      </c>
      <c r="G27" s="183">
        <v>0</v>
      </c>
      <c r="H27" s="336">
        <v>0</v>
      </c>
      <c r="I27" s="315"/>
      <c r="J27" s="315">
        <v>0</v>
      </c>
      <c r="K27" s="315">
        <v>0</v>
      </c>
      <c r="L27" s="315">
        <v>0</v>
      </c>
      <c r="M27" s="315">
        <v>0</v>
      </c>
      <c r="N27" s="336">
        <v>0</v>
      </c>
      <c r="O27" s="183"/>
      <c r="P27" s="187">
        <v>37135</v>
      </c>
      <c r="Q27" s="448">
        <v>0</v>
      </c>
      <c r="R27" s="449">
        <v>0</v>
      </c>
      <c r="S27" s="449">
        <v>0</v>
      </c>
      <c r="T27" s="449">
        <v>0</v>
      </c>
    </row>
    <row r="28" spans="1:57" s="181" customFormat="1" ht="12.95" customHeight="1" x14ac:dyDescent="0.2">
      <c r="A28" s="186">
        <v>37165</v>
      </c>
      <c r="B28" s="30">
        <v>0</v>
      </c>
      <c r="C28" s="26">
        <v>0</v>
      </c>
      <c r="D28" s="334">
        <v>0</v>
      </c>
      <c r="E28" s="30"/>
      <c r="F28" s="30">
        <v>0</v>
      </c>
      <c r="G28" s="30">
        <v>0</v>
      </c>
      <c r="H28" s="334">
        <v>0</v>
      </c>
      <c r="I28" s="314"/>
      <c r="J28" s="314">
        <v>0</v>
      </c>
      <c r="K28" s="314">
        <v>0</v>
      </c>
      <c r="L28" s="314">
        <v>0</v>
      </c>
      <c r="M28" s="314">
        <v>0</v>
      </c>
      <c r="N28" s="334">
        <v>0</v>
      </c>
      <c r="O28" s="30"/>
      <c r="P28" s="186">
        <v>37165</v>
      </c>
      <c r="Q28" s="445">
        <v>0</v>
      </c>
      <c r="R28" s="446">
        <v>0</v>
      </c>
      <c r="S28" s="446">
        <v>0</v>
      </c>
      <c r="T28" s="446">
        <v>0</v>
      </c>
    </row>
    <row r="29" spans="1:57" s="181" customFormat="1" ht="12.95" customHeight="1" x14ac:dyDescent="0.2">
      <c r="A29" s="186">
        <v>37196</v>
      </c>
      <c r="B29" s="30">
        <v>0</v>
      </c>
      <c r="C29" s="26">
        <v>0</v>
      </c>
      <c r="D29" s="334">
        <v>0</v>
      </c>
      <c r="E29" s="30"/>
      <c r="F29" s="30">
        <v>0</v>
      </c>
      <c r="G29" s="30">
        <v>0</v>
      </c>
      <c r="H29" s="334">
        <v>0</v>
      </c>
      <c r="I29" s="314"/>
      <c r="J29" s="314">
        <v>0</v>
      </c>
      <c r="K29" s="314">
        <v>0</v>
      </c>
      <c r="L29" s="314">
        <v>0</v>
      </c>
      <c r="M29" s="314">
        <v>0</v>
      </c>
      <c r="N29" s="334">
        <v>0</v>
      </c>
      <c r="O29" s="30"/>
      <c r="P29" s="186">
        <v>37196</v>
      </c>
      <c r="Q29" s="445">
        <v>0</v>
      </c>
      <c r="R29" s="446">
        <v>0</v>
      </c>
      <c r="S29" s="446">
        <v>0</v>
      </c>
      <c r="T29" s="446">
        <v>0</v>
      </c>
    </row>
    <row r="30" spans="1:57" s="181" customFormat="1" ht="12.95" customHeight="1" thickBot="1" x14ac:dyDescent="0.25">
      <c r="A30" s="251">
        <v>37226</v>
      </c>
      <c r="B30" s="231">
        <v>0</v>
      </c>
      <c r="C30" s="168">
        <v>0</v>
      </c>
      <c r="D30" s="338">
        <v>0</v>
      </c>
      <c r="E30" s="231"/>
      <c r="F30" s="231">
        <v>0</v>
      </c>
      <c r="G30" s="231">
        <v>0</v>
      </c>
      <c r="H30" s="338">
        <v>0</v>
      </c>
      <c r="I30" s="317"/>
      <c r="J30" s="317">
        <v>0</v>
      </c>
      <c r="K30" s="317">
        <v>0</v>
      </c>
      <c r="L30" s="317">
        <v>0</v>
      </c>
      <c r="M30" s="317">
        <v>0</v>
      </c>
      <c r="N30" s="338">
        <v>0</v>
      </c>
      <c r="O30" s="231"/>
      <c r="P30" s="251">
        <v>37226</v>
      </c>
      <c r="Q30" s="451">
        <v>0</v>
      </c>
      <c r="R30" s="452">
        <v>0</v>
      </c>
      <c r="S30" s="452">
        <v>0</v>
      </c>
      <c r="T30" s="452">
        <v>0</v>
      </c>
    </row>
    <row r="31" spans="1:57" s="181" customFormat="1" ht="12.95" customHeight="1" x14ac:dyDescent="0.2">
      <c r="A31" s="186">
        <v>37257</v>
      </c>
      <c r="B31" s="30">
        <v>0</v>
      </c>
      <c r="C31" s="26">
        <v>0</v>
      </c>
      <c r="D31" s="334">
        <v>0</v>
      </c>
      <c r="E31" s="30"/>
      <c r="F31" s="30">
        <v>0</v>
      </c>
      <c r="G31" s="30">
        <v>0</v>
      </c>
      <c r="H31" s="334">
        <v>0</v>
      </c>
      <c r="I31" s="314"/>
      <c r="J31" s="314">
        <v>0</v>
      </c>
      <c r="K31" s="314">
        <v>0</v>
      </c>
      <c r="L31" s="314">
        <v>0</v>
      </c>
      <c r="M31" s="314">
        <v>0</v>
      </c>
      <c r="N31" s="334">
        <v>0</v>
      </c>
      <c r="O31" s="30"/>
      <c r="P31" s="186">
        <v>37257</v>
      </c>
      <c r="Q31" s="445">
        <v>0</v>
      </c>
      <c r="R31" s="446">
        <v>0</v>
      </c>
      <c r="S31" s="446">
        <v>0</v>
      </c>
      <c r="T31" s="446">
        <v>0</v>
      </c>
    </row>
    <row r="32" spans="1:57" s="264" customFormat="1" ht="12.95" customHeight="1" thickBot="1" x14ac:dyDescent="0.25">
      <c r="A32" s="186">
        <v>37288</v>
      </c>
      <c r="B32" s="30">
        <v>0</v>
      </c>
      <c r="C32" s="26">
        <v>0</v>
      </c>
      <c r="D32" s="335">
        <v>0</v>
      </c>
      <c r="E32" s="26"/>
      <c r="F32" s="30">
        <v>0</v>
      </c>
      <c r="G32" s="30">
        <v>0</v>
      </c>
      <c r="H32" s="335">
        <v>0</v>
      </c>
      <c r="I32" s="26"/>
      <c r="J32" s="26">
        <v>0</v>
      </c>
      <c r="K32" s="26">
        <v>0</v>
      </c>
      <c r="L32" s="26">
        <v>0</v>
      </c>
      <c r="M32" s="26">
        <v>0</v>
      </c>
      <c r="N32" s="335">
        <v>0</v>
      </c>
      <c r="O32" s="26"/>
      <c r="P32" s="188">
        <v>37288</v>
      </c>
      <c r="Q32" s="447">
        <v>0</v>
      </c>
      <c r="R32" s="447">
        <v>0</v>
      </c>
      <c r="S32" s="447">
        <v>0</v>
      </c>
      <c r="T32" s="447">
        <v>0</v>
      </c>
      <c r="U32" s="181"/>
      <c r="V32" s="181"/>
      <c r="W32" s="181"/>
      <c r="X32" s="181"/>
      <c r="Y32" s="181"/>
      <c r="Z32" s="181"/>
      <c r="AA32" s="181"/>
      <c r="AB32" s="181"/>
      <c r="AC32" s="181"/>
      <c r="AD32" s="181"/>
      <c r="AE32" s="181"/>
      <c r="AF32" s="181"/>
      <c r="AG32" s="181"/>
      <c r="AH32" s="181"/>
      <c r="AI32" s="181"/>
      <c r="AJ32" s="181"/>
      <c r="AK32" s="181"/>
      <c r="AL32" s="181"/>
      <c r="AM32" s="181"/>
      <c r="AN32" s="181"/>
      <c r="AO32" s="181"/>
      <c r="AP32" s="181"/>
      <c r="AQ32" s="181"/>
      <c r="AR32" s="181"/>
      <c r="AS32" s="181"/>
      <c r="AT32" s="181"/>
      <c r="AU32" s="181"/>
      <c r="AV32" s="181"/>
      <c r="AW32" s="181"/>
      <c r="AX32" s="181"/>
      <c r="AY32" s="181"/>
      <c r="AZ32" s="181"/>
      <c r="BA32" s="181"/>
      <c r="BB32" s="181"/>
      <c r="BC32" s="181"/>
      <c r="BD32" s="181"/>
      <c r="BE32" s="181"/>
    </row>
    <row r="33" spans="1:57" s="181" customFormat="1" ht="12.95" customHeight="1" x14ac:dyDescent="0.2">
      <c r="A33" s="187">
        <v>37316</v>
      </c>
      <c r="B33" s="183">
        <v>0</v>
      </c>
      <c r="C33" s="190">
        <v>0</v>
      </c>
      <c r="D33" s="336">
        <v>0</v>
      </c>
      <c r="E33" s="183"/>
      <c r="F33" s="183">
        <v>0</v>
      </c>
      <c r="G33" s="183">
        <v>0</v>
      </c>
      <c r="H33" s="336">
        <v>0</v>
      </c>
      <c r="I33" s="315"/>
      <c r="J33" s="315">
        <v>0</v>
      </c>
      <c r="K33" s="315">
        <v>0</v>
      </c>
      <c r="L33" s="315">
        <v>0</v>
      </c>
      <c r="M33" s="315">
        <v>0</v>
      </c>
      <c r="N33" s="336">
        <v>0</v>
      </c>
      <c r="O33" s="183"/>
      <c r="P33" s="187">
        <v>37316</v>
      </c>
      <c r="Q33" s="448">
        <v>0</v>
      </c>
      <c r="R33" s="449">
        <v>0</v>
      </c>
      <c r="S33" s="449">
        <v>0</v>
      </c>
      <c r="T33" s="449">
        <v>0</v>
      </c>
    </row>
    <row r="34" spans="1:57" s="181" customFormat="1" ht="12.95" customHeight="1" x14ac:dyDescent="0.2">
      <c r="A34" s="186">
        <v>37347</v>
      </c>
      <c r="B34" s="30">
        <v>0</v>
      </c>
      <c r="C34" s="26">
        <v>0</v>
      </c>
      <c r="D34" s="337">
        <v>0</v>
      </c>
      <c r="E34" s="30"/>
      <c r="F34" s="30">
        <v>0</v>
      </c>
      <c r="G34" s="30">
        <v>0</v>
      </c>
      <c r="H34" s="337">
        <v>0</v>
      </c>
      <c r="I34" s="316"/>
      <c r="J34" s="316">
        <v>0</v>
      </c>
      <c r="K34" s="316">
        <v>0</v>
      </c>
      <c r="L34" s="316">
        <v>0</v>
      </c>
      <c r="M34" s="316">
        <v>0</v>
      </c>
      <c r="N34" s="337">
        <v>0</v>
      </c>
      <c r="O34" s="30"/>
      <c r="P34" s="186">
        <v>37347</v>
      </c>
      <c r="Q34" s="445">
        <v>0</v>
      </c>
      <c r="R34" s="450">
        <v>0</v>
      </c>
      <c r="S34" s="450">
        <v>0</v>
      </c>
      <c r="T34" s="450">
        <v>0</v>
      </c>
    </row>
    <row r="35" spans="1:57" s="181" customFormat="1" ht="12.95" customHeight="1" x14ac:dyDescent="0.2">
      <c r="A35" s="186">
        <v>37377</v>
      </c>
      <c r="B35" s="30">
        <v>0</v>
      </c>
      <c r="C35" s="26">
        <v>0</v>
      </c>
      <c r="D35" s="334">
        <v>0</v>
      </c>
      <c r="E35" s="30"/>
      <c r="F35" s="30">
        <v>0</v>
      </c>
      <c r="G35" s="30">
        <v>0</v>
      </c>
      <c r="H35" s="334">
        <v>0</v>
      </c>
      <c r="I35" s="314"/>
      <c r="J35" s="314">
        <v>0</v>
      </c>
      <c r="K35" s="314">
        <v>0</v>
      </c>
      <c r="L35" s="314">
        <v>0</v>
      </c>
      <c r="M35" s="314">
        <v>0</v>
      </c>
      <c r="N35" s="334">
        <v>0</v>
      </c>
      <c r="O35" s="30"/>
      <c r="P35" s="186">
        <v>37377</v>
      </c>
      <c r="Q35" s="445">
        <v>0</v>
      </c>
      <c r="R35" s="446">
        <v>0</v>
      </c>
      <c r="S35" s="446">
        <v>0</v>
      </c>
      <c r="T35" s="446">
        <v>0</v>
      </c>
    </row>
    <row r="36" spans="1:57" s="181" customFormat="1" ht="12.95" customHeight="1" x14ac:dyDescent="0.2">
      <c r="A36" s="187">
        <v>37408</v>
      </c>
      <c r="B36" s="183">
        <v>0</v>
      </c>
      <c r="C36" s="190">
        <v>0</v>
      </c>
      <c r="D36" s="336">
        <v>0</v>
      </c>
      <c r="E36" s="183"/>
      <c r="F36" s="183">
        <v>0</v>
      </c>
      <c r="G36" s="183">
        <v>0</v>
      </c>
      <c r="H36" s="336">
        <v>0</v>
      </c>
      <c r="I36" s="315"/>
      <c r="J36" s="315">
        <v>0</v>
      </c>
      <c r="K36" s="315">
        <v>0</v>
      </c>
      <c r="L36" s="315">
        <v>0</v>
      </c>
      <c r="M36" s="315">
        <v>0</v>
      </c>
      <c r="N36" s="336">
        <v>0</v>
      </c>
      <c r="O36" s="183"/>
      <c r="P36" s="187">
        <v>37408</v>
      </c>
      <c r="Q36" s="448">
        <v>0</v>
      </c>
      <c r="R36" s="449">
        <v>0</v>
      </c>
      <c r="S36" s="449">
        <v>0</v>
      </c>
      <c r="T36" s="449">
        <v>0</v>
      </c>
    </row>
    <row r="37" spans="1:57" s="181" customFormat="1" ht="12.95" customHeight="1" x14ac:dyDescent="0.2">
      <c r="A37" s="186">
        <v>37438</v>
      </c>
      <c r="B37" s="30">
        <v>0</v>
      </c>
      <c r="C37" s="26">
        <v>0</v>
      </c>
      <c r="D37" s="334">
        <v>0</v>
      </c>
      <c r="E37" s="30"/>
      <c r="F37" s="30">
        <v>0</v>
      </c>
      <c r="G37" s="30">
        <v>0</v>
      </c>
      <c r="H37" s="334">
        <v>0</v>
      </c>
      <c r="I37" s="314"/>
      <c r="J37" s="314">
        <v>0</v>
      </c>
      <c r="K37" s="314">
        <v>0</v>
      </c>
      <c r="L37" s="314">
        <v>0</v>
      </c>
      <c r="M37" s="314">
        <v>0</v>
      </c>
      <c r="N37" s="334">
        <v>0</v>
      </c>
      <c r="O37" s="30"/>
      <c r="P37" s="186">
        <v>37438</v>
      </c>
      <c r="Q37" s="445">
        <v>0</v>
      </c>
      <c r="R37" s="446">
        <v>0</v>
      </c>
      <c r="S37" s="446">
        <v>0</v>
      </c>
      <c r="T37" s="446">
        <v>0</v>
      </c>
    </row>
    <row r="38" spans="1:57" s="260" customFormat="1" ht="12.95" customHeight="1" x14ac:dyDescent="0.2">
      <c r="A38" s="186">
        <v>37469</v>
      </c>
      <c r="B38" s="30">
        <v>0</v>
      </c>
      <c r="C38" s="26">
        <v>0</v>
      </c>
      <c r="D38" s="334">
        <v>0</v>
      </c>
      <c r="E38" s="30"/>
      <c r="F38" s="30">
        <v>0</v>
      </c>
      <c r="G38" s="30">
        <v>0</v>
      </c>
      <c r="H38" s="334">
        <v>0</v>
      </c>
      <c r="I38" s="314"/>
      <c r="J38" s="314">
        <v>0</v>
      </c>
      <c r="K38" s="314">
        <v>0</v>
      </c>
      <c r="L38" s="314">
        <v>0</v>
      </c>
      <c r="M38" s="314">
        <v>0</v>
      </c>
      <c r="N38" s="334">
        <v>0</v>
      </c>
      <c r="O38" s="30"/>
      <c r="P38" s="186">
        <v>37469</v>
      </c>
      <c r="Q38" s="445">
        <v>0</v>
      </c>
      <c r="R38" s="446">
        <v>0</v>
      </c>
      <c r="S38" s="446">
        <v>0</v>
      </c>
      <c r="T38" s="446">
        <v>0</v>
      </c>
      <c r="U38" s="181"/>
      <c r="V38" s="181"/>
      <c r="W38" s="181"/>
      <c r="X38" s="181"/>
      <c r="Y38" s="181"/>
      <c r="Z38" s="181"/>
      <c r="AA38" s="181"/>
      <c r="AB38" s="181"/>
      <c r="AC38" s="181"/>
      <c r="AD38" s="181"/>
      <c r="AE38" s="181"/>
      <c r="AF38" s="181"/>
      <c r="AG38" s="181"/>
      <c r="AH38" s="181"/>
      <c r="AI38" s="181"/>
      <c r="AJ38" s="181"/>
      <c r="AK38" s="181"/>
      <c r="AL38" s="181"/>
      <c r="AM38" s="181"/>
      <c r="AN38" s="181"/>
      <c r="AO38" s="181"/>
      <c r="AP38" s="181"/>
      <c r="AQ38" s="181"/>
      <c r="AR38" s="181"/>
      <c r="AS38" s="181"/>
      <c r="AT38" s="181"/>
      <c r="AU38" s="181"/>
      <c r="AV38" s="181"/>
      <c r="AW38" s="181"/>
      <c r="AX38" s="181"/>
      <c r="AY38" s="181"/>
      <c r="AZ38" s="181"/>
      <c r="BA38" s="181"/>
      <c r="BB38" s="181"/>
      <c r="BC38" s="181"/>
      <c r="BD38" s="181"/>
      <c r="BE38" s="181"/>
    </row>
    <row r="39" spans="1:57" s="181" customFormat="1" ht="12.95" customHeight="1" x14ac:dyDescent="0.2">
      <c r="A39" s="187">
        <v>37500</v>
      </c>
      <c r="B39" s="183">
        <v>0</v>
      </c>
      <c r="C39" s="190">
        <v>0</v>
      </c>
      <c r="D39" s="336">
        <v>0</v>
      </c>
      <c r="E39" s="183"/>
      <c r="F39" s="183">
        <v>0</v>
      </c>
      <c r="G39" s="183">
        <v>0</v>
      </c>
      <c r="H39" s="336">
        <v>0</v>
      </c>
      <c r="I39" s="315"/>
      <c r="J39" s="315">
        <v>0</v>
      </c>
      <c r="K39" s="315">
        <v>0</v>
      </c>
      <c r="L39" s="315">
        <v>0</v>
      </c>
      <c r="M39" s="315">
        <v>0</v>
      </c>
      <c r="N39" s="336">
        <v>0</v>
      </c>
      <c r="O39" s="183"/>
      <c r="P39" s="187">
        <v>37500</v>
      </c>
      <c r="Q39" s="448">
        <v>0</v>
      </c>
      <c r="R39" s="449">
        <v>0</v>
      </c>
      <c r="S39" s="449">
        <v>0</v>
      </c>
      <c r="T39" s="449">
        <v>0</v>
      </c>
    </row>
    <row r="40" spans="1:57" s="181" customFormat="1" ht="12.95" customHeight="1" x14ac:dyDescent="0.2">
      <c r="A40" s="186">
        <v>37530</v>
      </c>
      <c r="B40" s="30">
        <v>0</v>
      </c>
      <c r="C40" s="26">
        <v>0</v>
      </c>
      <c r="D40" s="334">
        <v>0</v>
      </c>
      <c r="E40" s="30"/>
      <c r="F40" s="30">
        <v>0</v>
      </c>
      <c r="G40" s="30">
        <v>0</v>
      </c>
      <c r="H40" s="334">
        <v>0</v>
      </c>
      <c r="I40" s="314"/>
      <c r="J40" s="314">
        <v>0</v>
      </c>
      <c r="K40" s="314">
        <v>0</v>
      </c>
      <c r="L40" s="314">
        <v>0</v>
      </c>
      <c r="M40" s="314">
        <v>0</v>
      </c>
      <c r="N40" s="334">
        <v>0</v>
      </c>
      <c r="O40" s="30"/>
      <c r="P40" s="186">
        <v>37530</v>
      </c>
      <c r="Q40" s="445">
        <v>0</v>
      </c>
      <c r="R40" s="446">
        <v>0</v>
      </c>
      <c r="S40" s="446">
        <v>0</v>
      </c>
      <c r="T40" s="446">
        <v>0</v>
      </c>
    </row>
    <row r="41" spans="1:57" s="181" customFormat="1" ht="12.95" customHeight="1" x14ac:dyDescent="0.2">
      <c r="A41" s="186">
        <v>37561</v>
      </c>
      <c r="B41" s="30">
        <v>0</v>
      </c>
      <c r="C41" s="26">
        <v>0</v>
      </c>
      <c r="D41" s="334">
        <v>0</v>
      </c>
      <c r="E41" s="30"/>
      <c r="F41" s="30">
        <v>0</v>
      </c>
      <c r="G41" s="30">
        <v>0</v>
      </c>
      <c r="H41" s="334">
        <v>0</v>
      </c>
      <c r="I41" s="314"/>
      <c r="J41" s="314">
        <v>0</v>
      </c>
      <c r="K41" s="314">
        <v>0</v>
      </c>
      <c r="L41" s="314">
        <v>0</v>
      </c>
      <c r="M41" s="314">
        <v>0</v>
      </c>
      <c r="N41" s="334">
        <v>0</v>
      </c>
      <c r="O41" s="30"/>
      <c r="P41" s="186">
        <v>37561</v>
      </c>
      <c r="Q41" s="445">
        <v>0</v>
      </c>
      <c r="R41" s="446">
        <v>0</v>
      </c>
      <c r="S41" s="446">
        <v>0</v>
      </c>
      <c r="T41" s="446">
        <v>0</v>
      </c>
    </row>
    <row r="42" spans="1:57" s="181" customFormat="1" ht="12.95" customHeight="1" thickBot="1" x14ac:dyDescent="0.25">
      <c r="A42" s="251">
        <v>37591</v>
      </c>
      <c r="B42" s="231">
        <v>0</v>
      </c>
      <c r="C42" s="168">
        <v>0</v>
      </c>
      <c r="D42" s="338">
        <v>0</v>
      </c>
      <c r="E42" s="231"/>
      <c r="F42" s="231">
        <v>0</v>
      </c>
      <c r="G42" s="231">
        <v>0</v>
      </c>
      <c r="H42" s="338">
        <v>0</v>
      </c>
      <c r="I42" s="317"/>
      <c r="J42" s="317">
        <v>0</v>
      </c>
      <c r="K42" s="317">
        <v>0</v>
      </c>
      <c r="L42" s="317">
        <v>0</v>
      </c>
      <c r="M42" s="317">
        <v>0</v>
      </c>
      <c r="N42" s="338">
        <v>0</v>
      </c>
      <c r="O42" s="231"/>
      <c r="P42" s="251">
        <v>37591</v>
      </c>
      <c r="Q42" s="451">
        <v>0</v>
      </c>
      <c r="R42" s="452">
        <v>0</v>
      </c>
      <c r="S42" s="452">
        <v>0</v>
      </c>
      <c r="T42" s="452">
        <v>0</v>
      </c>
    </row>
    <row r="43" spans="1:57" s="181" customFormat="1" ht="12.95" hidden="1" customHeight="1" x14ac:dyDescent="0.2">
      <c r="A43" s="186">
        <v>37622</v>
      </c>
      <c r="B43" s="30">
        <v>0</v>
      </c>
      <c r="C43" s="26">
        <v>0</v>
      </c>
      <c r="D43" s="334">
        <v>0</v>
      </c>
      <c r="E43" s="30"/>
      <c r="F43" s="30">
        <v>0</v>
      </c>
      <c r="G43" s="30">
        <v>0</v>
      </c>
      <c r="H43" s="334">
        <v>0</v>
      </c>
      <c r="I43" s="314"/>
      <c r="J43" s="314">
        <v>0</v>
      </c>
      <c r="K43" s="314">
        <v>0</v>
      </c>
      <c r="L43" s="314">
        <v>0</v>
      </c>
      <c r="M43" s="314">
        <v>0</v>
      </c>
      <c r="N43" s="334">
        <v>0</v>
      </c>
      <c r="O43" s="30"/>
      <c r="P43" s="186">
        <v>37622</v>
      </c>
      <c r="Q43" s="445">
        <v>0</v>
      </c>
      <c r="R43" s="446">
        <v>0</v>
      </c>
      <c r="S43" s="446">
        <v>0</v>
      </c>
      <c r="T43" s="446">
        <v>0</v>
      </c>
    </row>
    <row r="44" spans="1:57" s="264" customFormat="1" ht="12.95" hidden="1" customHeight="1" thickBot="1" x14ac:dyDescent="0.25">
      <c r="A44" s="186">
        <v>37653</v>
      </c>
      <c r="B44" s="30">
        <v>0</v>
      </c>
      <c r="C44" s="26">
        <v>0</v>
      </c>
      <c r="D44" s="335">
        <v>0</v>
      </c>
      <c r="E44" s="26"/>
      <c r="F44" s="30">
        <v>0</v>
      </c>
      <c r="G44" s="30">
        <v>0</v>
      </c>
      <c r="H44" s="335">
        <v>0</v>
      </c>
      <c r="I44" s="26"/>
      <c r="J44" s="26">
        <v>0</v>
      </c>
      <c r="K44" s="26">
        <v>0</v>
      </c>
      <c r="L44" s="26">
        <v>0</v>
      </c>
      <c r="M44" s="26">
        <v>0</v>
      </c>
      <c r="N44" s="335">
        <v>0</v>
      </c>
      <c r="O44" s="26"/>
      <c r="P44" s="188">
        <v>37653</v>
      </c>
      <c r="Q44" s="447">
        <v>0</v>
      </c>
      <c r="R44" s="447">
        <v>0</v>
      </c>
      <c r="S44" s="447">
        <v>0</v>
      </c>
      <c r="T44" s="447">
        <v>0</v>
      </c>
      <c r="U44" s="181"/>
      <c r="V44" s="181"/>
      <c r="W44" s="181"/>
      <c r="X44" s="181"/>
      <c r="Y44" s="181"/>
      <c r="Z44" s="181"/>
      <c r="AA44" s="181"/>
      <c r="AB44" s="181"/>
      <c r="AC44" s="181"/>
      <c r="AD44" s="181"/>
      <c r="AE44" s="181"/>
      <c r="AF44" s="181"/>
      <c r="AG44" s="181"/>
      <c r="AH44" s="181"/>
      <c r="AI44" s="181"/>
      <c r="AJ44" s="181"/>
      <c r="AK44" s="181"/>
      <c r="AL44" s="181"/>
      <c r="AM44" s="181"/>
      <c r="AN44" s="181"/>
      <c r="AO44" s="181"/>
      <c r="AP44" s="181"/>
      <c r="AQ44" s="181"/>
      <c r="AR44" s="181"/>
      <c r="AS44" s="181"/>
      <c r="AT44" s="181"/>
      <c r="AU44" s="181"/>
      <c r="AV44" s="181"/>
      <c r="AW44" s="181"/>
      <c r="AX44" s="181"/>
      <c r="AY44" s="181"/>
      <c r="AZ44" s="181"/>
      <c r="BA44" s="181"/>
      <c r="BB44" s="181"/>
      <c r="BC44" s="181"/>
      <c r="BD44" s="181"/>
      <c r="BE44" s="181"/>
    </row>
    <row r="45" spans="1:57" s="181" customFormat="1" ht="12.95" hidden="1" customHeight="1" x14ac:dyDescent="0.2">
      <c r="A45" s="187">
        <v>37681</v>
      </c>
      <c r="B45" s="183">
        <v>0</v>
      </c>
      <c r="C45" s="190">
        <v>0</v>
      </c>
      <c r="D45" s="336">
        <v>0</v>
      </c>
      <c r="E45" s="183"/>
      <c r="F45" s="183">
        <v>0</v>
      </c>
      <c r="G45" s="183">
        <v>0</v>
      </c>
      <c r="H45" s="336">
        <v>0</v>
      </c>
      <c r="I45" s="315"/>
      <c r="J45" s="315">
        <v>0</v>
      </c>
      <c r="K45" s="315">
        <v>0</v>
      </c>
      <c r="L45" s="315">
        <v>0</v>
      </c>
      <c r="M45" s="315">
        <v>0</v>
      </c>
      <c r="N45" s="336">
        <v>0</v>
      </c>
      <c r="O45" s="183"/>
      <c r="P45" s="187">
        <v>37681</v>
      </c>
      <c r="Q45" s="448">
        <v>0</v>
      </c>
      <c r="R45" s="449">
        <v>0</v>
      </c>
      <c r="S45" s="449">
        <v>0</v>
      </c>
      <c r="T45" s="449">
        <v>0</v>
      </c>
    </row>
    <row r="46" spans="1:57" s="181" customFormat="1" ht="12.95" hidden="1" customHeight="1" x14ac:dyDescent="0.2">
      <c r="A46" s="186">
        <v>37712</v>
      </c>
      <c r="B46" s="30">
        <v>0</v>
      </c>
      <c r="C46" s="26">
        <v>0</v>
      </c>
      <c r="D46" s="337">
        <v>0</v>
      </c>
      <c r="E46" s="30"/>
      <c r="F46" s="30">
        <v>0</v>
      </c>
      <c r="G46" s="30">
        <v>0</v>
      </c>
      <c r="H46" s="337">
        <v>0</v>
      </c>
      <c r="I46" s="316"/>
      <c r="J46" s="316">
        <v>0</v>
      </c>
      <c r="K46" s="316">
        <v>0</v>
      </c>
      <c r="L46" s="316">
        <v>0</v>
      </c>
      <c r="M46" s="316">
        <v>0</v>
      </c>
      <c r="N46" s="337">
        <v>0</v>
      </c>
      <c r="O46" s="30"/>
      <c r="P46" s="186">
        <v>37712</v>
      </c>
      <c r="Q46" s="445">
        <v>0</v>
      </c>
      <c r="R46" s="450">
        <v>0</v>
      </c>
      <c r="S46" s="450">
        <v>0</v>
      </c>
      <c r="T46" s="450">
        <v>0</v>
      </c>
    </row>
    <row r="47" spans="1:57" s="181" customFormat="1" ht="12.95" hidden="1" customHeight="1" x14ac:dyDescent="0.2">
      <c r="A47" s="186">
        <v>37742</v>
      </c>
      <c r="B47" s="30">
        <v>0</v>
      </c>
      <c r="C47" s="26">
        <v>0</v>
      </c>
      <c r="D47" s="334">
        <v>0</v>
      </c>
      <c r="E47" s="30"/>
      <c r="F47" s="30">
        <v>0</v>
      </c>
      <c r="G47" s="30">
        <v>0</v>
      </c>
      <c r="H47" s="334">
        <v>0</v>
      </c>
      <c r="I47" s="314"/>
      <c r="J47" s="314">
        <v>0</v>
      </c>
      <c r="K47" s="314">
        <v>0</v>
      </c>
      <c r="L47" s="314">
        <v>0</v>
      </c>
      <c r="M47" s="314">
        <v>0</v>
      </c>
      <c r="N47" s="334">
        <v>0</v>
      </c>
      <c r="O47" s="30"/>
      <c r="P47" s="186">
        <v>37742</v>
      </c>
      <c r="Q47" s="445">
        <v>0</v>
      </c>
      <c r="R47" s="446">
        <v>0</v>
      </c>
      <c r="S47" s="446">
        <v>0</v>
      </c>
      <c r="T47" s="446">
        <v>0</v>
      </c>
    </row>
    <row r="48" spans="1:57" s="181" customFormat="1" ht="12.95" hidden="1" customHeight="1" x14ac:dyDescent="0.2">
      <c r="A48" s="187">
        <v>37773</v>
      </c>
      <c r="B48" s="183">
        <v>0</v>
      </c>
      <c r="C48" s="190">
        <v>0</v>
      </c>
      <c r="D48" s="336">
        <v>0</v>
      </c>
      <c r="E48" s="183"/>
      <c r="F48" s="183">
        <v>0</v>
      </c>
      <c r="G48" s="183">
        <v>0</v>
      </c>
      <c r="H48" s="336">
        <v>0</v>
      </c>
      <c r="I48" s="315"/>
      <c r="J48" s="315">
        <v>0</v>
      </c>
      <c r="K48" s="315">
        <v>0</v>
      </c>
      <c r="L48" s="315">
        <v>0</v>
      </c>
      <c r="M48" s="315">
        <v>0</v>
      </c>
      <c r="N48" s="336">
        <v>0</v>
      </c>
      <c r="O48" s="183"/>
      <c r="P48" s="187">
        <v>37773</v>
      </c>
      <c r="Q48" s="448">
        <v>0</v>
      </c>
      <c r="R48" s="449">
        <v>0</v>
      </c>
      <c r="S48" s="449">
        <v>0</v>
      </c>
      <c r="T48" s="449">
        <v>0</v>
      </c>
    </row>
    <row r="49" spans="1:57" s="181" customFormat="1" ht="12.95" hidden="1" customHeight="1" x14ac:dyDescent="0.2">
      <c r="A49" s="186">
        <v>37803</v>
      </c>
      <c r="B49" s="30">
        <v>0</v>
      </c>
      <c r="C49" s="26">
        <v>0</v>
      </c>
      <c r="D49" s="334">
        <v>0</v>
      </c>
      <c r="E49" s="30"/>
      <c r="F49" s="30">
        <v>0</v>
      </c>
      <c r="G49" s="30">
        <v>0</v>
      </c>
      <c r="H49" s="334">
        <v>0</v>
      </c>
      <c r="I49" s="314"/>
      <c r="J49" s="314">
        <v>0</v>
      </c>
      <c r="K49" s="314">
        <v>0</v>
      </c>
      <c r="L49" s="314">
        <v>0</v>
      </c>
      <c r="M49" s="314">
        <v>0</v>
      </c>
      <c r="N49" s="334">
        <v>0</v>
      </c>
      <c r="O49" s="30"/>
      <c r="P49" s="186">
        <v>37803</v>
      </c>
      <c r="Q49" s="445">
        <v>0</v>
      </c>
      <c r="R49" s="446">
        <v>0</v>
      </c>
      <c r="S49" s="446">
        <v>0</v>
      </c>
      <c r="T49" s="446">
        <v>0</v>
      </c>
    </row>
    <row r="50" spans="1:57" s="260" customFormat="1" ht="12.95" hidden="1" customHeight="1" x14ac:dyDescent="0.2">
      <c r="A50" s="186">
        <v>37834</v>
      </c>
      <c r="B50" s="30">
        <v>0</v>
      </c>
      <c r="C50" s="26">
        <v>0</v>
      </c>
      <c r="D50" s="334">
        <v>0</v>
      </c>
      <c r="E50" s="30"/>
      <c r="F50" s="30">
        <v>0</v>
      </c>
      <c r="G50" s="30">
        <v>0</v>
      </c>
      <c r="H50" s="334">
        <v>0</v>
      </c>
      <c r="I50" s="314"/>
      <c r="J50" s="314">
        <v>0</v>
      </c>
      <c r="K50" s="314">
        <v>0</v>
      </c>
      <c r="L50" s="314">
        <v>0</v>
      </c>
      <c r="M50" s="314">
        <v>0</v>
      </c>
      <c r="N50" s="334">
        <v>0</v>
      </c>
      <c r="O50" s="30"/>
      <c r="P50" s="186">
        <v>37834</v>
      </c>
      <c r="Q50" s="445">
        <v>0</v>
      </c>
      <c r="R50" s="446">
        <v>0</v>
      </c>
      <c r="S50" s="446">
        <v>0</v>
      </c>
      <c r="T50" s="446">
        <v>0</v>
      </c>
      <c r="U50" s="181"/>
      <c r="V50" s="181"/>
      <c r="W50" s="181"/>
      <c r="X50" s="181"/>
      <c r="Y50" s="181"/>
      <c r="Z50" s="181"/>
      <c r="AA50" s="181"/>
      <c r="AB50" s="181"/>
      <c r="AC50" s="181"/>
      <c r="AD50" s="181"/>
      <c r="AE50" s="181"/>
      <c r="AF50" s="181"/>
      <c r="AG50" s="181"/>
      <c r="AH50" s="181"/>
      <c r="AI50" s="181"/>
      <c r="AJ50" s="181"/>
      <c r="AK50" s="181"/>
      <c r="AL50" s="181"/>
      <c r="AM50" s="181"/>
      <c r="AN50" s="181"/>
      <c r="AO50" s="181"/>
      <c r="AP50" s="181"/>
      <c r="AQ50" s="181"/>
      <c r="AR50" s="181"/>
      <c r="AS50" s="181"/>
      <c r="AT50" s="181"/>
      <c r="AU50" s="181"/>
      <c r="AV50" s="181"/>
      <c r="AW50" s="181"/>
      <c r="AX50" s="181"/>
      <c r="AY50" s="181"/>
      <c r="AZ50" s="181"/>
      <c r="BA50" s="181"/>
      <c r="BB50" s="181"/>
      <c r="BC50" s="181"/>
      <c r="BD50" s="181"/>
      <c r="BE50" s="181"/>
    </row>
    <row r="51" spans="1:57" s="181" customFormat="1" ht="12.95" hidden="1" customHeight="1" x14ac:dyDescent="0.2">
      <c r="A51" s="187">
        <v>37865</v>
      </c>
      <c r="B51" s="183">
        <v>0</v>
      </c>
      <c r="C51" s="190">
        <v>0</v>
      </c>
      <c r="D51" s="336">
        <v>0</v>
      </c>
      <c r="E51" s="183"/>
      <c r="F51" s="183">
        <v>0</v>
      </c>
      <c r="G51" s="183">
        <v>0</v>
      </c>
      <c r="H51" s="336">
        <v>0</v>
      </c>
      <c r="I51" s="315"/>
      <c r="J51" s="315">
        <v>0</v>
      </c>
      <c r="K51" s="315">
        <v>0</v>
      </c>
      <c r="L51" s="315">
        <v>0</v>
      </c>
      <c r="M51" s="315">
        <v>0</v>
      </c>
      <c r="N51" s="336">
        <v>0</v>
      </c>
      <c r="O51" s="183"/>
      <c r="P51" s="187">
        <v>37865</v>
      </c>
      <c r="Q51" s="448">
        <v>0</v>
      </c>
      <c r="R51" s="449">
        <v>0</v>
      </c>
      <c r="S51" s="449">
        <v>0</v>
      </c>
      <c r="T51" s="449">
        <v>0</v>
      </c>
    </row>
    <row r="52" spans="1:57" s="181" customFormat="1" ht="12.95" hidden="1" customHeight="1" x14ac:dyDescent="0.2">
      <c r="A52" s="186">
        <v>37895</v>
      </c>
      <c r="B52" s="30">
        <v>0</v>
      </c>
      <c r="C52" s="26">
        <v>0</v>
      </c>
      <c r="D52" s="334">
        <v>0</v>
      </c>
      <c r="E52" s="30"/>
      <c r="F52" s="30">
        <v>0</v>
      </c>
      <c r="G52" s="30">
        <v>0</v>
      </c>
      <c r="H52" s="334">
        <v>0</v>
      </c>
      <c r="I52" s="314"/>
      <c r="J52" s="314">
        <v>0</v>
      </c>
      <c r="K52" s="314">
        <v>0</v>
      </c>
      <c r="L52" s="314">
        <v>0</v>
      </c>
      <c r="M52" s="314">
        <v>0</v>
      </c>
      <c r="N52" s="334">
        <v>0</v>
      </c>
      <c r="O52" s="30"/>
      <c r="P52" s="186">
        <v>37895</v>
      </c>
      <c r="Q52" s="445">
        <v>0</v>
      </c>
      <c r="R52" s="446">
        <v>0</v>
      </c>
      <c r="S52" s="446">
        <v>0</v>
      </c>
      <c r="T52" s="446">
        <v>0</v>
      </c>
    </row>
    <row r="53" spans="1:57" s="181" customFormat="1" ht="12.95" hidden="1" customHeight="1" x14ac:dyDescent="0.2">
      <c r="A53" s="186">
        <v>37926</v>
      </c>
      <c r="B53" s="30">
        <v>0</v>
      </c>
      <c r="C53" s="26">
        <v>0</v>
      </c>
      <c r="D53" s="334">
        <v>0</v>
      </c>
      <c r="E53" s="30"/>
      <c r="F53" s="30">
        <v>0</v>
      </c>
      <c r="G53" s="30">
        <v>0</v>
      </c>
      <c r="H53" s="334">
        <v>0</v>
      </c>
      <c r="I53" s="314"/>
      <c r="J53" s="314">
        <v>0</v>
      </c>
      <c r="K53" s="314">
        <v>0</v>
      </c>
      <c r="L53" s="314">
        <v>0</v>
      </c>
      <c r="M53" s="314">
        <v>0</v>
      </c>
      <c r="N53" s="334">
        <v>0</v>
      </c>
      <c r="O53" s="30"/>
      <c r="P53" s="186">
        <v>37926</v>
      </c>
      <c r="Q53" s="445">
        <v>0</v>
      </c>
      <c r="R53" s="446">
        <v>0</v>
      </c>
      <c r="S53" s="446">
        <v>0</v>
      </c>
      <c r="T53" s="446">
        <v>0</v>
      </c>
    </row>
    <row r="54" spans="1:57" s="181" customFormat="1" ht="12.95" hidden="1" customHeight="1" thickBot="1" x14ac:dyDescent="0.25">
      <c r="A54" s="251">
        <v>37956</v>
      </c>
      <c r="B54" s="231">
        <v>0</v>
      </c>
      <c r="C54" s="168">
        <v>0</v>
      </c>
      <c r="D54" s="338">
        <v>0</v>
      </c>
      <c r="E54" s="231"/>
      <c r="F54" s="231">
        <v>0</v>
      </c>
      <c r="G54" s="231">
        <v>0</v>
      </c>
      <c r="H54" s="338">
        <v>0</v>
      </c>
      <c r="I54" s="317"/>
      <c r="J54" s="317">
        <v>0</v>
      </c>
      <c r="K54" s="317">
        <v>0</v>
      </c>
      <c r="L54" s="317">
        <v>0</v>
      </c>
      <c r="M54" s="317">
        <v>0</v>
      </c>
      <c r="N54" s="338">
        <v>0</v>
      </c>
      <c r="O54" s="231"/>
      <c r="P54" s="251">
        <v>37956</v>
      </c>
      <c r="Q54" s="451">
        <v>0</v>
      </c>
      <c r="R54" s="452">
        <v>0</v>
      </c>
      <c r="S54" s="452">
        <v>0</v>
      </c>
      <c r="T54" s="452">
        <v>0</v>
      </c>
    </row>
    <row r="55" spans="1:57" s="181" customFormat="1" ht="12.95" hidden="1" customHeight="1" x14ac:dyDescent="0.2">
      <c r="A55" s="186">
        <v>37987</v>
      </c>
      <c r="B55" s="30">
        <v>0</v>
      </c>
      <c r="C55" s="26">
        <v>0</v>
      </c>
      <c r="D55" s="334">
        <v>0</v>
      </c>
      <c r="E55" s="30"/>
      <c r="F55" s="30">
        <v>0</v>
      </c>
      <c r="G55" s="30">
        <v>0</v>
      </c>
      <c r="H55" s="334">
        <v>0</v>
      </c>
      <c r="I55" s="314"/>
      <c r="J55" s="314">
        <v>0</v>
      </c>
      <c r="K55" s="314">
        <v>0</v>
      </c>
      <c r="L55" s="314">
        <v>0</v>
      </c>
      <c r="M55" s="314">
        <v>0</v>
      </c>
      <c r="N55" s="334">
        <v>0</v>
      </c>
      <c r="O55" s="30"/>
      <c r="P55" s="186">
        <v>37987</v>
      </c>
      <c r="Q55" s="445">
        <v>0</v>
      </c>
      <c r="R55" s="446">
        <v>0</v>
      </c>
      <c r="S55" s="446">
        <v>0</v>
      </c>
      <c r="T55" s="446">
        <v>0</v>
      </c>
    </row>
    <row r="56" spans="1:57" s="264" customFormat="1" ht="12.95" hidden="1" customHeight="1" thickBot="1" x14ac:dyDescent="0.25">
      <c r="A56" s="186">
        <v>38018</v>
      </c>
      <c r="B56" s="30">
        <v>0</v>
      </c>
      <c r="C56" s="26">
        <v>0</v>
      </c>
      <c r="D56" s="335">
        <v>0</v>
      </c>
      <c r="E56" s="26"/>
      <c r="F56" s="30">
        <v>0</v>
      </c>
      <c r="G56" s="30">
        <v>0</v>
      </c>
      <c r="H56" s="335">
        <v>0</v>
      </c>
      <c r="I56" s="26"/>
      <c r="J56" s="26">
        <v>0</v>
      </c>
      <c r="K56" s="26">
        <v>0</v>
      </c>
      <c r="L56" s="26">
        <v>0</v>
      </c>
      <c r="M56" s="26">
        <v>0</v>
      </c>
      <c r="N56" s="335">
        <v>0</v>
      </c>
      <c r="O56" s="26"/>
      <c r="P56" s="188">
        <v>38018</v>
      </c>
      <c r="Q56" s="447">
        <v>0</v>
      </c>
      <c r="R56" s="447">
        <v>0</v>
      </c>
      <c r="S56" s="447">
        <v>0</v>
      </c>
      <c r="T56" s="447">
        <v>0</v>
      </c>
      <c r="U56" s="181"/>
      <c r="V56" s="181"/>
      <c r="W56" s="181"/>
      <c r="X56" s="181"/>
      <c r="Y56" s="181"/>
      <c r="Z56" s="181"/>
      <c r="AA56" s="181"/>
      <c r="AB56" s="181"/>
      <c r="AC56" s="181"/>
      <c r="AD56" s="181"/>
      <c r="AE56" s="181"/>
      <c r="AF56" s="181"/>
      <c r="AG56" s="181"/>
      <c r="AH56" s="181"/>
      <c r="AI56" s="181"/>
      <c r="AJ56" s="181"/>
      <c r="AK56" s="181"/>
      <c r="AL56" s="181"/>
      <c r="AM56" s="181"/>
      <c r="AN56" s="181"/>
      <c r="AO56" s="181"/>
      <c r="AP56" s="181"/>
      <c r="AQ56" s="181"/>
      <c r="AR56" s="181"/>
      <c r="AS56" s="181"/>
      <c r="AT56" s="181"/>
      <c r="AU56" s="181"/>
      <c r="AV56" s="181"/>
      <c r="AW56" s="181"/>
      <c r="AX56" s="181"/>
      <c r="AY56" s="181"/>
      <c r="AZ56" s="181"/>
      <c r="BA56" s="181"/>
      <c r="BB56" s="181"/>
      <c r="BC56" s="181"/>
      <c r="BD56" s="181"/>
      <c r="BE56" s="181"/>
    </row>
    <row r="57" spans="1:57" s="181" customFormat="1" ht="12.95" hidden="1" customHeight="1" x14ac:dyDescent="0.2">
      <c r="A57" s="187">
        <v>38047</v>
      </c>
      <c r="B57" s="183">
        <v>0</v>
      </c>
      <c r="C57" s="190">
        <v>0</v>
      </c>
      <c r="D57" s="336">
        <v>0</v>
      </c>
      <c r="E57" s="183"/>
      <c r="F57" s="183">
        <v>0</v>
      </c>
      <c r="G57" s="183">
        <v>0</v>
      </c>
      <c r="H57" s="336">
        <v>0</v>
      </c>
      <c r="I57" s="315"/>
      <c r="J57" s="315">
        <v>0</v>
      </c>
      <c r="K57" s="315">
        <v>0</v>
      </c>
      <c r="L57" s="315">
        <v>0</v>
      </c>
      <c r="M57" s="315">
        <v>0</v>
      </c>
      <c r="N57" s="336">
        <v>0</v>
      </c>
      <c r="O57" s="183"/>
      <c r="P57" s="187">
        <v>38047</v>
      </c>
      <c r="Q57" s="448">
        <v>0</v>
      </c>
      <c r="R57" s="449">
        <v>0</v>
      </c>
      <c r="S57" s="449">
        <v>0</v>
      </c>
      <c r="T57" s="449">
        <v>0</v>
      </c>
    </row>
    <row r="58" spans="1:57" s="181" customFormat="1" ht="12.95" hidden="1" customHeight="1" x14ac:dyDescent="0.2">
      <c r="A58" s="186">
        <v>38078</v>
      </c>
      <c r="B58" s="30">
        <v>0</v>
      </c>
      <c r="C58" s="26">
        <v>0</v>
      </c>
      <c r="D58" s="337">
        <v>0</v>
      </c>
      <c r="E58" s="30"/>
      <c r="F58" s="30">
        <v>0</v>
      </c>
      <c r="G58" s="30">
        <v>0</v>
      </c>
      <c r="H58" s="337">
        <v>0</v>
      </c>
      <c r="I58" s="316"/>
      <c r="J58" s="316">
        <v>0</v>
      </c>
      <c r="K58" s="316">
        <v>0</v>
      </c>
      <c r="L58" s="316">
        <v>0</v>
      </c>
      <c r="M58" s="316">
        <v>0</v>
      </c>
      <c r="N58" s="337">
        <v>0</v>
      </c>
      <c r="O58" s="30"/>
      <c r="P58" s="186">
        <v>38078</v>
      </c>
      <c r="Q58" s="445">
        <v>0</v>
      </c>
      <c r="R58" s="450">
        <v>0</v>
      </c>
      <c r="S58" s="450">
        <v>0</v>
      </c>
      <c r="T58" s="450">
        <v>0</v>
      </c>
    </row>
    <row r="59" spans="1:57" s="181" customFormat="1" ht="12.95" hidden="1" customHeight="1" x14ac:dyDescent="0.2">
      <c r="A59" s="186">
        <v>38108</v>
      </c>
      <c r="B59" s="30">
        <v>0</v>
      </c>
      <c r="C59" s="26">
        <v>0</v>
      </c>
      <c r="D59" s="334">
        <v>0</v>
      </c>
      <c r="E59" s="30"/>
      <c r="F59" s="30">
        <v>0</v>
      </c>
      <c r="G59" s="30">
        <v>0</v>
      </c>
      <c r="H59" s="334">
        <v>0</v>
      </c>
      <c r="I59" s="314"/>
      <c r="J59" s="314">
        <v>0</v>
      </c>
      <c r="K59" s="314">
        <v>0</v>
      </c>
      <c r="L59" s="314">
        <v>0</v>
      </c>
      <c r="M59" s="314">
        <v>0</v>
      </c>
      <c r="N59" s="334">
        <v>0</v>
      </c>
      <c r="O59" s="30"/>
      <c r="P59" s="186">
        <v>38108</v>
      </c>
      <c r="Q59" s="445">
        <v>0</v>
      </c>
      <c r="R59" s="446">
        <v>0</v>
      </c>
      <c r="S59" s="446">
        <v>0</v>
      </c>
      <c r="T59" s="446">
        <v>0</v>
      </c>
    </row>
    <row r="60" spans="1:57" s="181" customFormat="1" ht="12.95" hidden="1" customHeight="1" x14ac:dyDescent="0.2">
      <c r="A60" s="187">
        <v>38139</v>
      </c>
      <c r="B60" s="183">
        <v>0</v>
      </c>
      <c r="C60" s="190">
        <v>0</v>
      </c>
      <c r="D60" s="336">
        <v>0</v>
      </c>
      <c r="E60" s="183"/>
      <c r="F60" s="183">
        <v>0</v>
      </c>
      <c r="G60" s="183">
        <v>0</v>
      </c>
      <c r="H60" s="336">
        <v>0</v>
      </c>
      <c r="I60" s="315"/>
      <c r="J60" s="315">
        <v>0</v>
      </c>
      <c r="K60" s="315">
        <v>0</v>
      </c>
      <c r="L60" s="315">
        <v>0</v>
      </c>
      <c r="M60" s="315">
        <v>0</v>
      </c>
      <c r="N60" s="336">
        <v>0</v>
      </c>
      <c r="O60" s="183"/>
      <c r="P60" s="187">
        <v>38139</v>
      </c>
      <c r="Q60" s="448">
        <v>0</v>
      </c>
      <c r="R60" s="449">
        <v>0</v>
      </c>
      <c r="S60" s="449">
        <v>0</v>
      </c>
      <c r="T60" s="449">
        <v>0</v>
      </c>
    </row>
    <row r="61" spans="1:57" s="181" customFormat="1" ht="12.95" hidden="1" customHeight="1" x14ac:dyDescent="0.2">
      <c r="A61" s="186">
        <v>38169</v>
      </c>
      <c r="B61" s="30">
        <v>0</v>
      </c>
      <c r="C61" s="26">
        <v>0</v>
      </c>
      <c r="D61" s="334">
        <v>0</v>
      </c>
      <c r="E61" s="30"/>
      <c r="F61" s="30">
        <v>0</v>
      </c>
      <c r="G61" s="30">
        <v>0</v>
      </c>
      <c r="H61" s="334">
        <v>0</v>
      </c>
      <c r="I61" s="314"/>
      <c r="J61" s="314">
        <v>0</v>
      </c>
      <c r="K61" s="314">
        <v>0</v>
      </c>
      <c r="L61" s="314">
        <v>0</v>
      </c>
      <c r="M61" s="314">
        <v>0</v>
      </c>
      <c r="N61" s="334">
        <v>0</v>
      </c>
      <c r="O61" s="30"/>
      <c r="P61" s="186">
        <v>38169</v>
      </c>
      <c r="Q61" s="445">
        <v>0</v>
      </c>
      <c r="R61" s="446">
        <v>0</v>
      </c>
      <c r="S61" s="446">
        <v>0</v>
      </c>
      <c r="T61" s="446">
        <v>0</v>
      </c>
    </row>
    <row r="62" spans="1:57" s="260" customFormat="1" ht="12.95" hidden="1" customHeight="1" x14ac:dyDescent="0.2">
      <c r="A62" s="186">
        <v>38200</v>
      </c>
      <c r="B62" s="30">
        <v>0</v>
      </c>
      <c r="C62" s="26">
        <v>0</v>
      </c>
      <c r="D62" s="334">
        <v>0</v>
      </c>
      <c r="E62" s="30"/>
      <c r="F62" s="30">
        <v>0</v>
      </c>
      <c r="G62" s="30">
        <v>0</v>
      </c>
      <c r="H62" s="334">
        <v>0</v>
      </c>
      <c r="I62" s="314"/>
      <c r="J62" s="314">
        <v>0</v>
      </c>
      <c r="K62" s="314">
        <v>0</v>
      </c>
      <c r="L62" s="314">
        <v>0</v>
      </c>
      <c r="M62" s="314">
        <v>0</v>
      </c>
      <c r="N62" s="334">
        <v>0</v>
      </c>
      <c r="O62" s="30"/>
      <c r="P62" s="186">
        <v>38200</v>
      </c>
      <c r="Q62" s="445">
        <v>0</v>
      </c>
      <c r="R62" s="446">
        <v>0</v>
      </c>
      <c r="S62" s="446">
        <v>0</v>
      </c>
      <c r="T62" s="446">
        <v>0</v>
      </c>
      <c r="U62" s="181"/>
      <c r="V62" s="181"/>
      <c r="W62" s="181"/>
      <c r="X62" s="181"/>
      <c r="Y62" s="181"/>
      <c r="Z62" s="181"/>
      <c r="AA62" s="181"/>
      <c r="AB62" s="181"/>
      <c r="AC62" s="181"/>
      <c r="AD62" s="181"/>
      <c r="AE62" s="181"/>
      <c r="AF62" s="181"/>
      <c r="AG62" s="181"/>
      <c r="AH62" s="181"/>
      <c r="AI62" s="181"/>
      <c r="AJ62" s="181"/>
      <c r="AK62" s="181"/>
      <c r="AL62" s="181"/>
      <c r="AM62" s="181"/>
      <c r="AN62" s="181"/>
      <c r="AO62" s="181"/>
      <c r="AP62" s="181"/>
      <c r="AQ62" s="181"/>
      <c r="AR62" s="181"/>
      <c r="AS62" s="181"/>
      <c r="AT62" s="181"/>
      <c r="AU62" s="181"/>
      <c r="AV62" s="181"/>
      <c r="AW62" s="181"/>
      <c r="AX62" s="181"/>
      <c r="AY62" s="181"/>
      <c r="AZ62" s="181"/>
      <c r="BA62" s="181"/>
      <c r="BB62" s="181"/>
      <c r="BC62" s="181"/>
      <c r="BD62" s="181"/>
      <c r="BE62" s="181"/>
    </row>
    <row r="63" spans="1:57" s="181" customFormat="1" ht="12.95" hidden="1" customHeight="1" x14ac:dyDescent="0.2">
      <c r="A63" s="187">
        <v>38231</v>
      </c>
      <c r="B63" s="183">
        <v>0</v>
      </c>
      <c r="C63" s="190">
        <v>0</v>
      </c>
      <c r="D63" s="336">
        <v>0</v>
      </c>
      <c r="E63" s="183"/>
      <c r="F63" s="183">
        <v>0</v>
      </c>
      <c r="G63" s="183">
        <v>0</v>
      </c>
      <c r="H63" s="336">
        <v>0</v>
      </c>
      <c r="I63" s="315"/>
      <c r="J63" s="315">
        <v>0</v>
      </c>
      <c r="K63" s="315">
        <v>0</v>
      </c>
      <c r="L63" s="315">
        <v>0</v>
      </c>
      <c r="M63" s="315">
        <v>0</v>
      </c>
      <c r="N63" s="336">
        <v>0</v>
      </c>
      <c r="O63" s="183"/>
      <c r="P63" s="187">
        <v>38231</v>
      </c>
      <c r="Q63" s="448">
        <v>0</v>
      </c>
      <c r="R63" s="449">
        <v>0</v>
      </c>
      <c r="S63" s="449">
        <v>0</v>
      </c>
      <c r="T63" s="449">
        <v>0</v>
      </c>
    </row>
    <row r="64" spans="1:57" s="181" customFormat="1" ht="12.95" hidden="1" customHeight="1" x14ac:dyDescent="0.2">
      <c r="A64" s="186">
        <v>38261</v>
      </c>
      <c r="B64" s="30">
        <v>0</v>
      </c>
      <c r="C64" s="26">
        <v>0</v>
      </c>
      <c r="D64" s="334">
        <v>0</v>
      </c>
      <c r="E64" s="30"/>
      <c r="F64" s="30">
        <v>0</v>
      </c>
      <c r="G64" s="30">
        <v>0</v>
      </c>
      <c r="H64" s="334">
        <v>0</v>
      </c>
      <c r="I64" s="314"/>
      <c r="J64" s="314">
        <v>0</v>
      </c>
      <c r="K64" s="314">
        <v>0</v>
      </c>
      <c r="L64" s="314">
        <v>0</v>
      </c>
      <c r="M64" s="314">
        <v>0</v>
      </c>
      <c r="N64" s="334">
        <v>0</v>
      </c>
      <c r="O64" s="30"/>
      <c r="P64" s="186">
        <v>38261</v>
      </c>
      <c r="Q64" s="445">
        <v>0</v>
      </c>
      <c r="R64" s="446">
        <v>0</v>
      </c>
      <c r="S64" s="446">
        <v>0</v>
      </c>
      <c r="T64" s="446">
        <v>0</v>
      </c>
    </row>
    <row r="65" spans="1:57" s="181" customFormat="1" ht="12.95" hidden="1" customHeight="1" x14ac:dyDescent="0.2">
      <c r="A65" s="186">
        <v>38292</v>
      </c>
      <c r="B65" s="30">
        <v>0</v>
      </c>
      <c r="C65" s="26">
        <v>0</v>
      </c>
      <c r="D65" s="334">
        <v>0</v>
      </c>
      <c r="E65" s="30"/>
      <c r="F65" s="30">
        <v>0</v>
      </c>
      <c r="G65" s="30">
        <v>0</v>
      </c>
      <c r="H65" s="334">
        <v>0</v>
      </c>
      <c r="I65" s="314"/>
      <c r="J65" s="314">
        <v>0</v>
      </c>
      <c r="K65" s="314">
        <v>0</v>
      </c>
      <c r="L65" s="314">
        <v>0</v>
      </c>
      <c r="M65" s="314">
        <v>0</v>
      </c>
      <c r="N65" s="334">
        <v>0</v>
      </c>
      <c r="O65" s="30"/>
      <c r="P65" s="186">
        <v>38292</v>
      </c>
      <c r="Q65" s="445">
        <v>0</v>
      </c>
      <c r="R65" s="446">
        <v>0</v>
      </c>
      <c r="S65" s="446">
        <v>0</v>
      </c>
      <c r="T65" s="446">
        <v>0</v>
      </c>
    </row>
    <row r="66" spans="1:57" s="181" customFormat="1" ht="12.95" hidden="1" customHeight="1" thickBot="1" x14ac:dyDescent="0.25">
      <c r="A66" s="251">
        <v>38322</v>
      </c>
      <c r="B66" s="231">
        <v>0</v>
      </c>
      <c r="C66" s="168">
        <v>0</v>
      </c>
      <c r="D66" s="338">
        <v>0</v>
      </c>
      <c r="E66" s="231"/>
      <c r="F66" s="231">
        <v>0</v>
      </c>
      <c r="G66" s="231">
        <v>0</v>
      </c>
      <c r="H66" s="338">
        <v>0</v>
      </c>
      <c r="I66" s="317"/>
      <c r="J66" s="317">
        <v>0</v>
      </c>
      <c r="K66" s="317">
        <v>0</v>
      </c>
      <c r="L66" s="317">
        <v>0</v>
      </c>
      <c r="M66" s="317">
        <v>0</v>
      </c>
      <c r="N66" s="338">
        <v>0</v>
      </c>
      <c r="O66" s="231"/>
      <c r="P66" s="251">
        <v>38322</v>
      </c>
      <c r="Q66" s="451">
        <v>0</v>
      </c>
      <c r="R66" s="452">
        <v>0</v>
      </c>
      <c r="S66" s="452">
        <v>0</v>
      </c>
      <c r="T66" s="452">
        <v>0</v>
      </c>
    </row>
    <row r="67" spans="1:57" s="181" customFormat="1" ht="12.95" hidden="1" customHeight="1" x14ac:dyDescent="0.2">
      <c r="A67" s="186">
        <v>38353</v>
      </c>
      <c r="B67" s="30">
        <v>0</v>
      </c>
      <c r="C67" s="26">
        <v>0</v>
      </c>
      <c r="D67" s="334">
        <v>0</v>
      </c>
      <c r="E67" s="30"/>
      <c r="F67" s="30">
        <v>0</v>
      </c>
      <c r="G67" s="30">
        <v>0</v>
      </c>
      <c r="H67" s="334">
        <v>0</v>
      </c>
      <c r="I67" s="314"/>
      <c r="J67" s="314">
        <v>0</v>
      </c>
      <c r="K67" s="314">
        <v>0</v>
      </c>
      <c r="L67" s="314">
        <v>0</v>
      </c>
      <c r="M67" s="314">
        <v>0</v>
      </c>
      <c r="N67" s="334">
        <v>0</v>
      </c>
      <c r="O67" s="30"/>
      <c r="P67" s="186">
        <v>38353</v>
      </c>
      <c r="Q67" s="445">
        <v>0</v>
      </c>
      <c r="R67" s="446">
        <v>0</v>
      </c>
      <c r="S67" s="446">
        <v>0</v>
      </c>
      <c r="T67" s="446">
        <v>0</v>
      </c>
    </row>
    <row r="68" spans="1:57" s="264" customFormat="1" ht="12.95" hidden="1" customHeight="1" thickBot="1" x14ac:dyDescent="0.25">
      <c r="A68" s="186">
        <v>38384</v>
      </c>
      <c r="B68" s="30">
        <v>0</v>
      </c>
      <c r="C68" s="26">
        <v>0</v>
      </c>
      <c r="D68" s="335">
        <v>0</v>
      </c>
      <c r="E68" s="26"/>
      <c r="F68" s="30">
        <v>0</v>
      </c>
      <c r="G68" s="30">
        <v>0</v>
      </c>
      <c r="H68" s="335">
        <v>0</v>
      </c>
      <c r="I68" s="26"/>
      <c r="J68" s="26">
        <v>0</v>
      </c>
      <c r="K68" s="26">
        <v>0</v>
      </c>
      <c r="L68" s="26">
        <v>0</v>
      </c>
      <c r="M68" s="26">
        <v>0</v>
      </c>
      <c r="N68" s="335">
        <v>0</v>
      </c>
      <c r="O68" s="26"/>
      <c r="P68" s="188">
        <v>38384</v>
      </c>
      <c r="Q68" s="447">
        <v>0</v>
      </c>
      <c r="R68" s="447">
        <v>0</v>
      </c>
      <c r="S68" s="447">
        <v>0</v>
      </c>
      <c r="T68" s="447">
        <v>0</v>
      </c>
      <c r="U68" s="181"/>
      <c r="V68" s="181"/>
      <c r="W68" s="181"/>
      <c r="X68" s="181"/>
      <c r="Y68" s="181"/>
      <c r="Z68" s="181"/>
      <c r="AA68" s="181"/>
      <c r="AB68" s="181"/>
      <c r="AC68" s="181"/>
      <c r="AD68" s="181"/>
      <c r="AE68" s="181"/>
      <c r="AF68" s="181"/>
      <c r="AG68" s="181"/>
      <c r="AH68" s="181"/>
      <c r="AI68" s="181"/>
      <c r="AJ68" s="181"/>
      <c r="AK68" s="181"/>
      <c r="AL68" s="181"/>
      <c r="AM68" s="181"/>
      <c r="AN68" s="181"/>
      <c r="AO68" s="181"/>
      <c r="AP68" s="181"/>
      <c r="AQ68" s="181"/>
      <c r="AR68" s="181"/>
      <c r="AS68" s="181"/>
      <c r="AT68" s="181"/>
      <c r="AU68" s="181"/>
      <c r="AV68" s="181"/>
      <c r="AW68" s="181"/>
      <c r="AX68" s="181"/>
      <c r="AY68" s="181"/>
      <c r="AZ68" s="181"/>
      <c r="BA68" s="181"/>
      <c r="BB68" s="181"/>
      <c r="BC68" s="181"/>
      <c r="BD68" s="181"/>
      <c r="BE68" s="181"/>
    </row>
    <row r="69" spans="1:57" s="181" customFormat="1" ht="12.95" hidden="1" customHeight="1" x14ac:dyDescent="0.2">
      <c r="A69" s="187">
        <v>38412</v>
      </c>
      <c r="B69" s="183">
        <v>0</v>
      </c>
      <c r="C69" s="190">
        <v>0</v>
      </c>
      <c r="D69" s="336">
        <v>0</v>
      </c>
      <c r="E69" s="183"/>
      <c r="F69" s="183">
        <v>0</v>
      </c>
      <c r="G69" s="183">
        <v>0</v>
      </c>
      <c r="H69" s="336">
        <v>0</v>
      </c>
      <c r="I69" s="315"/>
      <c r="J69" s="315">
        <v>0</v>
      </c>
      <c r="K69" s="315">
        <v>0</v>
      </c>
      <c r="L69" s="315">
        <v>0</v>
      </c>
      <c r="M69" s="315">
        <v>0</v>
      </c>
      <c r="N69" s="336">
        <v>0</v>
      </c>
      <c r="O69" s="183"/>
      <c r="P69" s="187">
        <v>38412</v>
      </c>
      <c r="Q69" s="448">
        <v>0</v>
      </c>
      <c r="R69" s="449">
        <v>0</v>
      </c>
      <c r="S69" s="449">
        <v>0</v>
      </c>
      <c r="T69" s="449">
        <v>0</v>
      </c>
    </row>
    <row r="70" spans="1:57" s="181" customFormat="1" ht="12.95" hidden="1" customHeight="1" x14ac:dyDescent="0.2">
      <c r="A70" s="186">
        <v>38443</v>
      </c>
      <c r="B70" s="30">
        <v>0</v>
      </c>
      <c r="C70" s="26">
        <v>0</v>
      </c>
      <c r="D70" s="337">
        <v>0</v>
      </c>
      <c r="E70" s="30"/>
      <c r="F70" s="30">
        <v>0</v>
      </c>
      <c r="G70" s="30">
        <v>0</v>
      </c>
      <c r="H70" s="337">
        <v>0</v>
      </c>
      <c r="I70" s="316"/>
      <c r="J70" s="316">
        <v>0</v>
      </c>
      <c r="K70" s="316">
        <v>0</v>
      </c>
      <c r="L70" s="316">
        <v>0</v>
      </c>
      <c r="M70" s="316">
        <v>0</v>
      </c>
      <c r="N70" s="337">
        <v>0</v>
      </c>
      <c r="O70" s="30"/>
      <c r="P70" s="186">
        <v>38443</v>
      </c>
      <c r="Q70" s="445">
        <v>0</v>
      </c>
      <c r="R70" s="450">
        <v>0</v>
      </c>
      <c r="S70" s="450">
        <v>0</v>
      </c>
      <c r="T70" s="450">
        <v>0</v>
      </c>
    </row>
    <row r="71" spans="1:57" s="181" customFormat="1" ht="12.95" hidden="1" customHeight="1" x14ac:dyDescent="0.2">
      <c r="A71" s="186">
        <v>38473</v>
      </c>
      <c r="B71" s="30">
        <v>0</v>
      </c>
      <c r="C71" s="26">
        <v>0</v>
      </c>
      <c r="D71" s="334">
        <v>0</v>
      </c>
      <c r="E71" s="30"/>
      <c r="F71" s="30">
        <v>0</v>
      </c>
      <c r="G71" s="30">
        <v>0</v>
      </c>
      <c r="H71" s="334">
        <v>0</v>
      </c>
      <c r="I71" s="314"/>
      <c r="J71" s="314">
        <v>0</v>
      </c>
      <c r="K71" s="314">
        <v>0</v>
      </c>
      <c r="L71" s="314">
        <v>0</v>
      </c>
      <c r="M71" s="314">
        <v>0</v>
      </c>
      <c r="N71" s="334">
        <v>0</v>
      </c>
      <c r="O71" s="30"/>
      <c r="P71" s="186">
        <v>38473</v>
      </c>
      <c r="Q71" s="445">
        <v>0</v>
      </c>
      <c r="R71" s="446">
        <v>0</v>
      </c>
      <c r="S71" s="446">
        <v>0</v>
      </c>
      <c r="T71" s="446">
        <v>0</v>
      </c>
    </row>
    <row r="72" spans="1:57" s="181" customFormat="1" ht="12.95" hidden="1" customHeight="1" x14ac:dyDescent="0.2">
      <c r="A72" s="187">
        <v>38504</v>
      </c>
      <c r="B72" s="183">
        <v>0</v>
      </c>
      <c r="C72" s="190">
        <v>0</v>
      </c>
      <c r="D72" s="336">
        <v>0</v>
      </c>
      <c r="E72" s="183"/>
      <c r="F72" s="183">
        <v>0</v>
      </c>
      <c r="G72" s="183">
        <v>0</v>
      </c>
      <c r="H72" s="336">
        <v>0</v>
      </c>
      <c r="I72" s="315"/>
      <c r="J72" s="315">
        <v>0</v>
      </c>
      <c r="K72" s="315">
        <v>0</v>
      </c>
      <c r="L72" s="315">
        <v>0</v>
      </c>
      <c r="M72" s="315">
        <v>0</v>
      </c>
      <c r="N72" s="336">
        <v>0</v>
      </c>
      <c r="O72" s="183"/>
      <c r="P72" s="187">
        <v>38504</v>
      </c>
      <c r="Q72" s="448">
        <v>0</v>
      </c>
      <c r="R72" s="449">
        <v>0</v>
      </c>
      <c r="S72" s="449">
        <v>0</v>
      </c>
      <c r="T72" s="449">
        <v>0</v>
      </c>
    </row>
    <row r="73" spans="1:57" s="181" customFormat="1" ht="12.95" hidden="1" customHeight="1" x14ac:dyDescent="0.2">
      <c r="A73" s="186">
        <v>38534</v>
      </c>
      <c r="B73" s="30">
        <v>0</v>
      </c>
      <c r="C73" s="26">
        <v>0</v>
      </c>
      <c r="D73" s="334">
        <v>0</v>
      </c>
      <c r="E73" s="30"/>
      <c r="F73" s="30">
        <v>0</v>
      </c>
      <c r="G73" s="30">
        <v>0</v>
      </c>
      <c r="H73" s="334">
        <v>0</v>
      </c>
      <c r="I73" s="314"/>
      <c r="J73" s="314">
        <v>0</v>
      </c>
      <c r="K73" s="314">
        <v>0</v>
      </c>
      <c r="L73" s="314">
        <v>0</v>
      </c>
      <c r="M73" s="314">
        <v>0</v>
      </c>
      <c r="N73" s="334">
        <v>0</v>
      </c>
      <c r="O73" s="30"/>
      <c r="P73" s="186">
        <v>38534</v>
      </c>
      <c r="Q73" s="445">
        <v>0</v>
      </c>
      <c r="R73" s="446">
        <v>0</v>
      </c>
      <c r="S73" s="446">
        <v>0</v>
      </c>
      <c r="T73" s="446">
        <v>0</v>
      </c>
    </row>
    <row r="74" spans="1:57" s="260" customFormat="1" ht="12.95" hidden="1" customHeight="1" x14ac:dyDescent="0.2">
      <c r="A74" s="186">
        <v>38565</v>
      </c>
      <c r="B74" s="30">
        <v>0</v>
      </c>
      <c r="C74" s="26">
        <v>0</v>
      </c>
      <c r="D74" s="334">
        <v>0</v>
      </c>
      <c r="E74" s="30"/>
      <c r="F74" s="30">
        <v>0</v>
      </c>
      <c r="G74" s="30">
        <v>0</v>
      </c>
      <c r="H74" s="334">
        <v>0</v>
      </c>
      <c r="I74" s="314"/>
      <c r="J74" s="314">
        <v>0</v>
      </c>
      <c r="K74" s="314">
        <v>0</v>
      </c>
      <c r="L74" s="314">
        <v>0</v>
      </c>
      <c r="M74" s="314">
        <v>0</v>
      </c>
      <c r="N74" s="334">
        <v>0</v>
      </c>
      <c r="O74" s="30"/>
      <c r="P74" s="186">
        <v>38565</v>
      </c>
      <c r="Q74" s="445">
        <v>0</v>
      </c>
      <c r="R74" s="446">
        <v>0</v>
      </c>
      <c r="S74" s="446">
        <v>0</v>
      </c>
      <c r="T74" s="446">
        <v>0</v>
      </c>
      <c r="U74" s="181"/>
      <c r="V74" s="181"/>
      <c r="W74" s="181"/>
      <c r="X74" s="181"/>
      <c r="Y74" s="181"/>
      <c r="Z74" s="181"/>
      <c r="AA74" s="181"/>
      <c r="AB74" s="181"/>
      <c r="AC74" s="181"/>
      <c r="AD74" s="181"/>
      <c r="AE74" s="181"/>
      <c r="AF74" s="181"/>
      <c r="AG74" s="181"/>
      <c r="AH74" s="181"/>
      <c r="AI74" s="181"/>
      <c r="AJ74" s="181"/>
      <c r="AK74" s="181"/>
      <c r="AL74" s="181"/>
      <c r="AM74" s="181"/>
      <c r="AN74" s="181"/>
      <c r="AO74" s="181"/>
      <c r="AP74" s="181"/>
      <c r="AQ74" s="181"/>
      <c r="AR74" s="181"/>
      <c r="AS74" s="181"/>
      <c r="AT74" s="181"/>
      <c r="AU74" s="181"/>
      <c r="AV74" s="181"/>
      <c r="AW74" s="181"/>
      <c r="AX74" s="181"/>
      <c r="AY74" s="181"/>
      <c r="AZ74" s="181"/>
      <c r="BA74" s="181"/>
      <c r="BB74" s="181"/>
      <c r="BC74" s="181"/>
      <c r="BD74" s="181"/>
      <c r="BE74" s="181"/>
    </row>
    <row r="75" spans="1:57" s="181" customFormat="1" ht="12.95" hidden="1" customHeight="1" x14ac:dyDescent="0.2">
      <c r="A75" s="187">
        <v>38596</v>
      </c>
      <c r="B75" s="183">
        <v>0</v>
      </c>
      <c r="C75" s="190">
        <v>0</v>
      </c>
      <c r="D75" s="336">
        <v>0</v>
      </c>
      <c r="E75" s="183"/>
      <c r="F75" s="183">
        <v>0</v>
      </c>
      <c r="G75" s="183">
        <v>0</v>
      </c>
      <c r="H75" s="336">
        <v>0</v>
      </c>
      <c r="I75" s="315"/>
      <c r="J75" s="315">
        <v>0</v>
      </c>
      <c r="K75" s="315">
        <v>0</v>
      </c>
      <c r="L75" s="315">
        <v>0</v>
      </c>
      <c r="M75" s="315">
        <v>0</v>
      </c>
      <c r="N75" s="336">
        <v>0</v>
      </c>
      <c r="O75" s="183"/>
      <c r="P75" s="187">
        <v>38596</v>
      </c>
      <c r="Q75" s="448">
        <v>0</v>
      </c>
      <c r="R75" s="449">
        <v>0</v>
      </c>
      <c r="S75" s="449">
        <v>0</v>
      </c>
      <c r="T75" s="449">
        <v>0</v>
      </c>
    </row>
    <row r="76" spans="1:57" s="181" customFormat="1" ht="12.95" hidden="1" customHeight="1" x14ac:dyDescent="0.2">
      <c r="A76" s="186">
        <v>38626</v>
      </c>
      <c r="B76" s="30">
        <v>0</v>
      </c>
      <c r="C76" s="26">
        <v>0</v>
      </c>
      <c r="D76" s="334">
        <v>0</v>
      </c>
      <c r="E76" s="30"/>
      <c r="F76" s="30">
        <v>0</v>
      </c>
      <c r="G76" s="30">
        <v>0</v>
      </c>
      <c r="H76" s="334">
        <v>0</v>
      </c>
      <c r="I76" s="314"/>
      <c r="J76" s="314">
        <v>0</v>
      </c>
      <c r="K76" s="314">
        <v>0</v>
      </c>
      <c r="L76" s="314">
        <v>0</v>
      </c>
      <c r="M76" s="314">
        <v>0</v>
      </c>
      <c r="N76" s="334">
        <v>0</v>
      </c>
      <c r="O76" s="30"/>
      <c r="P76" s="186">
        <v>38626</v>
      </c>
      <c r="Q76" s="445">
        <v>0</v>
      </c>
      <c r="R76" s="446">
        <v>0</v>
      </c>
      <c r="S76" s="446">
        <v>0</v>
      </c>
      <c r="T76" s="446">
        <v>0</v>
      </c>
    </row>
    <row r="77" spans="1:57" s="181" customFormat="1" ht="12.95" hidden="1" customHeight="1" x14ac:dyDescent="0.2">
      <c r="A77" s="186">
        <v>38657</v>
      </c>
      <c r="B77" s="30">
        <v>0</v>
      </c>
      <c r="C77" s="26">
        <v>0</v>
      </c>
      <c r="D77" s="334">
        <v>0</v>
      </c>
      <c r="E77" s="30"/>
      <c r="F77" s="30">
        <v>0</v>
      </c>
      <c r="G77" s="30">
        <v>0</v>
      </c>
      <c r="H77" s="334">
        <v>0</v>
      </c>
      <c r="I77" s="314"/>
      <c r="J77" s="314">
        <v>0</v>
      </c>
      <c r="K77" s="314">
        <v>0</v>
      </c>
      <c r="L77" s="314">
        <v>0</v>
      </c>
      <c r="M77" s="314">
        <v>0</v>
      </c>
      <c r="N77" s="334">
        <v>0</v>
      </c>
      <c r="O77" s="30"/>
      <c r="P77" s="186">
        <v>38657</v>
      </c>
      <c r="Q77" s="445">
        <v>0</v>
      </c>
      <c r="R77" s="446">
        <v>0</v>
      </c>
      <c r="S77" s="446">
        <v>0</v>
      </c>
      <c r="T77" s="446">
        <v>0</v>
      </c>
    </row>
    <row r="78" spans="1:57" s="181" customFormat="1" ht="12.95" hidden="1" customHeight="1" thickBot="1" x14ac:dyDescent="0.25">
      <c r="A78" s="251">
        <v>38687</v>
      </c>
      <c r="B78" s="231">
        <v>0</v>
      </c>
      <c r="C78" s="168">
        <v>0</v>
      </c>
      <c r="D78" s="338">
        <v>0</v>
      </c>
      <c r="E78" s="231"/>
      <c r="F78" s="231">
        <v>0</v>
      </c>
      <c r="G78" s="231">
        <v>0</v>
      </c>
      <c r="H78" s="338">
        <v>0</v>
      </c>
      <c r="I78" s="317">
        <v>-0.40547439999997437</v>
      </c>
      <c r="J78" s="317">
        <v>0</v>
      </c>
      <c r="K78" s="317">
        <v>0</v>
      </c>
      <c r="L78" s="317">
        <v>0</v>
      </c>
      <c r="M78" s="317">
        <v>0</v>
      </c>
      <c r="N78" s="338">
        <v>0</v>
      </c>
      <c r="O78" s="231"/>
      <c r="P78" s="251">
        <v>38687</v>
      </c>
      <c r="Q78" s="451">
        <v>0</v>
      </c>
      <c r="R78" s="452">
        <v>0</v>
      </c>
      <c r="S78" s="452">
        <v>0</v>
      </c>
      <c r="T78" s="452">
        <v>0</v>
      </c>
    </row>
    <row r="79" spans="1:57" s="181" customFormat="1" ht="12.95" hidden="1" customHeight="1" x14ac:dyDescent="0.2">
      <c r="A79" s="186">
        <v>38718</v>
      </c>
      <c r="B79" s="30">
        <v>0</v>
      </c>
      <c r="C79" s="26">
        <v>0</v>
      </c>
      <c r="D79" s="334">
        <v>0</v>
      </c>
      <c r="E79" s="30"/>
      <c r="F79" s="30">
        <v>0</v>
      </c>
      <c r="G79" s="30">
        <v>0</v>
      </c>
      <c r="H79" s="334">
        <v>0</v>
      </c>
      <c r="I79" s="314"/>
      <c r="J79" s="314">
        <v>0</v>
      </c>
      <c r="K79" s="314">
        <v>0</v>
      </c>
      <c r="L79" s="314">
        <v>0</v>
      </c>
      <c r="M79" s="314">
        <v>0</v>
      </c>
      <c r="N79" s="334">
        <v>0</v>
      </c>
      <c r="O79" s="30"/>
      <c r="P79" s="186">
        <v>38718</v>
      </c>
      <c r="Q79" s="445">
        <v>0</v>
      </c>
      <c r="R79" s="446">
        <v>0</v>
      </c>
      <c r="S79" s="446">
        <v>0</v>
      </c>
      <c r="T79" s="446">
        <v>0</v>
      </c>
    </row>
    <row r="80" spans="1:57" s="264" customFormat="1" ht="12.95" hidden="1" customHeight="1" thickBot="1" x14ac:dyDescent="0.25">
      <c r="A80" s="186">
        <v>38749</v>
      </c>
      <c r="B80" s="30">
        <v>0</v>
      </c>
      <c r="C80" s="26">
        <v>0</v>
      </c>
      <c r="D80" s="335">
        <v>0</v>
      </c>
      <c r="E80" s="26"/>
      <c r="F80" s="30">
        <v>0</v>
      </c>
      <c r="G80" s="30">
        <v>0</v>
      </c>
      <c r="H80" s="335">
        <v>0</v>
      </c>
      <c r="I80" s="26"/>
      <c r="J80" s="26">
        <v>0</v>
      </c>
      <c r="K80" s="26">
        <v>0</v>
      </c>
      <c r="L80" s="26">
        <v>0</v>
      </c>
      <c r="M80" s="26">
        <v>0</v>
      </c>
      <c r="N80" s="335">
        <v>0</v>
      </c>
      <c r="O80" s="26"/>
      <c r="P80" s="188">
        <v>38749</v>
      </c>
      <c r="Q80" s="447">
        <v>0</v>
      </c>
      <c r="R80" s="447">
        <v>0</v>
      </c>
      <c r="S80" s="447">
        <v>0</v>
      </c>
      <c r="T80" s="447">
        <v>0</v>
      </c>
      <c r="U80" s="181"/>
      <c r="V80" s="181"/>
      <c r="W80" s="181"/>
      <c r="X80" s="181"/>
      <c r="Y80" s="181"/>
      <c r="Z80" s="181"/>
      <c r="AA80" s="181"/>
      <c r="AB80" s="181"/>
      <c r="AC80" s="181"/>
      <c r="AD80" s="181"/>
      <c r="AE80" s="181"/>
      <c r="AF80" s="181"/>
      <c r="AG80" s="181"/>
      <c r="AH80" s="181"/>
      <c r="AI80" s="181"/>
      <c r="AJ80" s="181"/>
      <c r="AK80" s="181"/>
      <c r="AL80" s="181"/>
      <c r="AM80" s="181"/>
      <c r="AN80" s="181"/>
      <c r="AO80" s="181"/>
      <c r="AP80" s="181"/>
      <c r="AQ80" s="181"/>
      <c r="AR80" s="181"/>
      <c r="AS80" s="181"/>
      <c r="AT80" s="181"/>
      <c r="AU80" s="181"/>
      <c r="AV80" s="181"/>
      <c r="AW80" s="181"/>
      <c r="AX80" s="181"/>
      <c r="AY80" s="181"/>
      <c r="AZ80" s="181"/>
      <c r="BA80" s="181"/>
      <c r="BB80" s="181"/>
      <c r="BC80" s="181"/>
      <c r="BD80" s="181"/>
      <c r="BE80" s="181"/>
    </row>
    <row r="81" spans="1:57" s="181" customFormat="1" ht="12.95" hidden="1" customHeight="1" x14ac:dyDescent="0.2">
      <c r="A81" s="187">
        <v>38777</v>
      </c>
      <c r="B81" s="183">
        <v>0</v>
      </c>
      <c r="C81" s="190">
        <v>0</v>
      </c>
      <c r="D81" s="336">
        <v>0</v>
      </c>
      <c r="E81" s="183"/>
      <c r="F81" s="183">
        <v>0</v>
      </c>
      <c r="G81" s="183">
        <v>0</v>
      </c>
      <c r="H81" s="336">
        <v>0</v>
      </c>
      <c r="I81" s="315"/>
      <c r="J81" s="315">
        <v>0</v>
      </c>
      <c r="K81" s="315">
        <v>0</v>
      </c>
      <c r="L81" s="315">
        <v>0</v>
      </c>
      <c r="M81" s="315">
        <v>0</v>
      </c>
      <c r="N81" s="336">
        <v>0</v>
      </c>
      <c r="O81" s="183"/>
      <c r="P81" s="187">
        <v>38777</v>
      </c>
      <c r="Q81" s="448">
        <v>0</v>
      </c>
      <c r="R81" s="449">
        <v>0</v>
      </c>
      <c r="S81" s="449">
        <v>0</v>
      </c>
      <c r="T81" s="449">
        <v>0</v>
      </c>
    </row>
    <row r="82" spans="1:57" s="181" customFormat="1" ht="12.95" hidden="1" customHeight="1" x14ac:dyDescent="0.2">
      <c r="A82" s="186">
        <v>38808</v>
      </c>
      <c r="B82" s="30">
        <v>0</v>
      </c>
      <c r="C82" s="26">
        <v>0</v>
      </c>
      <c r="D82" s="337">
        <v>0</v>
      </c>
      <c r="E82" s="30"/>
      <c r="F82" s="30">
        <v>0</v>
      </c>
      <c r="G82" s="30">
        <v>0</v>
      </c>
      <c r="H82" s="337">
        <v>0</v>
      </c>
      <c r="I82" s="316"/>
      <c r="J82" s="316">
        <v>0</v>
      </c>
      <c r="K82" s="316">
        <v>0</v>
      </c>
      <c r="L82" s="316">
        <v>0</v>
      </c>
      <c r="M82" s="316">
        <v>0</v>
      </c>
      <c r="N82" s="337">
        <v>0</v>
      </c>
      <c r="O82" s="30"/>
      <c r="P82" s="186">
        <v>38808</v>
      </c>
      <c r="Q82" s="445">
        <v>0</v>
      </c>
      <c r="R82" s="450">
        <v>0</v>
      </c>
      <c r="S82" s="450">
        <v>0</v>
      </c>
      <c r="T82" s="450">
        <v>0</v>
      </c>
    </row>
    <row r="83" spans="1:57" s="181" customFormat="1" ht="12.95" hidden="1" customHeight="1" x14ac:dyDescent="0.2">
      <c r="A83" s="186">
        <v>38838</v>
      </c>
      <c r="B83" s="30">
        <v>0</v>
      </c>
      <c r="C83" s="26">
        <v>0</v>
      </c>
      <c r="D83" s="334">
        <v>0</v>
      </c>
      <c r="E83" s="30"/>
      <c r="F83" s="30">
        <v>0</v>
      </c>
      <c r="G83" s="30">
        <v>0</v>
      </c>
      <c r="H83" s="334">
        <v>0</v>
      </c>
      <c r="I83" s="314"/>
      <c r="J83" s="314">
        <v>0</v>
      </c>
      <c r="K83" s="314">
        <v>0</v>
      </c>
      <c r="L83" s="314">
        <v>0</v>
      </c>
      <c r="M83" s="314">
        <v>0</v>
      </c>
      <c r="N83" s="334">
        <v>0</v>
      </c>
      <c r="O83" s="30"/>
      <c r="P83" s="186">
        <v>38838</v>
      </c>
      <c r="Q83" s="445">
        <v>0</v>
      </c>
      <c r="R83" s="446">
        <v>0</v>
      </c>
      <c r="S83" s="446">
        <v>0</v>
      </c>
      <c r="T83" s="446">
        <v>0</v>
      </c>
    </row>
    <row r="84" spans="1:57" s="181" customFormat="1" ht="12.95" hidden="1" customHeight="1" x14ac:dyDescent="0.2">
      <c r="A84" s="187">
        <v>38869</v>
      </c>
      <c r="B84" s="183">
        <v>0</v>
      </c>
      <c r="C84" s="190">
        <v>0</v>
      </c>
      <c r="D84" s="336">
        <v>0</v>
      </c>
      <c r="E84" s="183"/>
      <c r="F84" s="183">
        <v>0</v>
      </c>
      <c r="G84" s="183">
        <v>0</v>
      </c>
      <c r="H84" s="336">
        <v>0</v>
      </c>
      <c r="I84" s="315"/>
      <c r="J84" s="315">
        <v>0</v>
      </c>
      <c r="K84" s="315">
        <v>0</v>
      </c>
      <c r="L84" s="315">
        <v>0</v>
      </c>
      <c r="M84" s="315">
        <v>0</v>
      </c>
      <c r="N84" s="336">
        <v>0</v>
      </c>
      <c r="O84" s="183"/>
      <c r="P84" s="187">
        <v>38869</v>
      </c>
      <c r="Q84" s="448">
        <v>0</v>
      </c>
      <c r="R84" s="449">
        <v>0</v>
      </c>
      <c r="S84" s="449">
        <v>0</v>
      </c>
      <c r="T84" s="449">
        <v>0</v>
      </c>
    </row>
    <row r="85" spans="1:57" s="181" customFormat="1" ht="12.95" hidden="1" customHeight="1" x14ac:dyDescent="0.2">
      <c r="A85" s="186">
        <v>38899</v>
      </c>
      <c r="B85" s="30">
        <v>0</v>
      </c>
      <c r="C85" s="26">
        <v>0</v>
      </c>
      <c r="D85" s="334">
        <v>0</v>
      </c>
      <c r="E85" s="30"/>
      <c r="F85" s="30">
        <v>0</v>
      </c>
      <c r="G85" s="30">
        <v>0</v>
      </c>
      <c r="H85" s="334">
        <v>0</v>
      </c>
      <c r="I85" s="314"/>
      <c r="J85" s="314">
        <v>0</v>
      </c>
      <c r="K85" s="314">
        <v>0</v>
      </c>
      <c r="L85" s="314">
        <v>0</v>
      </c>
      <c r="M85" s="314">
        <v>0</v>
      </c>
      <c r="N85" s="334">
        <v>0</v>
      </c>
      <c r="O85" s="30"/>
      <c r="P85" s="186">
        <v>38899</v>
      </c>
      <c r="Q85" s="445">
        <v>0</v>
      </c>
      <c r="R85" s="446">
        <v>0</v>
      </c>
      <c r="S85" s="446">
        <v>0</v>
      </c>
      <c r="T85" s="446">
        <v>0</v>
      </c>
    </row>
    <row r="86" spans="1:57" s="260" customFormat="1" ht="12.95" hidden="1" customHeight="1" x14ac:dyDescent="0.2">
      <c r="A86" s="186">
        <v>38930</v>
      </c>
      <c r="B86" s="30">
        <v>0</v>
      </c>
      <c r="C86" s="26">
        <v>0</v>
      </c>
      <c r="D86" s="334">
        <v>0</v>
      </c>
      <c r="E86" s="30"/>
      <c r="F86" s="30">
        <v>0</v>
      </c>
      <c r="G86" s="30">
        <v>0</v>
      </c>
      <c r="H86" s="334">
        <v>0</v>
      </c>
      <c r="I86" s="314"/>
      <c r="J86" s="314">
        <v>0</v>
      </c>
      <c r="K86" s="314">
        <v>0</v>
      </c>
      <c r="L86" s="314">
        <v>0</v>
      </c>
      <c r="M86" s="314">
        <v>0</v>
      </c>
      <c r="N86" s="334">
        <v>0</v>
      </c>
      <c r="O86" s="30"/>
      <c r="P86" s="186">
        <v>38930</v>
      </c>
      <c r="Q86" s="445">
        <v>0</v>
      </c>
      <c r="R86" s="446">
        <v>0</v>
      </c>
      <c r="S86" s="446">
        <v>0</v>
      </c>
      <c r="T86" s="446">
        <v>0</v>
      </c>
      <c r="U86" s="181"/>
      <c r="V86" s="181"/>
      <c r="W86" s="181"/>
      <c r="X86" s="181"/>
      <c r="Y86" s="181"/>
      <c r="Z86" s="181"/>
      <c r="AA86" s="181"/>
      <c r="AB86" s="181"/>
      <c r="AC86" s="181"/>
      <c r="AD86" s="181"/>
      <c r="AE86" s="181"/>
      <c r="AF86" s="181"/>
      <c r="AG86" s="181"/>
      <c r="AH86" s="181"/>
      <c r="AI86" s="181"/>
      <c r="AJ86" s="181"/>
      <c r="AK86" s="181"/>
      <c r="AL86" s="181"/>
      <c r="AM86" s="181"/>
      <c r="AN86" s="181"/>
      <c r="AO86" s="181"/>
      <c r="AP86" s="181"/>
      <c r="AQ86" s="181"/>
      <c r="AR86" s="181"/>
      <c r="AS86" s="181"/>
      <c r="AT86" s="181"/>
      <c r="AU86" s="181"/>
      <c r="AV86" s="181"/>
      <c r="AW86" s="181"/>
      <c r="AX86" s="181"/>
      <c r="AY86" s="181"/>
      <c r="AZ86" s="181"/>
      <c r="BA86" s="181"/>
      <c r="BB86" s="181"/>
      <c r="BC86" s="181"/>
      <c r="BD86" s="181"/>
      <c r="BE86" s="181"/>
    </row>
    <row r="87" spans="1:57" s="181" customFormat="1" ht="12.95" hidden="1" customHeight="1" x14ac:dyDescent="0.2">
      <c r="A87" s="187">
        <v>38961</v>
      </c>
      <c r="B87" s="183">
        <v>0</v>
      </c>
      <c r="C87" s="190">
        <v>0</v>
      </c>
      <c r="D87" s="336">
        <v>0</v>
      </c>
      <c r="E87" s="183"/>
      <c r="F87" s="183">
        <v>0</v>
      </c>
      <c r="G87" s="183">
        <v>0</v>
      </c>
      <c r="H87" s="336">
        <v>0</v>
      </c>
      <c r="I87" s="315"/>
      <c r="J87" s="315">
        <v>0</v>
      </c>
      <c r="K87" s="315">
        <v>0</v>
      </c>
      <c r="L87" s="315">
        <v>0</v>
      </c>
      <c r="M87" s="315">
        <v>0</v>
      </c>
      <c r="N87" s="336">
        <v>0</v>
      </c>
      <c r="O87" s="183"/>
      <c r="P87" s="187">
        <v>38961</v>
      </c>
      <c r="Q87" s="448">
        <v>0</v>
      </c>
      <c r="R87" s="449">
        <v>0</v>
      </c>
      <c r="S87" s="449">
        <v>0</v>
      </c>
      <c r="T87" s="449">
        <v>0</v>
      </c>
    </row>
    <row r="88" spans="1:57" s="181" customFormat="1" ht="12.95" hidden="1" customHeight="1" x14ac:dyDescent="0.2">
      <c r="A88" s="186">
        <v>38991</v>
      </c>
      <c r="B88" s="30">
        <v>0</v>
      </c>
      <c r="C88" s="26">
        <v>0</v>
      </c>
      <c r="D88" s="334">
        <v>0</v>
      </c>
      <c r="E88" s="30"/>
      <c r="F88" s="30">
        <v>0</v>
      </c>
      <c r="G88" s="30">
        <v>0</v>
      </c>
      <c r="H88" s="334">
        <v>0</v>
      </c>
      <c r="I88" s="314"/>
      <c r="J88" s="314">
        <v>0</v>
      </c>
      <c r="K88" s="314">
        <v>0</v>
      </c>
      <c r="L88" s="314">
        <v>0</v>
      </c>
      <c r="M88" s="314">
        <v>0</v>
      </c>
      <c r="N88" s="334">
        <v>0</v>
      </c>
      <c r="O88" s="30"/>
      <c r="P88" s="186">
        <v>38991</v>
      </c>
      <c r="Q88" s="445">
        <v>0</v>
      </c>
      <c r="R88" s="446">
        <v>0</v>
      </c>
      <c r="S88" s="446">
        <v>0</v>
      </c>
      <c r="T88" s="446">
        <v>0</v>
      </c>
    </row>
    <row r="89" spans="1:57" s="181" customFormat="1" ht="12.95" hidden="1" customHeight="1" x14ac:dyDescent="0.2">
      <c r="A89" s="186">
        <v>39022</v>
      </c>
      <c r="B89" s="30">
        <v>0</v>
      </c>
      <c r="C89" s="26">
        <v>0</v>
      </c>
      <c r="D89" s="334">
        <v>0</v>
      </c>
      <c r="E89" s="30"/>
      <c r="F89" s="30">
        <v>0</v>
      </c>
      <c r="G89" s="30">
        <v>0</v>
      </c>
      <c r="H89" s="334">
        <v>0</v>
      </c>
      <c r="I89" s="314"/>
      <c r="J89" s="314">
        <v>0</v>
      </c>
      <c r="K89" s="314">
        <v>0</v>
      </c>
      <c r="L89" s="314">
        <v>0</v>
      </c>
      <c r="M89" s="314">
        <v>0</v>
      </c>
      <c r="N89" s="334">
        <v>0</v>
      </c>
      <c r="O89" s="30"/>
      <c r="P89" s="186">
        <v>39022</v>
      </c>
      <c r="Q89" s="445">
        <v>0</v>
      </c>
      <c r="R89" s="446">
        <v>0</v>
      </c>
      <c r="S89" s="446">
        <v>0</v>
      </c>
      <c r="T89" s="446">
        <v>0</v>
      </c>
    </row>
    <row r="90" spans="1:57" s="181" customFormat="1" ht="12.95" hidden="1" customHeight="1" thickBot="1" x14ac:dyDescent="0.25">
      <c r="A90" s="251">
        <v>39052</v>
      </c>
      <c r="B90" s="231">
        <v>0</v>
      </c>
      <c r="C90" s="168">
        <v>0</v>
      </c>
      <c r="D90" s="338">
        <v>0</v>
      </c>
      <c r="E90" s="231"/>
      <c r="F90" s="231">
        <v>0</v>
      </c>
      <c r="G90" s="231">
        <v>0</v>
      </c>
      <c r="H90" s="338">
        <v>0</v>
      </c>
      <c r="I90" s="317"/>
      <c r="J90" s="317">
        <v>0</v>
      </c>
      <c r="K90" s="317">
        <v>0</v>
      </c>
      <c r="L90" s="317">
        <v>0</v>
      </c>
      <c r="M90" s="317">
        <v>0</v>
      </c>
      <c r="N90" s="338">
        <v>0</v>
      </c>
      <c r="O90" s="231"/>
      <c r="P90" s="251">
        <v>39052</v>
      </c>
      <c r="Q90" s="451">
        <v>0</v>
      </c>
      <c r="R90" s="452">
        <v>0</v>
      </c>
      <c r="S90" s="452">
        <v>0</v>
      </c>
      <c r="T90" s="452">
        <v>0</v>
      </c>
    </row>
    <row r="91" spans="1:57" s="181" customFormat="1" ht="12.95" hidden="1" customHeight="1" x14ac:dyDescent="0.2">
      <c r="A91" s="186">
        <v>39083</v>
      </c>
      <c r="B91" s="30">
        <v>0</v>
      </c>
      <c r="C91" s="26">
        <v>0</v>
      </c>
      <c r="D91" s="334">
        <v>0</v>
      </c>
      <c r="E91" s="30"/>
      <c r="F91" s="30">
        <v>0</v>
      </c>
      <c r="G91" s="30">
        <v>0</v>
      </c>
      <c r="H91" s="334">
        <v>0</v>
      </c>
      <c r="I91" s="314"/>
      <c r="J91" s="314">
        <v>0</v>
      </c>
      <c r="K91" s="314">
        <v>0</v>
      </c>
      <c r="L91" s="314">
        <v>0</v>
      </c>
      <c r="M91" s="314">
        <v>0</v>
      </c>
      <c r="N91" s="334">
        <v>0</v>
      </c>
      <c r="O91" s="30"/>
      <c r="P91" s="186">
        <v>39083</v>
      </c>
      <c r="Q91" s="445">
        <v>0</v>
      </c>
      <c r="R91" s="446">
        <v>0</v>
      </c>
      <c r="S91" s="446">
        <v>0</v>
      </c>
      <c r="T91" s="446">
        <v>0</v>
      </c>
    </row>
    <row r="92" spans="1:57" s="264" customFormat="1" ht="12.95" hidden="1" customHeight="1" thickBot="1" x14ac:dyDescent="0.25">
      <c r="A92" s="186">
        <v>39114</v>
      </c>
      <c r="B92" s="30">
        <v>0</v>
      </c>
      <c r="C92" s="26">
        <v>0</v>
      </c>
      <c r="D92" s="335">
        <v>0</v>
      </c>
      <c r="E92" s="26"/>
      <c r="F92" s="30">
        <v>0</v>
      </c>
      <c r="G92" s="30">
        <v>0</v>
      </c>
      <c r="H92" s="335">
        <v>0</v>
      </c>
      <c r="I92" s="26"/>
      <c r="J92" s="26">
        <v>0</v>
      </c>
      <c r="K92" s="26">
        <v>0</v>
      </c>
      <c r="L92" s="26">
        <v>0</v>
      </c>
      <c r="M92" s="26">
        <v>0</v>
      </c>
      <c r="N92" s="335">
        <v>0</v>
      </c>
      <c r="O92" s="26"/>
      <c r="P92" s="188">
        <v>39114</v>
      </c>
      <c r="Q92" s="447">
        <v>0</v>
      </c>
      <c r="R92" s="447">
        <v>0</v>
      </c>
      <c r="S92" s="447">
        <v>0</v>
      </c>
      <c r="T92" s="447">
        <v>0</v>
      </c>
      <c r="U92" s="181"/>
      <c r="V92" s="181"/>
      <c r="W92" s="181"/>
      <c r="X92" s="181"/>
      <c r="Y92" s="181"/>
      <c r="Z92" s="181"/>
      <c r="AA92" s="181"/>
      <c r="AB92" s="181"/>
      <c r="AC92" s="181"/>
      <c r="AD92" s="181"/>
      <c r="AE92" s="181"/>
      <c r="AF92" s="181"/>
      <c r="AG92" s="181"/>
      <c r="AH92" s="181"/>
      <c r="AI92" s="181"/>
      <c r="AJ92" s="181"/>
      <c r="AK92" s="181"/>
      <c r="AL92" s="181"/>
      <c r="AM92" s="181"/>
      <c r="AN92" s="181"/>
      <c r="AO92" s="181"/>
      <c r="AP92" s="181"/>
      <c r="AQ92" s="181"/>
      <c r="AR92" s="181"/>
      <c r="AS92" s="181"/>
      <c r="AT92" s="181"/>
      <c r="AU92" s="181"/>
      <c r="AV92" s="181"/>
      <c r="AW92" s="181"/>
      <c r="AX92" s="181"/>
      <c r="AY92" s="181"/>
      <c r="AZ92" s="181"/>
      <c r="BA92" s="181"/>
      <c r="BB92" s="181"/>
      <c r="BC92" s="181"/>
      <c r="BD92" s="181"/>
      <c r="BE92" s="181"/>
    </row>
    <row r="93" spans="1:57" s="181" customFormat="1" ht="12.95" hidden="1" customHeight="1" x14ac:dyDescent="0.2">
      <c r="A93" s="187">
        <v>39142</v>
      </c>
      <c r="B93" s="183">
        <v>0</v>
      </c>
      <c r="C93" s="190">
        <v>0</v>
      </c>
      <c r="D93" s="336">
        <v>0</v>
      </c>
      <c r="E93" s="183"/>
      <c r="F93" s="183">
        <v>0</v>
      </c>
      <c r="G93" s="183">
        <v>0</v>
      </c>
      <c r="H93" s="336">
        <v>0</v>
      </c>
      <c r="I93" s="315"/>
      <c r="J93" s="315">
        <v>0</v>
      </c>
      <c r="K93" s="315">
        <v>0</v>
      </c>
      <c r="L93" s="315">
        <v>0</v>
      </c>
      <c r="M93" s="315">
        <v>0</v>
      </c>
      <c r="N93" s="336">
        <v>0</v>
      </c>
      <c r="O93" s="183"/>
      <c r="P93" s="187">
        <v>39142</v>
      </c>
      <c r="Q93" s="448">
        <v>0</v>
      </c>
      <c r="R93" s="449">
        <v>0</v>
      </c>
      <c r="S93" s="449">
        <v>0</v>
      </c>
      <c r="T93" s="449">
        <v>0</v>
      </c>
    </row>
    <row r="94" spans="1:57" s="181" customFormat="1" ht="12.95" hidden="1" customHeight="1" x14ac:dyDescent="0.2">
      <c r="A94" s="186">
        <v>39173</v>
      </c>
      <c r="B94" s="30">
        <v>0</v>
      </c>
      <c r="C94" s="26">
        <v>0</v>
      </c>
      <c r="D94" s="337">
        <v>0</v>
      </c>
      <c r="E94" s="30"/>
      <c r="F94" s="30">
        <v>0</v>
      </c>
      <c r="G94" s="30">
        <v>0</v>
      </c>
      <c r="H94" s="337">
        <v>0</v>
      </c>
      <c r="I94" s="316"/>
      <c r="J94" s="316">
        <v>0</v>
      </c>
      <c r="K94" s="316">
        <v>0</v>
      </c>
      <c r="L94" s="316">
        <v>0</v>
      </c>
      <c r="M94" s="316">
        <v>0</v>
      </c>
      <c r="N94" s="337">
        <v>0</v>
      </c>
      <c r="O94" s="30"/>
      <c r="P94" s="186">
        <v>39173</v>
      </c>
      <c r="Q94" s="445">
        <v>0</v>
      </c>
      <c r="R94" s="450">
        <v>0</v>
      </c>
      <c r="S94" s="450">
        <v>0</v>
      </c>
      <c r="T94" s="450">
        <v>0</v>
      </c>
    </row>
    <row r="95" spans="1:57" s="181" customFormat="1" ht="12.95" hidden="1" customHeight="1" x14ac:dyDescent="0.2">
      <c r="A95" s="186">
        <v>39203</v>
      </c>
      <c r="B95" s="30">
        <v>0</v>
      </c>
      <c r="C95" s="26">
        <v>0</v>
      </c>
      <c r="D95" s="334">
        <v>0</v>
      </c>
      <c r="E95" s="30"/>
      <c r="F95" s="30">
        <v>0</v>
      </c>
      <c r="G95" s="30">
        <v>0</v>
      </c>
      <c r="H95" s="334">
        <v>0</v>
      </c>
      <c r="I95" s="314"/>
      <c r="J95" s="314">
        <v>0</v>
      </c>
      <c r="K95" s="314">
        <v>0</v>
      </c>
      <c r="L95" s="314">
        <v>0</v>
      </c>
      <c r="M95" s="314">
        <v>0</v>
      </c>
      <c r="N95" s="334">
        <v>0</v>
      </c>
      <c r="O95" s="30"/>
      <c r="P95" s="186">
        <v>39203</v>
      </c>
      <c r="Q95" s="445">
        <v>0</v>
      </c>
      <c r="R95" s="446">
        <v>0</v>
      </c>
      <c r="S95" s="446">
        <v>0</v>
      </c>
      <c r="T95" s="446">
        <v>0</v>
      </c>
    </row>
    <row r="96" spans="1:57" s="181" customFormat="1" ht="12.95" hidden="1" customHeight="1" x14ac:dyDescent="0.2">
      <c r="A96" s="187">
        <v>39234</v>
      </c>
      <c r="B96" s="183">
        <v>0</v>
      </c>
      <c r="C96" s="190">
        <v>0</v>
      </c>
      <c r="D96" s="336">
        <v>0</v>
      </c>
      <c r="E96" s="183"/>
      <c r="F96" s="183">
        <v>0</v>
      </c>
      <c r="G96" s="183">
        <v>0</v>
      </c>
      <c r="H96" s="336">
        <v>0</v>
      </c>
      <c r="I96" s="315"/>
      <c r="J96" s="315">
        <v>0</v>
      </c>
      <c r="K96" s="315">
        <v>0</v>
      </c>
      <c r="L96" s="315">
        <v>0</v>
      </c>
      <c r="M96" s="315">
        <v>0</v>
      </c>
      <c r="N96" s="336">
        <v>0</v>
      </c>
      <c r="O96" s="183"/>
      <c r="P96" s="187">
        <v>39234</v>
      </c>
      <c r="Q96" s="448">
        <v>0</v>
      </c>
      <c r="R96" s="449">
        <v>0</v>
      </c>
      <c r="S96" s="449">
        <v>0</v>
      </c>
      <c r="T96" s="449">
        <v>0</v>
      </c>
    </row>
    <row r="97" spans="1:57" s="181" customFormat="1" ht="12.95" hidden="1" customHeight="1" x14ac:dyDescent="0.2">
      <c r="A97" s="186">
        <v>39264</v>
      </c>
      <c r="B97" s="30">
        <v>0</v>
      </c>
      <c r="C97" s="26">
        <v>0</v>
      </c>
      <c r="D97" s="334">
        <v>0</v>
      </c>
      <c r="E97" s="30"/>
      <c r="F97" s="30">
        <v>0</v>
      </c>
      <c r="G97" s="30">
        <v>0</v>
      </c>
      <c r="H97" s="334">
        <v>0</v>
      </c>
      <c r="I97" s="314"/>
      <c r="J97" s="314">
        <v>0</v>
      </c>
      <c r="K97" s="314">
        <v>0</v>
      </c>
      <c r="L97" s="314">
        <v>0</v>
      </c>
      <c r="M97" s="314">
        <v>0</v>
      </c>
      <c r="N97" s="334">
        <v>0</v>
      </c>
      <c r="O97" s="30"/>
      <c r="P97" s="186">
        <v>39264</v>
      </c>
      <c r="Q97" s="445">
        <v>0</v>
      </c>
      <c r="R97" s="446">
        <v>0</v>
      </c>
      <c r="S97" s="446">
        <v>0</v>
      </c>
      <c r="T97" s="446">
        <v>0</v>
      </c>
    </row>
    <row r="98" spans="1:57" s="260" customFormat="1" ht="12.95" hidden="1" customHeight="1" x14ac:dyDescent="0.2">
      <c r="A98" s="186">
        <v>39295</v>
      </c>
      <c r="B98" s="30">
        <v>0</v>
      </c>
      <c r="C98" s="26">
        <v>0</v>
      </c>
      <c r="D98" s="334">
        <v>0</v>
      </c>
      <c r="E98" s="30"/>
      <c r="F98" s="30">
        <v>0</v>
      </c>
      <c r="G98" s="30">
        <v>0</v>
      </c>
      <c r="H98" s="334">
        <v>0</v>
      </c>
      <c r="I98" s="314"/>
      <c r="J98" s="314">
        <v>0</v>
      </c>
      <c r="K98" s="314">
        <v>0</v>
      </c>
      <c r="L98" s="314">
        <v>0</v>
      </c>
      <c r="M98" s="314">
        <v>0</v>
      </c>
      <c r="N98" s="334">
        <v>0</v>
      </c>
      <c r="O98" s="30"/>
      <c r="P98" s="186">
        <v>39295</v>
      </c>
      <c r="Q98" s="445">
        <v>0</v>
      </c>
      <c r="R98" s="446">
        <v>0</v>
      </c>
      <c r="S98" s="446">
        <v>0</v>
      </c>
      <c r="T98" s="446">
        <v>0</v>
      </c>
      <c r="U98" s="181"/>
      <c r="V98" s="181"/>
      <c r="W98" s="181"/>
      <c r="X98" s="181"/>
      <c r="Y98" s="181"/>
      <c r="Z98" s="181"/>
      <c r="AA98" s="181"/>
      <c r="AB98" s="181"/>
      <c r="AC98" s="181"/>
      <c r="AD98" s="181"/>
      <c r="AE98" s="181"/>
      <c r="AF98" s="181"/>
      <c r="AG98" s="181"/>
      <c r="AH98" s="181"/>
      <c r="AI98" s="181"/>
      <c r="AJ98" s="181"/>
      <c r="AK98" s="181"/>
      <c r="AL98" s="181"/>
      <c r="AM98" s="181"/>
      <c r="AN98" s="181"/>
      <c r="AO98" s="181"/>
      <c r="AP98" s="181"/>
      <c r="AQ98" s="181"/>
      <c r="AR98" s="181"/>
      <c r="AS98" s="181"/>
      <c r="AT98" s="181"/>
      <c r="AU98" s="181"/>
      <c r="AV98" s="181"/>
      <c r="AW98" s="181"/>
      <c r="AX98" s="181"/>
      <c r="AY98" s="181"/>
      <c r="AZ98" s="181"/>
      <c r="BA98" s="181"/>
      <c r="BB98" s="181"/>
      <c r="BC98" s="181"/>
      <c r="BD98" s="181"/>
      <c r="BE98" s="181"/>
    </row>
    <row r="99" spans="1:57" s="181" customFormat="1" ht="12.95" hidden="1" customHeight="1" x14ac:dyDescent="0.2">
      <c r="A99" s="187">
        <v>39326</v>
      </c>
      <c r="B99" s="183">
        <v>0</v>
      </c>
      <c r="C99" s="190">
        <v>0</v>
      </c>
      <c r="D99" s="336">
        <v>0</v>
      </c>
      <c r="E99" s="183"/>
      <c r="F99" s="183">
        <v>0</v>
      </c>
      <c r="G99" s="183">
        <v>0</v>
      </c>
      <c r="H99" s="336">
        <v>0</v>
      </c>
      <c r="I99" s="315"/>
      <c r="J99" s="315">
        <v>0</v>
      </c>
      <c r="K99" s="315">
        <v>0</v>
      </c>
      <c r="L99" s="315">
        <v>0</v>
      </c>
      <c r="M99" s="315">
        <v>0</v>
      </c>
      <c r="N99" s="336">
        <v>0</v>
      </c>
      <c r="O99" s="183"/>
      <c r="P99" s="187">
        <v>39326</v>
      </c>
      <c r="Q99" s="448">
        <v>0</v>
      </c>
      <c r="R99" s="449">
        <v>0</v>
      </c>
      <c r="S99" s="449">
        <v>0</v>
      </c>
      <c r="T99" s="449">
        <v>0</v>
      </c>
    </row>
    <row r="100" spans="1:57" s="181" customFormat="1" ht="12.95" hidden="1" customHeight="1" x14ac:dyDescent="0.2">
      <c r="A100" s="186">
        <v>39356</v>
      </c>
      <c r="B100" s="30">
        <v>0</v>
      </c>
      <c r="C100" s="26">
        <v>0</v>
      </c>
      <c r="D100" s="334">
        <v>0</v>
      </c>
      <c r="E100" s="30"/>
      <c r="F100" s="30">
        <v>0</v>
      </c>
      <c r="G100" s="30">
        <v>0</v>
      </c>
      <c r="H100" s="334">
        <v>0</v>
      </c>
      <c r="I100" s="314"/>
      <c r="J100" s="314">
        <v>0</v>
      </c>
      <c r="K100" s="314">
        <v>0</v>
      </c>
      <c r="L100" s="314">
        <v>0</v>
      </c>
      <c r="M100" s="314">
        <v>0</v>
      </c>
      <c r="N100" s="334">
        <v>0</v>
      </c>
      <c r="O100" s="30"/>
      <c r="P100" s="186">
        <v>39356</v>
      </c>
      <c r="Q100" s="445">
        <v>0</v>
      </c>
      <c r="R100" s="446">
        <v>0</v>
      </c>
      <c r="S100" s="446">
        <v>0</v>
      </c>
      <c r="T100" s="446">
        <v>0</v>
      </c>
    </row>
    <row r="101" spans="1:57" s="181" customFormat="1" ht="12.95" hidden="1" customHeight="1" x14ac:dyDescent="0.2">
      <c r="A101" s="186">
        <v>39387</v>
      </c>
      <c r="B101" s="30">
        <v>0</v>
      </c>
      <c r="C101" s="26">
        <v>0</v>
      </c>
      <c r="D101" s="334">
        <v>0</v>
      </c>
      <c r="E101" s="30"/>
      <c r="F101" s="30">
        <v>0</v>
      </c>
      <c r="G101" s="30">
        <v>0</v>
      </c>
      <c r="H101" s="334">
        <v>0</v>
      </c>
      <c r="I101" s="314"/>
      <c r="J101" s="314">
        <v>0</v>
      </c>
      <c r="K101" s="314">
        <v>0</v>
      </c>
      <c r="L101" s="314">
        <v>0</v>
      </c>
      <c r="M101" s="314">
        <v>0</v>
      </c>
      <c r="N101" s="334">
        <v>0</v>
      </c>
      <c r="O101" s="30"/>
      <c r="P101" s="186">
        <v>39387</v>
      </c>
      <c r="Q101" s="445">
        <v>0</v>
      </c>
      <c r="R101" s="446">
        <v>0</v>
      </c>
      <c r="S101" s="446">
        <v>0</v>
      </c>
      <c r="T101" s="446">
        <v>0</v>
      </c>
    </row>
    <row r="102" spans="1:57" s="181" customFormat="1" ht="12.95" hidden="1" customHeight="1" thickBot="1" x14ac:dyDescent="0.25">
      <c r="A102" s="251">
        <v>39417</v>
      </c>
      <c r="B102" s="231">
        <v>0</v>
      </c>
      <c r="C102" s="168">
        <v>0</v>
      </c>
      <c r="D102" s="338">
        <v>0</v>
      </c>
      <c r="E102" s="231"/>
      <c r="F102" s="231">
        <v>0</v>
      </c>
      <c r="G102" s="231">
        <v>0</v>
      </c>
      <c r="H102" s="338">
        <v>0</v>
      </c>
      <c r="I102" s="317"/>
      <c r="J102" s="317">
        <v>0</v>
      </c>
      <c r="K102" s="317">
        <v>0</v>
      </c>
      <c r="L102" s="317">
        <v>0</v>
      </c>
      <c r="M102" s="317">
        <v>0</v>
      </c>
      <c r="N102" s="338">
        <v>0</v>
      </c>
      <c r="O102" s="231"/>
      <c r="P102" s="251">
        <v>39417</v>
      </c>
      <c r="Q102" s="451">
        <v>0</v>
      </c>
      <c r="R102" s="452">
        <v>0</v>
      </c>
      <c r="S102" s="452">
        <v>0</v>
      </c>
      <c r="T102" s="452">
        <v>0</v>
      </c>
    </row>
    <row r="103" spans="1:57" s="181" customFormat="1" ht="12.95" hidden="1" customHeight="1" x14ac:dyDescent="0.2">
      <c r="A103" s="186">
        <v>39448</v>
      </c>
      <c r="B103" s="30">
        <v>0</v>
      </c>
      <c r="C103" s="26">
        <v>0</v>
      </c>
      <c r="D103" s="334">
        <v>0</v>
      </c>
      <c r="E103" s="30"/>
      <c r="F103" s="30">
        <v>0</v>
      </c>
      <c r="G103" s="30">
        <v>0</v>
      </c>
      <c r="H103" s="334">
        <v>0</v>
      </c>
      <c r="I103" s="314"/>
      <c r="J103" s="314">
        <v>0</v>
      </c>
      <c r="K103" s="314">
        <v>0</v>
      </c>
      <c r="L103" s="314">
        <v>0</v>
      </c>
      <c r="M103" s="314">
        <v>0</v>
      </c>
      <c r="N103" s="334">
        <v>0</v>
      </c>
      <c r="O103" s="30"/>
      <c r="P103" s="186">
        <v>39448</v>
      </c>
      <c r="Q103" s="445">
        <v>0</v>
      </c>
      <c r="R103" s="446">
        <v>0</v>
      </c>
      <c r="S103" s="446">
        <v>0</v>
      </c>
      <c r="T103" s="446">
        <v>0</v>
      </c>
    </row>
    <row r="104" spans="1:57" s="264" customFormat="1" ht="12.95" hidden="1" customHeight="1" thickBot="1" x14ac:dyDescent="0.25">
      <c r="A104" s="186">
        <v>39479</v>
      </c>
      <c r="B104" s="30">
        <v>0</v>
      </c>
      <c r="C104" s="26">
        <v>0</v>
      </c>
      <c r="D104" s="335">
        <v>0</v>
      </c>
      <c r="E104" s="26"/>
      <c r="F104" s="30">
        <v>0</v>
      </c>
      <c r="G104" s="30">
        <v>0</v>
      </c>
      <c r="H104" s="335">
        <v>0</v>
      </c>
      <c r="I104" s="26"/>
      <c r="J104" s="26">
        <v>0</v>
      </c>
      <c r="K104" s="26">
        <v>0</v>
      </c>
      <c r="L104" s="26">
        <v>0</v>
      </c>
      <c r="M104" s="26">
        <v>0</v>
      </c>
      <c r="N104" s="335">
        <v>0</v>
      </c>
      <c r="O104" s="26"/>
      <c r="P104" s="188">
        <v>39479</v>
      </c>
      <c r="Q104" s="447">
        <v>0</v>
      </c>
      <c r="R104" s="447">
        <v>0</v>
      </c>
      <c r="S104" s="447">
        <v>0</v>
      </c>
      <c r="T104" s="447">
        <v>0</v>
      </c>
      <c r="U104" s="181"/>
      <c r="V104" s="181"/>
      <c r="W104" s="181"/>
      <c r="X104" s="181"/>
      <c r="Y104" s="181"/>
      <c r="Z104" s="181"/>
      <c r="AA104" s="181"/>
      <c r="AB104" s="181"/>
      <c r="AC104" s="181"/>
      <c r="AD104" s="181"/>
      <c r="AE104" s="181"/>
      <c r="AF104" s="181"/>
      <c r="AG104" s="181"/>
      <c r="AH104" s="181"/>
      <c r="AI104" s="181"/>
      <c r="AJ104" s="181"/>
      <c r="AK104" s="181"/>
      <c r="AL104" s="181"/>
      <c r="AM104" s="181"/>
      <c r="AN104" s="181"/>
      <c r="AO104" s="181"/>
      <c r="AP104" s="181"/>
      <c r="AQ104" s="181"/>
      <c r="AR104" s="181"/>
      <c r="AS104" s="181"/>
      <c r="AT104" s="181"/>
      <c r="AU104" s="181"/>
      <c r="AV104" s="181"/>
      <c r="AW104" s="181"/>
      <c r="AX104" s="181"/>
      <c r="AY104" s="181"/>
      <c r="AZ104" s="181"/>
      <c r="BA104" s="181"/>
      <c r="BB104" s="181"/>
      <c r="BC104" s="181"/>
      <c r="BD104" s="181"/>
      <c r="BE104" s="181"/>
    </row>
    <row r="105" spans="1:57" s="181" customFormat="1" ht="12.95" hidden="1" customHeight="1" x14ac:dyDescent="0.2">
      <c r="A105" s="187">
        <v>39508</v>
      </c>
      <c r="B105" s="183">
        <v>0</v>
      </c>
      <c r="C105" s="190">
        <v>0</v>
      </c>
      <c r="D105" s="336">
        <v>0</v>
      </c>
      <c r="E105" s="183"/>
      <c r="F105" s="183">
        <v>0</v>
      </c>
      <c r="G105" s="183">
        <v>0</v>
      </c>
      <c r="H105" s="336">
        <v>0</v>
      </c>
      <c r="I105" s="315"/>
      <c r="J105" s="315">
        <v>0</v>
      </c>
      <c r="K105" s="315">
        <v>0</v>
      </c>
      <c r="L105" s="315">
        <v>0</v>
      </c>
      <c r="M105" s="315">
        <v>0</v>
      </c>
      <c r="N105" s="336">
        <v>0</v>
      </c>
      <c r="O105" s="183"/>
      <c r="P105" s="187">
        <v>39508</v>
      </c>
      <c r="Q105" s="448">
        <v>0</v>
      </c>
      <c r="R105" s="449">
        <v>0</v>
      </c>
      <c r="S105" s="449">
        <v>0</v>
      </c>
      <c r="T105" s="449">
        <v>0</v>
      </c>
    </row>
    <row r="106" spans="1:57" s="181" customFormat="1" ht="12.95" hidden="1" customHeight="1" x14ac:dyDescent="0.2">
      <c r="A106" s="186">
        <v>39539</v>
      </c>
      <c r="B106" s="30">
        <v>0</v>
      </c>
      <c r="C106" s="26">
        <v>0</v>
      </c>
      <c r="D106" s="337">
        <v>0</v>
      </c>
      <c r="E106" s="30"/>
      <c r="F106" s="30">
        <v>0</v>
      </c>
      <c r="G106" s="30">
        <v>0</v>
      </c>
      <c r="H106" s="337">
        <v>0</v>
      </c>
      <c r="I106" s="316"/>
      <c r="J106" s="316">
        <v>0</v>
      </c>
      <c r="K106" s="316">
        <v>0</v>
      </c>
      <c r="L106" s="316">
        <v>0</v>
      </c>
      <c r="M106" s="316">
        <v>0</v>
      </c>
      <c r="N106" s="337">
        <v>0</v>
      </c>
      <c r="O106" s="30"/>
      <c r="P106" s="186">
        <v>39539</v>
      </c>
      <c r="Q106" s="445">
        <v>0</v>
      </c>
      <c r="R106" s="450">
        <v>0</v>
      </c>
      <c r="S106" s="450">
        <v>0</v>
      </c>
      <c r="T106" s="450">
        <v>0</v>
      </c>
    </row>
    <row r="107" spans="1:57" s="181" customFormat="1" ht="12.95" hidden="1" customHeight="1" x14ac:dyDescent="0.2">
      <c r="A107" s="186">
        <v>39569</v>
      </c>
      <c r="B107" s="30">
        <v>0</v>
      </c>
      <c r="C107" s="26">
        <v>0</v>
      </c>
      <c r="D107" s="334">
        <v>0</v>
      </c>
      <c r="E107" s="30"/>
      <c r="F107" s="30">
        <v>0</v>
      </c>
      <c r="G107" s="30">
        <v>0</v>
      </c>
      <c r="H107" s="334">
        <v>0</v>
      </c>
      <c r="I107" s="314"/>
      <c r="J107" s="314">
        <v>0</v>
      </c>
      <c r="K107" s="314">
        <v>0</v>
      </c>
      <c r="L107" s="314">
        <v>0</v>
      </c>
      <c r="M107" s="314">
        <v>0</v>
      </c>
      <c r="N107" s="334">
        <v>0</v>
      </c>
      <c r="O107" s="30"/>
      <c r="P107" s="186">
        <v>39569</v>
      </c>
      <c r="Q107" s="445">
        <v>0</v>
      </c>
      <c r="R107" s="446">
        <v>0</v>
      </c>
      <c r="S107" s="446">
        <v>0</v>
      </c>
      <c r="T107" s="446">
        <v>0</v>
      </c>
    </row>
    <row r="108" spans="1:57" s="181" customFormat="1" ht="12.95" hidden="1" customHeight="1" x14ac:dyDescent="0.2">
      <c r="A108" s="187">
        <v>39600</v>
      </c>
      <c r="B108" s="183">
        <v>0</v>
      </c>
      <c r="C108" s="190">
        <v>0</v>
      </c>
      <c r="D108" s="336">
        <v>0</v>
      </c>
      <c r="E108" s="183"/>
      <c r="F108" s="183">
        <v>0</v>
      </c>
      <c r="G108" s="183">
        <v>0</v>
      </c>
      <c r="H108" s="336">
        <v>0</v>
      </c>
      <c r="I108" s="315"/>
      <c r="J108" s="315">
        <v>0</v>
      </c>
      <c r="K108" s="315">
        <v>0</v>
      </c>
      <c r="L108" s="315">
        <v>0</v>
      </c>
      <c r="M108" s="315">
        <v>0</v>
      </c>
      <c r="N108" s="336">
        <v>0</v>
      </c>
      <c r="O108" s="183"/>
      <c r="P108" s="187">
        <v>39600</v>
      </c>
      <c r="Q108" s="448">
        <v>0</v>
      </c>
      <c r="R108" s="449">
        <v>0</v>
      </c>
      <c r="S108" s="449">
        <v>0</v>
      </c>
      <c r="T108" s="449">
        <v>0</v>
      </c>
    </row>
    <row r="109" spans="1:57" s="181" customFormat="1" ht="12.95" hidden="1" customHeight="1" x14ac:dyDescent="0.2">
      <c r="A109" s="186">
        <v>39630</v>
      </c>
      <c r="B109" s="30">
        <v>0</v>
      </c>
      <c r="C109" s="26">
        <v>0</v>
      </c>
      <c r="D109" s="334">
        <v>0</v>
      </c>
      <c r="E109" s="30"/>
      <c r="F109" s="30">
        <v>0</v>
      </c>
      <c r="G109" s="30">
        <v>0</v>
      </c>
      <c r="H109" s="334">
        <v>0</v>
      </c>
      <c r="I109" s="314"/>
      <c r="J109" s="314">
        <v>0</v>
      </c>
      <c r="K109" s="314">
        <v>0</v>
      </c>
      <c r="L109" s="314">
        <v>0</v>
      </c>
      <c r="M109" s="314">
        <v>0</v>
      </c>
      <c r="N109" s="334">
        <v>0</v>
      </c>
      <c r="O109" s="30"/>
      <c r="P109" s="186">
        <v>39630</v>
      </c>
      <c r="Q109" s="445">
        <v>0</v>
      </c>
      <c r="R109" s="446">
        <v>0</v>
      </c>
      <c r="S109" s="446">
        <v>0</v>
      </c>
      <c r="T109" s="446">
        <v>0</v>
      </c>
    </row>
    <row r="110" spans="1:57" s="181" customFormat="1" ht="12.95" hidden="1" customHeight="1" x14ac:dyDescent="0.2">
      <c r="A110" s="186">
        <v>39661</v>
      </c>
      <c r="B110" s="30">
        <v>0</v>
      </c>
      <c r="C110" s="26">
        <v>0</v>
      </c>
      <c r="D110" s="334">
        <v>0</v>
      </c>
      <c r="E110" s="30"/>
      <c r="F110" s="30">
        <v>0</v>
      </c>
      <c r="G110" s="30">
        <v>0</v>
      </c>
      <c r="H110" s="334">
        <v>0</v>
      </c>
      <c r="I110" s="314"/>
      <c r="J110" s="314">
        <v>0</v>
      </c>
      <c r="K110" s="314">
        <v>0</v>
      </c>
      <c r="L110" s="314">
        <v>0</v>
      </c>
      <c r="M110" s="314">
        <v>0</v>
      </c>
      <c r="N110" s="334">
        <v>0</v>
      </c>
      <c r="O110" s="30"/>
      <c r="P110" s="186">
        <v>39661</v>
      </c>
      <c r="Q110" s="445">
        <v>0</v>
      </c>
      <c r="R110" s="446">
        <v>0</v>
      </c>
      <c r="S110" s="446">
        <v>0</v>
      </c>
      <c r="T110" s="446">
        <v>0</v>
      </c>
    </row>
    <row r="111" spans="1:57" s="181" customFormat="1" ht="12.95" hidden="1" customHeight="1" x14ac:dyDescent="0.2">
      <c r="A111" s="187">
        <v>39692</v>
      </c>
      <c r="B111" s="183">
        <v>0</v>
      </c>
      <c r="C111" s="190">
        <v>0</v>
      </c>
      <c r="D111" s="336">
        <v>0</v>
      </c>
      <c r="E111" s="183"/>
      <c r="F111" s="183">
        <v>0</v>
      </c>
      <c r="G111" s="183">
        <v>0</v>
      </c>
      <c r="H111" s="336">
        <v>0</v>
      </c>
      <c r="I111" s="315"/>
      <c r="J111" s="315">
        <v>0</v>
      </c>
      <c r="K111" s="315">
        <v>0</v>
      </c>
      <c r="L111" s="315">
        <v>0</v>
      </c>
      <c r="M111" s="315">
        <v>0</v>
      </c>
      <c r="N111" s="336">
        <v>0</v>
      </c>
      <c r="O111" s="183"/>
      <c r="P111" s="187">
        <v>39692</v>
      </c>
      <c r="Q111" s="448">
        <v>0</v>
      </c>
      <c r="R111" s="449">
        <v>0</v>
      </c>
      <c r="S111" s="449">
        <v>0</v>
      </c>
      <c r="T111" s="449">
        <v>0</v>
      </c>
    </row>
    <row r="112" spans="1:57" s="181" customFormat="1" ht="12.95" hidden="1" customHeight="1" x14ac:dyDescent="0.2">
      <c r="A112" s="186">
        <v>39722</v>
      </c>
      <c r="B112" s="30">
        <v>0</v>
      </c>
      <c r="C112" s="26">
        <v>0</v>
      </c>
      <c r="D112" s="334">
        <v>0</v>
      </c>
      <c r="E112" s="30"/>
      <c r="F112" s="30">
        <v>0</v>
      </c>
      <c r="G112" s="30">
        <v>0</v>
      </c>
      <c r="H112" s="334">
        <v>0</v>
      </c>
      <c r="I112" s="314"/>
      <c r="J112" s="314">
        <v>0</v>
      </c>
      <c r="K112" s="314">
        <v>0</v>
      </c>
      <c r="L112" s="314">
        <v>0</v>
      </c>
      <c r="M112" s="314">
        <v>0</v>
      </c>
      <c r="N112" s="334">
        <v>0</v>
      </c>
      <c r="O112" s="30"/>
      <c r="P112" s="186">
        <v>39722</v>
      </c>
      <c r="Q112" s="445">
        <v>0</v>
      </c>
      <c r="R112" s="446">
        <v>0</v>
      </c>
      <c r="S112" s="446">
        <v>0</v>
      </c>
      <c r="T112" s="446">
        <v>0</v>
      </c>
    </row>
    <row r="113" spans="1:20" s="181" customFormat="1" ht="12.95" hidden="1" customHeight="1" x14ac:dyDescent="0.2">
      <c r="A113" s="186">
        <v>39753</v>
      </c>
      <c r="B113" s="30">
        <v>0</v>
      </c>
      <c r="C113" s="26">
        <v>0</v>
      </c>
      <c r="D113" s="334">
        <v>0</v>
      </c>
      <c r="E113" s="30"/>
      <c r="F113" s="30">
        <v>0</v>
      </c>
      <c r="G113" s="30">
        <v>0</v>
      </c>
      <c r="H113" s="334">
        <v>0</v>
      </c>
      <c r="I113" s="314"/>
      <c r="J113" s="314">
        <v>0</v>
      </c>
      <c r="K113" s="314">
        <v>0</v>
      </c>
      <c r="L113" s="314">
        <v>0</v>
      </c>
      <c r="M113" s="314">
        <v>0</v>
      </c>
      <c r="N113" s="334">
        <v>0</v>
      </c>
      <c r="O113" s="30"/>
      <c r="P113" s="186">
        <v>39753</v>
      </c>
      <c r="Q113" s="445">
        <v>0</v>
      </c>
      <c r="R113" s="446">
        <v>0</v>
      </c>
      <c r="S113" s="446">
        <v>0</v>
      </c>
      <c r="T113" s="446">
        <v>0</v>
      </c>
    </row>
    <row r="114" spans="1:20" s="181" customFormat="1" ht="12.95" hidden="1" customHeight="1" thickBot="1" x14ac:dyDescent="0.25">
      <c r="A114" s="251">
        <v>39783</v>
      </c>
      <c r="B114" s="231">
        <v>0</v>
      </c>
      <c r="C114" s="168">
        <v>0</v>
      </c>
      <c r="D114" s="338">
        <v>0</v>
      </c>
      <c r="E114" s="231"/>
      <c r="F114" s="231">
        <v>0</v>
      </c>
      <c r="G114" s="231">
        <v>0</v>
      </c>
      <c r="H114" s="338">
        <v>0</v>
      </c>
      <c r="I114" s="317"/>
      <c r="J114" s="317">
        <v>0</v>
      </c>
      <c r="K114" s="317">
        <v>0</v>
      </c>
      <c r="L114" s="317">
        <v>0</v>
      </c>
      <c r="M114" s="317">
        <v>0</v>
      </c>
      <c r="N114" s="338">
        <v>0</v>
      </c>
      <c r="O114" s="231"/>
      <c r="P114" s="251">
        <v>39783</v>
      </c>
      <c r="Q114" s="451">
        <v>0</v>
      </c>
      <c r="R114" s="452">
        <v>0</v>
      </c>
      <c r="S114" s="452">
        <v>0</v>
      </c>
      <c r="T114" s="452">
        <v>0</v>
      </c>
    </row>
    <row r="115" spans="1:20" s="181" customFormat="1" ht="12.95" hidden="1" customHeight="1" x14ac:dyDescent="0.2">
      <c r="A115" s="186">
        <v>39814</v>
      </c>
      <c r="B115" s="30">
        <v>0</v>
      </c>
      <c r="C115" s="26">
        <v>0</v>
      </c>
      <c r="D115" s="334">
        <v>0</v>
      </c>
      <c r="E115" s="30"/>
      <c r="F115" s="30">
        <v>0</v>
      </c>
      <c r="G115" s="30">
        <v>0</v>
      </c>
      <c r="H115" s="334">
        <v>0</v>
      </c>
      <c r="I115" s="314"/>
      <c r="J115" s="314">
        <v>0</v>
      </c>
      <c r="K115" s="314">
        <v>0</v>
      </c>
      <c r="L115" s="314">
        <v>0</v>
      </c>
      <c r="M115" s="314">
        <v>0</v>
      </c>
      <c r="N115" s="334">
        <v>0</v>
      </c>
      <c r="O115" s="30"/>
      <c r="P115" s="186">
        <v>39814</v>
      </c>
      <c r="Q115" s="445">
        <v>0</v>
      </c>
      <c r="R115" s="446">
        <v>0</v>
      </c>
      <c r="S115" s="446">
        <v>0</v>
      </c>
      <c r="T115" s="446">
        <v>0</v>
      </c>
    </row>
    <row r="116" spans="1:20" s="181" customFormat="1" ht="12.95" hidden="1" customHeight="1" x14ac:dyDescent="0.2">
      <c r="A116" s="186">
        <v>39845</v>
      </c>
      <c r="B116" s="30">
        <v>0</v>
      </c>
      <c r="C116" s="26">
        <v>0</v>
      </c>
      <c r="D116" s="334">
        <v>0</v>
      </c>
      <c r="E116" s="30"/>
      <c r="F116" s="30">
        <v>0</v>
      </c>
      <c r="G116" s="30">
        <v>0</v>
      </c>
      <c r="H116" s="334">
        <v>0</v>
      </c>
      <c r="I116" s="314"/>
      <c r="J116" s="314">
        <v>0</v>
      </c>
      <c r="K116" s="314">
        <v>0</v>
      </c>
      <c r="L116" s="314">
        <v>0</v>
      </c>
      <c r="M116" s="314">
        <v>0</v>
      </c>
      <c r="N116" s="334">
        <v>0</v>
      </c>
      <c r="O116" s="30"/>
      <c r="P116" s="186">
        <v>39845</v>
      </c>
      <c r="Q116" s="445">
        <v>0</v>
      </c>
      <c r="R116" s="446">
        <v>0</v>
      </c>
      <c r="S116" s="446">
        <v>0</v>
      </c>
      <c r="T116" s="446">
        <v>0</v>
      </c>
    </row>
    <row r="117" spans="1:20" s="181" customFormat="1" ht="12.95" hidden="1" customHeight="1" x14ac:dyDescent="0.2">
      <c r="A117" s="187">
        <v>39873</v>
      </c>
      <c r="B117" s="183">
        <v>0</v>
      </c>
      <c r="C117" s="190">
        <v>0</v>
      </c>
      <c r="D117" s="336">
        <v>0</v>
      </c>
      <c r="E117" s="183"/>
      <c r="F117" s="183">
        <v>0</v>
      </c>
      <c r="G117" s="183">
        <v>0</v>
      </c>
      <c r="H117" s="336">
        <v>0</v>
      </c>
      <c r="I117" s="315"/>
      <c r="J117" s="315">
        <v>0</v>
      </c>
      <c r="K117" s="315">
        <v>0</v>
      </c>
      <c r="L117" s="315">
        <v>0</v>
      </c>
      <c r="M117" s="315">
        <v>0</v>
      </c>
      <c r="N117" s="336">
        <v>0</v>
      </c>
      <c r="O117" s="183"/>
      <c r="P117" s="187">
        <v>39873</v>
      </c>
      <c r="Q117" s="448">
        <v>0</v>
      </c>
      <c r="R117" s="449">
        <v>0</v>
      </c>
      <c r="S117" s="449">
        <v>0</v>
      </c>
      <c r="T117" s="449">
        <v>0</v>
      </c>
    </row>
    <row r="118" spans="1:20" s="181" customFormat="1" ht="12.95" hidden="1" customHeight="1" x14ac:dyDescent="0.2">
      <c r="A118" s="186">
        <v>39904</v>
      </c>
      <c r="B118" s="30">
        <v>0</v>
      </c>
      <c r="C118" s="26">
        <v>0</v>
      </c>
      <c r="D118" s="334">
        <v>0</v>
      </c>
      <c r="E118" s="30"/>
      <c r="F118" s="30">
        <v>0</v>
      </c>
      <c r="G118" s="30">
        <v>0</v>
      </c>
      <c r="H118" s="334">
        <v>0</v>
      </c>
      <c r="I118" s="314"/>
      <c r="J118" s="314">
        <v>0</v>
      </c>
      <c r="K118" s="314">
        <v>0</v>
      </c>
      <c r="L118" s="314">
        <v>0</v>
      </c>
      <c r="M118" s="314">
        <v>0</v>
      </c>
      <c r="N118" s="334">
        <v>0</v>
      </c>
      <c r="O118" s="30"/>
      <c r="P118" s="186">
        <v>39904</v>
      </c>
      <c r="Q118" s="445">
        <v>0</v>
      </c>
      <c r="R118" s="446">
        <v>0</v>
      </c>
      <c r="S118" s="446">
        <v>0</v>
      </c>
      <c r="T118" s="446">
        <v>0</v>
      </c>
    </row>
    <row r="119" spans="1:20" s="181" customFormat="1" ht="12.95" hidden="1" customHeight="1" x14ac:dyDescent="0.2">
      <c r="A119" s="186">
        <v>39934</v>
      </c>
      <c r="B119" s="30">
        <v>0</v>
      </c>
      <c r="C119" s="26">
        <v>0</v>
      </c>
      <c r="D119" s="334">
        <v>0</v>
      </c>
      <c r="E119" s="30"/>
      <c r="F119" s="30">
        <v>0</v>
      </c>
      <c r="G119" s="30">
        <v>0</v>
      </c>
      <c r="H119" s="334">
        <v>0</v>
      </c>
      <c r="I119" s="314"/>
      <c r="J119" s="314">
        <v>0</v>
      </c>
      <c r="K119" s="314">
        <v>0</v>
      </c>
      <c r="L119" s="314">
        <v>0</v>
      </c>
      <c r="M119" s="314">
        <v>0</v>
      </c>
      <c r="N119" s="334">
        <v>0</v>
      </c>
      <c r="O119" s="30"/>
      <c r="P119" s="186">
        <v>39934</v>
      </c>
      <c r="Q119" s="445">
        <v>0</v>
      </c>
      <c r="R119" s="446">
        <v>0</v>
      </c>
      <c r="S119" s="446">
        <v>0</v>
      </c>
      <c r="T119" s="446">
        <v>0</v>
      </c>
    </row>
    <row r="120" spans="1:20" s="181" customFormat="1" ht="12.95" hidden="1" customHeight="1" x14ac:dyDescent="0.2">
      <c r="A120" s="187">
        <v>39965</v>
      </c>
      <c r="B120" s="183">
        <v>0</v>
      </c>
      <c r="C120" s="190">
        <v>0</v>
      </c>
      <c r="D120" s="336">
        <v>0</v>
      </c>
      <c r="E120" s="183"/>
      <c r="F120" s="183">
        <v>0</v>
      </c>
      <c r="G120" s="183">
        <v>0</v>
      </c>
      <c r="H120" s="336">
        <v>0</v>
      </c>
      <c r="I120" s="315"/>
      <c r="J120" s="315">
        <v>0</v>
      </c>
      <c r="K120" s="315">
        <v>0</v>
      </c>
      <c r="L120" s="315">
        <v>0</v>
      </c>
      <c r="M120" s="315">
        <v>0</v>
      </c>
      <c r="N120" s="336">
        <v>0</v>
      </c>
      <c r="O120" s="183"/>
      <c r="P120" s="187">
        <v>39965</v>
      </c>
      <c r="Q120" s="448">
        <v>0</v>
      </c>
      <c r="R120" s="449">
        <v>0</v>
      </c>
      <c r="S120" s="449">
        <v>0</v>
      </c>
      <c r="T120" s="449">
        <v>0</v>
      </c>
    </row>
    <row r="121" spans="1:20" s="181" customFormat="1" ht="12.95" hidden="1" customHeight="1" x14ac:dyDescent="0.2">
      <c r="A121" s="186">
        <v>39995</v>
      </c>
      <c r="B121" s="30">
        <v>0</v>
      </c>
      <c r="C121" s="26">
        <v>0</v>
      </c>
      <c r="D121" s="334">
        <v>0</v>
      </c>
      <c r="E121" s="30"/>
      <c r="F121" s="30">
        <v>0</v>
      </c>
      <c r="G121" s="30">
        <v>0</v>
      </c>
      <c r="H121" s="334">
        <v>0</v>
      </c>
      <c r="I121" s="314"/>
      <c r="J121" s="314">
        <v>0</v>
      </c>
      <c r="K121" s="314">
        <v>0</v>
      </c>
      <c r="L121" s="314">
        <v>0</v>
      </c>
      <c r="M121" s="314">
        <v>0</v>
      </c>
      <c r="N121" s="334">
        <v>0</v>
      </c>
      <c r="O121" s="30"/>
      <c r="P121" s="186">
        <v>39995</v>
      </c>
      <c r="Q121" s="445">
        <v>0</v>
      </c>
      <c r="R121" s="446">
        <v>0</v>
      </c>
      <c r="S121" s="446">
        <v>0</v>
      </c>
      <c r="T121" s="446">
        <v>0</v>
      </c>
    </row>
    <row r="122" spans="1:20" s="181" customFormat="1" ht="12.95" hidden="1" customHeight="1" x14ac:dyDescent="0.2">
      <c r="A122" s="186">
        <v>40026</v>
      </c>
      <c r="B122" s="30">
        <v>0</v>
      </c>
      <c r="C122" s="26">
        <v>0</v>
      </c>
      <c r="D122" s="334">
        <v>0</v>
      </c>
      <c r="E122" s="30"/>
      <c r="F122" s="30">
        <v>0</v>
      </c>
      <c r="G122" s="30">
        <v>0</v>
      </c>
      <c r="H122" s="334">
        <v>0</v>
      </c>
      <c r="I122" s="314"/>
      <c r="J122" s="314">
        <v>0</v>
      </c>
      <c r="K122" s="314">
        <v>0</v>
      </c>
      <c r="L122" s="314">
        <v>0</v>
      </c>
      <c r="M122" s="314">
        <v>0</v>
      </c>
      <c r="N122" s="334">
        <v>0</v>
      </c>
      <c r="O122" s="30"/>
      <c r="P122" s="186">
        <v>40026</v>
      </c>
      <c r="Q122" s="445">
        <v>0</v>
      </c>
      <c r="R122" s="446">
        <v>0</v>
      </c>
      <c r="S122" s="446">
        <v>0</v>
      </c>
      <c r="T122" s="446">
        <v>0</v>
      </c>
    </row>
    <row r="123" spans="1:20" s="181" customFormat="1" ht="12.95" hidden="1" customHeight="1" x14ac:dyDescent="0.2">
      <c r="A123" s="187">
        <v>40057</v>
      </c>
      <c r="B123" s="183">
        <v>0</v>
      </c>
      <c r="C123" s="190">
        <v>0</v>
      </c>
      <c r="D123" s="336">
        <v>0</v>
      </c>
      <c r="E123" s="183"/>
      <c r="F123" s="183">
        <v>0</v>
      </c>
      <c r="G123" s="183">
        <v>0</v>
      </c>
      <c r="H123" s="336">
        <v>0</v>
      </c>
      <c r="I123" s="315"/>
      <c r="J123" s="315">
        <v>0</v>
      </c>
      <c r="K123" s="315">
        <v>0</v>
      </c>
      <c r="L123" s="315">
        <v>0</v>
      </c>
      <c r="M123" s="315">
        <v>0</v>
      </c>
      <c r="N123" s="336">
        <v>0</v>
      </c>
      <c r="O123" s="183"/>
      <c r="P123" s="187">
        <v>40057</v>
      </c>
      <c r="Q123" s="448">
        <v>0</v>
      </c>
      <c r="R123" s="449">
        <v>0</v>
      </c>
      <c r="S123" s="449">
        <v>0</v>
      </c>
      <c r="T123" s="449">
        <v>0</v>
      </c>
    </row>
    <row r="124" spans="1:20" s="181" customFormat="1" ht="12.95" hidden="1" customHeight="1" x14ac:dyDescent="0.2">
      <c r="A124" s="186">
        <v>40087</v>
      </c>
      <c r="B124" s="30">
        <v>0</v>
      </c>
      <c r="C124" s="26">
        <v>0</v>
      </c>
      <c r="D124" s="334">
        <v>0</v>
      </c>
      <c r="E124" s="30"/>
      <c r="F124" s="30">
        <v>0</v>
      </c>
      <c r="G124" s="30">
        <v>0</v>
      </c>
      <c r="H124" s="334">
        <v>0</v>
      </c>
      <c r="I124" s="314"/>
      <c r="J124" s="314">
        <v>0</v>
      </c>
      <c r="K124" s="314">
        <v>0</v>
      </c>
      <c r="L124" s="314">
        <v>0</v>
      </c>
      <c r="M124" s="314">
        <v>0</v>
      </c>
      <c r="N124" s="334">
        <v>0</v>
      </c>
      <c r="O124" s="30"/>
      <c r="P124" s="186">
        <v>40087</v>
      </c>
      <c r="Q124" s="445">
        <v>0</v>
      </c>
      <c r="R124" s="446">
        <v>0</v>
      </c>
      <c r="S124" s="446">
        <v>0</v>
      </c>
      <c r="T124" s="446">
        <v>0</v>
      </c>
    </row>
    <row r="125" spans="1:20" s="181" customFormat="1" ht="12.95" hidden="1" customHeight="1" x14ac:dyDescent="0.2">
      <c r="A125" s="186">
        <v>40118</v>
      </c>
      <c r="B125" s="30">
        <v>0</v>
      </c>
      <c r="C125" s="26">
        <v>0</v>
      </c>
      <c r="D125" s="334">
        <v>0</v>
      </c>
      <c r="E125" s="30"/>
      <c r="F125" s="30">
        <v>0</v>
      </c>
      <c r="G125" s="30">
        <v>0</v>
      </c>
      <c r="H125" s="334">
        <v>0</v>
      </c>
      <c r="I125" s="314"/>
      <c r="J125" s="314">
        <v>0</v>
      </c>
      <c r="K125" s="314">
        <v>0</v>
      </c>
      <c r="L125" s="314">
        <v>0</v>
      </c>
      <c r="M125" s="314">
        <v>0</v>
      </c>
      <c r="N125" s="334">
        <v>0</v>
      </c>
      <c r="O125" s="30"/>
      <c r="P125" s="186">
        <v>40118</v>
      </c>
      <c r="Q125" s="445">
        <v>0</v>
      </c>
      <c r="R125" s="446">
        <v>0</v>
      </c>
      <c r="S125" s="446">
        <v>0</v>
      </c>
      <c r="T125" s="446">
        <v>0</v>
      </c>
    </row>
    <row r="126" spans="1:20" s="181" customFormat="1" ht="12.95" hidden="1" customHeight="1" thickBot="1" x14ac:dyDescent="0.25">
      <c r="A126" s="251">
        <v>40148</v>
      </c>
      <c r="B126" s="231">
        <v>0</v>
      </c>
      <c r="C126" s="168">
        <v>0</v>
      </c>
      <c r="D126" s="338">
        <v>0</v>
      </c>
      <c r="E126" s="231"/>
      <c r="F126" s="231">
        <v>0</v>
      </c>
      <c r="G126" s="231">
        <v>0</v>
      </c>
      <c r="H126" s="338">
        <v>0</v>
      </c>
      <c r="I126" s="317"/>
      <c r="J126" s="317">
        <v>0</v>
      </c>
      <c r="K126" s="317">
        <v>0</v>
      </c>
      <c r="L126" s="317">
        <v>0</v>
      </c>
      <c r="M126" s="317">
        <v>0</v>
      </c>
      <c r="N126" s="338">
        <v>0</v>
      </c>
      <c r="O126" s="231"/>
      <c r="P126" s="251">
        <v>40148</v>
      </c>
      <c r="Q126" s="451">
        <v>0</v>
      </c>
      <c r="R126" s="452">
        <v>0</v>
      </c>
      <c r="S126" s="452">
        <v>0</v>
      </c>
      <c r="T126" s="452">
        <v>0</v>
      </c>
    </row>
    <row r="127" spans="1:20" s="181" customFormat="1" ht="12.95" hidden="1" customHeight="1" x14ac:dyDescent="0.2">
      <c r="A127" s="186">
        <v>40179</v>
      </c>
      <c r="B127" s="30">
        <v>0</v>
      </c>
      <c r="C127" s="26">
        <v>0</v>
      </c>
      <c r="D127" s="334">
        <v>0</v>
      </c>
      <c r="E127" s="30"/>
      <c r="F127" s="30">
        <v>0</v>
      </c>
      <c r="G127" s="30">
        <v>0</v>
      </c>
      <c r="H127" s="334">
        <v>0</v>
      </c>
      <c r="I127" s="314"/>
      <c r="J127" s="314">
        <v>0</v>
      </c>
      <c r="K127" s="314">
        <v>0</v>
      </c>
      <c r="L127" s="314">
        <v>0</v>
      </c>
      <c r="M127" s="314">
        <v>0</v>
      </c>
      <c r="N127" s="334">
        <v>0</v>
      </c>
      <c r="O127" s="30"/>
      <c r="P127" s="186">
        <v>40179</v>
      </c>
      <c r="Q127" s="445">
        <v>0</v>
      </c>
      <c r="R127" s="446">
        <v>0</v>
      </c>
      <c r="S127" s="446">
        <v>0</v>
      </c>
      <c r="T127" s="446">
        <v>0</v>
      </c>
    </row>
    <row r="128" spans="1:20" s="181" customFormat="1" ht="12.95" hidden="1" customHeight="1" x14ac:dyDescent="0.2">
      <c r="A128" s="186">
        <v>40210</v>
      </c>
      <c r="B128" s="30">
        <v>0</v>
      </c>
      <c r="C128" s="26">
        <v>0</v>
      </c>
      <c r="D128" s="334">
        <v>0</v>
      </c>
      <c r="E128" s="30"/>
      <c r="F128" s="30">
        <v>0</v>
      </c>
      <c r="G128" s="30">
        <v>0</v>
      </c>
      <c r="H128" s="334">
        <v>0</v>
      </c>
      <c r="I128" s="314"/>
      <c r="J128" s="314">
        <v>0</v>
      </c>
      <c r="K128" s="314">
        <v>0</v>
      </c>
      <c r="L128" s="314">
        <v>0</v>
      </c>
      <c r="M128" s="314">
        <v>0</v>
      </c>
      <c r="N128" s="334">
        <v>0</v>
      </c>
      <c r="O128" s="30"/>
      <c r="P128" s="186">
        <v>40210</v>
      </c>
      <c r="Q128" s="445">
        <v>0</v>
      </c>
      <c r="R128" s="446">
        <v>0</v>
      </c>
      <c r="S128" s="446">
        <v>0</v>
      </c>
      <c r="T128" s="446">
        <v>0</v>
      </c>
    </row>
    <row r="129" spans="1:57" s="181" customFormat="1" ht="12.95" hidden="1" customHeight="1" x14ac:dyDescent="0.2">
      <c r="A129" s="187">
        <v>40238</v>
      </c>
      <c r="B129" s="183">
        <v>0</v>
      </c>
      <c r="C129" s="190">
        <v>0</v>
      </c>
      <c r="D129" s="336">
        <v>0</v>
      </c>
      <c r="E129" s="183"/>
      <c r="F129" s="183">
        <v>0</v>
      </c>
      <c r="G129" s="183">
        <v>0</v>
      </c>
      <c r="H129" s="336">
        <v>0</v>
      </c>
      <c r="I129" s="315"/>
      <c r="J129" s="315">
        <v>0</v>
      </c>
      <c r="K129" s="315">
        <v>0</v>
      </c>
      <c r="L129" s="315">
        <v>0</v>
      </c>
      <c r="M129" s="315">
        <v>0</v>
      </c>
      <c r="N129" s="336">
        <v>0</v>
      </c>
      <c r="O129" s="183"/>
      <c r="P129" s="187">
        <v>40238</v>
      </c>
      <c r="Q129" s="448">
        <v>0</v>
      </c>
      <c r="R129" s="449">
        <v>0</v>
      </c>
      <c r="S129" s="449">
        <v>0</v>
      </c>
      <c r="T129" s="449">
        <v>0</v>
      </c>
    </row>
    <row r="130" spans="1:57" s="181" customFormat="1" ht="12.95" hidden="1" customHeight="1" x14ac:dyDescent="0.2">
      <c r="A130" s="186">
        <v>40269</v>
      </c>
      <c r="B130" s="30">
        <v>0</v>
      </c>
      <c r="C130" s="26">
        <v>0</v>
      </c>
      <c r="D130" s="334">
        <v>0</v>
      </c>
      <c r="E130" s="30"/>
      <c r="F130" s="30">
        <v>0</v>
      </c>
      <c r="G130" s="30">
        <v>0</v>
      </c>
      <c r="H130" s="334">
        <v>0</v>
      </c>
      <c r="I130" s="314"/>
      <c r="J130" s="314">
        <v>0</v>
      </c>
      <c r="K130" s="314">
        <v>0</v>
      </c>
      <c r="L130" s="314">
        <v>0</v>
      </c>
      <c r="M130" s="314">
        <v>0</v>
      </c>
      <c r="N130" s="334">
        <v>0</v>
      </c>
      <c r="O130" s="30"/>
      <c r="P130" s="186">
        <v>40269</v>
      </c>
      <c r="Q130" s="445">
        <v>0</v>
      </c>
      <c r="R130" s="446">
        <v>0</v>
      </c>
      <c r="S130" s="446">
        <v>0</v>
      </c>
      <c r="T130" s="446">
        <v>0</v>
      </c>
    </row>
    <row r="131" spans="1:57" s="181" customFormat="1" ht="12.95" hidden="1" customHeight="1" x14ac:dyDescent="0.2">
      <c r="A131" s="186">
        <v>40299</v>
      </c>
      <c r="B131" s="30">
        <v>0</v>
      </c>
      <c r="C131" s="26">
        <v>0</v>
      </c>
      <c r="D131" s="334">
        <v>0</v>
      </c>
      <c r="E131" s="30"/>
      <c r="F131" s="30">
        <v>0</v>
      </c>
      <c r="G131" s="30">
        <v>0</v>
      </c>
      <c r="H131" s="334">
        <v>0</v>
      </c>
      <c r="I131" s="314"/>
      <c r="J131" s="314">
        <v>0</v>
      </c>
      <c r="K131" s="314">
        <v>0</v>
      </c>
      <c r="L131" s="314">
        <v>0</v>
      </c>
      <c r="M131" s="314">
        <v>0</v>
      </c>
      <c r="N131" s="334">
        <v>0</v>
      </c>
      <c r="O131" s="30"/>
      <c r="P131" s="186">
        <v>40299</v>
      </c>
      <c r="Q131" s="445">
        <v>0</v>
      </c>
      <c r="R131" s="446">
        <v>0</v>
      </c>
      <c r="S131" s="446">
        <v>0</v>
      </c>
      <c r="T131" s="446">
        <v>0</v>
      </c>
    </row>
    <row r="132" spans="1:57" s="181" customFormat="1" ht="12.95" hidden="1" customHeight="1" x14ac:dyDescent="0.2">
      <c r="A132" s="187">
        <v>40330</v>
      </c>
      <c r="B132" s="183">
        <v>0</v>
      </c>
      <c r="C132" s="190">
        <v>0</v>
      </c>
      <c r="D132" s="336">
        <v>0</v>
      </c>
      <c r="E132" s="183"/>
      <c r="F132" s="183">
        <v>0</v>
      </c>
      <c r="G132" s="183">
        <v>0</v>
      </c>
      <c r="H132" s="336">
        <v>0</v>
      </c>
      <c r="I132" s="315"/>
      <c r="J132" s="315">
        <v>0</v>
      </c>
      <c r="K132" s="315">
        <v>0</v>
      </c>
      <c r="L132" s="315">
        <v>0</v>
      </c>
      <c r="M132" s="315">
        <v>0</v>
      </c>
      <c r="N132" s="336">
        <v>0</v>
      </c>
      <c r="O132" s="183"/>
      <c r="P132" s="187">
        <v>40330</v>
      </c>
      <c r="Q132" s="448">
        <v>0</v>
      </c>
      <c r="R132" s="449">
        <v>0</v>
      </c>
      <c r="S132" s="449">
        <v>0</v>
      </c>
      <c r="T132" s="449">
        <v>0</v>
      </c>
    </row>
    <row r="133" spans="1:57" s="181" customFormat="1" ht="12.95" hidden="1" customHeight="1" x14ac:dyDescent="0.2">
      <c r="A133" s="186">
        <v>40360</v>
      </c>
      <c r="B133" s="30">
        <v>0</v>
      </c>
      <c r="C133" s="26">
        <v>0</v>
      </c>
      <c r="D133" s="334">
        <v>0</v>
      </c>
      <c r="E133" s="30"/>
      <c r="F133" s="30">
        <v>0</v>
      </c>
      <c r="G133" s="30">
        <v>0</v>
      </c>
      <c r="H133" s="334">
        <v>0</v>
      </c>
      <c r="I133" s="314"/>
      <c r="J133" s="314">
        <v>0</v>
      </c>
      <c r="K133" s="314">
        <v>0</v>
      </c>
      <c r="L133" s="314">
        <v>0</v>
      </c>
      <c r="M133" s="314">
        <v>0</v>
      </c>
      <c r="N133" s="334">
        <v>0</v>
      </c>
      <c r="O133" s="30"/>
      <c r="P133" s="186">
        <v>40360</v>
      </c>
      <c r="Q133" s="445">
        <v>0</v>
      </c>
      <c r="R133" s="446">
        <v>0</v>
      </c>
      <c r="S133" s="446">
        <v>0</v>
      </c>
      <c r="T133" s="446">
        <v>0</v>
      </c>
    </row>
    <row r="134" spans="1:57" s="181" customFormat="1" ht="12.95" hidden="1" customHeight="1" x14ac:dyDescent="0.2">
      <c r="A134" s="186">
        <v>40391</v>
      </c>
      <c r="B134" s="30">
        <v>0</v>
      </c>
      <c r="C134" s="26">
        <v>0</v>
      </c>
      <c r="D134" s="334">
        <v>0</v>
      </c>
      <c r="E134" s="30"/>
      <c r="F134" s="30">
        <v>0</v>
      </c>
      <c r="G134" s="30">
        <v>0</v>
      </c>
      <c r="H134" s="334">
        <v>0</v>
      </c>
      <c r="I134" s="314"/>
      <c r="J134" s="314">
        <v>0</v>
      </c>
      <c r="K134" s="314">
        <v>0</v>
      </c>
      <c r="L134" s="314">
        <v>0</v>
      </c>
      <c r="M134" s="314">
        <v>0</v>
      </c>
      <c r="N134" s="334">
        <v>0</v>
      </c>
      <c r="O134" s="30"/>
      <c r="P134" s="186">
        <v>40391</v>
      </c>
      <c r="Q134" s="445">
        <v>0</v>
      </c>
      <c r="R134" s="446">
        <v>0</v>
      </c>
      <c r="S134" s="446">
        <v>0</v>
      </c>
      <c r="T134" s="446">
        <v>0</v>
      </c>
    </row>
    <row r="135" spans="1:57" s="181" customFormat="1" ht="12.95" hidden="1" customHeight="1" x14ac:dyDescent="0.2">
      <c r="A135" s="187">
        <v>40422</v>
      </c>
      <c r="B135" s="183">
        <v>0</v>
      </c>
      <c r="C135" s="190">
        <v>0</v>
      </c>
      <c r="D135" s="336">
        <v>0</v>
      </c>
      <c r="E135" s="183"/>
      <c r="F135" s="183">
        <v>0</v>
      </c>
      <c r="G135" s="183">
        <v>0</v>
      </c>
      <c r="H135" s="336">
        <v>0</v>
      </c>
      <c r="I135" s="315"/>
      <c r="J135" s="315">
        <v>0</v>
      </c>
      <c r="K135" s="315">
        <v>0</v>
      </c>
      <c r="L135" s="315">
        <v>0</v>
      </c>
      <c r="M135" s="315">
        <v>0</v>
      </c>
      <c r="N135" s="336">
        <v>0</v>
      </c>
      <c r="O135" s="183"/>
      <c r="P135" s="187">
        <v>40422</v>
      </c>
      <c r="Q135" s="448">
        <v>0</v>
      </c>
      <c r="R135" s="449">
        <v>0</v>
      </c>
      <c r="S135" s="449">
        <v>0</v>
      </c>
      <c r="T135" s="449">
        <v>0</v>
      </c>
    </row>
    <row r="136" spans="1:57" s="181" customFormat="1" ht="12.95" hidden="1" customHeight="1" x14ac:dyDescent="0.2">
      <c r="A136" s="186">
        <v>40452</v>
      </c>
      <c r="B136" s="30">
        <v>0</v>
      </c>
      <c r="C136" s="26">
        <v>0</v>
      </c>
      <c r="D136" s="334">
        <v>0</v>
      </c>
      <c r="E136" s="30"/>
      <c r="F136" s="30">
        <v>0</v>
      </c>
      <c r="G136" s="30">
        <v>0</v>
      </c>
      <c r="H136" s="334">
        <v>0</v>
      </c>
      <c r="I136" s="314"/>
      <c r="J136" s="314">
        <v>0</v>
      </c>
      <c r="K136" s="314">
        <v>0</v>
      </c>
      <c r="L136" s="314">
        <v>0</v>
      </c>
      <c r="M136" s="314">
        <v>0</v>
      </c>
      <c r="N136" s="334">
        <v>0</v>
      </c>
      <c r="O136" s="30"/>
      <c r="P136" s="186">
        <v>40452</v>
      </c>
      <c r="Q136" s="445">
        <v>0</v>
      </c>
      <c r="R136" s="446">
        <v>0</v>
      </c>
      <c r="S136" s="446">
        <v>0</v>
      </c>
      <c r="T136" s="446">
        <v>0</v>
      </c>
    </row>
    <row r="137" spans="1:57" s="181" customFormat="1" ht="12.95" hidden="1" customHeight="1" x14ac:dyDescent="0.2">
      <c r="A137" s="186">
        <v>40483</v>
      </c>
      <c r="B137" s="30">
        <v>0</v>
      </c>
      <c r="C137" s="26">
        <v>0</v>
      </c>
      <c r="D137" s="334">
        <v>0</v>
      </c>
      <c r="E137" s="30"/>
      <c r="F137" s="30">
        <v>0</v>
      </c>
      <c r="G137" s="30">
        <v>0</v>
      </c>
      <c r="H137" s="334">
        <v>0</v>
      </c>
      <c r="I137" s="314"/>
      <c r="J137" s="314">
        <v>0</v>
      </c>
      <c r="K137" s="314">
        <v>0</v>
      </c>
      <c r="L137" s="314">
        <v>0</v>
      </c>
      <c r="M137" s="314">
        <v>0</v>
      </c>
      <c r="N137" s="334">
        <v>0</v>
      </c>
      <c r="O137" s="30"/>
      <c r="P137" s="186">
        <v>40483</v>
      </c>
      <c r="Q137" s="445">
        <v>0</v>
      </c>
      <c r="R137" s="446">
        <v>0</v>
      </c>
      <c r="S137" s="446">
        <v>0</v>
      </c>
      <c r="T137" s="446">
        <v>0</v>
      </c>
    </row>
    <row r="138" spans="1:57" s="181" customFormat="1" ht="12.95" hidden="1" customHeight="1" thickBot="1" x14ac:dyDescent="0.25">
      <c r="A138" s="251">
        <v>40513</v>
      </c>
      <c r="B138" s="231">
        <v>0</v>
      </c>
      <c r="C138" s="168">
        <v>0</v>
      </c>
      <c r="D138" s="338">
        <v>0</v>
      </c>
      <c r="E138" s="231"/>
      <c r="F138" s="231">
        <v>0</v>
      </c>
      <c r="G138" s="231">
        <v>0</v>
      </c>
      <c r="H138" s="338">
        <v>0</v>
      </c>
      <c r="I138" s="317"/>
      <c r="J138" s="317">
        <v>0</v>
      </c>
      <c r="K138" s="317">
        <v>0</v>
      </c>
      <c r="L138" s="317">
        <v>0</v>
      </c>
      <c r="M138" s="317">
        <v>0</v>
      </c>
      <c r="N138" s="338">
        <v>0</v>
      </c>
      <c r="O138" s="231"/>
      <c r="P138" s="251">
        <v>40513</v>
      </c>
      <c r="Q138" s="451">
        <v>0</v>
      </c>
      <c r="R138" s="452">
        <v>0</v>
      </c>
      <c r="S138" s="452">
        <v>0</v>
      </c>
      <c r="T138" s="452">
        <v>0</v>
      </c>
    </row>
    <row r="139" spans="1:57" s="181" customFormat="1" ht="12.95" hidden="1" customHeight="1" x14ac:dyDescent="0.2">
      <c r="A139" s="186">
        <v>40544</v>
      </c>
      <c r="B139" s="30">
        <v>0</v>
      </c>
      <c r="C139" s="26">
        <v>0</v>
      </c>
      <c r="D139" s="334">
        <v>0</v>
      </c>
      <c r="E139" s="30"/>
      <c r="F139" s="30">
        <v>0</v>
      </c>
      <c r="G139" s="30">
        <v>0</v>
      </c>
      <c r="H139" s="334">
        <v>0</v>
      </c>
      <c r="I139" s="314"/>
      <c r="J139" s="314">
        <v>0</v>
      </c>
      <c r="K139" s="314">
        <v>0</v>
      </c>
      <c r="L139" s="314">
        <v>0</v>
      </c>
      <c r="M139" s="314">
        <v>0</v>
      </c>
      <c r="N139" s="334">
        <v>0</v>
      </c>
      <c r="O139" s="30"/>
      <c r="P139" s="186">
        <v>40544</v>
      </c>
      <c r="Q139" s="445">
        <v>0</v>
      </c>
      <c r="R139" s="446">
        <v>0</v>
      </c>
      <c r="S139" s="446">
        <v>0</v>
      </c>
      <c r="T139" s="446">
        <v>0</v>
      </c>
    </row>
    <row r="140" spans="1:57" s="181" customFormat="1" ht="12.95" hidden="1" customHeight="1" x14ac:dyDescent="0.2">
      <c r="A140" s="187">
        <v>40575</v>
      </c>
      <c r="B140" s="183">
        <v>0</v>
      </c>
      <c r="C140" s="190">
        <v>0</v>
      </c>
      <c r="D140" s="336">
        <v>0</v>
      </c>
      <c r="E140" s="30"/>
      <c r="F140" s="183">
        <v>0</v>
      </c>
      <c r="G140" s="183">
        <v>0</v>
      </c>
      <c r="H140" s="336">
        <v>0</v>
      </c>
      <c r="I140" s="314"/>
      <c r="J140" s="314">
        <v>0</v>
      </c>
      <c r="K140" s="314">
        <v>0</v>
      </c>
      <c r="L140" s="314">
        <v>0</v>
      </c>
      <c r="M140" s="314">
        <v>0</v>
      </c>
      <c r="N140" s="334">
        <v>0</v>
      </c>
      <c r="O140" s="30"/>
      <c r="P140" s="186">
        <v>40575</v>
      </c>
      <c r="Q140" s="448">
        <v>0</v>
      </c>
      <c r="R140" s="449">
        <v>0</v>
      </c>
      <c r="S140" s="449">
        <v>0</v>
      </c>
      <c r="T140" s="449">
        <v>0</v>
      </c>
    </row>
    <row r="141" spans="1:57" s="181" customFormat="1" ht="12.95" customHeight="1" thickBot="1" x14ac:dyDescent="0.25">
      <c r="A141" s="299" t="s">
        <v>16</v>
      </c>
      <c r="B141" s="300">
        <v>0</v>
      </c>
      <c r="C141" s="300">
        <v>0</v>
      </c>
      <c r="D141" s="339">
        <v>0</v>
      </c>
      <c r="E141" s="175"/>
      <c r="F141" s="301">
        <v>0</v>
      </c>
      <c r="G141" s="301">
        <v>0</v>
      </c>
      <c r="H141" s="339">
        <v>0</v>
      </c>
      <c r="I141" s="23"/>
      <c r="J141" s="301">
        <v>0</v>
      </c>
      <c r="K141" s="301">
        <v>0</v>
      </c>
      <c r="L141" s="301">
        <v>0</v>
      </c>
      <c r="M141" s="301">
        <v>0</v>
      </c>
      <c r="N141" s="339">
        <v>0</v>
      </c>
      <c r="O141" s="35"/>
      <c r="P141" s="32" t="s">
        <v>16</v>
      </c>
      <c r="Q141" s="457">
        <v>0</v>
      </c>
      <c r="R141" s="457">
        <v>0</v>
      </c>
      <c r="S141" s="457">
        <v>0</v>
      </c>
      <c r="T141" s="457">
        <v>0</v>
      </c>
    </row>
    <row r="142" spans="1:57" ht="12.95" customHeight="1" thickTop="1" x14ac:dyDescent="0.2">
      <c r="A142" s="33"/>
      <c r="B142" s="33"/>
      <c r="C142" s="33"/>
      <c r="D142" s="33"/>
      <c r="E142" s="33"/>
      <c r="F142" s="29"/>
      <c r="G142" s="29"/>
      <c r="H142" s="23"/>
      <c r="I142" s="23"/>
      <c r="J142" s="23"/>
      <c r="K142" s="23"/>
      <c r="L142" s="23"/>
      <c r="M142" s="23"/>
      <c r="N142" s="23"/>
      <c r="O142" s="35"/>
      <c r="U142" s="181"/>
      <c r="V142" s="181"/>
      <c r="W142" s="181"/>
      <c r="X142" s="181"/>
      <c r="Y142" s="181"/>
      <c r="Z142" s="181"/>
      <c r="AA142" s="181"/>
      <c r="AB142" s="181"/>
      <c r="AC142" s="181"/>
      <c r="AD142" s="181"/>
      <c r="AE142" s="181"/>
      <c r="AF142" s="181"/>
      <c r="AG142" s="181"/>
      <c r="AH142" s="181"/>
      <c r="AI142" s="181"/>
      <c r="AJ142" s="181"/>
      <c r="AK142" s="181"/>
      <c r="AL142" s="181"/>
      <c r="AM142" s="181"/>
      <c r="AN142" s="181"/>
      <c r="AO142" s="181"/>
      <c r="AP142" s="181"/>
      <c r="AQ142" s="181"/>
      <c r="AR142" s="181"/>
      <c r="AS142" s="181"/>
      <c r="AT142" s="181"/>
      <c r="AU142" s="181"/>
      <c r="AV142" s="181"/>
      <c r="AW142" s="181"/>
      <c r="AX142" s="181"/>
      <c r="AY142" s="181"/>
      <c r="AZ142" s="181"/>
      <c r="BA142" s="181"/>
      <c r="BB142" s="181"/>
      <c r="BC142" s="181"/>
      <c r="BD142" s="181"/>
      <c r="BE142" s="181"/>
    </row>
    <row r="143" spans="1:57" ht="12.95" customHeight="1" x14ac:dyDescent="0.2">
      <c r="A143" s="33"/>
      <c r="B143" s="33"/>
      <c r="C143" s="33"/>
      <c r="D143" s="33"/>
      <c r="E143" s="33"/>
      <c r="F143" s="29"/>
      <c r="G143" s="29"/>
      <c r="H143" s="23"/>
      <c r="I143" s="23"/>
      <c r="J143" s="23"/>
      <c r="K143" s="23"/>
      <c r="L143" s="23"/>
      <c r="M143" s="23"/>
      <c r="N143" s="23"/>
      <c r="O143" s="35"/>
      <c r="U143" s="181"/>
      <c r="V143" s="181"/>
      <c r="W143" s="181"/>
      <c r="X143" s="181"/>
      <c r="Y143" s="181"/>
      <c r="Z143" s="181"/>
      <c r="AA143" s="181"/>
      <c r="AB143" s="181"/>
      <c r="AC143" s="181"/>
      <c r="AD143" s="181"/>
      <c r="AE143" s="181"/>
      <c r="AF143" s="181"/>
      <c r="AG143" s="181"/>
      <c r="AH143" s="181"/>
      <c r="AI143" s="181"/>
      <c r="AJ143" s="181"/>
      <c r="AK143" s="181"/>
      <c r="AL143" s="181"/>
      <c r="AM143" s="181"/>
      <c r="AN143" s="181"/>
      <c r="AO143" s="181"/>
      <c r="AP143" s="181"/>
      <c r="AQ143" s="181"/>
      <c r="AR143" s="181"/>
      <c r="AS143" s="181"/>
      <c r="AT143" s="181"/>
      <c r="AU143" s="181"/>
      <c r="AV143" s="181"/>
      <c r="AW143" s="181"/>
      <c r="AX143" s="181"/>
      <c r="AY143" s="181"/>
      <c r="AZ143" s="181"/>
      <c r="BA143" s="181"/>
      <c r="BB143" s="181"/>
      <c r="BC143" s="181"/>
      <c r="BD143" s="181"/>
      <c r="BE143" s="181"/>
    </row>
    <row r="144" spans="1:57" ht="12.95" customHeight="1" x14ac:dyDescent="0.2">
      <c r="A144" s="33"/>
      <c r="B144" s="33"/>
      <c r="C144" s="33"/>
      <c r="D144" s="33"/>
      <c r="E144" s="33"/>
      <c r="F144" s="29"/>
      <c r="G144" s="29"/>
      <c r="H144" s="23"/>
      <c r="I144" s="23"/>
      <c r="J144" s="23"/>
      <c r="K144" s="23"/>
      <c r="L144" s="23"/>
      <c r="M144" s="23"/>
      <c r="N144" s="23"/>
      <c r="O144" s="35"/>
      <c r="U144" s="181"/>
      <c r="V144" s="181"/>
      <c r="W144" s="181"/>
      <c r="X144" s="181"/>
      <c r="Y144" s="181"/>
      <c r="Z144" s="181"/>
      <c r="AA144" s="181"/>
      <c r="AB144" s="181"/>
      <c r="AC144" s="181"/>
      <c r="AD144" s="181"/>
      <c r="AE144" s="181"/>
      <c r="AF144" s="181"/>
      <c r="AG144" s="181"/>
      <c r="AH144" s="181"/>
      <c r="AI144" s="181"/>
      <c r="AJ144" s="181"/>
      <c r="AK144" s="181"/>
      <c r="AL144" s="181"/>
      <c r="AM144" s="181"/>
      <c r="AN144" s="181"/>
      <c r="AO144" s="181"/>
      <c r="AP144" s="181"/>
      <c r="AQ144" s="181"/>
      <c r="AR144" s="181"/>
      <c r="AS144" s="181"/>
      <c r="AT144" s="181"/>
      <c r="AU144" s="181"/>
      <c r="AV144" s="181"/>
      <c r="AW144" s="181"/>
      <c r="AX144" s="181"/>
      <c r="AY144" s="181"/>
      <c r="AZ144" s="181"/>
      <c r="BA144" s="181"/>
      <c r="BB144" s="181"/>
      <c r="BC144" s="181"/>
      <c r="BD144" s="181"/>
      <c r="BE144" s="181"/>
    </row>
    <row r="145" spans="1:57" ht="12.95" customHeight="1" x14ac:dyDescent="0.2">
      <c r="A145" s="33"/>
      <c r="B145" s="33"/>
      <c r="C145" s="33"/>
      <c r="D145" s="33"/>
      <c r="E145" s="33"/>
      <c r="F145" s="29"/>
      <c r="G145" s="29"/>
      <c r="H145" s="23"/>
      <c r="I145" s="23"/>
      <c r="J145" s="23"/>
      <c r="K145" s="23"/>
      <c r="L145" s="23"/>
      <c r="M145" s="23"/>
      <c r="N145" s="23"/>
      <c r="O145" s="35"/>
      <c r="AL145" s="181"/>
      <c r="AM145" s="181"/>
      <c r="AN145" s="181"/>
      <c r="AO145" s="181"/>
      <c r="AP145" s="181"/>
      <c r="AQ145" s="181"/>
      <c r="AR145" s="181"/>
      <c r="AS145" s="181"/>
      <c r="AT145" s="181"/>
      <c r="AU145" s="181"/>
      <c r="AV145" s="181"/>
      <c r="AW145" s="181"/>
      <c r="AX145" s="181"/>
      <c r="AY145" s="181"/>
      <c r="AZ145" s="181"/>
      <c r="BA145" s="181"/>
      <c r="BB145" s="181"/>
      <c r="BC145" s="181"/>
      <c r="BD145" s="181"/>
      <c r="BE145" s="181"/>
    </row>
    <row r="146" spans="1:57" ht="12.95" customHeight="1" x14ac:dyDescent="0.2">
      <c r="A146" s="33"/>
      <c r="B146" s="33"/>
      <c r="C146" s="33"/>
      <c r="D146" s="33"/>
      <c r="E146" s="33"/>
      <c r="F146" s="29"/>
      <c r="G146" s="29"/>
      <c r="H146" s="23"/>
      <c r="I146" s="23"/>
      <c r="J146" s="23"/>
      <c r="K146" s="23"/>
      <c r="L146" s="23"/>
      <c r="M146" s="23"/>
      <c r="N146" s="23"/>
      <c r="O146" s="35"/>
    </row>
    <row r="147" spans="1:57" ht="12.95" customHeight="1" x14ac:dyDescent="0.2">
      <c r="A147" s="33"/>
      <c r="B147" s="33"/>
      <c r="C147" s="33"/>
      <c r="D147" s="33"/>
      <c r="E147" s="33"/>
      <c r="F147" s="29"/>
      <c r="G147" s="29"/>
      <c r="H147" s="23"/>
      <c r="I147" s="23"/>
      <c r="J147" s="23"/>
      <c r="K147" s="23"/>
      <c r="L147" s="23"/>
      <c r="M147" s="23"/>
      <c r="N147" s="23"/>
      <c r="O147" s="35"/>
    </row>
    <row r="148" spans="1:57" ht="12.95" customHeight="1" x14ac:dyDescent="0.2">
      <c r="A148" s="33"/>
      <c r="B148" s="33"/>
      <c r="C148" s="33"/>
      <c r="D148" s="33"/>
      <c r="E148" s="33"/>
      <c r="F148" s="29"/>
      <c r="G148" s="29"/>
      <c r="H148" s="23"/>
      <c r="I148" s="23"/>
      <c r="J148" s="23"/>
      <c r="K148" s="23"/>
      <c r="L148" s="23"/>
      <c r="M148" s="23"/>
      <c r="N148" s="23"/>
      <c r="O148" s="35"/>
    </row>
    <row r="149" spans="1:57" ht="12.95" customHeight="1" x14ac:dyDescent="0.2">
      <c r="A149" s="33"/>
      <c r="B149" s="33"/>
      <c r="C149" s="33"/>
      <c r="D149" s="33"/>
      <c r="E149" s="33"/>
      <c r="F149" s="29"/>
      <c r="G149" s="29"/>
      <c r="H149" s="23"/>
      <c r="I149" s="23"/>
      <c r="J149" s="23"/>
      <c r="K149" s="23"/>
      <c r="L149" s="23"/>
      <c r="M149" s="23"/>
      <c r="N149" s="23"/>
      <c r="O149" s="35"/>
    </row>
    <row r="150" spans="1:57" ht="12.95" customHeight="1" x14ac:dyDescent="0.2">
      <c r="A150" s="33"/>
      <c r="B150" s="33"/>
      <c r="C150" s="33"/>
      <c r="D150" s="33"/>
      <c r="E150" s="33"/>
      <c r="F150" s="29"/>
      <c r="G150" s="29"/>
      <c r="H150" s="23"/>
      <c r="I150" s="23"/>
      <c r="J150" s="23"/>
      <c r="K150" s="23"/>
      <c r="L150" s="23"/>
      <c r="M150" s="23"/>
      <c r="N150" s="23"/>
      <c r="O150" s="35"/>
    </row>
    <row r="151" spans="1:57" ht="12.95" customHeight="1" x14ac:dyDescent="0.2">
      <c r="A151" s="33"/>
      <c r="B151" s="33"/>
      <c r="C151" s="33"/>
      <c r="D151" s="33"/>
      <c r="E151" s="33"/>
      <c r="F151" s="29"/>
      <c r="G151" s="29"/>
      <c r="H151" s="23"/>
      <c r="I151" s="23"/>
      <c r="J151" s="23"/>
      <c r="K151" s="23"/>
      <c r="L151" s="23"/>
      <c r="M151" s="23"/>
      <c r="N151" s="23"/>
      <c r="O151" s="35"/>
    </row>
    <row r="152" spans="1:57" ht="12.95" customHeight="1" x14ac:dyDescent="0.2">
      <c r="A152" s="33"/>
      <c r="B152" s="33"/>
      <c r="C152" s="33"/>
      <c r="D152" s="33"/>
      <c r="E152" s="33"/>
      <c r="F152" s="29"/>
      <c r="G152" s="29"/>
      <c r="H152" s="23"/>
      <c r="I152" s="23"/>
      <c r="J152" s="23"/>
      <c r="K152" s="23"/>
      <c r="L152" s="23"/>
      <c r="M152" s="23"/>
      <c r="N152" s="23"/>
      <c r="O152" s="35"/>
    </row>
    <row r="153" spans="1:57" ht="12.95" customHeight="1" x14ac:dyDescent="0.2">
      <c r="A153" s="33"/>
      <c r="B153" s="33"/>
      <c r="C153" s="33"/>
      <c r="D153" s="33"/>
      <c r="E153" s="33"/>
      <c r="F153" s="29"/>
      <c r="G153" s="29"/>
      <c r="H153" s="23"/>
      <c r="I153" s="23"/>
      <c r="J153" s="23"/>
      <c r="K153" s="23"/>
      <c r="L153" s="23"/>
      <c r="M153" s="23"/>
      <c r="N153" s="23"/>
      <c r="O153" s="35"/>
    </row>
    <row r="154" spans="1:57" x14ac:dyDescent="0.2">
      <c r="A154" s="33"/>
      <c r="B154" s="33"/>
      <c r="C154" s="33"/>
      <c r="D154" s="33"/>
      <c r="E154" s="33"/>
      <c r="F154" s="29"/>
      <c r="G154" s="29"/>
      <c r="H154" s="23"/>
      <c r="I154" s="23"/>
      <c r="J154" s="23"/>
      <c r="K154" s="23"/>
      <c r="L154" s="23"/>
      <c r="M154" s="23"/>
      <c r="N154" s="23"/>
      <c r="O154" s="35"/>
    </row>
    <row r="155" spans="1:57" x14ac:dyDescent="0.2">
      <c r="A155" s="19"/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35"/>
    </row>
    <row r="156" spans="1:57" x14ac:dyDescent="0.2">
      <c r="A156" s="28"/>
      <c r="B156" s="28"/>
      <c r="C156" s="28"/>
      <c r="D156" s="28"/>
      <c r="E156" s="28"/>
      <c r="F156" s="36"/>
      <c r="G156" s="36"/>
      <c r="H156" s="28"/>
      <c r="I156" s="28"/>
      <c r="J156" s="28"/>
      <c r="K156" s="28"/>
      <c r="L156" s="28"/>
      <c r="M156" s="28"/>
      <c r="N156" s="28"/>
      <c r="O156" s="35"/>
    </row>
    <row r="157" spans="1:57" x14ac:dyDescent="0.2">
      <c r="A157" s="37"/>
      <c r="B157" s="37"/>
      <c r="C157" s="37"/>
      <c r="D157" s="37"/>
      <c r="E157" s="37"/>
      <c r="F157" s="36"/>
      <c r="G157" s="36"/>
      <c r="H157" s="28"/>
      <c r="I157" s="28"/>
      <c r="J157" s="28"/>
      <c r="K157" s="28"/>
      <c r="L157" s="28"/>
      <c r="M157" s="28"/>
      <c r="N157" s="28"/>
      <c r="O157" s="35"/>
    </row>
    <row r="158" spans="1:57" x14ac:dyDescent="0.2">
      <c r="A158" s="37"/>
      <c r="B158" s="37"/>
      <c r="C158" s="37"/>
      <c r="D158" s="37"/>
      <c r="E158" s="37"/>
      <c r="F158" s="36"/>
      <c r="G158" s="36"/>
      <c r="H158" s="28"/>
      <c r="I158" s="28"/>
      <c r="J158" s="28"/>
      <c r="K158" s="28"/>
      <c r="L158" s="28"/>
      <c r="M158" s="28"/>
      <c r="N158" s="28"/>
      <c r="O158" s="35"/>
    </row>
    <row r="159" spans="1:57" x14ac:dyDescent="0.2">
      <c r="A159" s="38"/>
      <c r="B159" s="38"/>
      <c r="C159" s="38"/>
      <c r="D159" s="38"/>
      <c r="E159" s="38"/>
      <c r="F159" s="39"/>
      <c r="G159" s="39"/>
      <c r="H159" s="38"/>
      <c r="I159" s="38"/>
      <c r="J159" s="38"/>
      <c r="K159" s="38"/>
      <c r="L159" s="38"/>
      <c r="M159" s="38"/>
      <c r="N159" s="38"/>
    </row>
    <row r="160" spans="1:57" x14ac:dyDescent="0.2">
      <c r="A160" s="38"/>
      <c r="B160" s="38"/>
      <c r="C160" s="38"/>
      <c r="D160" s="38"/>
      <c r="E160" s="38"/>
      <c r="F160" s="39"/>
      <c r="G160" s="39"/>
      <c r="H160" s="38"/>
      <c r="I160" s="38"/>
      <c r="J160" s="38"/>
      <c r="K160" s="38"/>
      <c r="L160" s="38"/>
      <c r="M160" s="38"/>
      <c r="N160" s="38"/>
    </row>
    <row r="161" spans="1:14" x14ac:dyDescent="0.2">
      <c r="A161" s="38"/>
      <c r="B161" s="38"/>
      <c r="C161" s="38"/>
      <c r="D161" s="38"/>
      <c r="E161" s="38"/>
      <c r="F161" s="39"/>
      <c r="G161" s="39"/>
      <c r="H161" s="38"/>
      <c r="I161" s="38"/>
      <c r="J161" s="38"/>
      <c r="K161" s="38"/>
      <c r="L161" s="38"/>
      <c r="M161" s="38"/>
      <c r="N161" s="38"/>
    </row>
    <row r="162" spans="1:14" x14ac:dyDescent="0.2">
      <c r="A162" s="38"/>
      <c r="B162" s="38"/>
      <c r="C162" s="38"/>
      <c r="D162" s="38"/>
      <c r="E162" s="38"/>
      <c r="F162" s="39"/>
      <c r="G162" s="39"/>
      <c r="H162" s="38"/>
      <c r="I162" s="38"/>
      <c r="J162" s="38"/>
      <c r="K162" s="38"/>
      <c r="L162" s="38"/>
      <c r="M162" s="38"/>
      <c r="N162" s="38"/>
    </row>
    <row r="163" spans="1:14" x14ac:dyDescent="0.2">
      <c r="A163" s="38"/>
      <c r="B163" s="38"/>
      <c r="C163" s="38"/>
      <c r="D163" s="38"/>
      <c r="E163" s="38"/>
      <c r="F163" s="38"/>
      <c r="G163" s="38"/>
      <c r="H163" s="38"/>
      <c r="I163" s="38"/>
      <c r="J163" s="38"/>
      <c r="K163" s="38"/>
      <c r="L163" s="38"/>
      <c r="M163" s="38"/>
      <c r="N163" s="38"/>
    </row>
    <row r="164" spans="1:14" x14ac:dyDescent="0.2">
      <c r="A164" s="38"/>
      <c r="B164" s="38"/>
      <c r="C164" s="38"/>
      <c r="D164" s="38"/>
      <c r="E164" s="38"/>
      <c r="F164" s="38"/>
      <c r="G164" s="38"/>
      <c r="H164" s="38"/>
      <c r="I164" s="38"/>
      <c r="J164" s="38"/>
      <c r="K164" s="38"/>
      <c r="L164" s="38"/>
      <c r="M164" s="38"/>
      <c r="N164" s="38"/>
    </row>
    <row r="165" spans="1:14" x14ac:dyDescent="0.2">
      <c r="A165" s="38"/>
      <c r="B165" s="38"/>
      <c r="C165" s="38"/>
      <c r="D165" s="38"/>
      <c r="E165" s="38"/>
      <c r="F165" s="38"/>
      <c r="G165" s="38"/>
      <c r="H165" s="38"/>
      <c r="I165" s="38"/>
      <c r="J165" s="38"/>
      <c r="K165" s="38"/>
      <c r="L165" s="38"/>
      <c r="M165" s="38"/>
      <c r="N165" s="38"/>
    </row>
    <row r="166" spans="1:14" x14ac:dyDescent="0.2">
      <c r="A166" s="38"/>
      <c r="B166" s="38"/>
      <c r="C166" s="38"/>
      <c r="D166" s="38"/>
      <c r="E166" s="38"/>
      <c r="F166" s="38"/>
      <c r="G166" s="38"/>
      <c r="H166" s="38"/>
      <c r="I166" s="38"/>
      <c r="J166" s="38"/>
      <c r="K166" s="38"/>
      <c r="L166" s="38"/>
      <c r="M166" s="38"/>
      <c r="N166" s="38"/>
    </row>
    <row r="167" spans="1:14" x14ac:dyDescent="0.2">
      <c r="A167" s="38"/>
      <c r="B167" s="38"/>
      <c r="C167" s="38"/>
      <c r="D167" s="38"/>
      <c r="E167" s="38"/>
      <c r="F167" s="38"/>
      <c r="G167" s="38"/>
      <c r="H167" s="38"/>
      <c r="I167" s="38"/>
      <c r="J167" s="38"/>
      <c r="K167" s="38"/>
      <c r="L167" s="38"/>
      <c r="M167" s="38"/>
      <c r="N167" s="38"/>
    </row>
    <row r="168" spans="1:14" x14ac:dyDescent="0.2">
      <c r="A168" s="38"/>
      <c r="B168" s="38"/>
      <c r="C168" s="38"/>
      <c r="D168" s="38"/>
      <c r="E168" s="38"/>
      <c r="F168" s="38"/>
      <c r="G168" s="38"/>
      <c r="H168" s="38"/>
      <c r="I168" s="38"/>
      <c r="J168" s="38"/>
      <c r="K168" s="38"/>
      <c r="L168" s="38"/>
      <c r="M168" s="38"/>
      <c r="N168" s="38"/>
    </row>
    <row r="169" spans="1:14" x14ac:dyDescent="0.2">
      <c r="A169" s="38"/>
      <c r="B169" s="38"/>
      <c r="C169" s="38"/>
      <c r="D169" s="38"/>
      <c r="E169" s="38"/>
      <c r="F169" s="38"/>
      <c r="G169" s="38"/>
      <c r="H169" s="38"/>
      <c r="I169" s="38"/>
      <c r="J169" s="38"/>
      <c r="K169" s="38"/>
      <c r="L169" s="38"/>
      <c r="M169" s="38"/>
      <c r="N169" s="38"/>
    </row>
    <row r="170" spans="1:14" x14ac:dyDescent="0.2">
      <c r="A170" s="38"/>
      <c r="B170" s="38"/>
      <c r="C170" s="38"/>
      <c r="D170" s="38"/>
      <c r="E170" s="38"/>
      <c r="F170" s="38"/>
      <c r="G170" s="38"/>
      <c r="H170" s="38"/>
      <c r="I170" s="38"/>
      <c r="J170" s="38"/>
      <c r="K170" s="38"/>
      <c r="L170" s="38"/>
      <c r="M170" s="38"/>
      <c r="N170" s="38"/>
    </row>
    <row r="171" spans="1:14" x14ac:dyDescent="0.2">
      <c r="A171" s="38"/>
      <c r="B171" s="38"/>
      <c r="C171" s="38"/>
      <c r="D171" s="38"/>
      <c r="E171" s="38"/>
      <c r="F171" s="38"/>
      <c r="G171" s="38"/>
      <c r="H171" s="38"/>
      <c r="I171" s="38"/>
      <c r="J171" s="38"/>
      <c r="K171" s="38"/>
      <c r="L171" s="38"/>
      <c r="M171" s="38"/>
      <c r="N171" s="38"/>
    </row>
    <row r="172" spans="1:14" x14ac:dyDescent="0.2">
      <c r="A172" s="38"/>
      <c r="B172" s="38"/>
      <c r="C172" s="38"/>
      <c r="D172" s="38"/>
      <c r="E172" s="38"/>
      <c r="F172" s="38"/>
      <c r="G172" s="38"/>
      <c r="H172" s="38"/>
      <c r="I172" s="38"/>
      <c r="J172" s="38"/>
      <c r="K172" s="38"/>
      <c r="L172" s="38"/>
      <c r="M172" s="38"/>
      <c r="N172" s="38"/>
    </row>
    <row r="173" spans="1:14" x14ac:dyDescent="0.2">
      <c r="A173" s="38"/>
      <c r="B173" s="38"/>
      <c r="C173" s="38"/>
      <c r="D173" s="38"/>
      <c r="E173" s="38"/>
      <c r="F173" s="38"/>
      <c r="G173" s="38"/>
      <c r="H173" s="38"/>
      <c r="I173" s="38"/>
      <c r="J173" s="38"/>
      <c r="K173" s="38"/>
      <c r="L173" s="38"/>
      <c r="M173" s="38"/>
      <c r="N173" s="38"/>
    </row>
    <row r="174" spans="1:14" x14ac:dyDescent="0.2">
      <c r="A174" s="38"/>
      <c r="B174" s="38"/>
      <c r="C174" s="38"/>
      <c r="D174" s="38"/>
      <c r="E174" s="38"/>
      <c r="F174" s="38"/>
      <c r="G174" s="38"/>
      <c r="H174" s="38"/>
      <c r="I174" s="38"/>
      <c r="J174" s="38"/>
      <c r="K174" s="38"/>
      <c r="L174" s="38"/>
      <c r="M174" s="38"/>
      <c r="N174" s="38"/>
    </row>
    <row r="175" spans="1:14" x14ac:dyDescent="0.2">
      <c r="A175" s="38"/>
      <c r="B175" s="38"/>
      <c r="C175" s="38"/>
      <c r="D175" s="38"/>
      <c r="E175" s="38"/>
      <c r="F175" s="38"/>
      <c r="G175" s="38"/>
      <c r="H175" s="38"/>
      <c r="I175" s="38"/>
      <c r="J175" s="38"/>
      <c r="K175" s="38"/>
      <c r="L175" s="38"/>
      <c r="M175" s="38"/>
      <c r="N175" s="38"/>
    </row>
    <row r="176" spans="1:14" x14ac:dyDescent="0.2">
      <c r="A176" s="38"/>
      <c r="B176" s="38"/>
      <c r="C176" s="38"/>
      <c r="D176" s="38"/>
      <c r="E176" s="38"/>
      <c r="F176" s="38"/>
      <c r="G176" s="38"/>
      <c r="H176" s="38"/>
      <c r="I176" s="38"/>
      <c r="J176" s="38"/>
      <c r="K176" s="38"/>
      <c r="L176" s="38"/>
      <c r="M176" s="38"/>
      <c r="N176" s="38"/>
    </row>
    <row r="177" spans="1:14" x14ac:dyDescent="0.2">
      <c r="A177" s="38"/>
      <c r="B177" s="38"/>
      <c r="C177" s="38"/>
      <c r="D177" s="38"/>
      <c r="E177" s="38"/>
      <c r="F177" s="38"/>
      <c r="G177" s="38"/>
      <c r="H177" s="38"/>
      <c r="I177" s="38"/>
      <c r="J177" s="38"/>
      <c r="K177" s="38"/>
      <c r="L177" s="38"/>
      <c r="M177" s="38"/>
      <c r="N177" s="38"/>
    </row>
    <row r="178" spans="1:14" x14ac:dyDescent="0.2">
      <c r="A178" s="38"/>
      <c r="B178" s="38"/>
      <c r="C178" s="38"/>
      <c r="D178" s="38"/>
      <c r="E178" s="38"/>
      <c r="F178" s="38"/>
      <c r="G178" s="38"/>
      <c r="H178" s="38"/>
      <c r="I178" s="38"/>
      <c r="J178" s="38"/>
      <c r="K178" s="38"/>
      <c r="L178" s="38"/>
      <c r="M178" s="38"/>
      <c r="N178" s="38"/>
    </row>
    <row r="179" spans="1:14" x14ac:dyDescent="0.2">
      <c r="A179" s="38"/>
      <c r="B179" s="38"/>
      <c r="C179" s="38"/>
      <c r="D179" s="38"/>
      <c r="E179" s="38"/>
      <c r="F179" s="38"/>
      <c r="G179" s="38"/>
      <c r="H179" s="38"/>
      <c r="I179" s="38"/>
      <c r="J179" s="38"/>
      <c r="K179" s="38"/>
      <c r="L179" s="38"/>
      <c r="M179" s="38"/>
      <c r="N179" s="38"/>
    </row>
    <row r="180" spans="1:14" x14ac:dyDescent="0.2">
      <c r="A180" s="38"/>
      <c r="B180" s="38"/>
      <c r="C180" s="38"/>
      <c r="D180" s="38"/>
      <c r="E180" s="38"/>
      <c r="F180" s="38"/>
      <c r="G180" s="38"/>
      <c r="H180" s="38"/>
      <c r="I180" s="38"/>
      <c r="J180" s="38"/>
      <c r="K180" s="38"/>
      <c r="L180" s="38"/>
      <c r="M180" s="38"/>
      <c r="N180" s="38"/>
    </row>
    <row r="181" spans="1:14" x14ac:dyDescent="0.2">
      <c r="A181" s="38"/>
      <c r="B181" s="38"/>
      <c r="C181" s="38"/>
      <c r="D181" s="38"/>
      <c r="E181" s="38"/>
      <c r="F181" s="38"/>
      <c r="G181" s="38"/>
      <c r="H181" s="38"/>
      <c r="I181" s="38"/>
      <c r="J181" s="38"/>
      <c r="K181" s="38"/>
      <c r="L181" s="38"/>
      <c r="M181" s="38"/>
      <c r="N181" s="38"/>
    </row>
    <row r="182" spans="1:14" x14ac:dyDescent="0.2">
      <c r="A182" s="38"/>
      <c r="B182" s="38"/>
      <c r="C182" s="38"/>
      <c r="D182" s="38"/>
      <c r="E182" s="38"/>
      <c r="F182" s="38"/>
      <c r="G182" s="38"/>
      <c r="H182" s="38"/>
      <c r="I182" s="38"/>
      <c r="J182" s="38"/>
      <c r="K182" s="38"/>
      <c r="L182" s="38"/>
      <c r="M182" s="38"/>
      <c r="N182" s="38"/>
    </row>
    <row r="183" spans="1:14" x14ac:dyDescent="0.2">
      <c r="A183" s="38"/>
      <c r="B183" s="38"/>
      <c r="C183" s="38"/>
      <c r="D183" s="38"/>
      <c r="E183" s="38"/>
      <c r="F183" s="38"/>
      <c r="G183" s="38"/>
      <c r="H183" s="38"/>
      <c r="I183" s="38"/>
      <c r="J183" s="38"/>
      <c r="K183" s="38"/>
      <c r="L183" s="38"/>
      <c r="M183" s="38"/>
      <c r="N183" s="38"/>
    </row>
    <row r="184" spans="1:14" x14ac:dyDescent="0.2">
      <c r="A184" s="38"/>
      <c r="B184" s="38"/>
      <c r="C184" s="38"/>
      <c r="D184" s="38"/>
      <c r="E184" s="38"/>
      <c r="F184" s="38"/>
      <c r="G184" s="38"/>
      <c r="H184" s="38"/>
      <c r="I184" s="38"/>
      <c r="J184" s="38"/>
      <c r="K184" s="38"/>
      <c r="L184" s="38"/>
      <c r="M184" s="38"/>
      <c r="N184" s="38"/>
    </row>
    <row r="185" spans="1:14" x14ac:dyDescent="0.2">
      <c r="A185" s="38"/>
      <c r="B185" s="38"/>
      <c r="C185" s="38"/>
      <c r="D185" s="38"/>
      <c r="E185" s="38"/>
      <c r="F185" s="38"/>
      <c r="G185" s="38"/>
      <c r="H185" s="38"/>
      <c r="I185" s="38"/>
      <c r="J185" s="38"/>
      <c r="K185" s="38"/>
      <c r="L185" s="38"/>
      <c r="M185" s="38"/>
      <c r="N185" s="38"/>
    </row>
    <row r="186" spans="1:14" x14ac:dyDescent="0.2">
      <c r="A186" s="38"/>
      <c r="B186" s="38"/>
      <c r="C186" s="38"/>
      <c r="D186" s="38"/>
      <c r="E186" s="38"/>
      <c r="F186" s="38"/>
      <c r="G186" s="38"/>
      <c r="H186" s="38"/>
      <c r="I186" s="38"/>
      <c r="J186" s="38"/>
      <c r="K186" s="38"/>
      <c r="L186" s="38"/>
      <c r="M186" s="38"/>
      <c r="N186" s="38"/>
    </row>
    <row r="187" spans="1:14" x14ac:dyDescent="0.2">
      <c r="A187" s="38"/>
      <c r="B187" s="38"/>
      <c r="C187" s="38"/>
      <c r="D187" s="38"/>
      <c r="E187" s="38"/>
      <c r="F187" s="38"/>
      <c r="G187" s="38"/>
      <c r="H187" s="38"/>
      <c r="I187" s="38"/>
      <c r="J187" s="38"/>
      <c r="K187" s="38"/>
      <c r="L187" s="38"/>
      <c r="M187" s="38"/>
      <c r="N187" s="38"/>
    </row>
    <row r="188" spans="1:14" x14ac:dyDescent="0.2">
      <c r="A188" s="38"/>
      <c r="B188" s="38"/>
      <c r="C188" s="38"/>
      <c r="D188" s="38"/>
      <c r="E188" s="38"/>
      <c r="F188" s="38"/>
      <c r="G188" s="38"/>
      <c r="H188" s="38"/>
      <c r="I188" s="38"/>
      <c r="J188" s="38"/>
      <c r="K188" s="38"/>
      <c r="L188" s="38"/>
      <c r="M188" s="38"/>
      <c r="N188" s="38"/>
    </row>
    <row r="189" spans="1:14" x14ac:dyDescent="0.2">
      <c r="A189" s="38"/>
      <c r="B189" s="38"/>
      <c r="C189" s="38"/>
      <c r="D189" s="38"/>
      <c r="E189" s="38"/>
      <c r="F189" s="38"/>
      <c r="G189" s="38"/>
      <c r="H189" s="38"/>
      <c r="I189" s="38"/>
      <c r="J189" s="38"/>
      <c r="K189" s="38"/>
      <c r="L189" s="38"/>
      <c r="M189" s="38"/>
      <c r="N189" s="38"/>
    </row>
  </sheetData>
  <phoneticPr fontId="51" type="noConversion"/>
  <pageMargins left="0.75" right="0.75" top="1" bottom="1" header="0.5" footer="0.5"/>
  <pageSetup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BA189"/>
  <sheetViews>
    <sheetView zoomScale="75" workbookViewId="0">
      <selection activeCell="A11" sqref="A11:AM200"/>
    </sheetView>
  </sheetViews>
  <sheetFormatPr defaultRowHeight="12.75" x14ac:dyDescent="0.2"/>
  <cols>
    <col min="1" max="1" width="12.88671875" style="3" bestFit="1" customWidth="1"/>
    <col min="2" max="6" width="10.5546875" style="3" customWidth="1"/>
    <col min="7" max="7" width="3.5546875" style="3" customWidth="1"/>
    <col min="8" max="12" width="10.5546875" style="3" customWidth="1"/>
    <col min="13" max="13" width="3.5546875" style="1" customWidth="1"/>
    <col min="14" max="14" width="11.5546875" style="1" customWidth="1"/>
    <col min="15" max="16" width="10.5546875" style="1" customWidth="1"/>
    <col min="17" max="17" width="11.5546875" style="1" customWidth="1"/>
  </cols>
  <sheetData>
    <row r="1" spans="1:53" x14ac:dyDescent="0.2">
      <c r="A1" s="366"/>
      <c r="B1" s="366"/>
      <c r="C1" s="366"/>
      <c r="D1" s="366"/>
      <c r="E1" s="366"/>
      <c r="F1" s="366"/>
      <c r="G1" s="366"/>
      <c r="H1" s="367"/>
      <c r="I1" s="367"/>
      <c r="J1" s="367"/>
      <c r="K1" s="367"/>
      <c r="L1" s="368"/>
      <c r="M1" s="368"/>
      <c r="N1" s="369"/>
      <c r="O1" s="369"/>
      <c r="P1" s="369"/>
      <c r="Q1" s="369"/>
      <c r="R1" s="407"/>
      <c r="S1" s="407"/>
    </row>
    <row r="2" spans="1:53" ht="5.0999999999999996" customHeight="1" thickBot="1" x14ac:dyDescent="0.25">
      <c r="A2" s="371"/>
      <c r="B2" s="371"/>
      <c r="C2" s="371"/>
      <c r="D2" s="371"/>
      <c r="E2" s="371"/>
      <c r="F2" s="371"/>
      <c r="G2" s="371"/>
      <c r="H2" s="372"/>
      <c r="I2" s="372" t="s">
        <v>7</v>
      </c>
      <c r="J2" s="372"/>
      <c r="K2" s="372"/>
      <c r="L2" s="372"/>
      <c r="M2" s="373"/>
      <c r="N2" s="373"/>
      <c r="O2" s="373"/>
      <c r="P2" s="373"/>
      <c r="Q2" s="373"/>
      <c r="R2" s="407"/>
      <c r="S2" s="407"/>
    </row>
    <row r="3" spans="1:53" ht="27" customHeight="1" thickBot="1" x14ac:dyDescent="0.35">
      <c r="A3" s="346" t="s">
        <v>216</v>
      </c>
      <c r="B3" s="347"/>
      <c r="C3" s="347"/>
      <c r="D3" s="347"/>
      <c r="E3" s="347"/>
      <c r="F3" s="347"/>
      <c r="G3" s="347"/>
      <c r="H3" s="347"/>
      <c r="I3" s="347"/>
      <c r="J3" s="347"/>
      <c r="K3" s="347"/>
      <c r="L3" s="347"/>
      <c r="M3" s="347"/>
      <c r="N3" s="347"/>
      <c r="O3" s="347"/>
      <c r="P3" s="347"/>
      <c r="Q3" s="348"/>
      <c r="R3" s="407"/>
      <c r="S3" s="181"/>
    </row>
    <row r="4" spans="1:53" ht="5.0999999999999996" customHeight="1" x14ac:dyDescent="0.2">
      <c r="A4" s="8"/>
      <c r="B4" s="8"/>
      <c r="C4" s="8"/>
      <c r="D4" s="8"/>
      <c r="E4" s="8"/>
      <c r="F4" s="8"/>
      <c r="G4" s="8"/>
      <c r="H4" s="372"/>
      <c r="I4" s="372"/>
      <c r="J4" s="372"/>
      <c r="K4" s="372"/>
      <c r="L4" s="372"/>
      <c r="M4" s="373"/>
      <c r="N4" s="373"/>
      <c r="O4" s="373"/>
      <c r="P4" s="373"/>
      <c r="Q4" s="373"/>
      <c r="R4" s="407"/>
      <c r="S4" s="407"/>
      <c r="T4" s="370"/>
    </row>
    <row r="5" spans="1:53" ht="18" x14ac:dyDescent="0.25">
      <c r="A5" s="374">
        <v>36718</v>
      </c>
      <c r="B5" s="375"/>
      <c r="C5" s="375"/>
      <c r="D5" s="375"/>
      <c r="E5" s="375"/>
      <c r="F5" s="375"/>
      <c r="G5" s="375"/>
      <c r="H5" s="375"/>
      <c r="I5" s="375"/>
      <c r="J5" s="375"/>
      <c r="K5" s="375"/>
      <c r="L5" s="375"/>
      <c r="M5" s="376"/>
      <c r="N5" s="377"/>
      <c r="O5" s="377"/>
      <c r="P5" s="377"/>
      <c r="Q5" s="377"/>
      <c r="R5" s="407"/>
      <c r="S5" s="407"/>
      <c r="T5" s="370"/>
    </row>
    <row r="6" spans="1:53" x14ac:dyDescent="0.2">
      <c r="A6" s="378" t="s">
        <v>7</v>
      </c>
      <c r="B6" s="378"/>
      <c r="C6" s="378"/>
      <c r="D6" s="378"/>
      <c r="E6" s="378"/>
      <c r="F6" s="378"/>
      <c r="G6" s="378"/>
      <c r="H6" s="379" t="s">
        <v>7</v>
      </c>
      <c r="I6" s="379" t="s">
        <v>7</v>
      </c>
      <c r="J6" s="379"/>
      <c r="K6" s="379"/>
      <c r="L6" s="378"/>
      <c r="M6" s="373"/>
      <c r="N6" s="373"/>
      <c r="O6" s="373"/>
      <c r="P6" s="373"/>
      <c r="Q6" s="378" t="s">
        <v>7</v>
      </c>
      <c r="R6" s="407"/>
      <c r="S6" s="407"/>
      <c r="T6" s="370"/>
    </row>
    <row r="7" spans="1:53" x14ac:dyDescent="0.2">
      <c r="A7" s="8" t="s">
        <v>7</v>
      </c>
      <c r="B7" s="438" t="s">
        <v>213</v>
      </c>
      <c r="C7" s="439"/>
      <c r="D7" s="439"/>
      <c r="E7" s="439"/>
      <c r="F7" s="460"/>
      <c r="G7" s="8"/>
      <c r="H7" s="438" t="s">
        <v>214</v>
      </c>
      <c r="I7" s="439"/>
      <c r="J7" s="439"/>
      <c r="K7" s="439"/>
      <c r="L7" s="440"/>
      <c r="M7" s="373"/>
      <c r="N7" s="373"/>
      <c r="O7" s="438" t="s">
        <v>217</v>
      </c>
      <c r="P7" s="439"/>
      <c r="Q7" s="440"/>
      <c r="R7" s="407"/>
      <c r="S7" s="181"/>
    </row>
    <row r="8" spans="1:53" x14ac:dyDescent="0.2">
      <c r="A8" s="380"/>
      <c r="B8" s="381"/>
      <c r="C8" s="382" t="s">
        <v>9</v>
      </c>
      <c r="D8" s="383" t="s">
        <v>10</v>
      </c>
      <c r="E8" s="383" t="s">
        <v>7</v>
      </c>
      <c r="F8" s="423" t="s">
        <v>7</v>
      </c>
      <c r="G8" s="405"/>
      <c r="H8" s="381"/>
      <c r="I8" s="381"/>
      <c r="J8" s="383" t="s">
        <v>10</v>
      </c>
      <c r="K8" s="381"/>
      <c r="L8"/>
      <c r="M8" s="415"/>
      <c r="N8" s="373"/>
      <c r="O8" s="373"/>
      <c r="P8" s="373"/>
      <c r="Q8" s="373" t="s">
        <v>7</v>
      </c>
      <c r="R8" s="407"/>
      <c r="S8" s="181"/>
    </row>
    <row r="9" spans="1:53" s="11" customFormat="1" ht="12" x14ac:dyDescent="0.2">
      <c r="A9" s="384"/>
      <c r="B9" s="385" t="s">
        <v>5</v>
      </c>
      <c r="C9" s="385" t="s">
        <v>12</v>
      </c>
      <c r="D9" s="385" t="s">
        <v>13</v>
      </c>
      <c r="E9" s="385" t="s">
        <v>15</v>
      </c>
      <c r="F9" s="385" t="s">
        <v>14</v>
      </c>
      <c r="G9" s="384"/>
      <c r="H9" s="385" t="s">
        <v>5</v>
      </c>
      <c r="I9" s="385" t="s">
        <v>12</v>
      </c>
      <c r="J9" s="385" t="s">
        <v>13</v>
      </c>
      <c r="K9" s="385" t="s">
        <v>15</v>
      </c>
      <c r="L9" s="320" t="s">
        <v>14</v>
      </c>
      <c r="M9" s="416"/>
      <c r="N9" s="417"/>
      <c r="O9" s="424" t="s">
        <v>16</v>
      </c>
      <c r="P9" s="424" t="s">
        <v>16</v>
      </c>
      <c r="Q9" s="424" t="s">
        <v>16</v>
      </c>
      <c r="R9" s="382"/>
      <c r="S9" s="256"/>
    </row>
    <row r="10" spans="1:53" s="22" customFormat="1" ht="12" thickBot="1" x14ac:dyDescent="0.25">
      <c r="A10" s="386" t="s">
        <v>7</v>
      </c>
      <c r="B10" s="386" t="s">
        <v>7</v>
      </c>
      <c r="C10" s="386" t="s">
        <v>7</v>
      </c>
      <c r="D10" s="386" t="s">
        <v>7</v>
      </c>
      <c r="E10" s="386" t="s">
        <v>7</v>
      </c>
      <c r="F10" s="20"/>
      <c r="G10" s="386"/>
      <c r="H10" s="386" t="s">
        <v>7</v>
      </c>
      <c r="I10" s="386" t="s">
        <v>7</v>
      </c>
      <c r="J10" s="386" t="s">
        <v>7</v>
      </c>
      <c r="K10" s="386" t="s">
        <v>7</v>
      </c>
      <c r="L10" s="15"/>
      <c r="M10" s="172"/>
      <c r="N10" s="418"/>
      <c r="O10" s="418" t="s">
        <v>17</v>
      </c>
      <c r="P10" s="418" t="s">
        <v>18</v>
      </c>
      <c r="Q10" s="418" t="s">
        <v>65</v>
      </c>
      <c r="R10" s="425"/>
      <c r="S10" s="185"/>
    </row>
    <row r="11" spans="1:53" s="22" customFormat="1" ht="12.95" customHeight="1" thickBot="1" x14ac:dyDescent="0.25">
      <c r="A11" s="387"/>
      <c r="B11" s="388">
        <v>0</v>
      </c>
      <c r="C11" s="388">
        <v>0</v>
      </c>
      <c r="D11" s="388">
        <v>0</v>
      </c>
      <c r="E11" s="388">
        <v>0</v>
      </c>
      <c r="F11" s="340">
        <v>0</v>
      </c>
      <c r="G11" s="387"/>
      <c r="H11" s="388">
        <v>-21631.183972699993</v>
      </c>
      <c r="I11" s="388">
        <v>22241.077690700004</v>
      </c>
      <c r="J11" s="388">
        <v>-326.20787749999994</v>
      </c>
      <c r="K11" s="388">
        <v>0</v>
      </c>
      <c r="L11" s="340">
        <v>283.68584050000021</v>
      </c>
      <c r="M11" s="373"/>
      <c r="N11" s="387" t="s">
        <v>20</v>
      </c>
      <c r="O11" s="441">
        <v>0</v>
      </c>
      <c r="P11" s="441">
        <v>283.68584050000021</v>
      </c>
      <c r="Q11" s="441">
        <v>283.68584050000021</v>
      </c>
      <c r="R11" s="425"/>
      <c r="S11" s="185"/>
    </row>
    <row r="12" spans="1:53" s="22" customFormat="1" ht="12.95" customHeight="1" x14ac:dyDescent="0.2">
      <c r="A12" s="387"/>
      <c r="B12" s="387"/>
      <c r="C12" s="387"/>
      <c r="D12" s="387" t="s">
        <v>7</v>
      </c>
      <c r="E12" s="387"/>
      <c r="F12" s="21"/>
      <c r="G12" s="387"/>
      <c r="H12" s="387"/>
      <c r="I12" s="387"/>
      <c r="J12" s="387"/>
      <c r="K12" s="387"/>
      <c r="L12" s="21"/>
      <c r="M12" s="373"/>
      <c r="N12" s="387"/>
      <c r="O12" s="21"/>
      <c r="P12" s="21"/>
      <c r="Q12" s="21" t="s">
        <v>7</v>
      </c>
      <c r="R12" s="425"/>
      <c r="S12" s="185"/>
    </row>
    <row r="13" spans="1:53" s="261" customFormat="1" ht="12.95" customHeight="1" x14ac:dyDescent="0.2">
      <c r="A13" s="387" t="s">
        <v>21</v>
      </c>
      <c r="B13" s="387">
        <v>0</v>
      </c>
      <c r="C13" s="387">
        <v>0</v>
      </c>
      <c r="D13" s="387">
        <v>0</v>
      </c>
      <c r="E13" s="387">
        <v>0</v>
      </c>
      <c r="F13" s="332">
        <v>0</v>
      </c>
      <c r="G13" s="387"/>
      <c r="H13" s="387">
        <v>-6382.5178221999995</v>
      </c>
      <c r="I13" s="387">
        <v>7165.5537459999996</v>
      </c>
      <c r="J13" s="387">
        <v>-787.89745449999998</v>
      </c>
      <c r="K13" s="387">
        <v>0</v>
      </c>
      <c r="L13" s="350">
        <v>-4.8615306999996619</v>
      </c>
      <c r="M13" s="387"/>
      <c r="N13" s="387" t="s">
        <v>21</v>
      </c>
      <c r="O13" s="442">
        <v>0</v>
      </c>
      <c r="P13" s="442">
        <v>-4.8615306999996619</v>
      </c>
      <c r="Q13" s="442">
        <v>-4.8615306999996619</v>
      </c>
      <c r="R13" s="407"/>
      <c r="S13" s="181"/>
      <c r="T13" s="181"/>
      <c r="U13" s="181"/>
      <c r="V13" s="181"/>
      <c r="W13" s="181"/>
      <c r="X13" s="181"/>
      <c r="Y13" s="181"/>
      <c r="Z13" s="181"/>
      <c r="AA13" s="181"/>
      <c r="AB13" s="181"/>
      <c r="AC13" s="181"/>
      <c r="AD13" s="181"/>
      <c r="AE13" s="181"/>
      <c r="AF13" s="181"/>
      <c r="AG13" s="181"/>
      <c r="AH13" s="181"/>
      <c r="AI13" s="181"/>
      <c r="AJ13" s="181"/>
      <c r="AK13" s="181"/>
      <c r="AL13" s="181"/>
      <c r="AM13" s="181"/>
      <c r="AN13" s="181"/>
      <c r="AO13" s="181"/>
      <c r="AP13" s="181"/>
      <c r="AQ13" s="181"/>
      <c r="AR13" s="181"/>
      <c r="AS13" s="181"/>
      <c r="AT13" s="181"/>
      <c r="AU13" s="181"/>
      <c r="AV13" s="181"/>
      <c r="AW13" s="181"/>
      <c r="AX13" s="181"/>
      <c r="AY13" s="181"/>
      <c r="AZ13" s="181"/>
      <c r="BA13" s="181"/>
    </row>
    <row r="14" spans="1:53" s="185" customFormat="1" ht="12.95" customHeight="1" x14ac:dyDescent="0.2">
      <c r="A14" s="387" t="s">
        <v>22</v>
      </c>
      <c r="B14" s="387">
        <v>0</v>
      </c>
      <c r="C14" s="387">
        <v>0</v>
      </c>
      <c r="D14" s="387">
        <v>0</v>
      </c>
      <c r="E14" s="387">
        <v>0</v>
      </c>
      <c r="F14" s="332">
        <v>0</v>
      </c>
      <c r="G14" s="387"/>
      <c r="H14" s="387">
        <v>-6084.4860793999997</v>
      </c>
      <c r="I14" s="387">
        <v>5517.8955472999996</v>
      </c>
      <c r="J14" s="387">
        <v>461.68957699999999</v>
      </c>
      <c r="K14" s="387">
        <v>0</v>
      </c>
      <c r="L14" s="350">
        <v>-104.90095509999998</v>
      </c>
      <c r="M14" s="387"/>
      <c r="N14" s="387" t="s">
        <v>22</v>
      </c>
      <c r="O14" s="442">
        <v>0</v>
      </c>
      <c r="P14" s="442">
        <v>-104.90095509999998</v>
      </c>
      <c r="Q14" s="442">
        <v>-104.90095509999998</v>
      </c>
      <c r="R14" s="407"/>
      <c r="S14" s="181"/>
      <c r="T14" s="181"/>
      <c r="U14" s="181"/>
      <c r="V14" s="181"/>
      <c r="W14" s="181"/>
      <c r="X14" s="181"/>
      <c r="Y14" s="181"/>
      <c r="Z14" s="181"/>
      <c r="AA14" s="181"/>
      <c r="AB14" s="181"/>
      <c r="AC14" s="181"/>
      <c r="AD14" s="181"/>
      <c r="AE14" s="181"/>
      <c r="AF14" s="181"/>
      <c r="AG14" s="181"/>
      <c r="AH14" s="181"/>
      <c r="AI14" s="181"/>
      <c r="AJ14" s="181"/>
      <c r="AK14" s="181"/>
      <c r="AL14" s="181"/>
      <c r="AM14" s="181"/>
      <c r="AN14" s="181"/>
      <c r="AO14" s="181"/>
      <c r="AP14" s="181"/>
      <c r="AQ14" s="181"/>
      <c r="AR14" s="181"/>
      <c r="AS14" s="181"/>
      <c r="AT14" s="181"/>
      <c r="AU14" s="181"/>
      <c r="AV14" s="181"/>
      <c r="AW14" s="181"/>
      <c r="AX14" s="181"/>
      <c r="AY14" s="181"/>
      <c r="AZ14" s="181"/>
      <c r="BA14" s="181"/>
    </row>
    <row r="15" spans="1:53" s="185" customFormat="1" ht="12.95" customHeight="1" x14ac:dyDescent="0.2">
      <c r="A15" s="387" t="s">
        <v>23</v>
      </c>
      <c r="B15" s="387">
        <v>0</v>
      </c>
      <c r="C15" s="387">
        <v>0</v>
      </c>
      <c r="D15" s="387">
        <v>0</v>
      </c>
      <c r="E15" s="387">
        <v>0</v>
      </c>
      <c r="F15" s="332">
        <v>0</v>
      </c>
      <c r="G15" s="387"/>
      <c r="H15" s="387">
        <v>-4438.4394604999998</v>
      </c>
      <c r="I15" s="387">
        <v>4517.9170058999998</v>
      </c>
      <c r="J15" s="387">
        <v>0</v>
      </c>
      <c r="K15" s="387">
        <v>0</v>
      </c>
      <c r="L15" s="350">
        <v>79.477545400000025</v>
      </c>
      <c r="M15" s="387"/>
      <c r="N15" s="387" t="s">
        <v>23</v>
      </c>
      <c r="O15" s="442">
        <v>0</v>
      </c>
      <c r="P15" s="442">
        <v>79.477545400000025</v>
      </c>
      <c r="Q15" s="442">
        <v>79.477545400000025</v>
      </c>
      <c r="R15" s="407"/>
      <c r="S15" s="181"/>
      <c r="T15" s="181"/>
      <c r="U15" s="181"/>
      <c r="V15" s="181"/>
      <c r="W15" s="181"/>
      <c r="X15" s="181"/>
      <c r="Y15" s="181"/>
      <c r="Z15" s="181"/>
      <c r="AA15" s="181"/>
      <c r="AB15" s="181"/>
      <c r="AC15" s="181"/>
      <c r="AD15" s="181"/>
      <c r="AE15" s="181"/>
      <c r="AF15" s="181"/>
      <c r="AG15" s="181"/>
      <c r="AH15" s="181"/>
      <c r="AI15" s="181"/>
      <c r="AJ15" s="181"/>
      <c r="AK15" s="181"/>
      <c r="AL15" s="181"/>
      <c r="AM15" s="181"/>
      <c r="AN15" s="181"/>
      <c r="AO15" s="181"/>
      <c r="AP15" s="181"/>
      <c r="AQ15" s="181"/>
      <c r="AR15" s="181"/>
      <c r="AS15" s="181"/>
      <c r="AT15" s="181"/>
      <c r="AU15" s="181"/>
      <c r="AV15" s="181"/>
      <c r="AW15" s="181"/>
      <c r="AX15" s="181"/>
      <c r="AY15" s="181"/>
      <c r="AZ15" s="181"/>
      <c r="BA15" s="181"/>
    </row>
    <row r="16" spans="1:53" s="185" customFormat="1" ht="12.95" customHeight="1" x14ac:dyDescent="0.2">
      <c r="A16" s="387" t="s">
        <v>24</v>
      </c>
      <c r="B16" s="387">
        <v>0</v>
      </c>
      <c r="C16" s="387">
        <v>0</v>
      </c>
      <c r="D16" s="387">
        <v>0</v>
      </c>
      <c r="E16" s="387">
        <v>0</v>
      </c>
      <c r="F16" s="332">
        <v>0</v>
      </c>
      <c r="G16" s="387"/>
      <c r="H16" s="387">
        <v>-3895.4653252999997</v>
      </c>
      <c r="I16" s="387">
        <v>4138.4504712999997</v>
      </c>
      <c r="J16" s="387">
        <v>0</v>
      </c>
      <c r="K16" s="387">
        <v>0</v>
      </c>
      <c r="L16" s="350">
        <v>242.9851459999999</v>
      </c>
      <c r="M16" s="387"/>
      <c r="N16" s="387" t="s">
        <v>24</v>
      </c>
      <c r="O16" s="442">
        <v>0</v>
      </c>
      <c r="P16" s="442">
        <v>242.9851459999999</v>
      </c>
      <c r="Q16" s="442">
        <v>242.9851459999999</v>
      </c>
      <c r="R16" s="407"/>
      <c r="S16" s="181"/>
      <c r="T16" s="181"/>
      <c r="U16" s="181"/>
      <c r="V16" s="181"/>
      <c r="W16" s="181"/>
      <c r="X16" s="181"/>
      <c r="Y16" s="181"/>
      <c r="Z16" s="181"/>
      <c r="AA16" s="181"/>
      <c r="AB16" s="181"/>
      <c r="AC16" s="181"/>
      <c r="AD16" s="181"/>
      <c r="AE16" s="181"/>
      <c r="AF16" s="181"/>
      <c r="AG16" s="181"/>
      <c r="AH16" s="181"/>
      <c r="AI16" s="181"/>
      <c r="AJ16" s="181"/>
      <c r="AK16" s="181"/>
      <c r="AL16" s="181"/>
      <c r="AM16" s="181"/>
      <c r="AN16" s="181"/>
      <c r="AO16" s="181"/>
      <c r="AP16" s="181"/>
      <c r="AQ16" s="181"/>
      <c r="AR16" s="181"/>
      <c r="AS16" s="181"/>
      <c r="AT16" s="181"/>
      <c r="AU16" s="181"/>
      <c r="AV16" s="181"/>
      <c r="AW16" s="181"/>
      <c r="AX16" s="181"/>
      <c r="AY16" s="181"/>
      <c r="AZ16" s="181"/>
      <c r="BA16" s="181"/>
    </row>
    <row r="17" spans="1:53" s="185" customFormat="1" ht="12.95" customHeight="1" x14ac:dyDescent="0.2">
      <c r="A17" s="387" t="s">
        <v>25</v>
      </c>
      <c r="B17" s="387">
        <v>0</v>
      </c>
      <c r="C17" s="387">
        <v>0</v>
      </c>
      <c r="D17" s="387">
        <v>0</v>
      </c>
      <c r="E17" s="387">
        <v>0</v>
      </c>
      <c r="F17" s="332">
        <v>0</v>
      </c>
      <c r="G17" s="387"/>
      <c r="H17" s="387">
        <v>-867.62324959999989</v>
      </c>
      <c r="I17" s="387">
        <v>901.26092019999999</v>
      </c>
      <c r="J17" s="387">
        <v>0</v>
      </c>
      <c r="K17" s="387">
        <v>0</v>
      </c>
      <c r="L17" s="350">
        <v>33.637670599999971</v>
      </c>
      <c r="M17" s="387"/>
      <c r="N17" s="387" t="s">
        <v>25</v>
      </c>
      <c r="O17" s="442">
        <v>0</v>
      </c>
      <c r="P17" s="442">
        <v>33.637670599999971</v>
      </c>
      <c r="Q17" s="442">
        <v>33.637670599999971</v>
      </c>
      <c r="R17" s="407"/>
      <c r="S17" s="181"/>
      <c r="T17" s="181"/>
      <c r="U17" s="181"/>
      <c r="V17" s="181"/>
      <c r="W17" s="181"/>
      <c r="X17" s="181"/>
      <c r="Y17" s="181"/>
      <c r="Z17" s="181"/>
      <c r="AA17" s="181"/>
      <c r="AB17" s="181"/>
      <c r="AC17" s="181"/>
      <c r="AD17" s="181"/>
      <c r="AE17" s="181"/>
      <c r="AF17" s="181"/>
      <c r="AG17" s="181"/>
      <c r="AH17" s="181"/>
      <c r="AI17" s="181"/>
      <c r="AJ17" s="181"/>
      <c r="AK17" s="181"/>
      <c r="AL17" s="181"/>
      <c r="AM17" s="181"/>
      <c r="AN17" s="181"/>
      <c r="AO17" s="181"/>
      <c r="AP17" s="181"/>
      <c r="AQ17" s="181"/>
      <c r="AR17" s="181"/>
      <c r="AS17" s="181"/>
      <c r="AT17" s="181"/>
      <c r="AU17" s="181"/>
      <c r="AV17" s="181"/>
      <c r="AW17" s="181"/>
      <c r="AX17" s="181"/>
      <c r="AY17" s="181"/>
      <c r="AZ17" s="181"/>
      <c r="BA17" s="181"/>
    </row>
    <row r="18" spans="1:53" s="262" customFormat="1" ht="12.95" customHeight="1" thickBot="1" x14ac:dyDescent="0.25">
      <c r="A18" s="390" t="s">
        <v>26</v>
      </c>
      <c r="B18" s="391">
        <v>0</v>
      </c>
      <c r="C18" s="391">
        <v>0</v>
      </c>
      <c r="D18" s="391">
        <v>0</v>
      </c>
      <c r="E18" s="391">
        <v>0</v>
      </c>
      <c r="F18" s="332">
        <v>0</v>
      </c>
      <c r="G18" s="406"/>
      <c r="H18" s="391">
        <v>37.347964300000001</v>
      </c>
      <c r="I18" s="391">
        <v>0</v>
      </c>
      <c r="J18" s="391">
        <v>0</v>
      </c>
      <c r="K18" s="391">
        <v>0</v>
      </c>
      <c r="L18" s="357">
        <v>37.347964300000001</v>
      </c>
      <c r="M18" s="406"/>
      <c r="N18" s="387" t="s">
        <v>26</v>
      </c>
      <c r="O18" s="444">
        <v>0</v>
      </c>
      <c r="P18" s="444">
        <v>37.347964300000001</v>
      </c>
      <c r="Q18" s="444">
        <v>37.347964300000001</v>
      </c>
      <c r="R18" s="407"/>
      <c r="S18" s="181"/>
      <c r="T18" s="181"/>
      <c r="U18" s="181"/>
      <c r="V18" s="181"/>
      <c r="W18" s="181"/>
      <c r="X18" s="181"/>
      <c r="Y18" s="181"/>
      <c r="Z18" s="181"/>
      <c r="AA18" s="181"/>
      <c r="AB18" s="181"/>
      <c r="AC18" s="181"/>
      <c r="AD18" s="181"/>
      <c r="AE18" s="181"/>
      <c r="AF18" s="181"/>
      <c r="AG18" s="181"/>
      <c r="AH18" s="181"/>
      <c r="AI18" s="181"/>
      <c r="AJ18" s="181"/>
      <c r="AK18" s="181"/>
      <c r="AL18" s="181"/>
      <c r="AM18" s="181"/>
      <c r="AN18" s="181"/>
      <c r="AO18" s="181"/>
      <c r="AP18" s="181"/>
      <c r="AQ18" s="181"/>
      <c r="AR18" s="181"/>
      <c r="AS18" s="181"/>
      <c r="AT18" s="181"/>
      <c r="AU18" s="181"/>
      <c r="AV18" s="181"/>
      <c r="AW18" s="181"/>
      <c r="AX18" s="181"/>
      <c r="AY18" s="181"/>
      <c r="AZ18" s="181"/>
      <c r="BA18" s="181"/>
    </row>
    <row r="19" spans="1:53" s="22" customFormat="1" ht="12.95" customHeight="1" thickBot="1" x14ac:dyDescent="0.25">
      <c r="A19" s="387" t="s">
        <v>20</v>
      </c>
      <c r="B19" s="388">
        <v>0</v>
      </c>
      <c r="C19" s="388">
        <v>0</v>
      </c>
      <c r="D19" s="388">
        <v>0</v>
      </c>
      <c r="E19" s="388">
        <v>0</v>
      </c>
      <c r="F19" s="340">
        <v>0</v>
      </c>
      <c r="G19" s="387"/>
      <c r="H19" s="388">
        <v>-21631.183972700001</v>
      </c>
      <c r="I19" s="388">
        <v>22241.077690699996</v>
      </c>
      <c r="J19" s="388">
        <v>-326.2078775</v>
      </c>
      <c r="K19" s="388">
        <v>0</v>
      </c>
      <c r="L19" s="340">
        <v>283.68584050000027</v>
      </c>
      <c r="M19" s="387"/>
      <c r="N19" s="387" t="s">
        <v>20</v>
      </c>
      <c r="O19" s="441">
        <v>0</v>
      </c>
      <c r="P19" s="441">
        <v>283.68584050000027</v>
      </c>
      <c r="Q19" s="441">
        <v>283.68584050000027</v>
      </c>
      <c r="R19" s="407"/>
      <c r="S19" s="181"/>
      <c r="T19" s="181"/>
      <c r="U19" s="181"/>
      <c r="V19" s="181"/>
      <c r="W19" s="181"/>
      <c r="X19" s="181"/>
      <c r="Y19" s="181"/>
      <c r="Z19" s="181"/>
      <c r="AA19" s="181"/>
      <c r="AB19" s="181"/>
      <c r="AC19" s="181"/>
      <c r="AD19" s="181"/>
      <c r="AE19" s="181"/>
      <c r="AF19" s="181"/>
      <c r="AG19" s="181"/>
      <c r="AH19" s="181"/>
      <c r="AI19" s="181"/>
      <c r="AJ19" s="181"/>
      <c r="AK19" s="181"/>
      <c r="AL19" s="181"/>
      <c r="AM19" s="181"/>
      <c r="AN19" s="181"/>
      <c r="AO19" s="181"/>
      <c r="AP19" s="181"/>
      <c r="AQ19" s="181"/>
      <c r="AR19" s="181"/>
      <c r="AS19" s="181"/>
      <c r="AT19" s="181"/>
      <c r="AU19" s="181"/>
      <c r="AV19" s="181"/>
      <c r="AW19" s="181"/>
      <c r="AX19" s="181"/>
      <c r="AY19" s="181"/>
      <c r="AZ19" s="181"/>
      <c r="BA19" s="181"/>
    </row>
    <row r="20" spans="1:53" ht="12.95" customHeight="1" x14ac:dyDescent="0.2">
      <c r="A20" s="392"/>
      <c r="B20" s="392"/>
      <c r="C20" s="392"/>
      <c r="D20" s="392"/>
      <c r="E20" s="392"/>
      <c r="F20" s="387"/>
      <c r="G20" s="387"/>
      <c r="H20" s="387"/>
      <c r="I20" s="387"/>
      <c r="J20" s="387"/>
      <c r="K20" s="387"/>
      <c r="L20" s="387"/>
      <c r="M20" s="369"/>
      <c r="N20" s="419"/>
      <c r="O20" s="174"/>
      <c r="P20" s="174"/>
      <c r="Q20" s="174"/>
      <c r="R20" s="407"/>
      <c r="S20" s="407"/>
      <c r="T20" s="181"/>
      <c r="U20" s="181"/>
      <c r="V20" s="181"/>
      <c r="W20" s="181"/>
      <c r="X20" s="181"/>
      <c r="Y20" s="181"/>
      <c r="Z20" s="181"/>
      <c r="AA20" s="181"/>
      <c r="AB20" s="181"/>
      <c r="AC20" s="181"/>
      <c r="AD20" s="181"/>
      <c r="AE20" s="181"/>
      <c r="AF20" s="181"/>
      <c r="AG20" s="181"/>
      <c r="AH20" s="181"/>
      <c r="AI20" s="181"/>
      <c r="AJ20" s="181"/>
      <c r="AK20" s="181"/>
      <c r="AL20" s="181"/>
      <c r="AM20" s="181"/>
      <c r="AN20" s="181"/>
      <c r="AO20" s="181"/>
      <c r="AP20" s="181"/>
      <c r="AQ20" s="181"/>
      <c r="AR20" s="181"/>
      <c r="AS20" s="181"/>
      <c r="AT20" s="181"/>
      <c r="AU20" s="181"/>
      <c r="AV20" s="181"/>
      <c r="AW20" s="181"/>
      <c r="AX20" s="181"/>
      <c r="AY20" s="181"/>
      <c r="AZ20" s="181"/>
      <c r="BA20" s="181"/>
    </row>
    <row r="21" spans="1:53" s="181" customFormat="1" ht="12.95" customHeight="1" thickBot="1" x14ac:dyDescent="0.25">
      <c r="A21" s="393"/>
      <c r="B21" s="394"/>
      <c r="C21" s="394"/>
      <c r="D21" s="394"/>
      <c r="E21" s="394"/>
      <c r="F21" s="394"/>
      <c r="G21" s="394"/>
      <c r="H21" s="394"/>
      <c r="I21" s="394"/>
      <c r="J21" s="394"/>
      <c r="K21" s="394"/>
      <c r="L21" s="394"/>
      <c r="M21" s="394"/>
      <c r="N21" s="400"/>
      <c r="O21" s="400"/>
      <c r="P21" s="400"/>
      <c r="Q21" s="394"/>
      <c r="R21" s="407"/>
      <c r="S21" s="407"/>
    </row>
    <row r="22" spans="1:53" s="181" customFormat="1" ht="12.95" customHeight="1" x14ac:dyDescent="0.2">
      <c r="A22" s="668"/>
      <c r="B22" s="669"/>
      <c r="C22" s="669"/>
      <c r="D22" s="669"/>
      <c r="E22" s="669"/>
      <c r="F22" s="669"/>
      <c r="G22" s="669"/>
      <c r="H22" s="669"/>
      <c r="I22" s="669"/>
      <c r="J22" s="669"/>
      <c r="K22" s="669"/>
      <c r="L22" s="669"/>
      <c r="M22" s="669"/>
      <c r="N22" s="396"/>
      <c r="O22" s="396"/>
      <c r="P22" s="396"/>
      <c r="Q22" s="669"/>
      <c r="R22" s="407"/>
      <c r="S22" s="407"/>
    </row>
    <row r="23" spans="1:53" s="181" customFormat="1" ht="12.95" customHeight="1" x14ac:dyDescent="0.2">
      <c r="A23" s="395">
        <v>37012</v>
      </c>
      <c r="B23" s="363">
        <v>0</v>
      </c>
      <c r="C23" s="363">
        <v>0</v>
      </c>
      <c r="D23" s="363">
        <v>0</v>
      </c>
      <c r="E23" s="363"/>
      <c r="F23" s="334">
        <v>0</v>
      </c>
      <c r="G23" s="363"/>
      <c r="H23" s="363">
        <v>0</v>
      </c>
      <c r="I23" s="363">
        <v>0</v>
      </c>
      <c r="J23" s="363">
        <v>0</v>
      </c>
      <c r="K23" s="363"/>
      <c r="L23" s="334">
        <v>0</v>
      </c>
      <c r="M23" s="363"/>
      <c r="N23" s="395">
        <v>37012</v>
      </c>
      <c r="O23" s="445">
        <v>0</v>
      </c>
      <c r="P23" s="445">
        <v>0</v>
      </c>
      <c r="Q23" s="446">
        <v>0</v>
      </c>
      <c r="R23" s="407"/>
    </row>
    <row r="24" spans="1:53" s="181" customFormat="1" ht="12.95" customHeight="1" x14ac:dyDescent="0.2">
      <c r="A24" s="397">
        <v>37043</v>
      </c>
      <c r="B24" s="364">
        <v>0</v>
      </c>
      <c r="C24" s="364">
        <v>0</v>
      </c>
      <c r="D24" s="364">
        <v>0</v>
      </c>
      <c r="E24" s="364"/>
      <c r="F24" s="336">
        <v>0</v>
      </c>
      <c r="G24" s="364"/>
      <c r="H24" s="364">
        <v>1401.5250629000002</v>
      </c>
      <c r="I24" s="364">
        <v>1309.5624448999999</v>
      </c>
      <c r="J24" s="364">
        <v>-2689.5198882</v>
      </c>
      <c r="K24" s="364"/>
      <c r="L24" s="336">
        <v>21.567619599999944</v>
      </c>
      <c r="M24" s="364"/>
      <c r="N24" s="397">
        <v>37043</v>
      </c>
      <c r="O24" s="448">
        <v>0</v>
      </c>
      <c r="P24" s="448">
        <v>21.567619599999944</v>
      </c>
      <c r="Q24" s="449">
        <v>21.567619599999944</v>
      </c>
      <c r="R24" s="407"/>
    </row>
    <row r="25" spans="1:53" s="181" customFormat="1" ht="12.95" customHeight="1" x14ac:dyDescent="0.2">
      <c r="A25" s="395">
        <v>37073</v>
      </c>
      <c r="B25" s="363">
        <v>0</v>
      </c>
      <c r="C25" s="363">
        <v>0</v>
      </c>
      <c r="D25" s="363">
        <v>0</v>
      </c>
      <c r="E25" s="363"/>
      <c r="F25" s="334">
        <v>0</v>
      </c>
      <c r="G25" s="363"/>
      <c r="H25" s="363">
        <v>-1001.2742092</v>
      </c>
      <c r="I25" s="363">
        <v>273.14428940000005</v>
      </c>
      <c r="J25" s="363">
        <v>692.47211370000002</v>
      </c>
      <c r="K25" s="363"/>
      <c r="L25" s="334">
        <v>-35.657806099999902</v>
      </c>
      <c r="M25" s="363"/>
      <c r="N25" s="395">
        <v>37073</v>
      </c>
      <c r="O25" s="445">
        <v>0</v>
      </c>
      <c r="P25" s="445">
        <v>-35.657806099999902</v>
      </c>
      <c r="Q25" s="446">
        <v>-35.657806099999902</v>
      </c>
      <c r="R25" s="407"/>
    </row>
    <row r="26" spans="1:53" s="260" customFormat="1" ht="12.95" customHeight="1" x14ac:dyDescent="0.2">
      <c r="A26" s="395">
        <v>37104</v>
      </c>
      <c r="B26" s="363">
        <v>0</v>
      </c>
      <c r="C26" s="363">
        <v>0</v>
      </c>
      <c r="D26" s="363">
        <v>0</v>
      </c>
      <c r="E26" s="363"/>
      <c r="F26" s="334">
        <v>0</v>
      </c>
      <c r="G26" s="363"/>
      <c r="H26" s="363">
        <v>-1215.9746101999999</v>
      </c>
      <c r="I26" s="363">
        <v>366.74452100000002</v>
      </c>
      <c r="J26" s="363">
        <v>799.60356509999997</v>
      </c>
      <c r="K26" s="363"/>
      <c r="L26" s="334">
        <v>-49.62652409999987</v>
      </c>
      <c r="M26" s="363"/>
      <c r="N26" s="395">
        <v>37104</v>
      </c>
      <c r="O26" s="445">
        <v>0</v>
      </c>
      <c r="P26" s="445">
        <v>-49.62652409999987</v>
      </c>
      <c r="Q26" s="446">
        <v>-49.62652409999987</v>
      </c>
      <c r="R26" s="407"/>
      <c r="S26" s="181"/>
      <c r="T26" s="181"/>
      <c r="U26" s="181"/>
      <c r="V26" s="181"/>
      <c r="W26" s="181"/>
      <c r="X26" s="181"/>
      <c r="Y26" s="181"/>
      <c r="Z26" s="181"/>
      <c r="AA26" s="181"/>
      <c r="AB26" s="181"/>
      <c r="AC26" s="181"/>
      <c r="AD26" s="181"/>
      <c r="AE26" s="181"/>
      <c r="AF26" s="181"/>
      <c r="AG26" s="181"/>
      <c r="AH26" s="181"/>
      <c r="AI26" s="181"/>
      <c r="AJ26" s="181"/>
      <c r="AK26" s="181"/>
      <c r="AL26" s="181"/>
      <c r="AM26" s="181"/>
      <c r="AN26" s="181"/>
      <c r="AO26" s="181"/>
      <c r="AP26" s="181"/>
      <c r="AQ26" s="181"/>
      <c r="AR26" s="181"/>
      <c r="AS26" s="181"/>
      <c r="AT26" s="181"/>
      <c r="AU26" s="181"/>
      <c r="AV26" s="181"/>
      <c r="AW26" s="181"/>
      <c r="AX26" s="181"/>
      <c r="AY26" s="181"/>
      <c r="AZ26" s="181"/>
      <c r="BA26" s="181"/>
    </row>
    <row r="27" spans="1:53" s="181" customFormat="1" ht="12.95" customHeight="1" x14ac:dyDescent="0.2">
      <c r="A27" s="397">
        <v>37135</v>
      </c>
      <c r="B27" s="364">
        <v>0</v>
      </c>
      <c r="C27" s="364">
        <v>0</v>
      </c>
      <c r="D27" s="364">
        <v>0</v>
      </c>
      <c r="E27" s="364"/>
      <c r="F27" s="336">
        <v>0</v>
      </c>
      <c r="G27" s="364"/>
      <c r="H27" s="364">
        <v>-1353.5181694999999</v>
      </c>
      <c r="I27" s="364">
        <v>1093.7834316000001</v>
      </c>
      <c r="J27" s="364">
        <v>221.2300438</v>
      </c>
      <c r="K27" s="364"/>
      <c r="L27" s="336">
        <v>-38.504694099999796</v>
      </c>
      <c r="M27" s="364"/>
      <c r="N27" s="397">
        <v>37135</v>
      </c>
      <c r="O27" s="448">
        <v>0</v>
      </c>
      <c r="P27" s="448">
        <v>-38.504694099999796</v>
      </c>
      <c r="Q27" s="449">
        <v>-38.504694099999796</v>
      </c>
      <c r="R27" s="407"/>
    </row>
    <row r="28" spans="1:53" s="181" customFormat="1" ht="12.95" customHeight="1" x14ac:dyDescent="0.2">
      <c r="A28" s="395">
        <v>37165</v>
      </c>
      <c r="B28" s="363">
        <v>0</v>
      </c>
      <c r="C28" s="363">
        <v>0</v>
      </c>
      <c r="D28" s="363">
        <v>0</v>
      </c>
      <c r="E28" s="363"/>
      <c r="F28" s="334">
        <v>0</v>
      </c>
      <c r="G28" s="363"/>
      <c r="H28" s="363">
        <v>-1366.9650071999999</v>
      </c>
      <c r="I28" s="363">
        <v>1294.9674011000002</v>
      </c>
      <c r="J28" s="363">
        <v>89.157659699999996</v>
      </c>
      <c r="K28" s="363"/>
      <c r="L28" s="334">
        <v>17.160053600000239</v>
      </c>
      <c r="M28" s="363"/>
      <c r="N28" s="395">
        <v>37165</v>
      </c>
      <c r="O28" s="445">
        <v>0</v>
      </c>
      <c r="P28" s="445">
        <v>17.160053600000239</v>
      </c>
      <c r="Q28" s="446">
        <v>17.160053600000239</v>
      </c>
      <c r="R28" s="407"/>
    </row>
    <row r="29" spans="1:53" s="181" customFormat="1" ht="12.95" customHeight="1" x14ac:dyDescent="0.2">
      <c r="A29" s="395">
        <v>37196</v>
      </c>
      <c r="B29" s="363">
        <v>0</v>
      </c>
      <c r="C29" s="363">
        <v>0</v>
      </c>
      <c r="D29" s="363">
        <v>0</v>
      </c>
      <c r="E29" s="363"/>
      <c r="F29" s="334">
        <v>0</v>
      </c>
      <c r="G29" s="363"/>
      <c r="H29" s="363">
        <v>-1475.4249981999999</v>
      </c>
      <c r="I29" s="363">
        <v>1427.8045436</v>
      </c>
      <c r="J29" s="363">
        <v>85.155387099999999</v>
      </c>
      <c r="K29" s="363"/>
      <c r="L29" s="334">
        <v>37.534932500000096</v>
      </c>
      <c r="M29" s="363"/>
      <c r="N29" s="395">
        <v>37196</v>
      </c>
      <c r="O29" s="445">
        <v>0</v>
      </c>
      <c r="P29" s="445">
        <v>37.534932500000096</v>
      </c>
      <c r="Q29" s="446">
        <v>37.534932500000096</v>
      </c>
      <c r="R29" s="407"/>
    </row>
    <row r="30" spans="1:53" s="181" customFormat="1" ht="12.95" customHeight="1" thickBot="1" x14ac:dyDescent="0.25">
      <c r="A30" s="399">
        <v>37226</v>
      </c>
      <c r="B30" s="365">
        <v>0</v>
      </c>
      <c r="C30" s="365">
        <v>0</v>
      </c>
      <c r="D30" s="365">
        <v>0</v>
      </c>
      <c r="E30" s="365"/>
      <c r="F30" s="338">
        <v>0</v>
      </c>
      <c r="G30" s="365"/>
      <c r="H30" s="365">
        <v>-1370.8858908000002</v>
      </c>
      <c r="I30" s="365">
        <v>1399.5471143999998</v>
      </c>
      <c r="J30" s="365">
        <v>14.003664300000001</v>
      </c>
      <c r="K30" s="365"/>
      <c r="L30" s="338">
        <v>42.664887899999627</v>
      </c>
      <c r="M30" s="365"/>
      <c r="N30" s="399">
        <v>37226</v>
      </c>
      <c r="O30" s="451">
        <v>0</v>
      </c>
      <c r="P30" s="451">
        <v>42.664887899999627</v>
      </c>
      <c r="Q30" s="452">
        <v>42.664887899999627</v>
      </c>
      <c r="R30" s="407"/>
    </row>
    <row r="31" spans="1:53" s="181" customFormat="1" ht="12.95" customHeight="1" x14ac:dyDescent="0.2">
      <c r="A31" s="395">
        <v>37257</v>
      </c>
      <c r="B31" s="363">
        <v>0</v>
      </c>
      <c r="C31" s="363">
        <v>0</v>
      </c>
      <c r="D31" s="363">
        <v>0</v>
      </c>
      <c r="E31" s="363"/>
      <c r="F31" s="334">
        <v>0</v>
      </c>
      <c r="G31" s="363"/>
      <c r="H31" s="363">
        <v>-1913.8825552000001</v>
      </c>
      <c r="I31" s="363">
        <v>1722.9408136</v>
      </c>
      <c r="J31" s="363">
        <v>143.9361026</v>
      </c>
      <c r="K31" s="363"/>
      <c r="L31" s="334">
        <v>-47.005639000000116</v>
      </c>
      <c r="M31" s="363"/>
      <c r="N31" s="395">
        <v>37257</v>
      </c>
      <c r="O31" s="445">
        <v>0</v>
      </c>
      <c r="P31" s="445">
        <v>-47.005639000000116</v>
      </c>
      <c r="Q31" s="446">
        <v>-47.005639000000116</v>
      </c>
      <c r="R31" s="407"/>
    </row>
    <row r="32" spans="1:53" s="264" customFormat="1" ht="12.95" customHeight="1" thickBot="1" x14ac:dyDescent="0.25">
      <c r="A32" s="395">
        <v>37288</v>
      </c>
      <c r="B32" s="363">
        <v>0</v>
      </c>
      <c r="C32" s="363">
        <v>0</v>
      </c>
      <c r="D32" s="363">
        <v>0</v>
      </c>
      <c r="E32" s="363"/>
      <c r="F32" s="335">
        <v>0</v>
      </c>
      <c r="G32" s="396"/>
      <c r="H32" s="363">
        <v>-646.36623270000007</v>
      </c>
      <c r="I32" s="363">
        <v>605.91277190000005</v>
      </c>
      <c r="J32" s="363">
        <v>0</v>
      </c>
      <c r="K32" s="363"/>
      <c r="L32" s="335">
        <v>-40.453460800000016</v>
      </c>
      <c r="M32" s="396"/>
      <c r="N32" s="420">
        <v>37288</v>
      </c>
      <c r="O32" s="447">
        <v>0</v>
      </c>
      <c r="P32" s="447">
        <v>-40.453460800000016</v>
      </c>
      <c r="Q32" s="447">
        <v>-40.453460800000016</v>
      </c>
      <c r="R32" s="407"/>
      <c r="S32" s="181"/>
      <c r="T32" s="181"/>
      <c r="U32" s="181"/>
      <c r="V32" s="181"/>
      <c r="W32" s="181"/>
      <c r="X32" s="181"/>
      <c r="Y32" s="181"/>
      <c r="Z32" s="181"/>
      <c r="AA32" s="181"/>
      <c r="AB32" s="181"/>
      <c r="AC32" s="181"/>
      <c r="AD32" s="181"/>
      <c r="AE32" s="181"/>
      <c r="AF32" s="181"/>
      <c r="AG32" s="181"/>
      <c r="AH32" s="181"/>
      <c r="AI32" s="181"/>
      <c r="AJ32" s="181"/>
      <c r="AK32" s="181"/>
      <c r="AL32" s="181"/>
      <c r="AM32" s="181"/>
      <c r="AN32" s="181"/>
      <c r="AO32" s="181"/>
      <c r="AP32" s="181"/>
      <c r="AQ32" s="181"/>
      <c r="AR32" s="181"/>
      <c r="AS32" s="181"/>
      <c r="AT32" s="181"/>
      <c r="AU32" s="181"/>
      <c r="AV32" s="181"/>
      <c r="AW32" s="181"/>
      <c r="AX32" s="181"/>
      <c r="AY32" s="181"/>
      <c r="AZ32" s="181"/>
      <c r="BA32" s="181"/>
    </row>
    <row r="33" spans="1:53" s="181" customFormat="1" ht="12.95" customHeight="1" x14ac:dyDescent="0.2">
      <c r="A33" s="397">
        <v>37316</v>
      </c>
      <c r="B33" s="364">
        <v>0</v>
      </c>
      <c r="C33" s="364">
        <v>0</v>
      </c>
      <c r="D33" s="364">
        <v>0</v>
      </c>
      <c r="E33" s="364"/>
      <c r="F33" s="336">
        <v>0</v>
      </c>
      <c r="G33" s="364"/>
      <c r="H33" s="364">
        <v>-201.89206860000002</v>
      </c>
      <c r="I33" s="364">
        <v>189.64288139999999</v>
      </c>
      <c r="J33" s="364">
        <v>0</v>
      </c>
      <c r="K33" s="364"/>
      <c r="L33" s="336">
        <v>-12.249187200000023</v>
      </c>
      <c r="M33" s="364"/>
      <c r="N33" s="397">
        <v>37316</v>
      </c>
      <c r="O33" s="448">
        <v>0</v>
      </c>
      <c r="P33" s="448">
        <v>-12.249187200000023</v>
      </c>
      <c r="Q33" s="449">
        <v>-12.249187200000023</v>
      </c>
      <c r="R33" s="407"/>
    </row>
    <row r="34" spans="1:53" s="181" customFormat="1" ht="12.95" customHeight="1" x14ac:dyDescent="0.2">
      <c r="A34" s="395">
        <v>37347</v>
      </c>
      <c r="B34" s="363">
        <v>0</v>
      </c>
      <c r="C34" s="363">
        <v>0</v>
      </c>
      <c r="D34" s="363">
        <v>0</v>
      </c>
      <c r="E34" s="363"/>
      <c r="F34" s="337">
        <v>0</v>
      </c>
      <c r="G34" s="363"/>
      <c r="H34" s="363">
        <v>-161.78857970000001</v>
      </c>
      <c r="I34" s="363">
        <v>200.03589880000001</v>
      </c>
      <c r="J34" s="363">
        <v>0</v>
      </c>
      <c r="K34" s="363"/>
      <c r="L34" s="337">
        <v>38.247319099999999</v>
      </c>
      <c r="M34" s="363"/>
      <c r="N34" s="395">
        <v>37347</v>
      </c>
      <c r="O34" s="445">
        <v>0</v>
      </c>
      <c r="P34" s="445">
        <v>38.247319099999999</v>
      </c>
      <c r="Q34" s="450">
        <v>38.247319099999999</v>
      </c>
      <c r="R34" s="407"/>
    </row>
    <row r="35" spans="1:53" s="181" customFormat="1" ht="12.95" customHeight="1" x14ac:dyDescent="0.2">
      <c r="A35" s="395">
        <v>37377</v>
      </c>
      <c r="B35" s="363">
        <v>0</v>
      </c>
      <c r="C35" s="363">
        <v>0</v>
      </c>
      <c r="D35" s="363">
        <v>0</v>
      </c>
      <c r="E35" s="363"/>
      <c r="F35" s="334">
        <v>0</v>
      </c>
      <c r="G35" s="363"/>
      <c r="H35" s="363">
        <v>-341.43030649999997</v>
      </c>
      <c r="I35" s="363">
        <v>235.5717889</v>
      </c>
      <c r="J35" s="363">
        <v>0</v>
      </c>
      <c r="K35" s="363"/>
      <c r="L35" s="334">
        <v>-105.85851759999997</v>
      </c>
      <c r="M35" s="363"/>
      <c r="N35" s="395">
        <v>37377</v>
      </c>
      <c r="O35" s="445">
        <v>0</v>
      </c>
      <c r="P35" s="445">
        <v>-105.85851759999997</v>
      </c>
      <c r="Q35" s="446">
        <v>-105.85851759999997</v>
      </c>
      <c r="R35" s="407"/>
    </row>
    <row r="36" spans="1:53" s="181" customFormat="1" ht="12.95" customHeight="1" x14ac:dyDescent="0.2">
      <c r="A36" s="397">
        <v>37408</v>
      </c>
      <c r="B36" s="364">
        <v>0</v>
      </c>
      <c r="C36" s="364">
        <v>0</v>
      </c>
      <c r="D36" s="364">
        <v>0</v>
      </c>
      <c r="E36" s="364"/>
      <c r="F36" s="336">
        <v>0</v>
      </c>
      <c r="G36" s="364"/>
      <c r="H36" s="364">
        <v>-576.77463069999999</v>
      </c>
      <c r="I36" s="364">
        <v>230.53760779999999</v>
      </c>
      <c r="J36" s="364">
        <v>317.75347440000002</v>
      </c>
      <c r="K36" s="364"/>
      <c r="L36" s="336">
        <v>-28.483548499999984</v>
      </c>
      <c r="M36" s="364"/>
      <c r="N36" s="397">
        <v>37408</v>
      </c>
      <c r="O36" s="448">
        <v>0</v>
      </c>
      <c r="P36" s="448">
        <v>-28.483548499999984</v>
      </c>
      <c r="Q36" s="449">
        <v>-28.483548499999984</v>
      </c>
      <c r="R36" s="407"/>
    </row>
    <row r="37" spans="1:53" s="181" customFormat="1" ht="12.95" customHeight="1" x14ac:dyDescent="0.2">
      <c r="A37" s="395">
        <v>37438</v>
      </c>
      <c r="B37" s="363">
        <v>0</v>
      </c>
      <c r="C37" s="363">
        <v>0</v>
      </c>
      <c r="D37" s="363">
        <v>0</v>
      </c>
      <c r="E37" s="363"/>
      <c r="F37" s="334">
        <v>0</v>
      </c>
      <c r="G37" s="363"/>
      <c r="H37" s="363">
        <v>-355.27027349999997</v>
      </c>
      <c r="I37" s="363">
        <v>272.65638530000001</v>
      </c>
      <c r="J37" s="363">
        <v>0</v>
      </c>
      <c r="K37" s="363"/>
      <c r="L37" s="334">
        <v>-82.613888199999963</v>
      </c>
      <c r="M37" s="363"/>
      <c r="N37" s="395">
        <v>37438</v>
      </c>
      <c r="O37" s="445">
        <v>0</v>
      </c>
      <c r="P37" s="445">
        <v>-82.613888199999963</v>
      </c>
      <c r="Q37" s="446">
        <v>-82.613888199999963</v>
      </c>
      <c r="R37" s="407"/>
    </row>
    <row r="38" spans="1:53" s="260" customFormat="1" ht="12.95" customHeight="1" x14ac:dyDescent="0.2">
      <c r="A38" s="395">
        <v>37469</v>
      </c>
      <c r="B38" s="363">
        <v>0</v>
      </c>
      <c r="C38" s="363">
        <v>0</v>
      </c>
      <c r="D38" s="363">
        <v>0</v>
      </c>
      <c r="E38" s="363"/>
      <c r="F38" s="334">
        <v>0</v>
      </c>
      <c r="G38" s="363"/>
      <c r="H38" s="363">
        <v>-366.30667059999996</v>
      </c>
      <c r="I38" s="363">
        <v>362.65406350000001</v>
      </c>
      <c r="J38" s="363">
        <v>0</v>
      </c>
      <c r="K38" s="363"/>
      <c r="L38" s="334">
        <v>-3.6526070999999547</v>
      </c>
      <c r="M38" s="363"/>
      <c r="N38" s="395">
        <v>37469</v>
      </c>
      <c r="O38" s="445">
        <v>0</v>
      </c>
      <c r="P38" s="445">
        <v>-3.6526070999999547</v>
      </c>
      <c r="Q38" s="446">
        <v>-3.6526070999999547</v>
      </c>
      <c r="R38" s="407"/>
      <c r="S38" s="181"/>
      <c r="T38" s="181"/>
      <c r="U38" s="181"/>
      <c r="V38" s="181"/>
      <c r="W38" s="181"/>
      <c r="X38" s="181"/>
      <c r="Y38" s="181"/>
      <c r="Z38" s="181"/>
      <c r="AA38" s="181"/>
      <c r="AB38" s="181"/>
      <c r="AC38" s="181"/>
      <c r="AD38" s="181"/>
      <c r="AE38" s="181"/>
      <c r="AF38" s="181"/>
      <c r="AG38" s="181"/>
      <c r="AH38" s="181"/>
      <c r="AI38" s="181"/>
      <c r="AJ38" s="181"/>
      <c r="AK38" s="181"/>
      <c r="AL38" s="181"/>
      <c r="AM38" s="181"/>
      <c r="AN38" s="181"/>
      <c r="AO38" s="181"/>
      <c r="AP38" s="181"/>
      <c r="AQ38" s="181"/>
      <c r="AR38" s="181"/>
      <c r="AS38" s="181"/>
      <c r="AT38" s="181"/>
      <c r="AU38" s="181"/>
      <c r="AV38" s="181"/>
      <c r="AW38" s="181"/>
      <c r="AX38" s="181"/>
      <c r="AY38" s="181"/>
      <c r="AZ38" s="181"/>
      <c r="BA38" s="181"/>
    </row>
    <row r="39" spans="1:53" s="181" customFormat="1" ht="12.95" customHeight="1" x14ac:dyDescent="0.2">
      <c r="A39" s="397">
        <v>37500</v>
      </c>
      <c r="B39" s="364">
        <v>0</v>
      </c>
      <c r="C39" s="364">
        <v>0</v>
      </c>
      <c r="D39" s="364">
        <v>0</v>
      </c>
      <c r="E39" s="364"/>
      <c r="F39" s="336">
        <v>0</v>
      </c>
      <c r="G39" s="364"/>
      <c r="H39" s="364">
        <v>-363.75602730000003</v>
      </c>
      <c r="I39" s="364">
        <v>400.75318590000001</v>
      </c>
      <c r="J39" s="364">
        <v>0</v>
      </c>
      <c r="K39" s="364"/>
      <c r="L39" s="336">
        <v>36.997158599999977</v>
      </c>
      <c r="M39" s="364"/>
      <c r="N39" s="397">
        <v>37500</v>
      </c>
      <c r="O39" s="448">
        <v>0</v>
      </c>
      <c r="P39" s="448">
        <v>36.997158599999977</v>
      </c>
      <c r="Q39" s="449">
        <v>36.997158599999977</v>
      </c>
      <c r="R39" s="407"/>
    </row>
    <row r="40" spans="1:53" s="181" customFormat="1" ht="12.95" customHeight="1" x14ac:dyDescent="0.2">
      <c r="A40" s="395">
        <v>37530</v>
      </c>
      <c r="B40" s="363">
        <v>0</v>
      </c>
      <c r="C40" s="363">
        <v>0</v>
      </c>
      <c r="D40" s="363">
        <v>0</v>
      </c>
      <c r="E40" s="363"/>
      <c r="F40" s="334">
        <v>0</v>
      </c>
      <c r="G40" s="363"/>
      <c r="H40" s="363">
        <v>-395.42004939999998</v>
      </c>
      <c r="I40" s="363">
        <v>451.35641020000003</v>
      </c>
      <c r="J40" s="363">
        <v>0</v>
      </c>
      <c r="K40" s="363"/>
      <c r="L40" s="334">
        <v>55.936360800000045</v>
      </c>
      <c r="M40" s="363"/>
      <c r="N40" s="395">
        <v>37530</v>
      </c>
      <c r="O40" s="445">
        <v>0</v>
      </c>
      <c r="P40" s="445">
        <v>55.936360800000045</v>
      </c>
      <c r="Q40" s="446">
        <v>55.936360800000045</v>
      </c>
      <c r="R40" s="407"/>
    </row>
    <row r="41" spans="1:53" s="181" customFormat="1" ht="12.95" customHeight="1" x14ac:dyDescent="0.2">
      <c r="A41" s="395">
        <v>37561</v>
      </c>
      <c r="B41" s="363">
        <v>0</v>
      </c>
      <c r="C41" s="363">
        <v>0</v>
      </c>
      <c r="D41" s="363">
        <v>0</v>
      </c>
      <c r="E41" s="363"/>
      <c r="F41" s="334">
        <v>0</v>
      </c>
      <c r="G41" s="363"/>
      <c r="H41" s="363">
        <v>-374.92745739999998</v>
      </c>
      <c r="I41" s="363">
        <v>425.07485839999998</v>
      </c>
      <c r="J41" s="363">
        <v>0</v>
      </c>
      <c r="K41" s="363"/>
      <c r="L41" s="334">
        <v>50.147401000000002</v>
      </c>
      <c r="M41" s="363"/>
      <c r="N41" s="395">
        <v>37561</v>
      </c>
      <c r="O41" s="445">
        <v>0</v>
      </c>
      <c r="P41" s="445">
        <v>50.147401000000002</v>
      </c>
      <c r="Q41" s="446">
        <v>50.147401000000002</v>
      </c>
      <c r="R41" s="407"/>
    </row>
    <row r="42" spans="1:53" s="181" customFormat="1" ht="12.95" customHeight="1" thickBot="1" x14ac:dyDescent="0.25">
      <c r="A42" s="399">
        <v>37591</v>
      </c>
      <c r="B42" s="365">
        <v>0</v>
      </c>
      <c r="C42" s="365">
        <v>0</v>
      </c>
      <c r="D42" s="365">
        <v>0</v>
      </c>
      <c r="E42" s="365"/>
      <c r="F42" s="338">
        <v>0</v>
      </c>
      <c r="G42" s="365"/>
      <c r="H42" s="365">
        <v>-386.6712278</v>
      </c>
      <c r="I42" s="365">
        <v>420.7588816</v>
      </c>
      <c r="J42" s="365">
        <v>0</v>
      </c>
      <c r="K42" s="365"/>
      <c r="L42" s="338">
        <v>34.087653799999998</v>
      </c>
      <c r="M42" s="365"/>
      <c r="N42" s="399">
        <v>37591</v>
      </c>
      <c r="O42" s="451">
        <v>0</v>
      </c>
      <c r="P42" s="451">
        <v>34.087653799999998</v>
      </c>
      <c r="Q42" s="452">
        <v>34.087653799999998</v>
      </c>
      <c r="R42" s="407"/>
    </row>
    <row r="43" spans="1:53" s="181" customFormat="1" ht="12.95" customHeight="1" x14ac:dyDescent="0.2">
      <c r="A43" s="395">
        <v>37622</v>
      </c>
      <c r="B43" s="363">
        <v>0</v>
      </c>
      <c r="C43" s="363">
        <v>0</v>
      </c>
      <c r="D43" s="363">
        <v>0</v>
      </c>
      <c r="E43" s="363"/>
      <c r="F43" s="334">
        <v>0</v>
      </c>
      <c r="G43" s="363"/>
      <c r="H43" s="363">
        <v>-361.80330730000003</v>
      </c>
      <c r="I43" s="363">
        <v>441.4944314</v>
      </c>
      <c r="J43" s="363">
        <v>0</v>
      </c>
      <c r="K43" s="363"/>
      <c r="L43" s="334">
        <v>79.691124099999968</v>
      </c>
      <c r="M43" s="363"/>
      <c r="N43" s="395">
        <v>37622</v>
      </c>
      <c r="O43" s="445">
        <v>0</v>
      </c>
      <c r="P43" s="445">
        <v>79.691124099999968</v>
      </c>
      <c r="Q43" s="446">
        <v>79.691124099999968</v>
      </c>
      <c r="R43" s="407"/>
    </row>
    <row r="44" spans="1:53" s="264" customFormat="1" ht="12.95" customHeight="1" thickBot="1" x14ac:dyDescent="0.25">
      <c r="A44" s="395">
        <v>37653</v>
      </c>
      <c r="B44" s="363">
        <v>0</v>
      </c>
      <c r="C44" s="363">
        <v>0</v>
      </c>
      <c r="D44" s="363">
        <v>0</v>
      </c>
      <c r="E44" s="363"/>
      <c r="F44" s="335">
        <v>0</v>
      </c>
      <c r="G44" s="396"/>
      <c r="H44" s="363">
        <v>-403.31203220000003</v>
      </c>
      <c r="I44" s="363">
        <v>397.31818959999998</v>
      </c>
      <c r="J44" s="363">
        <v>0</v>
      </c>
      <c r="K44" s="363"/>
      <c r="L44" s="335">
        <v>-5.9938426000000504</v>
      </c>
      <c r="M44" s="396"/>
      <c r="N44" s="420">
        <v>37653</v>
      </c>
      <c r="O44" s="447">
        <v>0</v>
      </c>
      <c r="P44" s="447">
        <v>-5.9938426000000504</v>
      </c>
      <c r="Q44" s="447">
        <v>-5.9938426000000504</v>
      </c>
      <c r="R44" s="407"/>
      <c r="S44" s="181"/>
      <c r="T44" s="181"/>
      <c r="U44" s="181"/>
      <c r="V44" s="181"/>
      <c r="W44" s="181"/>
      <c r="X44" s="181"/>
      <c r="Y44" s="181"/>
      <c r="Z44" s="181"/>
      <c r="AA44" s="181"/>
      <c r="AB44" s="181"/>
      <c r="AC44" s="181"/>
      <c r="AD44" s="181"/>
      <c r="AE44" s="181"/>
      <c r="AF44" s="181"/>
      <c r="AG44" s="181"/>
      <c r="AH44" s="181"/>
      <c r="AI44" s="181"/>
      <c r="AJ44" s="181"/>
      <c r="AK44" s="181"/>
      <c r="AL44" s="181"/>
      <c r="AM44" s="181"/>
      <c r="AN44" s="181"/>
      <c r="AO44" s="181"/>
      <c r="AP44" s="181"/>
      <c r="AQ44" s="181"/>
      <c r="AR44" s="181"/>
      <c r="AS44" s="181"/>
      <c r="AT44" s="181"/>
      <c r="AU44" s="181"/>
      <c r="AV44" s="181"/>
      <c r="AW44" s="181"/>
      <c r="AX44" s="181"/>
      <c r="AY44" s="181"/>
      <c r="AZ44" s="181"/>
      <c r="BA44" s="181"/>
    </row>
    <row r="45" spans="1:53" s="181" customFormat="1" ht="12.95" customHeight="1" x14ac:dyDescent="0.2">
      <c r="A45" s="397">
        <v>37681</v>
      </c>
      <c r="B45" s="364">
        <v>0</v>
      </c>
      <c r="C45" s="364">
        <v>0</v>
      </c>
      <c r="D45" s="364">
        <v>0</v>
      </c>
      <c r="E45" s="364"/>
      <c r="F45" s="336">
        <v>0</v>
      </c>
      <c r="G45" s="364"/>
      <c r="H45" s="364">
        <v>-426.22038109999994</v>
      </c>
      <c r="I45" s="364">
        <v>422.93278050000004</v>
      </c>
      <c r="J45" s="364">
        <v>0</v>
      </c>
      <c r="K45" s="364"/>
      <c r="L45" s="336">
        <v>-3.2876005999999052</v>
      </c>
      <c r="M45" s="364"/>
      <c r="N45" s="397">
        <v>37681</v>
      </c>
      <c r="O45" s="448">
        <v>0</v>
      </c>
      <c r="P45" s="448">
        <v>-3.2876005999999052</v>
      </c>
      <c r="Q45" s="449">
        <v>-3.2876005999999052</v>
      </c>
      <c r="R45" s="407"/>
    </row>
    <row r="46" spans="1:53" s="181" customFormat="1" ht="12.95" customHeight="1" x14ac:dyDescent="0.2">
      <c r="A46" s="395">
        <v>37712</v>
      </c>
      <c r="B46" s="363">
        <v>0</v>
      </c>
      <c r="C46" s="363">
        <v>0</v>
      </c>
      <c r="D46" s="363">
        <v>0</v>
      </c>
      <c r="E46" s="363"/>
      <c r="F46" s="337">
        <v>0</v>
      </c>
      <c r="G46" s="363"/>
      <c r="H46" s="363">
        <v>-391.46872610000003</v>
      </c>
      <c r="I46" s="363">
        <v>377.41020400000002</v>
      </c>
      <c r="J46" s="363">
        <v>0</v>
      </c>
      <c r="K46" s="363"/>
      <c r="L46" s="337">
        <v>-14.058522100000005</v>
      </c>
      <c r="M46" s="363"/>
      <c r="N46" s="395">
        <v>37712</v>
      </c>
      <c r="O46" s="445">
        <v>0</v>
      </c>
      <c r="P46" s="445">
        <v>-14.058522100000005</v>
      </c>
      <c r="Q46" s="450">
        <v>-14.058522100000005</v>
      </c>
      <c r="R46" s="407"/>
    </row>
    <row r="47" spans="1:53" s="181" customFormat="1" ht="12.95" customHeight="1" x14ac:dyDescent="0.2">
      <c r="A47" s="395">
        <v>37742</v>
      </c>
      <c r="B47" s="363">
        <v>0</v>
      </c>
      <c r="C47" s="363">
        <v>0</v>
      </c>
      <c r="D47" s="363">
        <v>0</v>
      </c>
      <c r="E47" s="363"/>
      <c r="F47" s="334">
        <v>0</v>
      </c>
      <c r="G47" s="363"/>
      <c r="H47" s="363">
        <v>-436.34541590000003</v>
      </c>
      <c r="I47" s="363">
        <v>390.81386939999999</v>
      </c>
      <c r="J47" s="363">
        <v>0</v>
      </c>
      <c r="K47" s="363"/>
      <c r="L47" s="334">
        <v>-45.531546500000047</v>
      </c>
      <c r="M47" s="363"/>
      <c r="N47" s="395">
        <v>37742</v>
      </c>
      <c r="O47" s="445">
        <v>0</v>
      </c>
      <c r="P47" s="445">
        <v>-45.531546500000047</v>
      </c>
      <c r="Q47" s="446">
        <v>-45.531546500000047</v>
      </c>
      <c r="R47" s="407"/>
    </row>
    <row r="48" spans="1:53" s="181" customFormat="1" ht="12.95" customHeight="1" x14ac:dyDescent="0.2">
      <c r="A48" s="397">
        <v>37773</v>
      </c>
      <c r="B48" s="364">
        <v>0</v>
      </c>
      <c r="C48" s="364">
        <v>0</v>
      </c>
      <c r="D48" s="364">
        <v>0</v>
      </c>
      <c r="E48" s="364"/>
      <c r="F48" s="336">
        <v>0</v>
      </c>
      <c r="G48" s="364"/>
      <c r="H48" s="364">
        <v>-264.43411409999999</v>
      </c>
      <c r="I48" s="364">
        <v>318.6695823</v>
      </c>
      <c r="J48" s="364">
        <v>0</v>
      </c>
      <c r="K48" s="364"/>
      <c r="L48" s="336">
        <v>54.235468200000014</v>
      </c>
      <c r="M48" s="364"/>
      <c r="N48" s="397">
        <v>37773</v>
      </c>
      <c r="O48" s="448">
        <v>0</v>
      </c>
      <c r="P48" s="448">
        <v>54.235468200000014</v>
      </c>
      <c r="Q48" s="449">
        <v>54.235468200000014</v>
      </c>
      <c r="R48" s="407"/>
    </row>
    <row r="49" spans="1:53" s="181" customFormat="1" ht="12.95" customHeight="1" x14ac:dyDescent="0.2">
      <c r="A49" s="395">
        <v>37803</v>
      </c>
      <c r="B49" s="363">
        <v>0</v>
      </c>
      <c r="C49" s="363">
        <v>0</v>
      </c>
      <c r="D49" s="363">
        <v>0</v>
      </c>
      <c r="E49" s="363"/>
      <c r="F49" s="334">
        <v>0</v>
      </c>
      <c r="G49" s="363"/>
      <c r="H49" s="363">
        <v>-428.85483039999997</v>
      </c>
      <c r="I49" s="363">
        <v>384.57188659999997</v>
      </c>
      <c r="J49" s="363">
        <v>0</v>
      </c>
      <c r="K49" s="363"/>
      <c r="L49" s="334">
        <v>-44.282943799999998</v>
      </c>
      <c r="M49" s="363"/>
      <c r="N49" s="395">
        <v>37803</v>
      </c>
      <c r="O49" s="445">
        <v>0</v>
      </c>
      <c r="P49" s="445">
        <v>-44.282943799999998</v>
      </c>
      <c r="Q49" s="446">
        <v>-44.282943799999998</v>
      </c>
      <c r="R49" s="407"/>
    </row>
    <row r="50" spans="1:53" s="260" customFormat="1" ht="12.95" customHeight="1" x14ac:dyDescent="0.2">
      <c r="A50" s="395">
        <v>37834</v>
      </c>
      <c r="B50" s="363">
        <v>0</v>
      </c>
      <c r="C50" s="363">
        <v>0</v>
      </c>
      <c r="D50" s="363">
        <v>0</v>
      </c>
      <c r="E50" s="363"/>
      <c r="F50" s="334">
        <v>0</v>
      </c>
      <c r="G50" s="363"/>
      <c r="H50" s="363">
        <v>-392.71683860000002</v>
      </c>
      <c r="I50" s="363">
        <v>345.82397580000003</v>
      </c>
      <c r="J50" s="363">
        <v>0</v>
      </c>
      <c r="K50" s="363"/>
      <c r="L50" s="334">
        <v>-46.892862799999989</v>
      </c>
      <c r="M50" s="363"/>
      <c r="N50" s="395">
        <v>37834</v>
      </c>
      <c r="O50" s="445">
        <v>0</v>
      </c>
      <c r="P50" s="445">
        <v>-46.892862799999989</v>
      </c>
      <c r="Q50" s="446">
        <v>-46.892862799999989</v>
      </c>
      <c r="R50" s="407"/>
      <c r="S50" s="181"/>
      <c r="T50" s="181"/>
      <c r="U50" s="181"/>
      <c r="V50" s="181"/>
      <c r="W50" s="181"/>
      <c r="X50" s="181"/>
      <c r="Y50" s="181"/>
      <c r="Z50" s="181"/>
      <c r="AA50" s="181"/>
      <c r="AB50" s="181"/>
      <c r="AC50" s="181"/>
      <c r="AD50" s="181"/>
      <c r="AE50" s="181"/>
      <c r="AF50" s="181"/>
      <c r="AG50" s="181"/>
      <c r="AH50" s="181"/>
      <c r="AI50" s="181"/>
      <c r="AJ50" s="181"/>
      <c r="AK50" s="181"/>
      <c r="AL50" s="181"/>
      <c r="AM50" s="181"/>
      <c r="AN50" s="181"/>
      <c r="AO50" s="181"/>
      <c r="AP50" s="181"/>
      <c r="AQ50" s="181"/>
      <c r="AR50" s="181"/>
      <c r="AS50" s="181"/>
      <c r="AT50" s="181"/>
      <c r="AU50" s="181"/>
      <c r="AV50" s="181"/>
      <c r="AW50" s="181"/>
      <c r="AX50" s="181"/>
      <c r="AY50" s="181"/>
      <c r="AZ50" s="181"/>
      <c r="BA50" s="181"/>
    </row>
    <row r="51" spans="1:53" s="181" customFormat="1" ht="12.95" customHeight="1" x14ac:dyDescent="0.2">
      <c r="A51" s="397">
        <v>37865</v>
      </c>
      <c r="B51" s="364">
        <v>0</v>
      </c>
      <c r="C51" s="364">
        <v>0</v>
      </c>
      <c r="D51" s="364">
        <v>0</v>
      </c>
      <c r="E51" s="364"/>
      <c r="F51" s="336">
        <v>0</v>
      </c>
      <c r="G51" s="364"/>
      <c r="H51" s="364">
        <v>-199.30742389999997</v>
      </c>
      <c r="I51" s="364">
        <v>354.46215699999999</v>
      </c>
      <c r="J51" s="364">
        <v>0</v>
      </c>
      <c r="K51" s="364"/>
      <c r="L51" s="336">
        <v>155.15473310000002</v>
      </c>
      <c r="M51" s="364"/>
      <c r="N51" s="397">
        <v>37865</v>
      </c>
      <c r="O51" s="448">
        <v>0</v>
      </c>
      <c r="P51" s="448">
        <v>155.15473310000002</v>
      </c>
      <c r="Q51" s="449">
        <v>155.15473310000002</v>
      </c>
      <c r="R51" s="407"/>
    </row>
    <row r="52" spans="1:53" s="181" customFormat="1" ht="12.95" customHeight="1" x14ac:dyDescent="0.2">
      <c r="A52" s="395">
        <v>37895</v>
      </c>
      <c r="B52" s="363">
        <v>0</v>
      </c>
      <c r="C52" s="363">
        <v>0</v>
      </c>
      <c r="D52" s="363">
        <v>0</v>
      </c>
      <c r="E52" s="363"/>
      <c r="F52" s="334">
        <v>0</v>
      </c>
      <c r="G52" s="363"/>
      <c r="H52" s="363">
        <v>-412.48364989999999</v>
      </c>
      <c r="I52" s="363">
        <v>378.14926000000003</v>
      </c>
      <c r="J52" s="363">
        <v>0</v>
      </c>
      <c r="K52" s="363"/>
      <c r="L52" s="334">
        <v>-34.334389899999962</v>
      </c>
      <c r="M52" s="363"/>
      <c r="N52" s="395">
        <v>37895</v>
      </c>
      <c r="O52" s="445">
        <v>0</v>
      </c>
      <c r="P52" s="445">
        <v>-34.334389899999962</v>
      </c>
      <c r="Q52" s="446">
        <v>-34.334389899999962</v>
      </c>
      <c r="R52" s="407"/>
    </row>
    <row r="53" spans="1:53" s="181" customFormat="1" ht="12.95" customHeight="1" x14ac:dyDescent="0.2">
      <c r="A53" s="395">
        <v>37926</v>
      </c>
      <c r="B53" s="363">
        <v>0</v>
      </c>
      <c r="C53" s="363">
        <v>0</v>
      </c>
      <c r="D53" s="363">
        <v>0</v>
      </c>
      <c r="E53" s="363"/>
      <c r="F53" s="334">
        <v>0</v>
      </c>
      <c r="G53" s="363"/>
      <c r="H53" s="363">
        <v>-365.19506489999998</v>
      </c>
      <c r="I53" s="363">
        <v>330.62837719999999</v>
      </c>
      <c r="J53" s="363">
        <v>0</v>
      </c>
      <c r="K53" s="363"/>
      <c r="L53" s="334">
        <v>-34.566687699999989</v>
      </c>
      <c r="M53" s="363"/>
      <c r="N53" s="395">
        <v>37926</v>
      </c>
      <c r="O53" s="445">
        <v>0</v>
      </c>
      <c r="P53" s="445">
        <v>-34.566687699999989</v>
      </c>
      <c r="Q53" s="446">
        <v>-34.566687699999989</v>
      </c>
      <c r="R53" s="407"/>
    </row>
    <row r="54" spans="1:53" s="181" customFormat="1" ht="12.95" customHeight="1" thickBot="1" x14ac:dyDescent="0.25">
      <c r="A54" s="399">
        <v>37956</v>
      </c>
      <c r="B54" s="365">
        <v>0</v>
      </c>
      <c r="C54" s="365">
        <v>0</v>
      </c>
      <c r="D54" s="365">
        <v>0</v>
      </c>
      <c r="E54" s="365"/>
      <c r="F54" s="338">
        <v>0</v>
      </c>
      <c r="G54" s="365"/>
      <c r="H54" s="365">
        <v>-356.29767609999999</v>
      </c>
      <c r="I54" s="365">
        <v>375.64229209999996</v>
      </c>
      <c r="J54" s="365">
        <v>0</v>
      </c>
      <c r="K54" s="365"/>
      <c r="L54" s="338">
        <v>19.344615999999974</v>
      </c>
      <c r="M54" s="365"/>
      <c r="N54" s="399">
        <v>37956</v>
      </c>
      <c r="O54" s="451">
        <v>0</v>
      </c>
      <c r="P54" s="451">
        <v>19.344615999999974</v>
      </c>
      <c r="Q54" s="452">
        <v>19.344615999999974</v>
      </c>
      <c r="R54" s="407"/>
    </row>
    <row r="55" spans="1:53" s="181" customFormat="1" ht="12.95" customHeight="1" x14ac:dyDescent="0.2">
      <c r="A55" s="395">
        <v>37987</v>
      </c>
      <c r="B55" s="363">
        <v>0</v>
      </c>
      <c r="C55" s="363">
        <v>0</v>
      </c>
      <c r="D55" s="363">
        <v>0</v>
      </c>
      <c r="E55" s="363"/>
      <c r="F55" s="334">
        <v>0</v>
      </c>
      <c r="G55" s="363"/>
      <c r="H55" s="363">
        <v>-377.40310360000001</v>
      </c>
      <c r="I55" s="363">
        <v>346.61523539999996</v>
      </c>
      <c r="J55" s="363">
        <v>0</v>
      </c>
      <c r="K55" s="363"/>
      <c r="L55" s="334">
        <v>-30.787868200000048</v>
      </c>
      <c r="M55" s="363"/>
      <c r="N55" s="395">
        <v>37987</v>
      </c>
      <c r="O55" s="445">
        <v>0</v>
      </c>
      <c r="P55" s="445">
        <v>-30.787868200000048</v>
      </c>
      <c r="Q55" s="446">
        <v>-30.787868200000048</v>
      </c>
      <c r="R55" s="407"/>
    </row>
    <row r="56" spans="1:53" s="264" customFormat="1" ht="12.95" customHeight="1" thickBot="1" x14ac:dyDescent="0.25">
      <c r="A56" s="395">
        <v>38018</v>
      </c>
      <c r="B56" s="363">
        <v>0</v>
      </c>
      <c r="C56" s="363">
        <v>0</v>
      </c>
      <c r="D56" s="363">
        <v>0</v>
      </c>
      <c r="E56" s="363"/>
      <c r="F56" s="335">
        <v>0</v>
      </c>
      <c r="G56" s="396"/>
      <c r="H56" s="363">
        <v>-337.02544449999999</v>
      </c>
      <c r="I56" s="363">
        <v>332.02823239999998</v>
      </c>
      <c r="J56" s="363">
        <v>0</v>
      </c>
      <c r="K56" s="363"/>
      <c r="L56" s="335">
        <v>-4.9972121000000129</v>
      </c>
      <c r="M56" s="396"/>
      <c r="N56" s="420">
        <v>38018</v>
      </c>
      <c r="O56" s="447">
        <v>0</v>
      </c>
      <c r="P56" s="447">
        <v>-4.9972121000000129</v>
      </c>
      <c r="Q56" s="447">
        <v>-4.9972121000000129</v>
      </c>
      <c r="R56" s="407"/>
      <c r="S56" s="181"/>
      <c r="T56" s="181"/>
      <c r="U56" s="181"/>
      <c r="V56" s="181"/>
      <c r="W56" s="181"/>
      <c r="X56" s="181"/>
      <c r="Y56" s="181"/>
      <c r="Z56" s="181"/>
      <c r="AA56" s="181"/>
      <c r="AB56" s="181"/>
      <c r="AC56" s="181"/>
      <c r="AD56" s="181"/>
      <c r="AE56" s="181"/>
      <c r="AF56" s="181"/>
      <c r="AG56" s="181"/>
      <c r="AH56" s="181"/>
      <c r="AI56" s="181"/>
      <c r="AJ56" s="181"/>
      <c r="AK56" s="181"/>
      <c r="AL56" s="181"/>
      <c r="AM56" s="181"/>
      <c r="AN56" s="181"/>
      <c r="AO56" s="181"/>
      <c r="AP56" s="181"/>
      <c r="AQ56" s="181"/>
      <c r="AR56" s="181"/>
      <c r="AS56" s="181"/>
      <c r="AT56" s="181"/>
      <c r="AU56" s="181"/>
      <c r="AV56" s="181"/>
      <c r="AW56" s="181"/>
      <c r="AX56" s="181"/>
      <c r="AY56" s="181"/>
      <c r="AZ56" s="181"/>
      <c r="BA56" s="181"/>
    </row>
    <row r="57" spans="1:53" s="181" customFormat="1" ht="12.95" customHeight="1" x14ac:dyDescent="0.2">
      <c r="A57" s="397">
        <v>38047</v>
      </c>
      <c r="B57" s="364">
        <v>0</v>
      </c>
      <c r="C57" s="364">
        <v>0</v>
      </c>
      <c r="D57" s="364">
        <v>0</v>
      </c>
      <c r="E57" s="364"/>
      <c r="F57" s="336">
        <v>0</v>
      </c>
      <c r="G57" s="364"/>
      <c r="H57" s="364">
        <v>-386.99171260000003</v>
      </c>
      <c r="I57" s="364">
        <v>405.93738680000001</v>
      </c>
      <c r="J57" s="364">
        <v>0</v>
      </c>
      <c r="K57" s="364"/>
      <c r="L57" s="336">
        <v>18.945674199999985</v>
      </c>
      <c r="M57" s="364"/>
      <c r="N57" s="397">
        <v>38047</v>
      </c>
      <c r="O57" s="448">
        <v>0</v>
      </c>
      <c r="P57" s="448">
        <v>18.945674199999985</v>
      </c>
      <c r="Q57" s="449">
        <v>18.945674199999985</v>
      </c>
      <c r="R57" s="407"/>
    </row>
    <row r="58" spans="1:53" s="181" customFormat="1" ht="12.95" customHeight="1" x14ac:dyDescent="0.2">
      <c r="A58" s="395">
        <v>38078</v>
      </c>
      <c r="B58" s="363">
        <v>0</v>
      </c>
      <c r="C58" s="363">
        <v>0</v>
      </c>
      <c r="D58" s="363">
        <v>0</v>
      </c>
      <c r="E58" s="363"/>
      <c r="F58" s="337">
        <v>0</v>
      </c>
      <c r="G58" s="363"/>
      <c r="H58" s="363">
        <v>-328.21119650000003</v>
      </c>
      <c r="I58" s="363">
        <v>330.29336569999998</v>
      </c>
      <c r="J58" s="363">
        <v>0</v>
      </c>
      <c r="K58" s="363"/>
      <c r="L58" s="337">
        <v>2.082169199999953</v>
      </c>
      <c r="M58" s="363"/>
      <c r="N58" s="395">
        <v>38078</v>
      </c>
      <c r="O58" s="445">
        <v>0</v>
      </c>
      <c r="P58" s="445">
        <v>2.082169199999953</v>
      </c>
      <c r="Q58" s="450">
        <v>2.082169199999953</v>
      </c>
      <c r="R58" s="407"/>
    </row>
    <row r="59" spans="1:53" s="181" customFormat="1" ht="12.95" customHeight="1" x14ac:dyDescent="0.2">
      <c r="A59" s="395">
        <v>38108</v>
      </c>
      <c r="B59" s="363">
        <v>0</v>
      </c>
      <c r="C59" s="363">
        <v>0</v>
      </c>
      <c r="D59" s="363">
        <v>0</v>
      </c>
      <c r="E59" s="363"/>
      <c r="F59" s="334">
        <v>0</v>
      </c>
      <c r="G59" s="363"/>
      <c r="H59" s="363">
        <v>-315.7580509</v>
      </c>
      <c r="I59" s="363">
        <v>327.35674440000003</v>
      </c>
      <c r="J59" s="363">
        <v>0</v>
      </c>
      <c r="K59" s="363"/>
      <c r="L59" s="334">
        <v>11.598693500000024</v>
      </c>
      <c r="M59" s="363"/>
      <c r="N59" s="395">
        <v>38108</v>
      </c>
      <c r="O59" s="445">
        <v>0</v>
      </c>
      <c r="P59" s="445">
        <v>11.598693500000024</v>
      </c>
      <c r="Q59" s="446">
        <v>11.598693500000024</v>
      </c>
      <c r="R59" s="407"/>
    </row>
    <row r="60" spans="1:53" s="181" customFormat="1" ht="12.95" customHeight="1" x14ac:dyDescent="0.2">
      <c r="A60" s="397">
        <v>38139</v>
      </c>
      <c r="B60" s="364">
        <v>0</v>
      </c>
      <c r="C60" s="364">
        <v>0</v>
      </c>
      <c r="D60" s="364">
        <v>0</v>
      </c>
      <c r="E60" s="364"/>
      <c r="F60" s="336">
        <v>0</v>
      </c>
      <c r="G60" s="364"/>
      <c r="H60" s="364">
        <v>-364.89682260000001</v>
      </c>
      <c r="I60" s="364">
        <v>372.95813959999998</v>
      </c>
      <c r="J60" s="364">
        <v>0</v>
      </c>
      <c r="K60" s="364"/>
      <c r="L60" s="336">
        <v>8.0613169999999741</v>
      </c>
      <c r="M60" s="364"/>
      <c r="N60" s="397">
        <v>38139</v>
      </c>
      <c r="O60" s="448">
        <v>0</v>
      </c>
      <c r="P60" s="448">
        <v>8.0613169999999741</v>
      </c>
      <c r="Q60" s="449">
        <v>8.0613169999999741</v>
      </c>
      <c r="R60" s="407"/>
    </row>
    <row r="61" spans="1:53" s="181" customFormat="1" ht="12.95" customHeight="1" x14ac:dyDescent="0.2">
      <c r="A61" s="395">
        <v>38169</v>
      </c>
      <c r="B61" s="363">
        <v>0</v>
      </c>
      <c r="C61" s="363">
        <v>0</v>
      </c>
      <c r="D61" s="363">
        <v>0</v>
      </c>
      <c r="E61" s="363"/>
      <c r="F61" s="334">
        <v>0</v>
      </c>
      <c r="G61" s="363"/>
      <c r="H61" s="363">
        <v>-351.78725129999998</v>
      </c>
      <c r="I61" s="363">
        <v>353.9890934</v>
      </c>
      <c r="J61" s="363">
        <v>0</v>
      </c>
      <c r="K61" s="363"/>
      <c r="L61" s="334">
        <v>2.2018421000000217</v>
      </c>
      <c r="M61" s="363"/>
      <c r="N61" s="395">
        <v>38169</v>
      </c>
      <c r="O61" s="445">
        <v>0</v>
      </c>
      <c r="P61" s="445">
        <v>2.2018421000000217</v>
      </c>
      <c r="Q61" s="446">
        <v>2.2018421000000217</v>
      </c>
      <c r="R61" s="407"/>
    </row>
    <row r="62" spans="1:53" s="260" customFormat="1" ht="12.95" customHeight="1" x14ac:dyDescent="0.2">
      <c r="A62" s="395">
        <v>38200</v>
      </c>
      <c r="B62" s="363">
        <v>0</v>
      </c>
      <c r="C62" s="363">
        <v>0</v>
      </c>
      <c r="D62" s="363">
        <v>0</v>
      </c>
      <c r="E62" s="363"/>
      <c r="F62" s="334">
        <v>0</v>
      </c>
      <c r="G62" s="363"/>
      <c r="H62" s="363">
        <v>-297.2354823</v>
      </c>
      <c r="I62" s="363">
        <v>308.29359249999999</v>
      </c>
      <c r="J62" s="363">
        <v>0</v>
      </c>
      <c r="K62" s="363"/>
      <c r="L62" s="334">
        <v>11.058110199999987</v>
      </c>
      <c r="M62" s="363"/>
      <c r="N62" s="395">
        <v>38200</v>
      </c>
      <c r="O62" s="445">
        <v>0</v>
      </c>
      <c r="P62" s="445">
        <v>11.058110199999987</v>
      </c>
      <c r="Q62" s="446">
        <v>11.058110199999987</v>
      </c>
      <c r="R62" s="407"/>
      <c r="S62" s="181"/>
      <c r="T62" s="181"/>
      <c r="U62" s="181"/>
      <c r="V62" s="181"/>
      <c r="W62" s="181"/>
      <c r="X62" s="181"/>
      <c r="Y62" s="181"/>
      <c r="Z62" s="181"/>
      <c r="AA62" s="181"/>
      <c r="AB62" s="181"/>
      <c r="AC62" s="181"/>
      <c r="AD62" s="181"/>
      <c r="AE62" s="181"/>
      <c r="AF62" s="181"/>
      <c r="AG62" s="181"/>
      <c r="AH62" s="181"/>
      <c r="AI62" s="181"/>
      <c r="AJ62" s="181"/>
      <c r="AK62" s="181"/>
      <c r="AL62" s="181"/>
      <c r="AM62" s="181"/>
      <c r="AN62" s="181"/>
      <c r="AO62" s="181"/>
      <c r="AP62" s="181"/>
      <c r="AQ62" s="181"/>
      <c r="AR62" s="181"/>
      <c r="AS62" s="181"/>
      <c r="AT62" s="181"/>
      <c r="AU62" s="181"/>
      <c r="AV62" s="181"/>
      <c r="AW62" s="181"/>
      <c r="AX62" s="181"/>
      <c r="AY62" s="181"/>
      <c r="AZ62" s="181"/>
      <c r="BA62" s="181"/>
    </row>
    <row r="63" spans="1:53" s="181" customFormat="1" ht="12.95" customHeight="1" x14ac:dyDescent="0.2">
      <c r="A63" s="397">
        <v>38231</v>
      </c>
      <c r="B63" s="364">
        <v>0</v>
      </c>
      <c r="C63" s="364">
        <v>0</v>
      </c>
      <c r="D63" s="364">
        <v>0</v>
      </c>
      <c r="E63" s="364"/>
      <c r="F63" s="336">
        <v>0</v>
      </c>
      <c r="G63" s="364"/>
      <c r="H63" s="364">
        <v>-351.42980340000003</v>
      </c>
      <c r="I63" s="364">
        <v>357.5675933</v>
      </c>
      <c r="J63" s="364">
        <v>0</v>
      </c>
      <c r="K63" s="364"/>
      <c r="L63" s="336">
        <v>6.1377898999999729</v>
      </c>
      <c r="M63" s="364"/>
      <c r="N63" s="397">
        <v>38231</v>
      </c>
      <c r="O63" s="448">
        <v>0</v>
      </c>
      <c r="P63" s="448">
        <v>6.1377898999999729</v>
      </c>
      <c r="Q63" s="449">
        <v>6.1377898999999729</v>
      </c>
      <c r="R63" s="407"/>
    </row>
    <row r="64" spans="1:53" s="181" customFormat="1" ht="12.95" customHeight="1" x14ac:dyDescent="0.2">
      <c r="A64" s="395">
        <v>38261</v>
      </c>
      <c r="B64" s="363">
        <v>0</v>
      </c>
      <c r="C64" s="363">
        <v>0</v>
      </c>
      <c r="D64" s="363">
        <v>0</v>
      </c>
      <c r="E64" s="363"/>
      <c r="F64" s="334">
        <v>0</v>
      </c>
      <c r="G64" s="363"/>
      <c r="H64" s="363">
        <v>-332.62301769999999</v>
      </c>
      <c r="I64" s="363">
        <v>331.4320669</v>
      </c>
      <c r="J64" s="363">
        <v>0</v>
      </c>
      <c r="K64" s="363"/>
      <c r="L64" s="334">
        <v>-1.190950799999996</v>
      </c>
      <c r="M64" s="363"/>
      <c r="N64" s="395">
        <v>38261</v>
      </c>
      <c r="O64" s="445">
        <v>0</v>
      </c>
      <c r="P64" s="445">
        <v>-1.190950799999996</v>
      </c>
      <c r="Q64" s="446">
        <v>-1.190950799999996</v>
      </c>
      <c r="R64" s="407"/>
    </row>
    <row r="65" spans="1:53" s="181" customFormat="1" ht="12.95" customHeight="1" x14ac:dyDescent="0.2">
      <c r="A65" s="395">
        <v>38292</v>
      </c>
      <c r="B65" s="363">
        <v>0</v>
      </c>
      <c r="C65" s="363">
        <v>0</v>
      </c>
      <c r="D65" s="363">
        <v>0</v>
      </c>
      <c r="E65" s="363"/>
      <c r="F65" s="334">
        <v>0</v>
      </c>
      <c r="G65" s="363"/>
      <c r="H65" s="363">
        <v>-328.37319680000002</v>
      </c>
      <c r="I65" s="363">
        <v>335.01962120000002</v>
      </c>
      <c r="J65" s="363">
        <v>0</v>
      </c>
      <c r="K65" s="363"/>
      <c r="L65" s="334">
        <v>6.6464244000000008</v>
      </c>
      <c r="M65" s="363"/>
      <c r="N65" s="395">
        <v>38292</v>
      </c>
      <c r="O65" s="445">
        <v>0</v>
      </c>
      <c r="P65" s="445">
        <v>6.6464244000000008</v>
      </c>
      <c r="Q65" s="446">
        <v>6.6464244000000008</v>
      </c>
      <c r="R65" s="407"/>
    </row>
    <row r="66" spans="1:53" s="181" customFormat="1" ht="12.95" customHeight="1" thickBot="1" x14ac:dyDescent="0.25">
      <c r="A66" s="399">
        <v>38322</v>
      </c>
      <c r="B66" s="365">
        <v>0</v>
      </c>
      <c r="C66" s="365">
        <v>0</v>
      </c>
      <c r="D66" s="365">
        <v>0</v>
      </c>
      <c r="E66" s="365"/>
      <c r="F66" s="338">
        <v>0</v>
      </c>
      <c r="G66" s="365"/>
      <c r="H66" s="365">
        <v>-123.73024309999997</v>
      </c>
      <c r="I66" s="365">
        <v>336.95939970000001</v>
      </c>
      <c r="J66" s="365">
        <v>0</v>
      </c>
      <c r="K66" s="365"/>
      <c r="L66" s="338">
        <v>213.22915660000004</v>
      </c>
      <c r="M66" s="365"/>
      <c r="N66" s="399">
        <v>38322</v>
      </c>
      <c r="O66" s="451">
        <v>0</v>
      </c>
      <c r="P66" s="451">
        <v>213.22915660000004</v>
      </c>
      <c r="Q66" s="452">
        <v>213.22915660000004</v>
      </c>
      <c r="R66" s="407"/>
    </row>
    <row r="67" spans="1:53" s="181" customFormat="1" ht="12.95" customHeight="1" x14ac:dyDescent="0.2">
      <c r="A67" s="395">
        <v>38353</v>
      </c>
      <c r="B67" s="363">
        <v>0</v>
      </c>
      <c r="C67" s="363">
        <v>0</v>
      </c>
      <c r="D67" s="363">
        <v>0</v>
      </c>
      <c r="E67" s="363"/>
      <c r="F67" s="334">
        <v>0</v>
      </c>
      <c r="G67" s="363"/>
      <c r="H67" s="363">
        <v>-386.81036010000003</v>
      </c>
      <c r="I67" s="363">
        <v>351.39578419999998</v>
      </c>
      <c r="J67" s="363">
        <v>0</v>
      </c>
      <c r="K67" s="363"/>
      <c r="L67" s="334">
        <v>-35.414575900000045</v>
      </c>
      <c r="M67" s="363"/>
      <c r="N67" s="395">
        <v>38353</v>
      </c>
      <c r="O67" s="445">
        <v>0</v>
      </c>
      <c r="P67" s="445">
        <v>-35.414575900000045</v>
      </c>
      <c r="Q67" s="446">
        <v>-35.414575900000045</v>
      </c>
      <c r="R67" s="407"/>
    </row>
    <row r="68" spans="1:53" s="264" customFormat="1" ht="12.95" customHeight="1" thickBot="1" x14ac:dyDescent="0.25">
      <c r="A68" s="395">
        <v>38384</v>
      </c>
      <c r="B68" s="363">
        <v>0</v>
      </c>
      <c r="C68" s="363">
        <v>0</v>
      </c>
      <c r="D68" s="363">
        <v>0</v>
      </c>
      <c r="E68" s="363"/>
      <c r="F68" s="335">
        <v>0</v>
      </c>
      <c r="G68" s="396"/>
      <c r="H68" s="363">
        <v>-203.8827732</v>
      </c>
      <c r="I68" s="363">
        <v>189.70853460000001</v>
      </c>
      <c r="J68" s="363">
        <v>0</v>
      </c>
      <c r="K68" s="363"/>
      <c r="L68" s="335">
        <v>-14.174238599999995</v>
      </c>
      <c r="M68" s="396"/>
      <c r="N68" s="420">
        <v>38384</v>
      </c>
      <c r="O68" s="447">
        <v>0</v>
      </c>
      <c r="P68" s="447">
        <v>-14.174238599999995</v>
      </c>
      <c r="Q68" s="447">
        <v>-14.174238599999995</v>
      </c>
      <c r="R68" s="407"/>
      <c r="S68" s="181"/>
      <c r="T68" s="181"/>
      <c r="U68" s="181"/>
      <c r="V68" s="181"/>
      <c r="W68" s="181"/>
      <c r="X68" s="181"/>
      <c r="Y68" s="181"/>
      <c r="Z68" s="181"/>
      <c r="AA68" s="181"/>
      <c r="AB68" s="181"/>
      <c r="AC68" s="181"/>
      <c r="AD68" s="181"/>
      <c r="AE68" s="181"/>
      <c r="AF68" s="181"/>
      <c r="AG68" s="181"/>
      <c r="AH68" s="181"/>
      <c r="AI68" s="181"/>
      <c r="AJ68" s="181"/>
      <c r="AK68" s="181"/>
      <c r="AL68" s="181"/>
      <c r="AM68" s="181"/>
      <c r="AN68" s="181"/>
      <c r="AO68" s="181"/>
      <c r="AP68" s="181"/>
      <c r="AQ68" s="181"/>
      <c r="AR68" s="181"/>
      <c r="AS68" s="181"/>
      <c r="AT68" s="181"/>
      <c r="AU68" s="181"/>
      <c r="AV68" s="181"/>
      <c r="AW68" s="181"/>
      <c r="AX68" s="181"/>
      <c r="AY68" s="181"/>
      <c r="AZ68" s="181"/>
      <c r="BA68" s="181"/>
    </row>
    <row r="69" spans="1:53" s="181" customFormat="1" ht="12.95" customHeight="1" x14ac:dyDescent="0.2">
      <c r="A69" s="397">
        <v>38412</v>
      </c>
      <c r="B69" s="364">
        <v>0</v>
      </c>
      <c r="C69" s="364">
        <v>0</v>
      </c>
      <c r="D69" s="364">
        <v>0</v>
      </c>
      <c r="E69" s="364"/>
      <c r="F69" s="336">
        <v>0</v>
      </c>
      <c r="G69" s="364"/>
      <c r="H69" s="364">
        <v>-56.492528700000001</v>
      </c>
      <c r="I69" s="364">
        <v>53.881592500000004</v>
      </c>
      <c r="J69" s="364">
        <v>0</v>
      </c>
      <c r="K69" s="364"/>
      <c r="L69" s="336">
        <v>-2.6109361999999976</v>
      </c>
      <c r="M69" s="364"/>
      <c r="N69" s="397">
        <v>38412</v>
      </c>
      <c r="O69" s="448">
        <v>0</v>
      </c>
      <c r="P69" s="448">
        <v>-2.6109361999999976</v>
      </c>
      <c r="Q69" s="449">
        <v>-2.6109361999999976</v>
      </c>
      <c r="R69" s="407"/>
    </row>
    <row r="70" spans="1:53" s="181" customFormat="1" ht="12.95" customHeight="1" x14ac:dyDescent="0.2">
      <c r="A70" s="395">
        <v>38443</v>
      </c>
      <c r="B70" s="363">
        <v>0</v>
      </c>
      <c r="C70" s="363">
        <v>0</v>
      </c>
      <c r="D70" s="363">
        <v>0</v>
      </c>
      <c r="E70" s="363"/>
      <c r="F70" s="337">
        <v>0</v>
      </c>
      <c r="G70" s="363"/>
      <c r="H70" s="363">
        <v>-34.746700099999998</v>
      </c>
      <c r="I70" s="363">
        <v>41.149082900000003</v>
      </c>
      <c r="J70" s="363">
        <v>0</v>
      </c>
      <c r="K70" s="363"/>
      <c r="L70" s="337">
        <v>6.4023828000000051</v>
      </c>
      <c r="M70" s="363"/>
      <c r="N70" s="395">
        <v>38443</v>
      </c>
      <c r="O70" s="445">
        <v>0</v>
      </c>
      <c r="P70" s="445">
        <v>6.4023828000000051</v>
      </c>
      <c r="Q70" s="450">
        <v>6.4023828000000051</v>
      </c>
      <c r="R70" s="407"/>
    </row>
    <row r="71" spans="1:53" s="181" customFormat="1" ht="12.95" customHeight="1" x14ac:dyDescent="0.2">
      <c r="A71" s="395">
        <v>38473</v>
      </c>
      <c r="B71" s="363">
        <v>0</v>
      </c>
      <c r="C71" s="363">
        <v>0</v>
      </c>
      <c r="D71" s="363">
        <v>0</v>
      </c>
      <c r="E71" s="363"/>
      <c r="F71" s="334">
        <v>0</v>
      </c>
      <c r="G71" s="363"/>
      <c r="H71" s="363">
        <v>-45.220122099999998</v>
      </c>
      <c r="I71" s="363">
        <v>50.174509899999997</v>
      </c>
      <c r="J71" s="363">
        <v>0</v>
      </c>
      <c r="K71" s="363"/>
      <c r="L71" s="334">
        <v>4.9543877999999992</v>
      </c>
      <c r="M71" s="363"/>
      <c r="N71" s="395">
        <v>38473</v>
      </c>
      <c r="O71" s="445">
        <v>0</v>
      </c>
      <c r="P71" s="445">
        <v>4.9543877999999992</v>
      </c>
      <c r="Q71" s="446">
        <v>4.9543877999999992</v>
      </c>
      <c r="R71" s="407"/>
    </row>
    <row r="72" spans="1:53" s="181" customFormat="1" ht="12.95" customHeight="1" x14ac:dyDescent="0.2">
      <c r="A72" s="397">
        <v>38504</v>
      </c>
      <c r="B72" s="364">
        <v>0</v>
      </c>
      <c r="C72" s="364">
        <v>0</v>
      </c>
      <c r="D72" s="364">
        <v>0</v>
      </c>
      <c r="E72" s="364"/>
      <c r="F72" s="336">
        <v>0</v>
      </c>
      <c r="G72" s="364"/>
      <c r="H72" s="364">
        <v>-48.242795299999997</v>
      </c>
      <c r="I72" s="364">
        <v>50.634367900000001</v>
      </c>
      <c r="J72" s="364">
        <v>0</v>
      </c>
      <c r="K72" s="364"/>
      <c r="L72" s="336">
        <v>2.3915726000000035</v>
      </c>
      <c r="M72" s="364"/>
      <c r="N72" s="397">
        <v>38504</v>
      </c>
      <c r="O72" s="448">
        <v>0</v>
      </c>
      <c r="P72" s="448">
        <v>2.3915726000000035</v>
      </c>
      <c r="Q72" s="449">
        <v>2.3915726000000035</v>
      </c>
      <c r="R72" s="407"/>
    </row>
    <row r="73" spans="1:53" s="181" customFormat="1" ht="12.95" customHeight="1" x14ac:dyDescent="0.2">
      <c r="A73" s="395">
        <v>38534</v>
      </c>
      <c r="B73" s="363">
        <v>0</v>
      </c>
      <c r="C73" s="363">
        <v>0</v>
      </c>
      <c r="D73" s="363">
        <v>0</v>
      </c>
      <c r="E73" s="363"/>
      <c r="F73" s="334">
        <v>0</v>
      </c>
      <c r="G73" s="363"/>
      <c r="H73" s="363">
        <v>-49.845854600000003</v>
      </c>
      <c r="I73" s="363">
        <v>49.159760800000001</v>
      </c>
      <c r="J73" s="363">
        <v>0</v>
      </c>
      <c r="K73" s="363"/>
      <c r="L73" s="334">
        <v>-0.68609380000000186</v>
      </c>
      <c r="M73" s="363"/>
      <c r="N73" s="395">
        <v>38534</v>
      </c>
      <c r="O73" s="445">
        <v>0</v>
      </c>
      <c r="P73" s="445">
        <v>-0.68609380000000186</v>
      </c>
      <c r="Q73" s="446">
        <v>-0.68609380000000186</v>
      </c>
      <c r="R73" s="407"/>
    </row>
    <row r="74" spans="1:53" s="260" customFormat="1" ht="12.95" customHeight="1" x14ac:dyDescent="0.2">
      <c r="A74" s="395">
        <v>38565</v>
      </c>
      <c r="B74" s="363">
        <v>0</v>
      </c>
      <c r="C74" s="363">
        <v>0</v>
      </c>
      <c r="D74" s="363">
        <v>0</v>
      </c>
      <c r="E74" s="363"/>
      <c r="F74" s="334">
        <v>0</v>
      </c>
      <c r="G74" s="363"/>
      <c r="H74" s="363">
        <v>-43.212547000000001</v>
      </c>
      <c r="I74" s="363">
        <v>48.140974200000002</v>
      </c>
      <c r="J74" s="363">
        <v>0</v>
      </c>
      <c r="K74" s="363"/>
      <c r="L74" s="334">
        <v>4.9284272000000016</v>
      </c>
      <c r="M74" s="363"/>
      <c r="N74" s="395">
        <v>38565</v>
      </c>
      <c r="O74" s="445">
        <v>0</v>
      </c>
      <c r="P74" s="445">
        <v>4.9284272000000016</v>
      </c>
      <c r="Q74" s="446">
        <v>4.9284272000000016</v>
      </c>
      <c r="R74" s="407"/>
      <c r="S74" s="181"/>
      <c r="T74" s="181"/>
      <c r="U74" s="181"/>
      <c r="V74" s="181"/>
      <c r="W74" s="181"/>
      <c r="X74" s="181"/>
      <c r="Y74" s="181"/>
      <c r="Z74" s="181"/>
      <c r="AA74" s="181"/>
      <c r="AB74" s="181"/>
      <c r="AC74" s="181"/>
      <c r="AD74" s="181"/>
      <c r="AE74" s="181"/>
      <c r="AF74" s="181"/>
      <c r="AG74" s="181"/>
      <c r="AH74" s="181"/>
      <c r="AI74" s="181"/>
      <c r="AJ74" s="181"/>
      <c r="AK74" s="181"/>
      <c r="AL74" s="181"/>
      <c r="AM74" s="181"/>
      <c r="AN74" s="181"/>
      <c r="AO74" s="181"/>
      <c r="AP74" s="181"/>
      <c r="AQ74" s="181"/>
      <c r="AR74" s="181"/>
      <c r="AS74" s="181"/>
      <c r="AT74" s="181"/>
      <c r="AU74" s="181"/>
      <c r="AV74" s="181"/>
      <c r="AW74" s="181"/>
      <c r="AX74" s="181"/>
      <c r="AY74" s="181"/>
      <c r="AZ74" s="181"/>
      <c r="BA74" s="181"/>
    </row>
    <row r="75" spans="1:53" s="181" customFormat="1" ht="12.95" customHeight="1" x14ac:dyDescent="0.2">
      <c r="A75" s="397">
        <v>38596</v>
      </c>
      <c r="B75" s="364">
        <v>0</v>
      </c>
      <c r="C75" s="364">
        <v>0</v>
      </c>
      <c r="D75" s="364">
        <v>0</v>
      </c>
      <c r="E75" s="364"/>
      <c r="F75" s="336">
        <v>0</v>
      </c>
      <c r="G75" s="364"/>
      <c r="H75" s="364">
        <v>-53.715962699999999</v>
      </c>
      <c r="I75" s="364">
        <v>52.612265600000001</v>
      </c>
      <c r="J75" s="364">
        <v>0</v>
      </c>
      <c r="K75" s="364"/>
      <c r="L75" s="336">
        <v>-1.103697099999998</v>
      </c>
      <c r="M75" s="364"/>
      <c r="N75" s="397">
        <v>38596</v>
      </c>
      <c r="O75" s="448">
        <v>0</v>
      </c>
      <c r="P75" s="448">
        <v>-1.103697099999998</v>
      </c>
      <c r="Q75" s="449">
        <v>-1.103697099999998</v>
      </c>
      <c r="R75" s="407"/>
    </row>
    <row r="76" spans="1:53" s="181" customFormat="1" ht="12.95" customHeight="1" x14ac:dyDescent="0.2">
      <c r="A76" s="395">
        <v>38626</v>
      </c>
      <c r="B76" s="363">
        <v>0</v>
      </c>
      <c r="C76" s="363">
        <v>0</v>
      </c>
      <c r="D76" s="363">
        <v>0</v>
      </c>
      <c r="E76" s="363"/>
      <c r="F76" s="334">
        <v>0</v>
      </c>
      <c r="G76" s="363"/>
      <c r="H76" s="363">
        <v>-0.52705150000000001</v>
      </c>
      <c r="I76" s="363">
        <v>14.4040476</v>
      </c>
      <c r="J76" s="363">
        <v>0</v>
      </c>
      <c r="K76" s="363"/>
      <c r="L76" s="334">
        <v>13.8769961</v>
      </c>
      <c r="M76" s="363"/>
      <c r="N76" s="395">
        <v>38626</v>
      </c>
      <c r="O76" s="445">
        <v>0</v>
      </c>
      <c r="P76" s="445">
        <v>13.8769961</v>
      </c>
      <c r="Q76" s="446">
        <v>13.8769961</v>
      </c>
      <c r="R76" s="407"/>
    </row>
    <row r="77" spans="1:53" s="181" customFormat="1" ht="12.95" customHeight="1" x14ac:dyDescent="0.2">
      <c r="A77" s="395">
        <v>38657</v>
      </c>
      <c r="B77" s="363">
        <v>0</v>
      </c>
      <c r="C77" s="363">
        <v>0</v>
      </c>
      <c r="D77" s="363">
        <v>0</v>
      </c>
      <c r="E77" s="363"/>
      <c r="F77" s="334">
        <v>0</v>
      </c>
      <c r="G77" s="363"/>
      <c r="H77" s="363">
        <v>28.049820400000002</v>
      </c>
      <c r="I77" s="363">
        <v>0</v>
      </c>
      <c r="J77" s="363">
        <v>0</v>
      </c>
      <c r="K77" s="363"/>
      <c r="L77" s="334">
        <v>28.049820400000002</v>
      </c>
      <c r="M77" s="363"/>
      <c r="N77" s="395">
        <v>38657</v>
      </c>
      <c r="O77" s="445">
        <v>0</v>
      </c>
      <c r="P77" s="445">
        <v>28.049820400000002</v>
      </c>
      <c r="Q77" s="446">
        <v>28.049820400000002</v>
      </c>
      <c r="R77" s="407"/>
    </row>
    <row r="78" spans="1:53" s="181" customFormat="1" ht="12.95" customHeight="1" thickBot="1" x14ac:dyDescent="0.25">
      <c r="A78" s="399">
        <v>38687</v>
      </c>
      <c r="B78" s="365">
        <v>0</v>
      </c>
      <c r="C78" s="365">
        <v>0</v>
      </c>
      <c r="D78" s="365">
        <v>0</v>
      </c>
      <c r="E78" s="365"/>
      <c r="F78" s="338">
        <v>0</v>
      </c>
      <c r="G78" s="365"/>
      <c r="H78" s="365">
        <v>27.023625299999999</v>
      </c>
      <c r="I78" s="365">
        <v>0</v>
      </c>
      <c r="J78" s="365">
        <v>0</v>
      </c>
      <c r="K78" s="365"/>
      <c r="L78" s="338">
        <v>27.023625299999999</v>
      </c>
      <c r="M78" s="365"/>
      <c r="N78" s="399">
        <v>38687</v>
      </c>
      <c r="O78" s="451">
        <v>0</v>
      </c>
      <c r="P78" s="451">
        <v>27.023625299999999</v>
      </c>
      <c r="Q78" s="452">
        <v>27.023625299999999</v>
      </c>
      <c r="R78" s="407"/>
    </row>
    <row r="79" spans="1:53" s="181" customFormat="1" ht="12.95" hidden="1" customHeight="1" x14ac:dyDescent="0.2">
      <c r="A79" s="395">
        <v>38718</v>
      </c>
      <c r="B79" s="363">
        <v>0</v>
      </c>
      <c r="C79" s="363">
        <v>0</v>
      </c>
      <c r="D79" s="363">
        <v>0</v>
      </c>
      <c r="E79" s="363"/>
      <c r="F79" s="334">
        <v>0</v>
      </c>
      <c r="G79" s="363"/>
      <c r="H79" s="363">
        <v>25.1108066</v>
      </c>
      <c r="I79" s="363">
        <v>0</v>
      </c>
      <c r="J79" s="363">
        <v>0</v>
      </c>
      <c r="K79" s="363"/>
      <c r="L79" s="334">
        <v>25.1108066</v>
      </c>
      <c r="M79" s="363"/>
      <c r="N79" s="395">
        <v>38718</v>
      </c>
      <c r="O79" s="445">
        <v>0</v>
      </c>
      <c r="P79" s="445">
        <v>25.1108066</v>
      </c>
      <c r="Q79" s="446">
        <v>25.1108066</v>
      </c>
      <c r="R79" s="407"/>
    </row>
    <row r="80" spans="1:53" s="264" customFormat="1" ht="12.95" hidden="1" customHeight="1" thickBot="1" x14ac:dyDescent="0.25">
      <c r="A80" s="395">
        <v>38749</v>
      </c>
      <c r="B80" s="363">
        <v>0</v>
      </c>
      <c r="C80" s="363">
        <v>0</v>
      </c>
      <c r="D80" s="363">
        <v>0</v>
      </c>
      <c r="E80" s="363"/>
      <c r="F80" s="335">
        <v>0</v>
      </c>
      <c r="G80" s="396"/>
      <c r="H80" s="363">
        <v>11.371861300000001</v>
      </c>
      <c r="I80" s="363">
        <v>0</v>
      </c>
      <c r="J80" s="363">
        <v>0</v>
      </c>
      <c r="K80" s="363"/>
      <c r="L80" s="335">
        <v>11.371861300000001</v>
      </c>
      <c r="M80" s="396"/>
      <c r="N80" s="420">
        <v>38749</v>
      </c>
      <c r="O80" s="447">
        <v>0</v>
      </c>
      <c r="P80" s="447">
        <v>11.371861300000001</v>
      </c>
      <c r="Q80" s="447">
        <v>11.371861300000001</v>
      </c>
      <c r="R80" s="407"/>
      <c r="S80" s="181"/>
      <c r="T80" s="181"/>
      <c r="U80" s="181"/>
      <c r="V80" s="181"/>
      <c r="W80" s="181"/>
      <c r="X80" s="181"/>
      <c r="Y80" s="181"/>
      <c r="Z80" s="181"/>
      <c r="AA80" s="181"/>
      <c r="AB80" s="181"/>
      <c r="AC80" s="181"/>
      <c r="AD80" s="181"/>
      <c r="AE80" s="181"/>
      <c r="AF80" s="181"/>
      <c r="AG80" s="181"/>
      <c r="AH80" s="181"/>
      <c r="AI80" s="181"/>
      <c r="AJ80" s="181"/>
      <c r="AK80" s="181"/>
      <c r="AL80" s="181"/>
      <c r="AM80" s="181"/>
      <c r="AN80" s="181"/>
      <c r="AO80" s="181"/>
      <c r="AP80" s="181"/>
      <c r="AQ80" s="181"/>
      <c r="AR80" s="181"/>
      <c r="AS80" s="181"/>
      <c r="AT80" s="181"/>
      <c r="AU80" s="181"/>
      <c r="AV80" s="181"/>
      <c r="AW80" s="181"/>
      <c r="AX80" s="181"/>
      <c r="AY80" s="181"/>
      <c r="AZ80" s="181"/>
      <c r="BA80" s="181"/>
    </row>
    <row r="81" spans="1:53" s="181" customFormat="1" ht="12.95" hidden="1" customHeight="1" x14ac:dyDescent="0.2">
      <c r="A81" s="397">
        <v>38777</v>
      </c>
      <c r="B81" s="364">
        <v>0</v>
      </c>
      <c r="C81" s="364">
        <v>0</v>
      </c>
      <c r="D81" s="364">
        <v>0</v>
      </c>
      <c r="E81" s="364"/>
      <c r="F81" s="336">
        <v>0</v>
      </c>
      <c r="G81" s="364"/>
      <c r="H81" s="364">
        <v>0.86529639999999997</v>
      </c>
      <c r="I81" s="364">
        <v>0</v>
      </c>
      <c r="J81" s="364">
        <v>0</v>
      </c>
      <c r="K81" s="364"/>
      <c r="L81" s="336">
        <v>0.86529639999999997</v>
      </c>
      <c r="M81" s="364"/>
      <c r="N81" s="397">
        <v>38777</v>
      </c>
      <c r="O81" s="448">
        <v>0</v>
      </c>
      <c r="P81" s="448">
        <v>0.86529639999999997</v>
      </c>
      <c r="Q81" s="449">
        <v>0.86529639999999997</v>
      </c>
      <c r="R81" s="407"/>
    </row>
    <row r="82" spans="1:53" s="181" customFormat="1" ht="12.95" hidden="1" customHeight="1" x14ac:dyDescent="0.2">
      <c r="A82" s="395">
        <v>38808</v>
      </c>
      <c r="B82" s="363">
        <v>0</v>
      </c>
      <c r="C82" s="363">
        <v>0</v>
      </c>
      <c r="D82" s="363">
        <v>0</v>
      </c>
      <c r="E82" s="363"/>
      <c r="F82" s="337">
        <v>0</v>
      </c>
      <c r="G82" s="363"/>
      <c r="H82" s="363">
        <v>0</v>
      </c>
      <c r="I82" s="363">
        <v>0</v>
      </c>
      <c r="J82" s="363">
        <v>0</v>
      </c>
      <c r="K82" s="363"/>
      <c r="L82" s="337">
        <v>0</v>
      </c>
      <c r="M82" s="363"/>
      <c r="N82" s="395">
        <v>38808</v>
      </c>
      <c r="O82" s="445">
        <v>0</v>
      </c>
      <c r="P82" s="445">
        <v>0</v>
      </c>
      <c r="Q82" s="450">
        <v>0</v>
      </c>
      <c r="R82" s="407"/>
    </row>
    <row r="83" spans="1:53" s="181" customFormat="1" ht="12.95" hidden="1" customHeight="1" x14ac:dyDescent="0.2">
      <c r="A83" s="395">
        <v>38838</v>
      </c>
      <c r="B83" s="363">
        <v>0</v>
      </c>
      <c r="C83" s="363">
        <v>0</v>
      </c>
      <c r="D83" s="363">
        <v>0</v>
      </c>
      <c r="E83" s="363"/>
      <c r="F83" s="334">
        <v>0</v>
      </c>
      <c r="G83" s="363"/>
      <c r="H83" s="363">
        <v>0</v>
      </c>
      <c r="I83" s="363">
        <v>0</v>
      </c>
      <c r="J83" s="363">
        <v>0</v>
      </c>
      <c r="K83" s="363"/>
      <c r="L83" s="334">
        <v>0</v>
      </c>
      <c r="M83" s="363"/>
      <c r="N83" s="395">
        <v>38838</v>
      </c>
      <c r="O83" s="445">
        <v>0</v>
      </c>
      <c r="P83" s="445">
        <v>0</v>
      </c>
      <c r="Q83" s="446">
        <v>0</v>
      </c>
      <c r="R83" s="407"/>
    </row>
    <row r="84" spans="1:53" s="181" customFormat="1" ht="12.95" hidden="1" customHeight="1" x14ac:dyDescent="0.2">
      <c r="A84" s="397">
        <v>38869</v>
      </c>
      <c r="B84" s="364">
        <v>0</v>
      </c>
      <c r="C84" s="364">
        <v>0</v>
      </c>
      <c r="D84" s="364">
        <v>0</v>
      </c>
      <c r="E84" s="364"/>
      <c r="F84" s="336">
        <v>0</v>
      </c>
      <c r="G84" s="364"/>
      <c r="H84" s="364">
        <v>0</v>
      </c>
      <c r="I84" s="364">
        <v>0</v>
      </c>
      <c r="J84" s="364">
        <v>0</v>
      </c>
      <c r="K84" s="364"/>
      <c r="L84" s="336">
        <v>0</v>
      </c>
      <c r="M84" s="364"/>
      <c r="N84" s="397">
        <v>38869</v>
      </c>
      <c r="O84" s="448">
        <v>0</v>
      </c>
      <c r="P84" s="448">
        <v>0</v>
      </c>
      <c r="Q84" s="449">
        <v>0</v>
      </c>
      <c r="R84" s="407"/>
    </row>
    <row r="85" spans="1:53" s="181" customFormat="1" ht="12.95" hidden="1" customHeight="1" x14ac:dyDescent="0.2">
      <c r="A85" s="395">
        <v>38899</v>
      </c>
      <c r="B85" s="363">
        <v>0</v>
      </c>
      <c r="C85" s="363">
        <v>0</v>
      </c>
      <c r="D85" s="363">
        <v>0</v>
      </c>
      <c r="E85" s="363"/>
      <c r="F85" s="334">
        <v>0</v>
      </c>
      <c r="G85" s="363"/>
      <c r="H85" s="363">
        <v>0</v>
      </c>
      <c r="I85" s="363">
        <v>0</v>
      </c>
      <c r="J85" s="363">
        <v>0</v>
      </c>
      <c r="K85" s="363"/>
      <c r="L85" s="334">
        <v>0</v>
      </c>
      <c r="M85" s="363"/>
      <c r="N85" s="395">
        <v>38899</v>
      </c>
      <c r="O85" s="445">
        <v>0</v>
      </c>
      <c r="P85" s="445">
        <v>0</v>
      </c>
      <c r="Q85" s="446">
        <v>0</v>
      </c>
      <c r="R85" s="407"/>
    </row>
    <row r="86" spans="1:53" s="260" customFormat="1" ht="12.95" hidden="1" customHeight="1" x14ac:dyDescent="0.2">
      <c r="A86" s="395">
        <v>38930</v>
      </c>
      <c r="B86" s="363">
        <v>0</v>
      </c>
      <c r="C86" s="363">
        <v>0</v>
      </c>
      <c r="D86" s="363">
        <v>0</v>
      </c>
      <c r="E86" s="363"/>
      <c r="F86" s="334">
        <v>0</v>
      </c>
      <c r="G86" s="363"/>
      <c r="H86" s="363">
        <v>0</v>
      </c>
      <c r="I86" s="363">
        <v>0</v>
      </c>
      <c r="J86" s="363">
        <v>0</v>
      </c>
      <c r="K86" s="363"/>
      <c r="L86" s="334">
        <v>0</v>
      </c>
      <c r="M86" s="363"/>
      <c r="N86" s="395">
        <v>38930</v>
      </c>
      <c r="O86" s="445">
        <v>0</v>
      </c>
      <c r="P86" s="445">
        <v>0</v>
      </c>
      <c r="Q86" s="446">
        <v>0</v>
      </c>
      <c r="R86" s="407"/>
      <c r="S86" s="181"/>
      <c r="T86" s="181"/>
      <c r="U86" s="181"/>
      <c r="V86" s="181"/>
      <c r="W86" s="181"/>
      <c r="X86" s="181"/>
      <c r="Y86" s="181"/>
      <c r="Z86" s="181"/>
      <c r="AA86" s="181"/>
      <c r="AB86" s="181"/>
      <c r="AC86" s="181"/>
      <c r="AD86" s="181"/>
      <c r="AE86" s="181"/>
      <c r="AF86" s="181"/>
      <c r="AG86" s="181"/>
      <c r="AH86" s="181"/>
      <c r="AI86" s="181"/>
      <c r="AJ86" s="181"/>
      <c r="AK86" s="181"/>
      <c r="AL86" s="181"/>
      <c r="AM86" s="181"/>
      <c r="AN86" s="181"/>
      <c r="AO86" s="181"/>
      <c r="AP86" s="181"/>
      <c r="AQ86" s="181"/>
      <c r="AR86" s="181"/>
      <c r="AS86" s="181"/>
      <c r="AT86" s="181"/>
      <c r="AU86" s="181"/>
      <c r="AV86" s="181"/>
      <c r="AW86" s="181"/>
      <c r="AX86" s="181"/>
      <c r="AY86" s="181"/>
      <c r="AZ86" s="181"/>
      <c r="BA86" s="181"/>
    </row>
    <row r="87" spans="1:53" s="181" customFormat="1" ht="12.95" hidden="1" customHeight="1" x14ac:dyDescent="0.2">
      <c r="A87" s="397">
        <v>38961</v>
      </c>
      <c r="B87" s="364">
        <v>0</v>
      </c>
      <c r="C87" s="364">
        <v>0</v>
      </c>
      <c r="D87" s="364">
        <v>0</v>
      </c>
      <c r="E87" s="364"/>
      <c r="F87" s="336">
        <v>0</v>
      </c>
      <c r="G87" s="364"/>
      <c r="H87" s="364">
        <v>0</v>
      </c>
      <c r="I87" s="364">
        <v>0</v>
      </c>
      <c r="J87" s="364">
        <v>0</v>
      </c>
      <c r="K87" s="364"/>
      <c r="L87" s="336">
        <v>0</v>
      </c>
      <c r="M87" s="364"/>
      <c r="N87" s="397">
        <v>38961</v>
      </c>
      <c r="O87" s="448">
        <v>0</v>
      </c>
      <c r="P87" s="448">
        <v>0</v>
      </c>
      <c r="Q87" s="449">
        <v>0</v>
      </c>
      <c r="R87" s="407"/>
    </row>
    <row r="88" spans="1:53" s="181" customFormat="1" ht="12.95" hidden="1" customHeight="1" x14ac:dyDescent="0.2">
      <c r="A88" s="395">
        <v>38991</v>
      </c>
      <c r="B88" s="363">
        <v>0</v>
      </c>
      <c r="C88" s="363">
        <v>0</v>
      </c>
      <c r="D88" s="363">
        <v>0</v>
      </c>
      <c r="E88" s="363"/>
      <c r="F88" s="334">
        <v>0</v>
      </c>
      <c r="G88" s="363"/>
      <c r="H88" s="363">
        <v>0</v>
      </c>
      <c r="I88" s="363">
        <v>0</v>
      </c>
      <c r="J88" s="363">
        <v>0</v>
      </c>
      <c r="K88" s="363"/>
      <c r="L88" s="334">
        <v>0</v>
      </c>
      <c r="M88" s="363"/>
      <c r="N88" s="395">
        <v>38991</v>
      </c>
      <c r="O88" s="445">
        <v>0</v>
      </c>
      <c r="P88" s="445">
        <v>0</v>
      </c>
      <c r="Q88" s="446">
        <v>0</v>
      </c>
      <c r="R88" s="407"/>
    </row>
    <row r="89" spans="1:53" s="181" customFormat="1" ht="12.95" hidden="1" customHeight="1" x14ac:dyDescent="0.2">
      <c r="A89" s="395">
        <v>39022</v>
      </c>
      <c r="B89" s="363">
        <v>0</v>
      </c>
      <c r="C89" s="363">
        <v>0</v>
      </c>
      <c r="D89" s="363">
        <v>0</v>
      </c>
      <c r="E89" s="363"/>
      <c r="F89" s="334">
        <v>0</v>
      </c>
      <c r="G89" s="363"/>
      <c r="H89" s="363">
        <v>0</v>
      </c>
      <c r="I89" s="363">
        <v>0</v>
      </c>
      <c r="J89" s="363">
        <v>0</v>
      </c>
      <c r="K89" s="363"/>
      <c r="L89" s="334">
        <v>0</v>
      </c>
      <c r="M89" s="363"/>
      <c r="N89" s="395">
        <v>39022</v>
      </c>
      <c r="O89" s="445">
        <v>0</v>
      </c>
      <c r="P89" s="445">
        <v>0</v>
      </c>
      <c r="Q89" s="446">
        <v>0</v>
      </c>
      <c r="R89" s="407"/>
    </row>
    <row r="90" spans="1:53" s="181" customFormat="1" ht="12.95" hidden="1" customHeight="1" thickBot="1" x14ac:dyDescent="0.25">
      <c r="A90" s="399">
        <v>39052</v>
      </c>
      <c r="B90" s="365">
        <v>0</v>
      </c>
      <c r="C90" s="365">
        <v>0</v>
      </c>
      <c r="D90" s="365">
        <v>0</v>
      </c>
      <c r="E90" s="365"/>
      <c r="F90" s="338">
        <v>0</v>
      </c>
      <c r="G90" s="365"/>
      <c r="H90" s="365">
        <v>0</v>
      </c>
      <c r="I90" s="365">
        <v>0</v>
      </c>
      <c r="J90" s="365">
        <v>0</v>
      </c>
      <c r="K90" s="365"/>
      <c r="L90" s="338">
        <v>0</v>
      </c>
      <c r="M90" s="365"/>
      <c r="N90" s="399">
        <v>39052</v>
      </c>
      <c r="O90" s="451">
        <v>0</v>
      </c>
      <c r="P90" s="451">
        <v>0</v>
      </c>
      <c r="Q90" s="452">
        <v>0</v>
      </c>
      <c r="R90" s="407"/>
    </row>
    <row r="91" spans="1:53" s="181" customFormat="1" ht="12.95" hidden="1" customHeight="1" x14ac:dyDescent="0.2">
      <c r="A91" s="395">
        <v>39083</v>
      </c>
      <c r="B91" s="363">
        <v>0</v>
      </c>
      <c r="C91" s="363">
        <v>0</v>
      </c>
      <c r="D91" s="363">
        <v>0</v>
      </c>
      <c r="E91" s="363"/>
      <c r="F91" s="334">
        <v>0</v>
      </c>
      <c r="G91" s="363"/>
      <c r="H91" s="363">
        <v>0</v>
      </c>
      <c r="I91" s="363">
        <v>0</v>
      </c>
      <c r="J91" s="363">
        <v>0</v>
      </c>
      <c r="K91" s="363"/>
      <c r="L91" s="334">
        <v>0</v>
      </c>
      <c r="M91" s="363"/>
      <c r="N91" s="395">
        <v>39083</v>
      </c>
      <c r="O91" s="445">
        <v>0</v>
      </c>
      <c r="P91" s="445">
        <v>0</v>
      </c>
      <c r="Q91" s="446">
        <v>0</v>
      </c>
      <c r="R91" s="407"/>
    </row>
    <row r="92" spans="1:53" s="264" customFormat="1" ht="12.95" hidden="1" customHeight="1" thickBot="1" x14ac:dyDescent="0.25">
      <c r="A92" s="395">
        <v>39114</v>
      </c>
      <c r="B92" s="363">
        <v>0</v>
      </c>
      <c r="C92" s="363">
        <v>0</v>
      </c>
      <c r="D92" s="363">
        <v>0</v>
      </c>
      <c r="E92" s="363"/>
      <c r="F92" s="335">
        <v>0</v>
      </c>
      <c r="G92" s="396"/>
      <c r="H92" s="363">
        <v>0</v>
      </c>
      <c r="I92" s="363">
        <v>0</v>
      </c>
      <c r="J92" s="363">
        <v>0</v>
      </c>
      <c r="K92" s="363"/>
      <c r="L92" s="335">
        <v>0</v>
      </c>
      <c r="M92" s="396"/>
      <c r="N92" s="420">
        <v>39114</v>
      </c>
      <c r="O92" s="447">
        <v>0</v>
      </c>
      <c r="P92" s="447">
        <v>0</v>
      </c>
      <c r="Q92" s="447">
        <v>0</v>
      </c>
      <c r="R92" s="407"/>
      <c r="S92" s="181"/>
      <c r="T92" s="181"/>
      <c r="U92" s="181"/>
      <c r="V92" s="181"/>
      <c r="W92" s="181"/>
      <c r="X92" s="181"/>
      <c r="Y92" s="181"/>
      <c r="Z92" s="181"/>
      <c r="AA92" s="181"/>
      <c r="AB92" s="181"/>
      <c r="AC92" s="181"/>
      <c r="AD92" s="181"/>
      <c r="AE92" s="181"/>
      <c r="AF92" s="181"/>
      <c r="AG92" s="181"/>
      <c r="AH92" s="181"/>
      <c r="AI92" s="181"/>
      <c r="AJ92" s="181"/>
      <c r="AK92" s="181"/>
      <c r="AL92" s="181"/>
      <c r="AM92" s="181"/>
      <c r="AN92" s="181"/>
      <c r="AO92" s="181"/>
      <c r="AP92" s="181"/>
      <c r="AQ92" s="181"/>
      <c r="AR92" s="181"/>
      <c r="AS92" s="181"/>
      <c r="AT92" s="181"/>
      <c r="AU92" s="181"/>
      <c r="AV92" s="181"/>
      <c r="AW92" s="181"/>
      <c r="AX92" s="181"/>
      <c r="AY92" s="181"/>
      <c r="AZ92" s="181"/>
      <c r="BA92" s="181"/>
    </row>
    <row r="93" spans="1:53" s="181" customFormat="1" ht="12.95" hidden="1" customHeight="1" x14ac:dyDescent="0.2">
      <c r="A93" s="397">
        <v>39142</v>
      </c>
      <c r="B93" s="364">
        <v>0</v>
      </c>
      <c r="C93" s="364">
        <v>0</v>
      </c>
      <c r="D93" s="364">
        <v>0</v>
      </c>
      <c r="E93" s="364"/>
      <c r="F93" s="336">
        <v>0</v>
      </c>
      <c r="G93" s="364"/>
      <c r="H93" s="364">
        <v>0</v>
      </c>
      <c r="I93" s="364">
        <v>0</v>
      </c>
      <c r="J93" s="364">
        <v>0</v>
      </c>
      <c r="K93" s="364"/>
      <c r="L93" s="336">
        <v>0</v>
      </c>
      <c r="M93" s="364"/>
      <c r="N93" s="397">
        <v>39142</v>
      </c>
      <c r="O93" s="448">
        <v>0</v>
      </c>
      <c r="P93" s="448">
        <v>0</v>
      </c>
      <c r="Q93" s="449">
        <v>0</v>
      </c>
      <c r="R93" s="407"/>
    </row>
    <row r="94" spans="1:53" s="181" customFormat="1" ht="12.95" hidden="1" customHeight="1" x14ac:dyDescent="0.2">
      <c r="A94" s="395">
        <v>39173</v>
      </c>
      <c r="B94" s="363">
        <v>0</v>
      </c>
      <c r="C94" s="363">
        <v>0</v>
      </c>
      <c r="D94" s="363">
        <v>0</v>
      </c>
      <c r="E94" s="363"/>
      <c r="F94" s="337">
        <v>0</v>
      </c>
      <c r="G94" s="363"/>
      <c r="H94" s="363">
        <v>0</v>
      </c>
      <c r="I94" s="363">
        <v>0</v>
      </c>
      <c r="J94" s="363">
        <v>0</v>
      </c>
      <c r="K94" s="363"/>
      <c r="L94" s="337">
        <v>0</v>
      </c>
      <c r="M94" s="363"/>
      <c r="N94" s="395">
        <v>39173</v>
      </c>
      <c r="O94" s="445">
        <v>0</v>
      </c>
      <c r="P94" s="445">
        <v>0</v>
      </c>
      <c r="Q94" s="450">
        <v>0</v>
      </c>
      <c r="R94" s="407"/>
    </row>
    <row r="95" spans="1:53" s="181" customFormat="1" ht="12.95" hidden="1" customHeight="1" x14ac:dyDescent="0.2">
      <c r="A95" s="395">
        <v>39203</v>
      </c>
      <c r="B95" s="363">
        <v>0</v>
      </c>
      <c r="C95" s="363">
        <v>0</v>
      </c>
      <c r="D95" s="363">
        <v>0</v>
      </c>
      <c r="E95" s="363"/>
      <c r="F95" s="334">
        <v>0</v>
      </c>
      <c r="G95" s="363"/>
      <c r="H95" s="363">
        <v>0</v>
      </c>
      <c r="I95" s="363">
        <v>0</v>
      </c>
      <c r="J95" s="363">
        <v>0</v>
      </c>
      <c r="K95" s="363"/>
      <c r="L95" s="334">
        <v>0</v>
      </c>
      <c r="M95" s="363"/>
      <c r="N95" s="395">
        <v>39203</v>
      </c>
      <c r="O95" s="445">
        <v>0</v>
      </c>
      <c r="P95" s="445">
        <v>0</v>
      </c>
      <c r="Q95" s="446">
        <v>0</v>
      </c>
      <c r="R95" s="407"/>
    </row>
    <row r="96" spans="1:53" s="181" customFormat="1" ht="12.95" hidden="1" customHeight="1" x14ac:dyDescent="0.2">
      <c r="A96" s="397">
        <v>39234</v>
      </c>
      <c r="B96" s="364">
        <v>0</v>
      </c>
      <c r="C96" s="364">
        <v>0</v>
      </c>
      <c r="D96" s="364">
        <v>0</v>
      </c>
      <c r="E96" s="364"/>
      <c r="F96" s="336">
        <v>0</v>
      </c>
      <c r="G96" s="364"/>
      <c r="H96" s="364">
        <v>0</v>
      </c>
      <c r="I96" s="364">
        <v>0</v>
      </c>
      <c r="J96" s="364">
        <v>0</v>
      </c>
      <c r="K96" s="364"/>
      <c r="L96" s="336">
        <v>0</v>
      </c>
      <c r="M96" s="364"/>
      <c r="N96" s="397">
        <v>39234</v>
      </c>
      <c r="O96" s="448">
        <v>0</v>
      </c>
      <c r="P96" s="448">
        <v>0</v>
      </c>
      <c r="Q96" s="449">
        <v>0</v>
      </c>
      <c r="R96" s="407"/>
    </row>
    <row r="97" spans="1:53" s="181" customFormat="1" ht="12.95" hidden="1" customHeight="1" x14ac:dyDescent="0.2">
      <c r="A97" s="395">
        <v>39264</v>
      </c>
      <c r="B97" s="363">
        <v>0</v>
      </c>
      <c r="C97" s="363">
        <v>0</v>
      </c>
      <c r="D97" s="363">
        <v>0</v>
      </c>
      <c r="E97" s="363"/>
      <c r="F97" s="334">
        <v>0</v>
      </c>
      <c r="G97" s="363"/>
      <c r="H97" s="363">
        <v>0</v>
      </c>
      <c r="I97" s="363">
        <v>0</v>
      </c>
      <c r="J97" s="363">
        <v>0</v>
      </c>
      <c r="K97" s="363"/>
      <c r="L97" s="334">
        <v>0</v>
      </c>
      <c r="M97" s="363"/>
      <c r="N97" s="395">
        <v>39264</v>
      </c>
      <c r="O97" s="445">
        <v>0</v>
      </c>
      <c r="P97" s="445">
        <v>0</v>
      </c>
      <c r="Q97" s="446">
        <v>0</v>
      </c>
      <c r="R97" s="407"/>
    </row>
    <row r="98" spans="1:53" s="260" customFormat="1" ht="12.95" hidden="1" customHeight="1" x14ac:dyDescent="0.2">
      <c r="A98" s="395">
        <v>39295</v>
      </c>
      <c r="B98" s="363">
        <v>0</v>
      </c>
      <c r="C98" s="363">
        <v>0</v>
      </c>
      <c r="D98" s="363">
        <v>0</v>
      </c>
      <c r="E98" s="363"/>
      <c r="F98" s="334">
        <v>0</v>
      </c>
      <c r="G98" s="363"/>
      <c r="H98" s="363">
        <v>0</v>
      </c>
      <c r="I98" s="363">
        <v>0</v>
      </c>
      <c r="J98" s="363">
        <v>0</v>
      </c>
      <c r="K98" s="363"/>
      <c r="L98" s="334">
        <v>0</v>
      </c>
      <c r="M98" s="363"/>
      <c r="N98" s="395">
        <v>39295</v>
      </c>
      <c r="O98" s="445">
        <v>0</v>
      </c>
      <c r="P98" s="445">
        <v>0</v>
      </c>
      <c r="Q98" s="446">
        <v>0</v>
      </c>
      <c r="R98" s="407"/>
      <c r="S98" s="181"/>
      <c r="T98" s="181"/>
      <c r="U98" s="181"/>
      <c r="V98" s="181"/>
      <c r="W98" s="181"/>
      <c r="X98" s="181"/>
      <c r="Y98" s="181"/>
      <c r="Z98" s="181"/>
      <c r="AA98" s="181"/>
      <c r="AB98" s="181"/>
      <c r="AC98" s="181"/>
      <c r="AD98" s="181"/>
      <c r="AE98" s="181"/>
      <c r="AF98" s="181"/>
      <c r="AG98" s="181"/>
      <c r="AH98" s="181"/>
      <c r="AI98" s="181"/>
      <c r="AJ98" s="181"/>
      <c r="AK98" s="181"/>
      <c r="AL98" s="181"/>
      <c r="AM98" s="181"/>
      <c r="AN98" s="181"/>
      <c r="AO98" s="181"/>
      <c r="AP98" s="181"/>
      <c r="AQ98" s="181"/>
      <c r="AR98" s="181"/>
      <c r="AS98" s="181"/>
      <c r="AT98" s="181"/>
      <c r="AU98" s="181"/>
      <c r="AV98" s="181"/>
      <c r="AW98" s="181"/>
      <c r="AX98" s="181"/>
      <c r="AY98" s="181"/>
      <c r="AZ98" s="181"/>
      <c r="BA98" s="181"/>
    </row>
    <row r="99" spans="1:53" s="181" customFormat="1" ht="12.95" hidden="1" customHeight="1" x14ac:dyDescent="0.2">
      <c r="A99" s="397">
        <v>39326</v>
      </c>
      <c r="B99" s="364">
        <v>0</v>
      </c>
      <c r="C99" s="364">
        <v>0</v>
      </c>
      <c r="D99" s="364">
        <v>0</v>
      </c>
      <c r="E99" s="364"/>
      <c r="F99" s="336">
        <v>0</v>
      </c>
      <c r="G99" s="364"/>
      <c r="H99" s="364">
        <v>0</v>
      </c>
      <c r="I99" s="364">
        <v>0</v>
      </c>
      <c r="J99" s="364">
        <v>0</v>
      </c>
      <c r="K99" s="364"/>
      <c r="L99" s="336">
        <v>0</v>
      </c>
      <c r="M99" s="364"/>
      <c r="N99" s="397">
        <v>39326</v>
      </c>
      <c r="O99" s="448">
        <v>0</v>
      </c>
      <c r="P99" s="448">
        <v>0</v>
      </c>
      <c r="Q99" s="449">
        <v>0</v>
      </c>
      <c r="R99" s="407"/>
    </row>
    <row r="100" spans="1:53" s="181" customFormat="1" ht="12.95" hidden="1" customHeight="1" x14ac:dyDescent="0.2">
      <c r="A100" s="395">
        <v>39356</v>
      </c>
      <c r="B100" s="363">
        <v>0</v>
      </c>
      <c r="C100" s="363">
        <v>0</v>
      </c>
      <c r="D100" s="363">
        <v>0</v>
      </c>
      <c r="E100" s="363"/>
      <c r="F100" s="334">
        <v>0</v>
      </c>
      <c r="G100" s="363"/>
      <c r="H100" s="363">
        <v>0</v>
      </c>
      <c r="I100" s="363">
        <v>0</v>
      </c>
      <c r="J100" s="363">
        <v>0</v>
      </c>
      <c r="K100" s="363"/>
      <c r="L100" s="334">
        <v>0</v>
      </c>
      <c r="M100" s="363"/>
      <c r="N100" s="395">
        <v>39356</v>
      </c>
      <c r="O100" s="445">
        <v>0</v>
      </c>
      <c r="P100" s="445">
        <v>0</v>
      </c>
      <c r="Q100" s="446">
        <v>0</v>
      </c>
      <c r="R100" s="407"/>
    </row>
    <row r="101" spans="1:53" s="181" customFormat="1" ht="12.95" hidden="1" customHeight="1" x14ac:dyDescent="0.2">
      <c r="A101" s="395">
        <v>39387</v>
      </c>
      <c r="B101" s="363">
        <v>0</v>
      </c>
      <c r="C101" s="363">
        <v>0</v>
      </c>
      <c r="D101" s="363">
        <v>0</v>
      </c>
      <c r="E101" s="363"/>
      <c r="F101" s="334">
        <v>0</v>
      </c>
      <c r="G101" s="363"/>
      <c r="H101" s="363">
        <v>0</v>
      </c>
      <c r="I101" s="363">
        <v>0</v>
      </c>
      <c r="J101" s="363">
        <v>0</v>
      </c>
      <c r="K101" s="363"/>
      <c r="L101" s="334">
        <v>0</v>
      </c>
      <c r="M101" s="363"/>
      <c r="N101" s="395">
        <v>39387</v>
      </c>
      <c r="O101" s="445">
        <v>0</v>
      </c>
      <c r="P101" s="445">
        <v>0</v>
      </c>
      <c r="Q101" s="446">
        <v>0</v>
      </c>
      <c r="R101" s="407"/>
    </row>
    <row r="102" spans="1:53" s="181" customFormat="1" ht="12.95" hidden="1" customHeight="1" thickBot="1" x14ac:dyDescent="0.25">
      <c r="A102" s="399">
        <v>39417</v>
      </c>
      <c r="B102" s="365">
        <v>0</v>
      </c>
      <c r="C102" s="365">
        <v>0</v>
      </c>
      <c r="D102" s="365">
        <v>0</v>
      </c>
      <c r="E102" s="365"/>
      <c r="F102" s="338">
        <v>0</v>
      </c>
      <c r="G102" s="365"/>
      <c r="H102" s="365">
        <v>0</v>
      </c>
      <c r="I102" s="365">
        <v>0</v>
      </c>
      <c r="J102" s="365">
        <v>0</v>
      </c>
      <c r="K102" s="365"/>
      <c r="L102" s="338">
        <v>0</v>
      </c>
      <c r="M102" s="365"/>
      <c r="N102" s="399">
        <v>39417</v>
      </c>
      <c r="O102" s="451">
        <v>0</v>
      </c>
      <c r="P102" s="451">
        <v>0</v>
      </c>
      <c r="Q102" s="452">
        <v>0</v>
      </c>
      <c r="R102" s="407"/>
    </row>
    <row r="103" spans="1:53" s="181" customFormat="1" ht="12.95" hidden="1" customHeight="1" x14ac:dyDescent="0.2">
      <c r="A103" s="395">
        <v>39448</v>
      </c>
      <c r="B103" s="363">
        <v>0</v>
      </c>
      <c r="C103" s="363">
        <v>0</v>
      </c>
      <c r="D103" s="363">
        <v>0</v>
      </c>
      <c r="E103" s="363"/>
      <c r="F103" s="334">
        <v>0</v>
      </c>
      <c r="G103" s="363"/>
      <c r="H103" s="363">
        <v>0</v>
      </c>
      <c r="I103" s="363">
        <v>0</v>
      </c>
      <c r="J103" s="363">
        <v>0</v>
      </c>
      <c r="K103" s="363"/>
      <c r="L103" s="334">
        <v>0</v>
      </c>
      <c r="M103" s="363"/>
      <c r="N103" s="395">
        <v>39448</v>
      </c>
      <c r="O103" s="445">
        <v>0</v>
      </c>
      <c r="P103" s="445">
        <v>0</v>
      </c>
      <c r="Q103" s="446">
        <v>0</v>
      </c>
      <c r="R103" s="407"/>
    </row>
    <row r="104" spans="1:53" s="264" customFormat="1" ht="12.95" hidden="1" customHeight="1" thickBot="1" x14ac:dyDescent="0.25">
      <c r="A104" s="395">
        <v>39479</v>
      </c>
      <c r="B104" s="363">
        <v>0</v>
      </c>
      <c r="C104" s="363">
        <v>0</v>
      </c>
      <c r="D104" s="363">
        <v>0</v>
      </c>
      <c r="E104" s="363"/>
      <c r="F104" s="335">
        <v>0</v>
      </c>
      <c r="G104" s="396"/>
      <c r="H104" s="363">
        <v>0</v>
      </c>
      <c r="I104" s="363">
        <v>0</v>
      </c>
      <c r="J104" s="363">
        <v>0</v>
      </c>
      <c r="K104" s="363"/>
      <c r="L104" s="335">
        <v>0</v>
      </c>
      <c r="M104" s="396"/>
      <c r="N104" s="420">
        <v>39479</v>
      </c>
      <c r="O104" s="447">
        <v>0</v>
      </c>
      <c r="P104" s="447">
        <v>0</v>
      </c>
      <c r="Q104" s="447">
        <v>0</v>
      </c>
      <c r="R104" s="407"/>
      <c r="S104" s="181"/>
      <c r="T104" s="181"/>
      <c r="U104" s="181"/>
      <c r="V104" s="181"/>
      <c r="W104" s="181"/>
      <c r="X104" s="181"/>
      <c r="Y104" s="181"/>
      <c r="Z104" s="181"/>
      <c r="AA104" s="181"/>
      <c r="AB104" s="181"/>
      <c r="AC104" s="181"/>
      <c r="AD104" s="181"/>
      <c r="AE104" s="181"/>
      <c r="AF104" s="181"/>
      <c r="AG104" s="181"/>
      <c r="AH104" s="181"/>
      <c r="AI104" s="181"/>
      <c r="AJ104" s="181"/>
      <c r="AK104" s="181"/>
      <c r="AL104" s="181"/>
      <c r="AM104" s="181"/>
      <c r="AN104" s="181"/>
      <c r="AO104" s="181"/>
      <c r="AP104" s="181"/>
      <c r="AQ104" s="181"/>
      <c r="AR104" s="181"/>
      <c r="AS104" s="181"/>
      <c r="AT104" s="181"/>
      <c r="AU104" s="181"/>
      <c r="AV104" s="181"/>
      <c r="AW104" s="181"/>
      <c r="AX104" s="181"/>
      <c r="AY104" s="181"/>
      <c r="AZ104" s="181"/>
      <c r="BA104" s="181"/>
    </row>
    <row r="105" spans="1:53" s="181" customFormat="1" ht="12.95" hidden="1" customHeight="1" x14ac:dyDescent="0.2">
      <c r="A105" s="397">
        <v>39508</v>
      </c>
      <c r="B105" s="364">
        <v>0</v>
      </c>
      <c r="C105" s="364">
        <v>0</v>
      </c>
      <c r="D105" s="364">
        <v>0</v>
      </c>
      <c r="E105" s="364"/>
      <c r="F105" s="336">
        <v>0</v>
      </c>
      <c r="G105" s="364"/>
      <c r="H105" s="364">
        <v>0</v>
      </c>
      <c r="I105" s="364">
        <v>0</v>
      </c>
      <c r="J105" s="364">
        <v>0</v>
      </c>
      <c r="K105" s="364"/>
      <c r="L105" s="336">
        <v>0</v>
      </c>
      <c r="M105" s="364"/>
      <c r="N105" s="397">
        <v>39508</v>
      </c>
      <c r="O105" s="448">
        <v>0</v>
      </c>
      <c r="P105" s="448">
        <v>0</v>
      </c>
      <c r="Q105" s="449">
        <v>0</v>
      </c>
      <c r="R105" s="407"/>
    </row>
    <row r="106" spans="1:53" s="181" customFormat="1" ht="12.95" hidden="1" customHeight="1" x14ac:dyDescent="0.2">
      <c r="A106" s="395">
        <v>39539</v>
      </c>
      <c r="B106" s="363">
        <v>0</v>
      </c>
      <c r="C106" s="363">
        <v>0</v>
      </c>
      <c r="D106" s="363">
        <v>0</v>
      </c>
      <c r="E106" s="363"/>
      <c r="F106" s="337">
        <v>0</v>
      </c>
      <c r="G106" s="363"/>
      <c r="H106" s="363">
        <v>0</v>
      </c>
      <c r="I106" s="363">
        <v>0</v>
      </c>
      <c r="J106" s="363">
        <v>0</v>
      </c>
      <c r="K106" s="363"/>
      <c r="L106" s="337">
        <v>0</v>
      </c>
      <c r="M106" s="363"/>
      <c r="N106" s="395">
        <v>39539</v>
      </c>
      <c r="O106" s="445">
        <v>0</v>
      </c>
      <c r="P106" s="445">
        <v>0</v>
      </c>
      <c r="Q106" s="450">
        <v>0</v>
      </c>
      <c r="R106" s="407"/>
    </row>
    <row r="107" spans="1:53" s="181" customFormat="1" ht="12.95" hidden="1" customHeight="1" x14ac:dyDescent="0.2">
      <c r="A107" s="395">
        <v>39569</v>
      </c>
      <c r="B107" s="363">
        <v>0</v>
      </c>
      <c r="C107" s="363">
        <v>0</v>
      </c>
      <c r="D107" s="363">
        <v>0</v>
      </c>
      <c r="E107" s="363"/>
      <c r="F107" s="334">
        <v>0</v>
      </c>
      <c r="G107" s="363"/>
      <c r="H107" s="363">
        <v>0</v>
      </c>
      <c r="I107" s="363">
        <v>0</v>
      </c>
      <c r="J107" s="363">
        <v>0</v>
      </c>
      <c r="K107" s="363"/>
      <c r="L107" s="334">
        <v>0</v>
      </c>
      <c r="M107" s="363"/>
      <c r="N107" s="395">
        <v>39569</v>
      </c>
      <c r="O107" s="445">
        <v>0</v>
      </c>
      <c r="P107" s="445">
        <v>0</v>
      </c>
      <c r="Q107" s="446">
        <v>0</v>
      </c>
      <c r="R107" s="407"/>
    </row>
    <row r="108" spans="1:53" s="181" customFormat="1" ht="12.95" hidden="1" customHeight="1" x14ac:dyDescent="0.2">
      <c r="A108" s="397">
        <v>39600</v>
      </c>
      <c r="B108" s="364">
        <v>0</v>
      </c>
      <c r="C108" s="364">
        <v>0</v>
      </c>
      <c r="D108" s="364">
        <v>0</v>
      </c>
      <c r="E108" s="364"/>
      <c r="F108" s="336">
        <v>0</v>
      </c>
      <c r="G108" s="364"/>
      <c r="H108" s="364">
        <v>0</v>
      </c>
      <c r="I108" s="364">
        <v>0</v>
      </c>
      <c r="J108" s="364">
        <v>0</v>
      </c>
      <c r="K108" s="364"/>
      <c r="L108" s="336">
        <v>0</v>
      </c>
      <c r="M108" s="364"/>
      <c r="N108" s="397">
        <v>39600</v>
      </c>
      <c r="O108" s="448">
        <v>0</v>
      </c>
      <c r="P108" s="448">
        <v>0</v>
      </c>
      <c r="Q108" s="449">
        <v>0</v>
      </c>
      <c r="R108" s="407"/>
    </row>
    <row r="109" spans="1:53" s="181" customFormat="1" ht="12.95" hidden="1" customHeight="1" x14ac:dyDescent="0.2">
      <c r="A109" s="395">
        <v>39630</v>
      </c>
      <c r="B109" s="363">
        <v>0</v>
      </c>
      <c r="C109" s="363">
        <v>0</v>
      </c>
      <c r="D109" s="363">
        <v>0</v>
      </c>
      <c r="E109" s="363"/>
      <c r="F109" s="334">
        <v>0</v>
      </c>
      <c r="G109" s="363"/>
      <c r="H109" s="363">
        <v>0</v>
      </c>
      <c r="I109" s="363">
        <v>0</v>
      </c>
      <c r="J109" s="363">
        <v>0</v>
      </c>
      <c r="K109" s="363"/>
      <c r="L109" s="334">
        <v>0</v>
      </c>
      <c r="M109" s="363"/>
      <c r="N109" s="395">
        <v>39630</v>
      </c>
      <c r="O109" s="445">
        <v>0</v>
      </c>
      <c r="P109" s="445">
        <v>0</v>
      </c>
      <c r="Q109" s="446">
        <v>0</v>
      </c>
      <c r="R109" s="407"/>
    </row>
    <row r="110" spans="1:53" s="181" customFormat="1" ht="12.95" hidden="1" customHeight="1" x14ac:dyDescent="0.2">
      <c r="A110" s="395">
        <v>39661</v>
      </c>
      <c r="B110" s="363">
        <v>0</v>
      </c>
      <c r="C110" s="363">
        <v>0</v>
      </c>
      <c r="D110" s="363">
        <v>0</v>
      </c>
      <c r="E110" s="363"/>
      <c r="F110" s="334">
        <v>0</v>
      </c>
      <c r="G110" s="363"/>
      <c r="H110" s="363">
        <v>0</v>
      </c>
      <c r="I110" s="363">
        <v>0</v>
      </c>
      <c r="J110" s="363">
        <v>0</v>
      </c>
      <c r="K110" s="363"/>
      <c r="L110" s="334">
        <v>0</v>
      </c>
      <c r="M110" s="363"/>
      <c r="N110" s="395">
        <v>39661</v>
      </c>
      <c r="O110" s="445">
        <v>0</v>
      </c>
      <c r="P110" s="445">
        <v>0</v>
      </c>
      <c r="Q110" s="446">
        <v>0</v>
      </c>
      <c r="R110" s="407"/>
    </row>
    <row r="111" spans="1:53" s="181" customFormat="1" ht="12.95" hidden="1" customHeight="1" x14ac:dyDescent="0.2">
      <c r="A111" s="397">
        <v>39692</v>
      </c>
      <c r="B111" s="364">
        <v>0</v>
      </c>
      <c r="C111" s="364">
        <v>0</v>
      </c>
      <c r="D111" s="364">
        <v>0</v>
      </c>
      <c r="E111" s="364"/>
      <c r="F111" s="336">
        <v>0</v>
      </c>
      <c r="G111" s="364"/>
      <c r="H111" s="364">
        <v>0</v>
      </c>
      <c r="I111" s="364">
        <v>0</v>
      </c>
      <c r="J111" s="364">
        <v>0</v>
      </c>
      <c r="K111" s="364"/>
      <c r="L111" s="336">
        <v>0</v>
      </c>
      <c r="M111" s="364"/>
      <c r="N111" s="397">
        <v>39692</v>
      </c>
      <c r="O111" s="448">
        <v>0</v>
      </c>
      <c r="P111" s="448">
        <v>0</v>
      </c>
      <c r="Q111" s="449">
        <v>0</v>
      </c>
      <c r="R111" s="407"/>
    </row>
    <row r="112" spans="1:53" s="181" customFormat="1" ht="12.95" hidden="1" customHeight="1" x14ac:dyDescent="0.2">
      <c r="A112" s="395">
        <v>39722</v>
      </c>
      <c r="B112" s="363">
        <v>0</v>
      </c>
      <c r="C112" s="363">
        <v>0</v>
      </c>
      <c r="D112" s="363">
        <v>0</v>
      </c>
      <c r="E112" s="363"/>
      <c r="F112" s="334">
        <v>0</v>
      </c>
      <c r="G112" s="363"/>
      <c r="H112" s="363">
        <v>0</v>
      </c>
      <c r="I112" s="363">
        <v>0</v>
      </c>
      <c r="J112" s="363">
        <v>0</v>
      </c>
      <c r="K112" s="363"/>
      <c r="L112" s="334">
        <v>0</v>
      </c>
      <c r="M112" s="363"/>
      <c r="N112" s="395">
        <v>39722</v>
      </c>
      <c r="O112" s="445">
        <v>0</v>
      </c>
      <c r="P112" s="445">
        <v>0</v>
      </c>
      <c r="Q112" s="446">
        <v>0</v>
      </c>
      <c r="R112" s="407"/>
    </row>
    <row r="113" spans="1:18" s="181" customFormat="1" ht="12.95" hidden="1" customHeight="1" x14ac:dyDescent="0.2">
      <c r="A113" s="395">
        <v>39753</v>
      </c>
      <c r="B113" s="363">
        <v>0</v>
      </c>
      <c r="C113" s="363">
        <v>0</v>
      </c>
      <c r="D113" s="363">
        <v>0</v>
      </c>
      <c r="E113" s="363"/>
      <c r="F113" s="334">
        <v>0</v>
      </c>
      <c r="G113" s="363"/>
      <c r="H113" s="363">
        <v>0</v>
      </c>
      <c r="I113" s="363">
        <v>0</v>
      </c>
      <c r="J113" s="363">
        <v>0</v>
      </c>
      <c r="K113" s="363"/>
      <c r="L113" s="334">
        <v>0</v>
      </c>
      <c r="M113" s="363"/>
      <c r="N113" s="395">
        <v>39753</v>
      </c>
      <c r="O113" s="445">
        <v>0</v>
      </c>
      <c r="P113" s="445">
        <v>0</v>
      </c>
      <c r="Q113" s="446">
        <v>0</v>
      </c>
      <c r="R113" s="407"/>
    </row>
    <row r="114" spans="1:18" s="181" customFormat="1" ht="12.95" hidden="1" customHeight="1" thickBot="1" x14ac:dyDescent="0.25">
      <c r="A114" s="399">
        <v>39783</v>
      </c>
      <c r="B114" s="365">
        <v>0</v>
      </c>
      <c r="C114" s="365">
        <v>0</v>
      </c>
      <c r="D114" s="365">
        <v>0</v>
      </c>
      <c r="E114" s="365"/>
      <c r="F114" s="338">
        <v>0</v>
      </c>
      <c r="G114" s="365"/>
      <c r="H114" s="365">
        <v>0</v>
      </c>
      <c r="I114" s="365">
        <v>0</v>
      </c>
      <c r="J114" s="365">
        <v>0</v>
      </c>
      <c r="K114" s="365"/>
      <c r="L114" s="338">
        <v>0</v>
      </c>
      <c r="M114" s="365"/>
      <c r="N114" s="399">
        <v>39783</v>
      </c>
      <c r="O114" s="451">
        <v>0</v>
      </c>
      <c r="P114" s="451">
        <v>0</v>
      </c>
      <c r="Q114" s="452">
        <v>0</v>
      </c>
      <c r="R114" s="407"/>
    </row>
    <row r="115" spans="1:18" s="181" customFormat="1" ht="12.95" hidden="1" customHeight="1" x14ac:dyDescent="0.2">
      <c r="A115" s="395">
        <v>39814</v>
      </c>
      <c r="B115" s="363">
        <v>0</v>
      </c>
      <c r="C115" s="363">
        <v>0</v>
      </c>
      <c r="D115" s="363">
        <v>0</v>
      </c>
      <c r="E115" s="363"/>
      <c r="F115" s="334">
        <v>0</v>
      </c>
      <c r="G115" s="363"/>
      <c r="H115" s="363">
        <v>0</v>
      </c>
      <c r="I115" s="363">
        <v>0</v>
      </c>
      <c r="J115" s="363">
        <v>0</v>
      </c>
      <c r="K115" s="363"/>
      <c r="L115" s="334">
        <v>0</v>
      </c>
      <c r="M115" s="363"/>
      <c r="N115" s="395">
        <v>39814</v>
      </c>
      <c r="O115" s="445">
        <v>0</v>
      </c>
      <c r="P115" s="445">
        <v>0</v>
      </c>
      <c r="Q115" s="446">
        <v>0</v>
      </c>
      <c r="R115" s="407"/>
    </row>
    <row r="116" spans="1:18" s="181" customFormat="1" ht="12.95" hidden="1" customHeight="1" x14ac:dyDescent="0.2">
      <c r="A116" s="395">
        <v>39845</v>
      </c>
      <c r="B116" s="363">
        <v>0</v>
      </c>
      <c r="C116" s="363">
        <v>0</v>
      </c>
      <c r="D116" s="363">
        <v>0</v>
      </c>
      <c r="E116" s="363"/>
      <c r="F116" s="334">
        <v>0</v>
      </c>
      <c r="G116" s="363"/>
      <c r="H116" s="363">
        <v>0</v>
      </c>
      <c r="I116" s="363">
        <v>0</v>
      </c>
      <c r="J116" s="363">
        <v>0</v>
      </c>
      <c r="K116" s="363"/>
      <c r="L116" s="334">
        <v>0</v>
      </c>
      <c r="M116" s="363"/>
      <c r="N116" s="395">
        <v>39845</v>
      </c>
      <c r="O116" s="445">
        <v>0</v>
      </c>
      <c r="P116" s="445">
        <v>0</v>
      </c>
      <c r="Q116" s="446">
        <v>0</v>
      </c>
      <c r="R116" s="407"/>
    </row>
    <row r="117" spans="1:18" s="181" customFormat="1" ht="12.95" hidden="1" customHeight="1" x14ac:dyDescent="0.2">
      <c r="A117" s="397">
        <v>39873</v>
      </c>
      <c r="B117" s="364">
        <v>0</v>
      </c>
      <c r="C117" s="364">
        <v>0</v>
      </c>
      <c r="D117" s="364">
        <v>0</v>
      </c>
      <c r="E117" s="364"/>
      <c r="F117" s="336">
        <v>0</v>
      </c>
      <c r="G117" s="364"/>
      <c r="H117" s="364">
        <v>0</v>
      </c>
      <c r="I117" s="364">
        <v>0</v>
      </c>
      <c r="J117" s="364">
        <v>0</v>
      </c>
      <c r="K117" s="364"/>
      <c r="L117" s="336">
        <v>0</v>
      </c>
      <c r="M117" s="364"/>
      <c r="N117" s="397">
        <v>39873</v>
      </c>
      <c r="O117" s="448">
        <v>0</v>
      </c>
      <c r="P117" s="448">
        <v>0</v>
      </c>
      <c r="Q117" s="449">
        <v>0</v>
      </c>
      <c r="R117" s="407"/>
    </row>
    <row r="118" spans="1:18" s="181" customFormat="1" ht="12.95" hidden="1" customHeight="1" x14ac:dyDescent="0.2">
      <c r="A118" s="395">
        <v>39904</v>
      </c>
      <c r="B118" s="363">
        <v>0</v>
      </c>
      <c r="C118" s="363">
        <v>0</v>
      </c>
      <c r="D118" s="363">
        <v>0</v>
      </c>
      <c r="E118" s="363"/>
      <c r="F118" s="334">
        <v>0</v>
      </c>
      <c r="G118" s="363"/>
      <c r="H118" s="363">
        <v>0</v>
      </c>
      <c r="I118" s="363">
        <v>0</v>
      </c>
      <c r="J118" s="363">
        <v>0</v>
      </c>
      <c r="K118" s="363"/>
      <c r="L118" s="334">
        <v>0</v>
      </c>
      <c r="M118" s="363"/>
      <c r="N118" s="395">
        <v>39904</v>
      </c>
      <c r="O118" s="445">
        <v>0</v>
      </c>
      <c r="P118" s="445">
        <v>0</v>
      </c>
      <c r="Q118" s="446">
        <v>0</v>
      </c>
      <c r="R118" s="407"/>
    </row>
    <row r="119" spans="1:18" s="181" customFormat="1" ht="12.95" hidden="1" customHeight="1" x14ac:dyDescent="0.2">
      <c r="A119" s="395">
        <v>39934</v>
      </c>
      <c r="B119" s="363">
        <v>0</v>
      </c>
      <c r="C119" s="363">
        <v>0</v>
      </c>
      <c r="D119" s="363">
        <v>0</v>
      </c>
      <c r="E119" s="363"/>
      <c r="F119" s="334">
        <v>0</v>
      </c>
      <c r="G119" s="363"/>
      <c r="H119" s="363">
        <v>0</v>
      </c>
      <c r="I119" s="363">
        <v>0</v>
      </c>
      <c r="J119" s="363">
        <v>0</v>
      </c>
      <c r="K119" s="363"/>
      <c r="L119" s="334">
        <v>0</v>
      </c>
      <c r="M119" s="363"/>
      <c r="N119" s="395">
        <v>39934</v>
      </c>
      <c r="O119" s="445">
        <v>0</v>
      </c>
      <c r="P119" s="445">
        <v>0</v>
      </c>
      <c r="Q119" s="446">
        <v>0</v>
      </c>
      <c r="R119" s="407"/>
    </row>
    <row r="120" spans="1:18" s="181" customFormat="1" ht="12.95" hidden="1" customHeight="1" x14ac:dyDescent="0.2">
      <c r="A120" s="397">
        <v>39965</v>
      </c>
      <c r="B120" s="364">
        <v>0</v>
      </c>
      <c r="C120" s="364">
        <v>0</v>
      </c>
      <c r="D120" s="364">
        <v>0</v>
      </c>
      <c r="E120" s="364"/>
      <c r="F120" s="336">
        <v>0</v>
      </c>
      <c r="G120" s="364"/>
      <c r="H120" s="364">
        <v>0</v>
      </c>
      <c r="I120" s="364">
        <v>0</v>
      </c>
      <c r="J120" s="364">
        <v>0</v>
      </c>
      <c r="K120" s="364"/>
      <c r="L120" s="336">
        <v>0</v>
      </c>
      <c r="M120" s="364"/>
      <c r="N120" s="397">
        <v>39965</v>
      </c>
      <c r="O120" s="448">
        <v>0</v>
      </c>
      <c r="P120" s="448">
        <v>0</v>
      </c>
      <c r="Q120" s="449">
        <v>0</v>
      </c>
      <c r="R120" s="407"/>
    </row>
    <row r="121" spans="1:18" s="181" customFormat="1" ht="12.95" hidden="1" customHeight="1" x14ac:dyDescent="0.2">
      <c r="A121" s="395">
        <v>39995</v>
      </c>
      <c r="B121" s="363">
        <v>0</v>
      </c>
      <c r="C121" s="363">
        <v>0</v>
      </c>
      <c r="D121" s="363">
        <v>0</v>
      </c>
      <c r="E121" s="363"/>
      <c r="F121" s="334">
        <v>0</v>
      </c>
      <c r="G121" s="363"/>
      <c r="H121" s="363">
        <v>0</v>
      </c>
      <c r="I121" s="363">
        <v>0</v>
      </c>
      <c r="J121" s="363">
        <v>0</v>
      </c>
      <c r="K121" s="363"/>
      <c r="L121" s="334">
        <v>0</v>
      </c>
      <c r="M121" s="363"/>
      <c r="N121" s="395">
        <v>39995</v>
      </c>
      <c r="O121" s="445">
        <v>0</v>
      </c>
      <c r="P121" s="445">
        <v>0</v>
      </c>
      <c r="Q121" s="446">
        <v>0</v>
      </c>
      <c r="R121" s="407"/>
    </row>
    <row r="122" spans="1:18" s="181" customFormat="1" ht="12.95" hidden="1" customHeight="1" x14ac:dyDescent="0.2">
      <c r="A122" s="395">
        <v>40026</v>
      </c>
      <c r="B122" s="363">
        <v>0</v>
      </c>
      <c r="C122" s="363">
        <v>0</v>
      </c>
      <c r="D122" s="363">
        <v>0</v>
      </c>
      <c r="E122" s="363"/>
      <c r="F122" s="334">
        <v>0</v>
      </c>
      <c r="G122" s="363"/>
      <c r="H122" s="363">
        <v>0</v>
      </c>
      <c r="I122" s="363">
        <v>0</v>
      </c>
      <c r="J122" s="363">
        <v>0</v>
      </c>
      <c r="K122" s="363"/>
      <c r="L122" s="334">
        <v>0</v>
      </c>
      <c r="M122" s="363"/>
      <c r="N122" s="395">
        <v>40026</v>
      </c>
      <c r="O122" s="445">
        <v>0</v>
      </c>
      <c r="P122" s="445">
        <v>0</v>
      </c>
      <c r="Q122" s="446">
        <v>0</v>
      </c>
      <c r="R122" s="407"/>
    </row>
    <row r="123" spans="1:18" s="181" customFormat="1" ht="12.95" hidden="1" customHeight="1" x14ac:dyDescent="0.2">
      <c r="A123" s="397">
        <v>40057</v>
      </c>
      <c r="B123" s="364">
        <v>0</v>
      </c>
      <c r="C123" s="364">
        <v>0</v>
      </c>
      <c r="D123" s="364">
        <v>0</v>
      </c>
      <c r="E123" s="364"/>
      <c r="F123" s="336">
        <v>0</v>
      </c>
      <c r="G123" s="364"/>
      <c r="H123" s="364">
        <v>0</v>
      </c>
      <c r="I123" s="364">
        <v>0</v>
      </c>
      <c r="J123" s="364">
        <v>0</v>
      </c>
      <c r="K123" s="364"/>
      <c r="L123" s="336">
        <v>0</v>
      </c>
      <c r="M123" s="364"/>
      <c r="N123" s="397">
        <v>40057</v>
      </c>
      <c r="O123" s="448">
        <v>0</v>
      </c>
      <c r="P123" s="448">
        <v>0</v>
      </c>
      <c r="Q123" s="449">
        <v>0</v>
      </c>
      <c r="R123" s="407"/>
    </row>
    <row r="124" spans="1:18" s="181" customFormat="1" ht="12.95" hidden="1" customHeight="1" x14ac:dyDescent="0.2">
      <c r="A124" s="395">
        <v>40087</v>
      </c>
      <c r="B124" s="363">
        <v>0</v>
      </c>
      <c r="C124" s="363">
        <v>0</v>
      </c>
      <c r="D124" s="363">
        <v>0</v>
      </c>
      <c r="E124" s="363"/>
      <c r="F124" s="334">
        <v>0</v>
      </c>
      <c r="G124" s="363"/>
      <c r="H124" s="363">
        <v>0</v>
      </c>
      <c r="I124" s="363">
        <v>0</v>
      </c>
      <c r="J124" s="363">
        <v>0</v>
      </c>
      <c r="K124" s="363"/>
      <c r="L124" s="334">
        <v>0</v>
      </c>
      <c r="M124" s="363"/>
      <c r="N124" s="395">
        <v>40087</v>
      </c>
      <c r="O124" s="445">
        <v>0</v>
      </c>
      <c r="P124" s="445">
        <v>0</v>
      </c>
      <c r="Q124" s="446">
        <v>0</v>
      </c>
      <c r="R124" s="407"/>
    </row>
    <row r="125" spans="1:18" s="181" customFormat="1" ht="12.95" hidden="1" customHeight="1" x14ac:dyDescent="0.2">
      <c r="A125" s="395">
        <v>40118</v>
      </c>
      <c r="B125" s="363">
        <v>0</v>
      </c>
      <c r="C125" s="363">
        <v>0</v>
      </c>
      <c r="D125" s="363">
        <v>0</v>
      </c>
      <c r="E125" s="363"/>
      <c r="F125" s="334">
        <v>0</v>
      </c>
      <c r="G125" s="363"/>
      <c r="H125" s="363">
        <v>0</v>
      </c>
      <c r="I125" s="363">
        <v>0</v>
      </c>
      <c r="J125" s="363">
        <v>0</v>
      </c>
      <c r="K125" s="363"/>
      <c r="L125" s="334">
        <v>0</v>
      </c>
      <c r="M125" s="363"/>
      <c r="N125" s="395">
        <v>40118</v>
      </c>
      <c r="O125" s="445">
        <v>0</v>
      </c>
      <c r="P125" s="445">
        <v>0</v>
      </c>
      <c r="Q125" s="446">
        <v>0</v>
      </c>
      <c r="R125" s="407"/>
    </row>
    <row r="126" spans="1:18" s="181" customFormat="1" ht="12.95" hidden="1" customHeight="1" x14ac:dyDescent="0.2">
      <c r="A126" s="397">
        <v>40148</v>
      </c>
      <c r="B126" s="364">
        <v>0</v>
      </c>
      <c r="C126" s="364">
        <v>0</v>
      </c>
      <c r="D126" s="364">
        <v>0</v>
      </c>
      <c r="E126" s="364"/>
      <c r="F126" s="336">
        <v>0</v>
      </c>
      <c r="G126" s="364"/>
      <c r="H126" s="364">
        <v>0</v>
      </c>
      <c r="I126" s="364">
        <v>0</v>
      </c>
      <c r="J126" s="364">
        <v>0</v>
      </c>
      <c r="K126" s="364"/>
      <c r="L126" s="336">
        <v>0</v>
      </c>
      <c r="M126" s="364"/>
      <c r="N126" s="397">
        <v>40148</v>
      </c>
      <c r="O126" s="448">
        <v>0</v>
      </c>
      <c r="P126" s="448">
        <v>0</v>
      </c>
      <c r="Q126" s="449">
        <v>0</v>
      </c>
      <c r="R126" s="407"/>
    </row>
    <row r="127" spans="1:18" s="181" customFormat="1" ht="12.95" hidden="1" customHeight="1" x14ac:dyDescent="0.2">
      <c r="A127" s="395">
        <v>40179</v>
      </c>
      <c r="B127" s="363">
        <v>0</v>
      </c>
      <c r="C127" s="363">
        <v>0</v>
      </c>
      <c r="D127" s="363">
        <v>0</v>
      </c>
      <c r="E127" s="363"/>
      <c r="F127" s="334">
        <v>0</v>
      </c>
      <c r="G127" s="363"/>
      <c r="H127" s="363">
        <v>0</v>
      </c>
      <c r="I127" s="363">
        <v>0</v>
      </c>
      <c r="J127" s="363">
        <v>0</v>
      </c>
      <c r="K127" s="363"/>
      <c r="L127" s="334">
        <v>0</v>
      </c>
      <c r="M127" s="363"/>
      <c r="N127" s="395">
        <v>40179</v>
      </c>
      <c r="O127" s="445">
        <v>0</v>
      </c>
      <c r="P127" s="445">
        <v>0</v>
      </c>
      <c r="Q127" s="446">
        <v>0</v>
      </c>
      <c r="R127" s="407"/>
    </row>
    <row r="128" spans="1:18" s="181" customFormat="1" ht="12.95" hidden="1" customHeight="1" x14ac:dyDescent="0.2">
      <c r="A128" s="395">
        <v>40210</v>
      </c>
      <c r="B128" s="363">
        <v>0</v>
      </c>
      <c r="C128" s="363">
        <v>0</v>
      </c>
      <c r="D128" s="363">
        <v>0</v>
      </c>
      <c r="E128" s="363"/>
      <c r="F128" s="334">
        <v>0</v>
      </c>
      <c r="G128" s="363"/>
      <c r="H128" s="363">
        <v>0</v>
      </c>
      <c r="I128" s="363">
        <v>0</v>
      </c>
      <c r="J128" s="363">
        <v>0</v>
      </c>
      <c r="K128" s="363"/>
      <c r="L128" s="334">
        <v>0</v>
      </c>
      <c r="M128" s="363"/>
      <c r="N128" s="395">
        <v>40210</v>
      </c>
      <c r="O128" s="445">
        <v>0</v>
      </c>
      <c r="P128" s="445">
        <v>0</v>
      </c>
      <c r="Q128" s="446">
        <v>0</v>
      </c>
      <c r="R128" s="407"/>
    </row>
    <row r="129" spans="1:53" s="181" customFormat="1" ht="12.95" hidden="1" customHeight="1" x14ac:dyDescent="0.2">
      <c r="A129" s="397">
        <v>40238</v>
      </c>
      <c r="B129" s="364">
        <v>0</v>
      </c>
      <c r="C129" s="364">
        <v>0</v>
      </c>
      <c r="D129" s="364">
        <v>0</v>
      </c>
      <c r="E129" s="364"/>
      <c r="F129" s="336">
        <v>0</v>
      </c>
      <c r="G129" s="364"/>
      <c r="H129" s="364">
        <v>0</v>
      </c>
      <c r="I129" s="364">
        <v>0</v>
      </c>
      <c r="J129" s="364">
        <v>0</v>
      </c>
      <c r="K129" s="364"/>
      <c r="L129" s="336">
        <v>0</v>
      </c>
      <c r="M129" s="364"/>
      <c r="N129" s="397">
        <v>40238</v>
      </c>
      <c r="O129" s="448">
        <v>0</v>
      </c>
      <c r="P129" s="448">
        <v>0</v>
      </c>
      <c r="Q129" s="449">
        <v>0</v>
      </c>
      <c r="R129" s="407"/>
    </row>
    <row r="130" spans="1:53" s="181" customFormat="1" ht="12.95" hidden="1" customHeight="1" x14ac:dyDescent="0.2">
      <c r="A130" s="395">
        <v>40269</v>
      </c>
      <c r="B130" s="363">
        <v>0</v>
      </c>
      <c r="C130" s="363">
        <v>0</v>
      </c>
      <c r="D130" s="363">
        <v>0</v>
      </c>
      <c r="E130" s="363"/>
      <c r="F130" s="334">
        <v>0</v>
      </c>
      <c r="G130" s="363"/>
      <c r="H130" s="363">
        <v>0</v>
      </c>
      <c r="I130" s="363">
        <v>0</v>
      </c>
      <c r="J130" s="363">
        <v>0</v>
      </c>
      <c r="K130" s="363"/>
      <c r="L130" s="334">
        <v>0</v>
      </c>
      <c r="M130" s="363"/>
      <c r="N130" s="395">
        <v>40269</v>
      </c>
      <c r="O130" s="445">
        <v>0</v>
      </c>
      <c r="P130" s="445">
        <v>0</v>
      </c>
      <c r="Q130" s="446">
        <v>0</v>
      </c>
      <c r="R130" s="407"/>
    </row>
    <row r="131" spans="1:53" s="181" customFormat="1" ht="12.95" hidden="1" customHeight="1" x14ac:dyDescent="0.2">
      <c r="A131" s="395">
        <v>40299</v>
      </c>
      <c r="B131" s="363">
        <v>0</v>
      </c>
      <c r="C131" s="363">
        <v>0</v>
      </c>
      <c r="D131" s="363">
        <v>0</v>
      </c>
      <c r="E131" s="363"/>
      <c r="F131" s="334">
        <v>0</v>
      </c>
      <c r="G131" s="363"/>
      <c r="H131" s="363">
        <v>0</v>
      </c>
      <c r="I131" s="363">
        <v>0</v>
      </c>
      <c r="J131" s="363">
        <v>0</v>
      </c>
      <c r="K131" s="363"/>
      <c r="L131" s="334">
        <v>0</v>
      </c>
      <c r="M131" s="363"/>
      <c r="N131" s="395">
        <v>40299</v>
      </c>
      <c r="O131" s="445">
        <v>0</v>
      </c>
      <c r="P131" s="445">
        <v>0</v>
      </c>
      <c r="Q131" s="446">
        <v>0</v>
      </c>
      <c r="R131" s="407"/>
    </row>
    <row r="132" spans="1:53" s="181" customFormat="1" ht="12.95" hidden="1" customHeight="1" x14ac:dyDescent="0.2">
      <c r="A132" s="397">
        <v>40330</v>
      </c>
      <c r="B132" s="364">
        <v>0</v>
      </c>
      <c r="C132" s="364">
        <v>0</v>
      </c>
      <c r="D132" s="364">
        <v>0</v>
      </c>
      <c r="E132" s="364"/>
      <c r="F132" s="336">
        <v>0</v>
      </c>
      <c r="G132" s="364"/>
      <c r="H132" s="364">
        <v>0</v>
      </c>
      <c r="I132" s="364">
        <v>0</v>
      </c>
      <c r="J132" s="364">
        <v>0</v>
      </c>
      <c r="K132" s="364"/>
      <c r="L132" s="336">
        <v>0</v>
      </c>
      <c r="M132" s="364"/>
      <c r="N132" s="397">
        <v>40330</v>
      </c>
      <c r="O132" s="448">
        <v>0</v>
      </c>
      <c r="P132" s="448">
        <v>0</v>
      </c>
      <c r="Q132" s="449">
        <v>0</v>
      </c>
      <c r="R132" s="407"/>
    </row>
    <row r="133" spans="1:53" s="181" customFormat="1" ht="12.95" hidden="1" customHeight="1" x14ac:dyDescent="0.2">
      <c r="A133" s="395">
        <v>40360</v>
      </c>
      <c r="B133" s="363">
        <v>0</v>
      </c>
      <c r="C133" s="363">
        <v>0</v>
      </c>
      <c r="D133" s="363">
        <v>0</v>
      </c>
      <c r="E133" s="363"/>
      <c r="F133" s="334">
        <v>0</v>
      </c>
      <c r="G133" s="363"/>
      <c r="H133" s="363">
        <v>0</v>
      </c>
      <c r="I133" s="363">
        <v>0</v>
      </c>
      <c r="J133" s="363">
        <v>0</v>
      </c>
      <c r="K133" s="363"/>
      <c r="L133" s="334">
        <v>0</v>
      </c>
      <c r="M133" s="363"/>
      <c r="N133" s="395">
        <v>40360</v>
      </c>
      <c r="O133" s="445">
        <v>0</v>
      </c>
      <c r="P133" s="445">
        <v>0</v>
      </c>
      <c r="Q133" s="446">
        <v>0</v>
      </c>
      <c r="R133" s="407"/>
    </row>
    <row r="134" spans="1:53" s="181" customFormat="1" ht="12.95" hidden="1" customHeight="1" x14ac:dyDescent="0.2">
      <c r="A134" s="395">
        <v>40391</v>
      </c>
      <c r="B134" s="363">
        <v>0</v>
      </c>
      <c r="C134" s="363">
        <v>0</v>
      </c>
      <c r="D134" s="363">
        <v>0</v>
      </c>
      <c r="E134" s="363"/>
      <c r="F134" s="334">
        <v>0</v>
      </c>
      <c r="G134" s="363"/>
      <c r="H134" s="363">
        <v>0</v>
      </c>
      <c r="I134" s="363">
        <v>0</v>
      </c>
      <c r="J134" s="363">
        <v>0</v>
      </c>
      <c r="K134" s="363"/>
      <c r="L134" s="334">
        <v>0</v>
      </c>
      <c r="M134" s="363"/>
      <c r="N134" s="395">
        <v>40391</v>
      </c>
      <c r="O134" s="445">
        <v>0</v>
      </c>
      <c r="P134" s="445">
        <v>0</v>
      </c>
      <c r="Q134" s="446">
        <v>0</v>
      </c>
      <c r="R134" s="407"/>
    </row>
    <row r="135" spans="1:53" s="181" customFormat="1" ht="12.95" hidden="1" customHeight="1" x14ac:dyDescent="0.2">
      <c r="A135" s="397">
        <v>40422</v>
      </c>
      <c r="B135" s="364">
        <v>0</v>
      </c>
      <c r="C135" s="364">
        <v>0</v>
      </c>
      <c r="D135" s="364">
        <v>0</v>
      </c>
      <c r="E135" s="364"/>
      <c r="F135" s="336">
        <v>0</v>
      </c>
      <c r="G135" s="364"/>
      <c r="H135" s="364">
        <v>0</v>
      </c>
      <c r="I135" s="364">
        <v>0</v>
      </c>
      <c r="J135" s="364">
        <v>0</v>
      </c>
      <c r="K135" s="364"/>
      <c r="L135" s="336">
        <v>0</v>
      </c>
      <c r="M135" s="364"/>
      <c r="N135" s="397">
        <v>40422</v>
      </c>
      <c r="O135" s="448">
        <v>0</v>
      </c>
      <c r="P135" s="448">
        <v>0</v>
      </c>
      <c r="Q135" s="449">
        <v>0</v>
      </c>
      <c r="R135" s="407"/>
    </row>
    <row r="136" spans="1:53" s="181" customFormat="1" ht="12.95" hidden="1" customHeight="1" x14ac:dyDescent="0.2">
      <c r="A136" s="395">
        <v>40452</v>
      </c>
      <c r="B136" s="363">
        <v>0</v>
      </c>
      <c r="C136" s="363">
        <v>0</v>
      </c>
      <c r="D136" s="363">
        <v>0</v>
      </c>
      <c r="E136" s="363"/>
      <c r="F136" s="334">
        <v>0</v>
      </c>
      <c r="G136" s="363"/>
      <c r="H136" s="363">
        <v>0</v>
      </c>
      <c r="I136" s="363">
        <v>0</v>
      </c>
      <c r="J136" s="363">
        <v>0</v>
      </c>
      <c r="K136" s="363"/>
      <c r="L136" s="334">
        <v>0</v>
      </c>
      <c r="M136" s="363"/>
      <c r="N136" s="395">
        <v>40452</v>
      </c>
      <c r="O136" s="445">
        <v>0</v>
      </c>
      <c r="P136" s="445">
        <v>0</v>
      </c>
      <c r="Q136" s="446">
        <v>0</v>
      </c>
      <c r="R136" s="407"/>
    </row>
    <row r="137" spans="1:53" s="181" customFormat="1" ht="12.95" hidden="1" customHeight="1" x14ac:dyDescent="0.2">
      <c r="A137" s="395">
        <v>40483</v>
      </c>
      <c r="B137" s="363">
        <v>0</v>
      </c>
      <c r="C137" s="363">
        <v>0</v>
      </c>
      <c r="D137" s="363">
        <v>0</v>
      </c>
      <c r="E137" s="363"/>
      <c r="F137" s="334">
        <v>0</v>
      </c>
      <c r="G137" s="363"/>
      <c r="H137" s="363">
        <v>0</v>
      </c>
      <c r="I137" s="363">
        <v>0</v>
      </c>
      <c r="J137" s="363">
        <v>0</v>
      </c>
      <c r="K137" s="363"/>
      <c r="L137" s="334">
        <v>0</v>
      </c>
      <c r="M137" s="363"/>
      <c r="N137" s="395">
        <v>40483</v>
      </c>
      <c r="O137" s="445">
        <v>0</v>
      </c>
      <c r="P137" s="445">
        <v>0</v>
      </c>
      <c r="Q137" s="446">
        <v>0</v>
      </c>
      <c r="R137" s="407"/>
    </row>
    <row r="138" spans="1:53" s="181" customFormat="1" ht="12.95" hidden="1" customHeight="1" x14ac:dyDescent="0.2">
      <c r="A138" s="397">
        <v>40513</v>
      </c>
      <c r="B138" s="364">
        <v>0</v>
      </c>
      <c r="C138" s="364">
        <v>0</v>
      </c>
      <c r="D138" s="364">
        <v>0</v>
      </c>
      <c r="E138" s="364"/>
      <c r="F138" s="336">
        <v>0</v>
      </c>
      <c r="G138" s="364"/>
      <c r="H138" s="364">
        <v>0</v>
      </c>
      <c r="I138" s="364">
        <v>0</v>
      </c>
      <c r="J138" s="364">
        <v>0</v>
      </c>
      <c r="K138" s="364"/>
      <c r="L138" s="336">
        <v>0</v>
      </c>
      <c r="M138" s="364"/>
      <c r="N138" s="397">
        <v>40513</v>
      </c>
      <c r="O138" s="448">
        <v>0</v>
      </c>
      <c r="P138" s="448">
        <v>0</v>
      </c>
      <c r="Q138" s="449">
        <v>0</v>
      </c>
      <c r="R138" s="407"/>
    </row>
    <row r="139" spans="1:53" s="181" customFormat="1" ht="12.95" hidden="1" customHeight="1" x14ac:dyDescent="0.2">
      <c r="A139" s="395">
        <v>40544</v>
      </c>
      <c r="B139" s="363">
        <v>0</v>
      </c>
      <c r="C139" s="363">
        <v>0</v>
      </c>
      <c r="D139" s="363">
        <v>0</v>
      </c>
      <c r="E139" s="363"/>
      <c r="F139" s="334">
        <v>0</v>
      </c>
      <c r="G139" s="363"/>
      <c r="H139" s="363">
        <v>0</v>
      </c>
      <c r="I139" s="363">
        <v>0</v>
      </c>
      <c r="J139" s="363">
        <v>0</v>
      </c>
      <c r="K139" s="363"/>
      <c r="L139" s="334">
        <v>0</v>
      </c>
      <c r="M139" s="363"/>
      <c r="N139" s="395">
        <v>40544</v>
      </c>
      <c r="O139" s="445">
        <v>0</v>
      </c>
      <c r="P139" s="445">
        <v>0</v>
      </c>
      <c r="Q139" s="446">
        <v>0</v>
      </c>
      <c r="R139" s="407"/>
    </row>
    <row r="140" spans="1:53" s="181" customFormat="1" ht="12.95" hidden="1" customHeight="1" x14ac:dyDescent="0.2">
      <c r="A140" s="395">
        <v>40575</v>
      </c>
      <c r="B140" s="363">
        <v>0</v>
      </c>
      <c r="C140" s="363">
        <v>0</v>
      </c>
      <c r="D140" s="363">
        <v>0</v>
      </c>
      <c r="E140" s="363"/>
      <c r="F140" s="334">
        <v>0</v>
      </c>
      <c r="G140" s="363"/>
      <c r="H140" s="363">
        <v>0</v>
      </c>
      <c r="I140" s="363">
        <v>0</v>
      </c>
      <c r="J140" s="363">
        <v>0</v>
      </c>
      <c r="K140" s="363"/>
      <c r="L140" s="334">
        <v>0</v>
      </c>
      <c r="M140" s="363"/>
      <c r="N140" s="395">
        <v>40575</v>
      </c>
      <c r="O140" s="445">
        <v>0</v>
      </c>
      <c r="P140" s="445">
        <v>0</v>
      </c>
      <c r="Q140" s="446">
        <v>0</v>
      </c>
      <c r="R140" s="407"/>
    </row>
    <row r="141" spans="1:53" s="181" customFormat="1" ht="12.95" customHeight="1" thickBot="1" x14ac:dyDescent="0.25">
      <c r="A141" s="404" t="s">
        <v>16</v>
      </c>
      <c r="B141" s="402">
        <v>0</v>
      </c>
      <c r="C141" s="402">
        <v>0</v>
      </c>
      <c r="D141" s="402">
        <v>0</v>
      </c>
      <c r="E141" s="402">
        <v>0</v>
      </c>
      <c r="F141" s="360">
        <v>0</v>
      </c>
      <c r="G141" s="401"/>
      <c r="H141" s="410">
        <v>-21631.183972699993</v>
      </c>
      <c r="I141" s="410">
        <v>22241.077690700004</v>
      </c>
      <c r="J141" s="410">
        <v>-326.20787749999994</v>
      </c>
      <c r="K141" s="410">
        <v>0</v>
      </c>
      <c r="L141" s="362">
        <v>283.68584050000021</v>
      </c>
      <c r="M141" s="171"/>
      <c r="N141" s="236" t="s">
        <v>16</v>
      </c>
      <c r="O141" s="453">
        <v>0</v>
      </c>
      <c r="P141" s="453">
        <v>283.68584050000021</v>
      </c>
      <c r="Q141" s="453">
        <v>283.68584050000021</v>
      </c>
      <c r="R141" s="421"/>
    </row>
    <row r="142" spans="1:53" ht="12.95" customHeight="1" thickTop="1" x14ac:dyDescent="0.2">
      <c r="A142" s="403"/>
      <c r="B142" s="403"/>
      <c r="C142" s="403"/>
      <c r="D142" s="403"/>
      <c r="E142" s="403"/>
      <c r="F142" s="33"/>
      <c r="G142" s="403"/>
      <c r="H142" s="411"/>
      <c r="I142" s="411"/>
      <c r="J142" s="411"/>
      <c r="K142" s="411"/>
      <c r="L142" s="23"/>
      <c r="M142" s="369"/>
      <c r="N142" s="373"/>
      <c r="O142" s="373"/>
      <c r="P142" s="373"/>
      <c r="Q142" s="373"/>
      <c r="R142" s="407"/>
      <c r="S142" s="181"/>
      <c r="T142" s="181"/>
      <c r="U142" s="181"/>
      <c r="V142" s="181"/>
      <c r="W142" s="181"/>
      <c r="X142" s="181"/>
      <c r="Y142" s="181"/>
      <c r="Z142" s="181"/>
      <c r="AA142" s="181"/>
      <c r="AB142" s="181"/>
      <c r="AC142" s="181"/>
      <c r="AD142" s="181"/>
      <c r="AE142" s="181"/>
      <c r="AF142" s="181"/>
      <c r="AG142" s="181"/>
      <c r="AH142" s="181"/>
      <c r="AI142" s="181"/>
      <c r="AJ142" s="181"/>
      <c r="AK142" s="181"/>
      <c r="AL142" s="181"/>
      <c r="AM142" s="181"/>
      <c r="AN142" s="181"/>
      <c r="AO142" s="181"/>
      <c r="AP142" s="181"/>
      <c r="AQ142" s="181"/>
      <c r="AR142" s="181"/>
      <c r="AS142" s="181"/>
      <c r="AT142" s="181"/>
      <c r="AU142" s="181"/>
      <c r="AV142" s="181"/>
      <c r="AW142" s="181"/>
      <c r="AX142" s="181"/>
      <c r="AY142" s="181"/>
      <c r="AZ142" s="181"/>
      <c r="BA142" s="181"/>
    </row>
    <row r="143" spans="1:53" ht="12.95" customHeight="1" x14ac:dyDescent="0.2">
      <c r="A143" s="403"/>
      <c r="B143" s="403"/>
      <c r="C143" s="403"/>
      <c r="D143" s="403"/>
      <c r="E143" s="403"/>
      <c r="F143" s="33"/>
      <c r="G143" s="403"/>
      <c r="H143" s="411"/>
      <c r="I143" s="411"/>
      <c r="J143" s="411"/>
      <c r="K143" s="411"/>
      <c r="L143" s="23"/>
      <c r="M143" s="369"/>
      <c r="N143" s="373"/>
      <c r="R143" s="407"/>
      <c r="S143" s="181"/>
      <c r="T143" s="181"/>
      <c r="U143" s="181"/>
      <c r="V143" s="181"/>
      <c r="W143" s="181"/>
      <c r="X143" s="181"/>
      <c r="Y143" s="181"/>
      <c r="Z143" s="181"/>
      <c r="AA143" s="181"/>
      <c r="AB143" s="181"/>
      <c r="AC143" s="181"/>
      <c r="AD143" s="181"/>
      <c r="AE143" s="181"/>
      <c r="AF143" s="181"/>
      <c r="AG143" s="181"/>
      <c r="AH143" s="181"/>
      <c r="AI143" s="181"/>
      <c r="AJ143" s="181"/>
      <c r="AK143" s="181"/>
      <c r="AL143" s="181"/>
      <c r="AM143" s="181"/>
      <c r="AN143" s="181"/>
      <c r="AO143" s="181"/>
      <c r="AP143" s="181"/>
      <c r="AQ143" s="181"/>
      <c r="AR143" s="181"/>
      <c r="AS143" s="181"/>
      <c r="AT143" s="181"/>
      <c r="AU143" s="181"/>
      <c r="AV143" s="181"/>
      <c r="AW143" s="181"/>
      <c r="AX143" s="181"/>
      <c r="AY143" s="181"/>
      <c r="AZ143" s="181"/>
      <c r="BA143" s="181"/>
    </row>
    <row r="144" spans="1:53" ht="12.95" customHeight="1" x14ac:dyDescent="0.2">
      <c r="A144" s="33"/>
      <c r="B144" s="33"/>
      <c r="C144" s="33"/>
      <c r="D144" s="33"/>
      <c r="E144" s="33"/>
      <c r="F144" s="33"/>
      <c r="G144" s="403"/>
      <c r="H144" s="411"/>
      <c r="I144" s="411"/>
      <c r="J144" s="411"/>
      <c r="K144" s="411"/>
      <c r="L144" s="23"/>
      <c r="M144" s="369"/>
      <c r="N144" s="373"/>
      <c r="R144" s="407"/>
      <c r="S144" s="181"/>
      <c r="T144" s="181"/>
      <c r="U144" s="181"/>
      <c r="V144" s="181"/>
      <c r="W144" s="181"/>
      <c r="X144" s="181"/>
      <c r="Y144" s="181"/>
      <c r="Z144" s="181"/>
      <c r="AA144" s="181"/>
      <c r="AB144" s="181"/>
      <c r="AC144" s="181"/>
      <c r="AD144" s="181"/>
      <c r="AE144" s="181"/>
      <c r="AF144" s="181"/>
      <c r="AG144" s="181"/>
      <c r="AH144" s="181"/>
      <c r="AI144" s="181"/>
      <c r="AJ144" s="181"/>
      <c r="AK144" s="181"/>
      <c r="AL144" s="181"/>
      <c r="AM144" s="181"/>
      <c r="AN144" s="181"/>
      <c r="AO144" s="181"/>
      <c r="AP144" s="181"/>
      <c r="AQ144" s="181"/>
      <c r="AR144" s="181"/>
      <c r="AS144" s="181"/>
      <c r="AT144" s="181"/>
      <c r="AU144" s="181"/>
      <c r="AV144" s="181"/>
      <c r="AW144" s="181"/>
      <c r="AX144" s="181"/>
      <c r="AY144" s="181"/>
      <c r="AZ144" s="181"/>
      <c r="BA144" s="181"/>
    </row>
    <row r="145" spans="1:53" ht="12.95" customHeight="1" x14ac:dyDescent="0.2">
      <c r="A145" s="33"/>
      <c r="B145" s="33"/>
      <c r="C145" s="33"/>
      <c r="D145" s="33"/>
      <c r="E145" s="33"/>
      <c r="F145" s="33"/>
      <c r="G145" s="403"/>
      <c r="H145" s="411"/>
      <c r="I145" s="411"/>
      <c r="J145" s="411"/>
      <c r="K145" s="411"/>
      <c r="L145" s="23"/>
      <c r="M145" s="369"/>
      <c r="N145" s="373"/>
      <c r="R145" s="407"/>
      <c r="S145" s="181"/>
      <c r="AH145" s="181"/>
      <c r="AI145" s="181"/>
      <c r="AJ145" s="181"/>
      <c r="AK145" s="181"/>
      <c r="AL145" s="181"/>
      <c r="AM145" s="181"/>
      <c r="AN145" s="181"/>
      <c r="AO145" s="181"/>
      <c r="AP145" s="181"/>
      <c r="AQ145" s="181"/>
      <c r="AR145" s="181"/>
      <c r="AS145" s="181"/>
      <c r="AT145" s="181"/>
      <c r="AU145" s="181"/>
      <c r="AV145" s="181"/>
      <c r="AW145" s="181"/>
      <c r="AX145" s="181"/>
      <c r="AY145" s="181"/>
      <c r="AZ145" s="181"/>
      <c r="BA145" s="181"/>
    </row>
    <row r="146" spans="1:53" ht="12.95" customHeight="1" x14ac:dyDescent="0.2">
      <c r="A146" s="33"/>
      <c r="B146" s="33"/>
      <c r="C146" s="33"/>
      <c r="D146" s="33"/>
      <c r="E146" s="33"/>
      <c r="F146" s="33"/>
      <c r="G146" s="403"/>
      <c r="H146" s="29"/>
      <c r="I146" s="29"/>
      <c r="J146" s="29"/>
      <c r="K146" s="29"/>
      <c r="L146" s="23"/>
      <c r="M146" s="369"/>
      <c r="N146" s="373"/>
      <c r="R146" s="407"/>
      <c r="S146" s="181"/>
    </row>
    <row r="147" spans="1:53" ht="12.95" customHeight="1" x14ac:dyDescent="0.2">
      <c r="A147" s="33"/>
      <c r="B147" s="33"/>
      <c r="C147" s="33"/>
      <c r="D147" s="33"/>
      <c r="E147" s="33"/>
      <c r="F147" s="33"/>
      <c r="G147" s="403"/>
      <c r="H147" s="29"/>
      <c r="I147" s="29"/>
      <c r="J147" s="29"/>
      <c r="K147" s="29"/>
      <c r="L147" s="23"/>
      <c r="M147" s="369"/>
      <c r="N147" s="373"/>
      <c r="R147" s="407"/>
      <c r="S147" s="181"/>
    </row>
    <row r="148" spans="1:53" ht="12.95" customHeight="1" x14ac:dyDescent="0.2">
      <c r="A148" s="33"/>
      <c r="B148" s="33"/>
      <c r="C148" s="33"/>
      <c r="D148" s="33"/>
      <c r="E148" s="33"/>
      <c r="F148" s="33"/>
      <c r="G148" s="403"/>
      <c r="H148" s="29"/>
      <c r="I148" s="29"/>
      <c r="J148" s="29"/>
      <c r="K148" s="29"/>
      <c r="L148" s="23"/>
      <c r="M148" s="369"/>
      <c r="N148" s="373"/>
      <c r="R148" s="407"/>
      <c r="S148" s="181"/>
    </row>
    <row r="149" spans="1:53" ht="12.95" customHeight="1" x14ac:dyDescent="0.2">
      <c r="A149" s="33"/>
      <c r="B149" s="33"/>
      <c r="C149" s="33"/>
      <c r="D149" s="33"/>
      <c r="E149" s="33"/>
      <c r="F149" s="33"/>
      <c r="G149" s="403"/>
      <c r="H149" s="29"/>
      <c r="I149" s="29"/>
      <c r="J149" s="29"/>
      <c r="K149" s="29"/>
      <c r="L149" s="23"/>
      <c r="M149" s="369"/>
      <c r="N149" s="373"/>
      <c r="R149" s="407"/>
      <c r="S149" s="181"/>
    </row>
    <row r="150" spans="1:53" ht="12.95" customHeight="1" x14ac:dyDescent="0.2">
      <c r="A150" s="33"/>
      <c r="B150" s="33"/>
      <c r="C150" s="33"/>
      <c r="D150" s="33"/>
      <c r="E150" s="33"/>
      <c r="F150" s="33"/>
      <c r="G150" s="403"/>
      <c r="H150" s="29"/>
      <c r="I150" s="29"/>
      <c r="J150" s="29"/>
      <c r="K150" s="29"/>
      <c r="L150" s="23"/>
      <c r="M150" s="369"/>
      <c r="N150" s="373"/>
      <c r="R150" s="407"/>
      <c r="S150" s="181"/>
    </row>
    <row r="151" spans="1:53" ht="12.95" customHeight="1" x14ac:dyDescent="0.2">
      <c r="A151" s="33"/>
      <c r="B151" s="33"/>
      <c r="C151" s="33"/>
      <c r="D151" s="33"/>
      <c r="E151" s="33"/>
      <c r="F151" s="33"/>
      <c r="G151" s="403"/>
      <c r="H151" s="29"/>
      <c r="I151" s="29"/>
      <c r="J151" s="29"/>
      <c r="K151" s="29"/>
      <c r="L151" s="23"/>
      <c r="M151" s="369"/>
      <c r="N151" s="373"/>
      <c r="R151" s="407"/>
      <c r="S151" s="181"/>
    </row>
    <row r="152" spans="1:53" ht="12.95" customHeight="1" x14ac:dyDescent="0.2">
      <c r="A152" s="33"/>
      <c r="B152" s="33"/>
      <c r="C152" s="33"/>
      <c r="D152" s="33"/>
      <c r="E152" s="33"/>
      <c r="F152" s="33"/>
      <c r="G152" s="403"/>
      <c r="H152" s="29"/>
      <c r="I152" s="29"/>
      <c r="J152" s="29"/>
      <c r="K152" s="29"/>
      <c r="L152" s="23"/>
      <c r="M152" s="369"/>
      <c r="N152" s="373"/>
      <c r="R152" s="407"/>
      <c r="S152" s="181"/>
    </row>
    <row r="153" spans="1:53" ht="12.95" customHeight="1" x14ac:dyDescent="0.2">
      <c r="A153" s="33"/>
      <c r="B153" s="33"/>
      <c r="C153" s="33"/>
      <c r="D153" s="33"/>
      <c r="E153" s="33"/>
      <c r="F153" s="33"/>
      <c r="G153" s="403"/>
      <c r="H153" s="29"/>
      <c r="I153" s="29"/>
      <c r="J153" s="29"/>
      <c r="K153" s="29"/>
      <c r="L153" s="23"/>
      <c r="M153" s="369"/>
      <c r="N153" s="373"/>
      <c r="R153" s="181"/>
      <c r="S153" s="181"/>
    </row>
    <row r="154" spans="1:53" x14ac:dyDescent="0.2">
      <c r="A154" s="33"/>
      <c r="B154" s="33"/>
      <c r="C154" s="33"/>
      <c r="D154" s="33"/>
      <c r="E154" s="33"/>
      <c r="F154" s="33"/>
      <c r="G154" s="403"/>
      <c r="H154" s="29"/>
      <c r="I154" s="29"/>
      <c r="J154" s="29"/>
      <c r="K154" s="29"/>
      <c r="L154" s="23"/>
      <c r="M154" s="369"/>
      <c r="N154" s="373"/>
    </row>
    <row r="155" spans="1:53" x14ac:dyDescent="0.2">
      <c r="A155" s="19"/>
      <c r="B155" s="19"/>
      <c r="C155" s="19"/>
      <c r="D155" s="19"/>
      <c r="E155" s="19"/>
      <c r="F155" s="19"/>
      <c r="G155" s="407"/>
      <c r="H155" s="19"/>
      <c r="I155" s="19"/>
      <c r="J155" s="19"/>
      <c r="K155" s="19"/>
      <c r="L155" s="19"/>
      <c r="M155" s="369"/>
      <c r="N155" s="373"/>
    </row>
    <row r="156" spans="1:53" x14ac:dyDescent="0.2">
      <c r="A156" s="28"/>
      <c r="B156" s="28"/>
      <c r="C156" s="28"/>
      <c r="D156" s="28"/>
      <c r="E156" s="28"/>
      <c r="F156" s="28"/>
      <c r="G156" s="392"/>
      <c r="H156" s="36"/>
      <c r="I156" s="36"/>
      <c r="J156" s="36"/>
      <c r="K156" s="36"/>
      <c r="L156" s="28"/>
      <c r="M156" s="369"/>
      <c r="N156" s="373"/>
    </row>
    <row r="157" spans="1:53" x14ac:dyDescent="0.2">
      <c r="A157" s="37"/>
      <c r="B157" s="37"/>
      <c r="C157" s="37"/>
      <c r="D157" s="37"/>
      <c r="E157" s="37"/>
      <c r="F157" s="37"/>
      <c r="G157" s="37"/>
      <c r="H157" s="36"/>
      <c r="I157" s="36"/>
      <c r="J157" s="36"/>
      <c r="K157" s="36"/>
      <c r="L157" s="28"/>
      <c r="M157" s="369"/>
      <c r="N157" s="373"/>
    </row>
    <row r="158" spans="1:53" x14ac:dyDescent="0.2">
      <c r="A158" s="37"/>
      <c r="B158" s="37"/>
      <c r="C158" s="37"/>
      <c r="D158" s="37"/>
      <c r="E158" s="37"/>
      <c r="F158" s="37"/>
      <c r="G158" s="37"/>
      <c r="H158" s="36"/>
      <c r="I158" s="36"/>
      <c r="J158" s="36"/>
      <c r="K158" s="36"/>
      <c r="L158" s="28"/>
      <c r="M158" s="35"/>
    </row>
    <row r="159" spans="1:53" x14ac:dyDescent="0.2">
      <c r="A159" s="38"/>
      <c r="B159" s="38"/>
      <c r="C159" s="38"/>
      <c r="D159" s="38"/>
      <c r="E159" s="38"/>
      <c r="F159" s="38"/>
      <c r="G159" s="38"/>
      <c r="H159" s="39"/>
      <c r="I159" s="39"/>
      <c r="J159" s="39"/>
      <c r="K159" s="39"/>
      <c r="L159" s="38"/>
    </row>
    <row r="160" spans="1:53" x14ac:dyDescent="0.2">
      <c r="A160" s="38"/>
      <c r="B160" s="38"/>
      <c r="C160" s="38"/>
      <c r="D160" s="38"/>
      <c r="E160" s="38"/>
      <c r="F160" s="38"/>
      <c r="G160" s="38"/>
      <c r="H160" s="39"/>
      <c r="I160" s="39"/>
      <c r="J160" s="39"/>
      <c r="K160" s="39"/>
      <c r="L160" s="38"/>
    </row>
    <row r="161" spans="1:12" x14ac:dyDescent="0.2">
      <c r="A161" s="38"/>
      <c r="B161" s="38"/>
      <c r="C161" s="38"/>
      <c r="D161" s="38"/>
      <c r="E161" s="38"/>
      <c r="F161" s="38"/>
      <c r="G161" s="38"/>
      <c r="H161" s="39"/>
      <c r="I161" s="39"/>
      <c r="J161" s="39"/>
      <c r="K161" s="39"/>
      <c r="L161" s="38"/>
    </row>
    <row r="162" spans="1:12" x14ac:dyDescent="0.2">
      <c r="A162" s="38"/>
      <c r="B162" s="38"/>
      <c r="C162" s="38"/>
      <c r="D162" s="38"/>
      <c r="E162" s="38"/>
      <c r="F162" s="38"/>
      <c r="G162" s="38"/>
      <c r="H162" s="39"/>
      <c r="I162" s="39"/>
      <c r="J162" s="39"/>
      <c r="K162" s="39"/>
      <c r="L162" s="38"/>
    </row>
    <row r="163" spans="1:12" x14ac:dyDescent="0.2">
      <c r="A163" s="38"/>
      <c r="B163" s="38"/>
      <c r="C163" s="38"/>
      <c r="D163" s="38"/>
      <c r="E163" s="38"/>
      <c r="F163" s="38"/>
      <c r="G163" s="38"/>
      <c r="H163" s="38"/>
      <c r="I163" s="38"/>
      <c r="J163" s="38"/>
      <c r="K163" s="38"/>
      <c r="L163" s="38"/>
    </row>
    <row r="164" spans="1:12" x14ac:dyDescent="0.2">
      <c r="A164" s="38"/>
      <c r="B164" s="38"/>
      <c r="C164" s="38"/>
      <c r="D164" s="38"/>
      <c r="E164" s="38"/>
      <c r="F164" s="38"/>
      <c r="G164" s="38"/>
      <c r="H164" s="38"/>
      <c r="I164" s="38"/>
      <c r="J164" s="38"/>
      <c r="K164" s="38"/>
      <c r="L164" s="38"/>
    </row>
    <row r="165" spans="1:12" x14ac:dyDescent="0.2">
      <c r="A165" s="38"/>
      <c r="B165" s="38"/>
      <c r="C165" s="38"/>
      <c r="D165" s="38"/>
      <c r="E165" s="38"/>
      <c r="F165" s="38"/>
      <c r="G165" s="38"/>
      <c r="H165" s="38"/>
      <c r="I165" s="38"/>
      <c r="J165" s="38"/>
      <c r="K165" s="38"/>
      <c r="L165" s="38"/>
    </row>
    <row r="166" spans="1:12" x14ac:dyDescent="0.2">
      <c r="A166" s="38"/>
      <c r="B166" s="38"/>
      <c r="C166" s="38"/>
      <c r="D166" s="38"/>
      <c r="E166" s="38"/>
      <c r="F166" s="38"/>
      <c r="G166" s="38"/>
      <c r="H166" s="38"/>
      <c r="I166" s="38"/>
      <c r="J166" s="38"/>
      <c r="K166" s="38"/>
      <c r="L166" s="38"/>
    </row>
    <row r="167" spans="1:12" x14ac:dyDescent="0.2">
      <c r="A167" s="38"/>
      <c r="B167" s="38"/>
      <c r="C167" s="38"/>
      <c r="D167" s="38"/>
      <c r="E167" s="38"/>
      <c r="F167" s="38"/>
      <c r="G167" s="38"/>
      <c r="H167" s="38"/>
      <c r="I167" s="38"/>
      <c r="J167" s="38"/>
      <c r="K167" s="38"/>
      <c r="L167" s="38"/>
    </row>
    <row r="168" spans="1:12" x14ac:dyDescent="0.2">
      <c r="A168" s="38"/>
      <c r="B168" s="38"/>
      <c r="C168" s="38"/>
      <c r="D168" s="38"/>
      <c r="E168" s="38"/>
      <c r="F168" s="38"/>
      <c r="G168" s="38"/>
      <c r="H168" s="38"/>
      <c r="I168" s="38"/>
      <c r="J168" s="38"/>
      <c r="K168" s="38"/>
      <c r="L168" s="38"/>
    </row>
    <row r="169" spans="1:12" x14ac:dyDescent="0.2">
      <c r="A169" s="38"/>
      <c r="B169" s="38"/>
      <c r="C169" s="38"/>
      <c r="D169" s="38"/>
      <c r="E169" s="38"/>
      <c r="F169" s="38"/>
      <c r="G169" s="38"/>
      <c r="H169" s="38"/>
      <c r="I169" s="38"/>
      <c r="J169" s="38"/>
      <c r="K169" s="38"/>
      <c r="L169" s="38"/>
    </row>
    <row r="170" spans="1:12" x14ac:dyDescent="0.2">
      <c r="A170" s="38"/>
      <c r="B170" s="38"/>
      <c r="C170" s="38"/>
      <c r="D170" s="38"/>
      <c r="E170" s="38"/>
      <c r="F170" s="38"/>
      <c r="G170" s="38"/>
      <c r="H170" s="38"/>
      <c r="I170" s="38"/>
      <c r="J170" s="38"/>
      <c r="K170" s="38"/>
      <c r="L170" s="38"/>
    </row>
    <row r="171" spans="1:12" x14ac:dyDescent="0.2">
      <c r="A171" s="38"/>
      <c r="B171" s="38"/>
      <c r="C171" s="38"/>
      <c r="D171" s="38"/>
      <c r="E171" s="38"/>
      <c r="F171" s="38"/>
      <c r="G171" s="38"/>
      <c r="H171" s="38"/>
      <c r="I171" s="38"/>
      <c r="J171" s="38"/>
      <c r="K171" s="38"/>
      <c r="L171" s="38"/>
    </row>
    <row r="172" spans="1:12" x14ac:dyDescent="0.2">
      <c r="A172" s="38"/>
      <c r="B172" s="38"/>
      <c r="C172" s="38"/>
      <c r="D172" s="38"/>
      <c r="E172" s="38"/>
      <c r="F172" s="38"/>
      <c r="G172" s="38"/>
      <c r="H172" s="38"/>
      <c r="I172" s="38"/>
      <c r="J172" s="38"/>
      <c r="K172" s="38"/>
      <c r="L172" s="38"/>
    </row>
    <row r="173" spans="1:12" x14ac:dyDescent="0.2">
      <c r="A173" s="38"/>
      <c r="B173" s="38"/>
      <c r="C173" s="38"/>
      <c r="D173" s="38"/>
      <c r="E173" s="38"/>
      <c r="F173" s="38"/>
      <c r="G173" s="38"/>
      <c r="H173" s="38"/>
      <c r="I173" s="38"/>
      <c r="J173" s="38"/>
      <c r="K173" s="38"/>
      <c r="L173" s="38"/>
    </row>
    <row r="174" spans="1:12" x14ac:dyDescent="0.2">
      <c r="A174" s="38"/>
      <c r="B174" s="38"/>
      <c r="C174" s="38"/>
      <c r="D174" s="38"/>
      <c r="E174" s="38"/>
      <c r="F174" s="38"/>
      <c r="G174" s="38"/>
      <c r="H174" s="38"/>
      <c r="I174" s="38"/>
      <c r="J174" s="38"/>
      <c r="K174" s="38"/>
      <c r="L174" s="38"/>
    </row>
    <row r="175" spans="1:12" x14ac:dyDescent="0.2">
      <c r="A175" s="38"/>
      <c r="B175" s="38"/>
      <c r="C175" s="38"/>
      <c r="D175" s="38"/>
      <c r="E175" s="38"/>
      <c r="F175" s="38"/>
      <c r="G175" s="38"/>
      <c r="H175" s="38"/>
      <c r="I175" s="38"/>
      <c r="J175" s="38"/>
      <c r="K175" s="38"/>
      <c r="L175" s="38"/>
    </row>
    <row r="176" spans="1:12" x14ac:dyDescent="0.2">
      <c r="A176" s="38"/>
      <c r="B176" s="38"/>
      <c r="C176" s="38"/>
      <c r="D176" s="38"/>
      <c r="E176" s="38"/>
      <c r="F176" s="38"/>
      <c r="G176" s="38"/>
      <c r="H176" s="38"/>
      <c r="I176" s="38"/>
      <c r="J176" s="38"/>
      <c r="K176" s="38"/>
      <c r="L176" s="38"/>
    </row>
    <row r="177" spans="1:12" x14ac:dyDescent="0.2">
      <c r="A177" s="38"/>
      <c r="B177" s="38"/>
      <c r="C177" s="38"/>
      <c r="D177" s="38"/>
      <c r="E177" s="38"/>
      <c r="F177" s="38"/>
      <c r="G177" s="38"/>
      <c r="H177" s="38"/>
      <c r="I177" s="38"/>
      <c r="J177" s="38"/>
      <c r="K177" s="38"/>
      <c r="L177" s="38"/>
    </row>
    <row r="178" spans="1:12" x14ac:dyDescent="0.2">
      <c r="A178" s="38"/>
      <c r="B178" s="38"/>
      <c r="C178" s="38"/>
      <c r="D178" s="38"/>
      <c r="E178" s="38"/>
      <c r="F178" s="38"/>
      <c r="G178" s="38"/>
      <c r="H178" s="38"/>
      <c r="I178" s="38"/>
      <c r="J178" s="38"/>
      <c r="K178" s="38"/>
      <c r="L178" s="38"/>
    </row>
    <row r="179" spans="1:12" x14ac:dyDescent="0.2">
      <c r="A179" s="38"/>
      <c r="B179" s="38"/>
      <c r="C179" s="38"/>
      <c r="D179" s="38"/>
      <c r="E179" s="38"/>
      <c r="F179" s="38"/>
      <c r="G179" s="38"/>
      <c r="H179" s="38"/>
      <c r="I179" s="38"/>
      <c r="J179" s="38"/>
      <c r="K179" s="38"/>
      <c r="L179" s="38"/>
    </row>
    <row r="180" spans="1:12" x14ac:dyDescent="0.2">
      <c r="A180" s="38"/>
      <c r="B180" s="38"/>
      <c r="C180" s="38"/>
      <c r="D180" s="38"/>
      <c r="E180" s="38"/>
      <c r="F180" s="38"/>
      <c r="G180" s="38"/>
      <c r="H180" s="38"/>
      <c r="I180" s="38"/>
      <c r="J180" s="38"/>
      <c r="K180" s="38"/>
      <c r="L180" s="38"/>
    </row>
    <row r="181" spans="1:12" x14ac:dyDescent="0.2">
      <c r="A181" s="38"/>
      <c r="B181" s="38"/>
      <c r="C181" s="38"/>
      <c r="D181" s="38"/>
      <c r="E181" s="38"/>
      <c r="F181" s="38"/>
      <c r="G181" s="38"/>
      <c r="H181" s="38"/>
      <c r="I181" s="38"/>
      <c r="J181" s="38"/>
      <c r="K181" s="38"/>
      <c r="L181" s="38"/>
    </row>
    <row r="182" spans="1:12" x14ac:dyDescent="0.2">
      <c r="A182" s="38"/>
      <c r="B182" s="38"/>
      <c r="C182" s="38"/>
      <c r="D182" s="38"/>
      <c r="E182" s="38"/>
      <c r="F182" s="38"/>
      <c r="G182" s="38"/>
      <c r="H182" s="38"/>
      <c r="I182" s="38"/>
      <c r="J182" s="38"/>
      <c r="K182" s="38"/>
      <c r="L182" s="38"/>
    </row>
    <row r="183" spans="1:12" x14ac:dyDescent="0.2">
      <c r="A183" s="38"/>
      <c r="B183" s="38"/>
      <c r="C183" s="38"/>
      <c r="D183" s="38"/>
      <c r="E183" s="38"/>
      <c r="F183" s="38"/>
      <c r="G183" s="38"/>
      <c r="H183" s="38"/>
      <c r="I183" s="38"/>
      <c r="J183" s="38"/>
      <c r="K183" s="38"/>
      <c r="L183" s="38"/>
    </row>
    <row r="184" spans="1:12" x14ac:dyDescent="0.2">
      <c r="A184" s="38"/>
      <c r="B184" s="38"/>
      <c r="C184" s="38"/>
      <c r="D184" s="38"/>
      <c r="E184" s="38"/>
      <c r="F184" s="38"/>
      <c r="G184" s="38"/>
      <c r="H184" s="38"/>
      <c r="I184" s="38"/>
      <c r="J184" s="38"/>
      <c r="K184" s="38"/>
      <c r="L184" s="38"/>
    </row>
    <row r="185" spans="1:12" x14ac:dyDescent="0.2">
      <c r="A185" s="38"/>
      <c r="B185" s="38"/>
      <c r="C185" s="38"/>
      <c r="D185" s="38"/>
      <c r="E185" s="38"/>
      <c r="F185" s="38"/>
      <c r="G185" s="38"/>
      <c r="H185" s="38"/>
      <c r="I185" s="38"/>
      <c r="J185" s="38"/>
      <c r="K185" s="38"/>
      <c r="L185" s="38"/>
    </row>
    <row r="186" spans="1:12" x14ac:dyDescent="0.2">
      <c r="A186" s="38"/>
      <c r="B186" s="38"/>
      <c r="C186" s="38"/>
      <c r="D186" s="38"/>
      <c r="E186" s="38"/>
      <c r="F186" s="38"/>
      <c r="G186" s="38"/>
      <c r="H186" s="38"/>
      <c r="I186" s="38"/>
      <c r="J186" s="38"/>
      <c r="K186" s="38"/>
      <c r="L186" s="38"/>
    </row>
    <row r="187" spans="1:12" x14ac:dyDescent="0.2">
      <c r="A187" s="38"/>
      <c r="B187" s="38"/>
      <c r="C187" s="38"/>
      <c r="D187" s="38"/>
      <c r="E187" s="38"/>
      <c r="F187" s="38"/>
      <c r="G187" s="38"/>
      <c r="H187" s="38"/>
      <c r="I187" s="38"/>
      <c r="J187" s="38"/>
      <c r="K187" s="38"/>
      <c r="L187" s="38"/>
    </row>
    <row r="188" spans="1:12" x14ac:dyDescent="0.2">
      <c r="A188" s="38"/>
      <c r="B188" s="38"/>
      <c r="C188" s="38"/>
      <c r="D188" s="38"/>
      <c r="E188" s="38"/>
      <c r="F188" s="38"/>
      <c r="G188" s="38"/>
      <c r="H188" s="38"/>
      <c r="I188" s="38"/>
      <c r="J188" s="38"/>
      <c r="K188" s="38"/>
      <c r="L188" s="38"/>
    </row>
    <row r="189" spans="1:12" x14ac:dyDescent="0.2">
      <c r="A189" s="38"/>
      <c r="B189" s="38"/>
      <c r="C189" s="38"/>
      <c r="D189" s="38"/>
      <c r="E189" s="38"/>
      <c r="F189" s="38"/>
      <c r="G189" s="38"/>
      <c r="H189" s="38"/>
      <c r="I189" s="38"/>
      <c r="J189" s="38"/>
      <c r="K189" s="38"/>
      <c r="L189" s="38"/>
    </row>
  </sheetData>
  <phoneticPr fontId="51" type="noConversion"/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>
    <pageSetUpPr fitToPage="1"/>
  </sheetPr>
  <dimension ref="A1:AC131"/>
  <sheetViews>
    <sheetView showGridLines="0" zoomScale="75" workbookViewId="0">
      <selection activeCell="D6" sqref="D6"/>
    </sheetView>
  </sheetViews>
  <sheetFormatPr defaultColWidth="9" defaultRowHeight="12.75" x14ac:dyDescent="0.2"/>
  <cols>
    <col min="1" max="1" width="4.6640625" style="232" customWidth="1"/>
    <col min="2" max="2" width="9.109375" style="232" customWidth="1"/>
    <col min="3" max="3" width="1.5546875" style="232" customWidth="1"/>
    <col min="4" max="4" width="14.109375" style="232" customWidth="1"/>
    <col min="5" max="6" width="14.109375" style="498" customWidth="1"/>
    <col min="7" max="7" width="14.33203125" style="498" customWidth="1"/>
    <col min="8" max="8" width="15.6640625" style="499" customWidth="1"/>
    <col min="9" max="9" width="18.5546875" style="232" customWidth="1"/>
    <col min="10" max="10" width="21" style="232" customWidth="1"/>
    <col min="11" max="11" width="2.44140625" style="232" customWidth="1"/>
    <col min="12" max="12" width="7.44140625" style="232" customWidth="1"/>
    <col min="13" max="13" width="8.5546875" style="232" customWidth="1"/>
    <col min="14" max="14" width="9.5546875" style="232" customWidth="1"/>
    <col min="15" max="15" width="9.5546875" style="498" customWidth="1"/>
    <col min="16" max="16" width="1.33203125" style="232" customWidth="1"/>
    <col min="17" max="17" width="8.5546875" style="232" customWidth="1"/>
    <col min="18" max="18" width="2.6640625" style="232" customWidth="1"/>
    <col min="19" max="19" width="10.109375" style="500" customWidth="1"/>
    <col min="20" max="20" width="10.33203125" style="500" customWidth="1"/>
    <col min="21" max="21" width="9.5546875" style="500" customWidth="1"/>
    <col min="22" max="22" width="8.5546875" style="500" customWidth="1"/>
    <col min="23" max="23" width="10.109375" style="500" customWidth="1"/>
    <col min="24" max="24" width="9.6640625" style="500" customWidth="1"/>
    <col min="25" max="25" width="9" style="500" customWidth="1"/>
    <col min="26" max="16384" width="9" style="232"/>
  </cols>
  <sheetData>
    <row r="1" spans="1:28" ht="17.100000000000001" customHeight="1" x14ac:dyDescent="0.2">
      <c r="B1" s="495"/>
      <c r="C1" s="495"/>
      <c r="D1" s="496"/>
      <c r="E1" s="497"/>
      <c r="F1" s="497"/>
      <c r="S1" s="500" t="s">
        <v>7</v>
      </c>
    </row>
    <row r="2" spans="1:28" ht="17.100000000000001" customHeight="1" x14ac:dyDescent="0.2">
      <c r="D2" s="501">
        <f ca="1">NOW()</f>
        <v>37015.791456134262</v>
      </c>
      <c r="H2" s="502" t="s">
        <v>7</v>
      </c>
      <c r="I2" s="503"/>
      <c r="J2" s="503"/>
      <c r="K2" s="503"/>
      <c r="L2" s="503"/>
      <c r="M2" s="495"/>
      <c r="N2" s="497"/>
    </row>
    <row r="3" spans="1:28" ht="17.100000000000001" customHeight="1" x14ac:dyDescent="0.2">
      <c r="D3" s="504"/>
      <c r="E3" s="505"/>
      <c r="F3" s="505"/>
      <c r="S3" s="506"/>
    </row>
    <row r="4" spans="1:28" ht="17.100000000000001" customHeight="1" x14ac:dyDescent="0.2">
      <c r="A4" s="233"/>
      <c r="B4" s="233" t="s">
        <v>29</v>
      </c>
      <c r="L4" s="499"/>
      <c r="M4" s="677" t="s">
        <v>255</v>
      </c>
      <c r="N4" s="677"/>
      <c r="O4" s="677"/>
      <c r="P4" s="677"/>
      <c r="Q4" s="677"/>
      <c r="R4" s="675" t="s">
        <v>0</v>
      </c>
      <c r="S4" s="675"/>
      <c r="T4" s="675"/>
      <c r="U4" s="675"/>
      <c r="V4" s="676" t="s">
        <v>1</v>
      </c>
      <c r="W4" s="676"/>
      <c r="X4" s="676"/>
      <c r="Y4" s="503"/>
      <c r="Z4" s="503"/>
      <c r="AA4" s="503"/>
      <c r="AB4" s="503"/>
    </row>
    <row r="5" spans="1:28" ht="34.5" customHeight="1" x14ac:dyDescent="0.2">
      <c r="A5" s="233"/>
      <c r="B5" s="233"/>
      <c r="D5" s="198" t="s">
        <v>5</v>
      </c>
      <c r="E5" s="198" t="s">
        <v>30</v>
      </c>
      <c r="F5" s="198" t="s">
        <v>15</v>
      </c>
      <c r="G5" s="198" t="s">
        <v>11</v>
      </c>
      <c r="H5" s="207" t="s">
        <v>187</v>
      </c>
      <c r="I5" s="198" t="s">
        <v>16</v>
      </c>
      <c r="J5" s="500"/>
      <c r="K5" s="500"/>
      <c r="L5" s="507"/>
      <c r="M5" s="508"/>
      <c r="N5" s="509" t="s">
        <v>152</v>
      </c>
      <c r="O5" s="509" t="s">
        <v>151</v>
      </c>
      <c r="P5" s="510"/>
      <c r="Q5" s="510" t="s">
        <v>31</v>
      </c>
      <c r="R5" s="511"/>
      <c r="S5" s="512" t="s">
        <v>34</v>
      </c>
      <c r="T5" s="512" t="s">
        <v>32</v>
      </c>
      <c r="U5" s="513" t="s">
        <v>33</v>
      </c>
      <c r="V5" s="512" t="s">
        <v>34</v>
      </c>
      <c r="W5" s="512" t="s">
        <v>32</v>
      </c>
      <c r="X5" s="513" t="s">
        <v>33</v>
      </c>
      <c r="Y5" s="514"/>
      <c r="Z5" s="503"/>
      <c r="AA5" s="503"/>
      <c r="AB5" s="503"/>
    </row>
    <row r="6" spans="1:28" ht="15" customHeight="1" x14ac:dyDescent="0.2">
      <c r="A6" s="233"/>
      <c r="B6" s="497" t="s">
        <v>238</v>
      </c>
      <c r="C6" s="498"/>
      <c r="D6" s="515">
        <f>+'p&amp;l'!AH3</f>
        <v>0</v>
      </c>
      <c r="E6" s="516">
        <f>+'p&amp;l'!AI3</f>
        <v>0</v>
      </c>
      <c r="F6" s="516">
        <f>+'p&amp;l'!AL3</f>
        <v>0</v>
      </c>
      <c r="G6" s="516">
        <f>+'p&amp;l'!AK3</f>
        <v>0</v>
      </c>
      <c r="H6" s="516">
        <f>+'p&amp;l'!AJ3</f>
        <v>0</v>
      </c>
      <c r="I6" s="517">
        <f t="shared" ref="I6:I13" si="0">SUM(D6:H6)</f>
        <v>0</v>
      </c>
      <c r="L6" s="518"/>
      <c r="M6" s="519" t="s">
        <v>44</v>
      </c>
      <c r="N6" s="520" t="e">
        <f>Curves!#REF!</f>
        <v>#REF!</v>
      </c>
      <c r="O6" s="520" t="e">
        <v>#REF!</v>
      </c>
      <c r="P6" s="499"/>
      <c r="Q6" s="546" t="e">
        <f t="shared" ref="Q6:Q25" si="1">N6-O6</f>
        <v>#REF!</v>
      </c>
      <c r="R6" s="521"/>
      <c r="S6" s="663" t="e">
        <f>+Curves!#REF!</f>
        <v>#REF!</v>
      </c>
      <c r="T6" s="523" t="e">
        <v>#REF!</v>
      </c>
      <c r="U6" s="524" t="e">
        <f t="shared" ref="U6:U25" si="2">S6-T6</f>
        <v>#REF!</v>
      </c>
      <c r="V6" s="639" t="e">
        <f>+Curves!#REF!</f>
        <v>#REF!</v>
      </c>
      <c r="W6" s="525" t="e">
        <v>#REF!</v>
      </c>
      <c r="X6" s="524" t="e">
        <f t="shared" ref="X6:X25" si="3">V6-W6</f>
        <v>#REF!</v>
      </c>
      <c r="Y6" s="526"/>
      <c r="Z6" s="503"/>
      <c r="AA6" s="503"/>
      <c r="AB6" s="503"/>
    </row>
    <row r="7" spans="1:28" ht="15" customHeight="1" x14ac:dyDescent="0.2">
      <c r="A7" s="233"/>
      <c r="B7" s="497" t="s">
        <v>230</v>
      </c>
      <c r="C7" s="498"/>
      <c r="D7" s="527">
        <f>+'p&amp;l'!AM3</f>
        <v>0</v>
      </c>
      <c r="E7" s="528">
        <f>+'p&amp;l'!AN3</f>
        <v>0</v>
      </c>
      <c r="F7" s="528">
        <f>+'p&amp;l'!AO3</f>
        <v>0</v>
      </c>
      <c r="G7" s="528">
        <f>+'p&amp;l'!AQ3</f>
        <v>0</v>
      </c>
      <c r="H7" s="528">
        <f>+'p&amp;l'!AP3</f>
        <v>0</v>
      </c>
      <c r="I7" s="529">
        <f t="shared" si="0"/>
        <v>0</v>
      </c>
      <c r="J7" s="518"/>
      <c r="K7" s="518"/>
      <c r="L7" s="518"/>
      <c r="M7" s="519" t="s">
        <v>46</v>
      </c>
      <c r="N7" s="520" t="e">
        <f>Curves!#REF!</f>
        <v>#REF!</v>
      </c>
      <c r="O7" s="520" t="e">
        <v>#REF!</v>
      </c>
      <c r="P7" s="499"/>
      <c r="Q7" s="546" t="e">
        <f t="shared" si="1"/>
        <v>#REF!</v>
      </c>
      <c r="R7" s="521"/>
      <c r="S7" s="663" t="e">
        <f>+Curves!#REF!</f>
        <v>#REF!</v>
      </c>
      <c r="T7" s="523" t="e">
        <v>#REF!</v>
      </c>
      <c r="U7" s="524" t="e">
        <f t="shared" si="2"/>
        <v>#REF!</v>
      </c>
      <c r="V7" s="639" t="e">
        <f>+Curves!#REF!</f>
        <v>#REF!</v>
      </c>
      <c r="W7" s="525" t="e">
        <v>#REF!</v>
      </c>
      <c r="X7" s="524" t="e">
        <f t="shared" si="3"/>
        <v>#REF!</v>
      </c>
      <c r="Y7" s="526"/>
      <c r="Z7" s="503"/>
      <c r="AA7" s="503"/>
      <c r="AB7" s="503"/>
    </row>
    <row r="8" spans="1:28" ht="15" customHeight="1" x14ac:dyDescent="0.2">
      <c r="A8" s="233"/>
      <c r="B8" s="497" t="s">
        <v>223</v>
      </c>
      <c r="C8" s="498"/>
      <c r="D8" s="527">
        <f>+'p&amp;l'!AS3</f>
        <v>0</v>
      </c>
      <c r="E8" s="528">
        <v>0</v>
      </c>
      <c r="F8" s="528"/>
      <c r="G8" s="528"/>
      <c r="H8" s="528"/>
      <c r="I8" s="529">
        <f t="shared" si="0"/>
        <v>0</v>
      </c>
      <c r="J8" s="518"/>
      <c r="K8" s="518"/>
      <c r="L8" s="30"/>
      <c r="M8" s="519" t="s">
        <v>123</v>
      </c>
      <c r="N8" s="520">
        <f>Curves!C6</f>
        <v>1E-4</v>
      </c>
      <c r="O8" s="520">
        <v>1E-4</v>
      </c>
      <c r="P8" s="499"/>
      <c r="Q8" s="546">
        <f t="shared" si="1"/>
        <v>0</v>
      </c>
      <c r="R8" s="521"/>
      <c r="S8" s="663">
        <f>+Curves!B6</f>
        <v>27.28</v>
      </c>
      <c r="T8" s="523">
        <v>27.28</v>
      </c>
      <c r="U8" s="524">
        <f t="shared" si="2"/>
        <v>0</v>
      </c>
      <c r="V8" s="639">
        <f>+Curves!D6</f>
        <v>26.58</v>
      </c>
      <c r="W8" s="525">
        <v>26.58</v>
      </c>
      <c r="X8" s="524">
        <f t="shared" si="3"/>
        <v>0</v>
      </c>
      <c r="Y8" s="526"/>
      <c r="Z8" s="503"/>
      <c r="AA8" s="503"/>
      <c r="AB8" s="503"/>
    </row>
    <row r="9" spans="1:28" ht="15" customHeight="1" x14ac:dyDescent="0.2">
      <c r="A9" s="233"/>
      <c r="B9" s="497" t="s">
        <v>222</v>
      </c>
      <c r="C9" s="498"/>
      <c r="D9" s="527">
        <f>+'p&amp;l'!AW3</f>
        <v>0</v>
      </c>
      <c r="E9" s="528">
        <f>+'p&amp;l'!AX3</f>
        <v>0</v>
      </c>
      <c r="F9" s="528"/>
      <c r="G9" s="528"/>
      <c r="H9" s="528"/>
      <c r="I9" s="529">
        <f t="shared" si="0"/>
        <v>0</v>
      </c>
      <c r="J9" s="30"/>
      <c r="K9" s="30"/>
      <c r="L9" s="518"/>
      <c r="M9" s="519" t="s">
        <v>124</v>
      </c>
      <c r="N9" s="520">
        <f>Curves!C7</f>
        <v>0.33572659422796997</v>
      </c>
      <c r="O9" s="520">
        <v>0.33572659422796997</v>
      </c>
      <c r="P9" s="499"/>
      <c r="Q9" s="546">
        <f t="shared" si="1"/>
        <v>0</v>
      </c>
      <c r="R9" s="521"/>
      <c r="S9" s="663">
        <f>+Curves!B7</f>
        <v>28.45</v>
      </c>
      <c r="T9" s="523">
        <v>28.45</v>
      </c>
      <c r="U9" s="524">
        <f t="shared" si="2"/>
        <v>0</v>
      </c>
      <c r="V9" s="639">
        <f>+Curves!D7</f>
        <v>28.07</v>
      </c>
      <c r="W9" s="525">
        <v>28.07</v>
      </c>
      <c r="X9" s="524">
        <f t="shared" si="3"/>
        <v>0</v>
      </c>
      <c r="Y9" s="526"/>
      <c r="Z9" s="503"/>
      <c r="AA9" s="503"/>
      <c r="AB9" s="503"/>
    </row>
    <row r="10" spans="1:28" ht="15" customHeight="1" x14ac:dyDescent="0.2">
      <c r="A10" s="233"/>
      <c r="B10" s="497" t="s">
        <v>237</v>
      </c>
      <c r="C10" s="498"/>
      <c r="D10" s="527">
        <f>+'p&amp;l'!AZ3</f>
        <v>0</v>
      </c>
      <c r="E10" s="528">
        <f>+'p&amp;l'!BA3</f>
        <v>0</v>
      </c>
      <c r="F10" s="528"/>
      <c r="G10" s="528"/>
      <c r="H10" s="528">
        <f>+'p&amp;l'!BB3</f>
        <v>0</v>
      </c>
      <c r="I10" s="529">
        <f t="shared" si="0"/>
        <v>0</v>
      </c>
      <c r="J10" s="30"/>
      <c r="K10" s="30"/>
      <c r="L10" s="518"/>
      <c r="M10" s="519" t="s">
        <v>125</v>
      </c>
      <c r="N10" s="520">
        <f>Curves!C8</f>
        <v>0.32517358882234998</v>
      </c>
      <c r="O10" s="520">
        <v>0.32517358882234998</v>
      </c>
      <c r="P10" s="499"/>
      <c r="Q10" s="546">
        <f t="shared" si="1"/>
        <v>0</v>
      </c>
      <c r="R10" s="521"/>
      <c r="S10" s="663">
        <f>+Curves!B8</f>
        <v>28.99</v>
      </c>
      <c r="T10" s="523">
        <v>28.99</v>
      </c>
      <c r="U10" s="524">
        <f t="shared" si="2"/>
        <v>0</v>
      </c>
      <c r="V10" s="639">
        <f>+Curves!D8</f>
        <v>28.13</v>
      </c>
      <c r="W10" s="525">
        <v>28.13</v>
      </c>
      <c r="X10" s="524">
        <f t="shared" si="3"/>
        <v>0</v>
      </c>
      <c r="Y10" s="526"/>
      <c r="Z10" s="503"/>
      <c r="AA10" s="503"/>
      <c r="AB10" s="503"/>
    </row>
    <row r="11" spans="1:28" ht="15" customHeight="1" x14ac:dyDescent="0.2">
      <c r="A11" s="233"/>
      <c r="B11" s="497" t="s">
        <v>225</v>
      </c>
      <c r="C11" s="498"/>
      <c r="D11" s="527">
        <f>+'p&amp;l'!BC3</f>
        <v>0</v>
      </c>
      <c r="E11" s="528">
        <f>+'p&amp;l'!BD3</f>
        <v>0</v>
      </c>
      <c r="F11" s="528"/>
      <c r="G11" s="528"/>
      <c r="H11" s="528">
        <f>+'p&amp;l'!BE3</f>
        <v>0</v>
      </c>
      <c r="I11" s="529">
        <f t="shared" si="0"/>
        <v>0</v>
      </c>
      <c r="J11" s="30"/>
      <c r="K11" s="30"/>
      <c r="L11" s="518"/>
      <c r="M11" s="519" t="s">
        <v>132</v>
      </c>
      <c r="N11" s="520">
        <f>Curves!C9</f>
        <v>0.30915687482313997</v>
      </c>
      <c r="O11" s="520">
        <v>0.30915687482313997</v>
      </c>
      <c r="P11" s="499"/>
      <c r="Q11" s="546">
        <f t="shared" si="1"/>
        <v>0</v>
      </c>
      <c r="R11" s="521"/>
      <c r="S11" s="663">
        <f>+Curves!B9</f>
        <v>29.12</v>
      </c>
      <c r="T11" s="523">
        <v>29.12</v>
      </c>
      <c r="U11" s="524">
        <f t="shared" si="2"/>
        <v>0</v>
      </c>
      <c r="V11" s="639">
        <f>+Curves!D9</f>
        <v>27.78</v>
      </c>
      <c r="W11" s="525">
        <v>27.78</v>
      </c>
      <c r="X11" s="524">
        <f t="shared" si="3"/>
        <v>0</v>
      </c>
      <c r="Y11" s="526"/>
      <c r="Z11" s="503"/>
      <c r="AA11" s="503"/>
      <c r="AB11" s="503"/>
    </row>
    <row r="12" spans="1:28" ht="15" customHeight="1" x14ac:dyDescent="0.2">
      <c r="A12" s="233"/>
      <c r="B12" s="497" t="s">
        <v>239</v>
      </c>
      <c r="C12" s="498"/>
      <c r="D12" s="527">
        <f>+'p&amp;l'!AV3</f>
        <v>0</v>
      </c>
      <c r="E12" s="528"/>
      <c r="F12" s="528"/>
      <c r="G12" s="528"/>
      <c r="H12" s="528"/>
      <c r="I12" s="529">
        <f t="shared" si="0"/>
        <v>0</v>
      </c>
      <c r="J12" s="530"/>
      <c r="K12" s="530"/>
      <c r="L12" s="518"/>
      <c r="M12" s="519" t="s">
        <v>133</v>
      </c>
      <c r="N12" s="520">
        <f>Curves!C10</f>
        <v>0.29531401765000997</v>
      </c>
      <c r="O12" s="520">
        <v>0.29531401765000997</v>
      </c>
      <c r="P12" s="499"/>
      <c r="Q12" s="546">
        <f t="shared" si="1"/>
        <v>0</v>
      </c>
      <c r="R12" s="521"/>
      <c r="S12" s="663">
        <f>+Curves!B10</f>
        <v>28.91</v>
      </c>
      <c r="T12" s="523">
        <v>28.91</v>
      </c>
      <c r="U12" s="524">
        <f t="shared" si="2"/>
        <v>0</v>
      </c>
      <c r="V12" s="639">
        <f>+Curves!D10</f>
        <v>27.49</v>
      </c>
      <c r="W12" s="525">
        <v>27.49</v>
      </c>
      <c r="X12" s="524">
        <f t="shared" si="3"/>
        <v>0</v>
      </c>
      <c r="Y12" s="526"/>
      <c r="Z12" s="503"/>
      <c r="AA12" s="503"/>
      <c r="AB12" s="503"/>
    </row>
    <row r="13" spans="1:28" ht="15" customHeight="1" x14ac:dyDescent="0.2">
      <c r="A13" s="233"/>
      <c r="B13" s="497" t="s">
        <v>240</v>
      </c>
      <c r="C13" s="498"/>
      <c r="D13" s="531">
        <f>+'p&amp;l'!AU3</f>
        <v>0</v>
      </c>
      <c r="E13" s="532"/>
      <c r="F13" s="532"/>
      <c r="G13" s="532"/>
      <c r="H13" s="532"/>
      <c r="I13" s="533">
        <f t="shared" si="0"/>
        <v>0</v>
      </c>
      <c r="J13" s="530"/>
      <c r="K13" s="530"/>
      <c r="L13" s="534"/>
      <c r="M13" s="519" t="s">
        <v>150</v>
      </c>
      <c r="N13" s="520">
        <f>Curves!C11</f>
        <v>0.28544281792313997</v>
      </c>
      <c r="O13" s="520">
        <v>0.28544281792313997</v>
      </c>
      <c r="P13" s="499"/>
      <c r="Q13" s="546">
        <f t="shared" si="1"/>
        <v>0</v>
      </c>
      <c r="R13" s="521"/>
      <c r="S13" s="663">
        <f>+Curves!B11</f>
        <v>28.54</v>
      </c>
      <c r="T13" s="523">
        <v>28.54</v>
      </c>
      <c r="U13" s="524">
        <f t="shared" si="2"/>
        <v>0</v>
      </c>
      <c r="V13" s="639">
        <f>+Curves!D11</f>
        <v>27.2</v>
      </c>
      <c r="W13" s="525">
        <v>27.2</v>
      </c>
      <c r="X13" s="524">
        <f t="shared" si="3"/>
        <v>0</v>
      </c>
      <c r="Y13" s="526"/>
      <c r="Z13" s="503"/>
      <c r="AA13" s="503"/>
      <c r="AB13" s="503"/>
    </row>
    <row r="14" spans="1:28" ht="15" customHeight="1" x14ac:dyDescent="0.2">
      <c r="A14" s="233"/>
      <c r="B14" s="497" t="s">
        <v>16</v>
      </c>
      <c r="D14" s="535">
        <f t="shared" ref="D14:I14" si="4">SUM(D6:D13)</f>
        <v>0</v>
      </c>
      <c r="E14" s="536">
        <f t="shared" si="4"/>
        <v>0</v>
      </c>
      <c r="F14" s="536">
        <f t="shared" si="4"/>
        <v>0</v>
      </c>
      <c r="G14" s="536">
        <f t="shared" si="4"/>
        <v>0</v>
      </c>
      <c r="H14" s="536">
        <f t="shared" si="4"/>
        <v>0</v>
      </c>
      <c r="I14" s="533">
        <f t="shared" si="4"/>
        <v>0</v>
      </c>
      <c r="J14" s="534"/>
      <c r="K14" s="534"/>
      <c r="L14" s="518"/>
      <c r="M14" s="544" t="s">
        <v>166</v>
      </c>
      <c r="N14" s="520">
        <f>Curves!C12</f>
        <v>0.27723456251913997</v>
      </c>
      <c r="O14" s="520">
        <v>0.27723456251913997</v>
      </c>
      <c r="P14" s="499"/>
      <c r="Q14" s="546">
        <f t="shared" si="1"/>
        <v>0</v>
      </c>
      <c r="R14" s="521"/>
      <c r="S14" s="663">
        <f>+Curves!B12</f>
        <v>28.17</v>
      </c>
      <c r="T14" s="523">
        <v>28.17</v>
      </c>
      <c r="U14" s="524">
        <f t="shared" si="2"/>
        <v>0</v>
      </c>
      <c r="V14" s="639">
        <f>+Curves!D12</f>
        <v>26.9</v>
      </c>
      <c r="W14" s="525">
        <v>26.9</v>
      </c>
      <c r="X14" s="524">
        <f t="shared" si="3"/>
        <v>0</v>
      </c>
      <c r="Y14" s="526"/>
      <c r="Z14" s="503"/>
      <c r="AA14" s="503"/>
      <c r="AB14" s="503"/>
    </row>
    <row r="15" spans="1:28" ht="15" customHeight="1" x14ac:dyDescent="0.3">
      <c r="A15" s="233"/>
      <c r="B15" s="233"/>
      <c r="D15" s="537"/>
      <c r="E15" s="538"/>
      <c r="F15" s="538"/>
      <c r="G15" s="538"/>
      <c r="H15" s="539"/>
      <c r="I15" s="539"/>
      <c r="J15" s="518"/>
      <c r="K15" s="518"/>
      <c r="L15" s="30"/>
      <c r="M15" s="544" t="s">
        <v>167</v>
      </c>
      <c r="N15" s="520">
        <f>Curves!C13</f>
        <v>0.27170743607726999</v>
      </c>
      <c r="O15" s="520">
        <v>0.27170743607726999</v>
      </c>
      <c r="P15" s="499"/>
      <c r="Q15" s="546">
        <f t="shared" si="1"/>
        <v>0</v>
      </c>
      <c r="R15" s="521"/>
      <c r="S15" s="663">
        <f>+Curves!B13</f>
        <v>27.79</v>
      </c>
      <c r="T15" s="660">
        <v>27.79</v>
      </c>
      <c r="U15" s="524">
        <f t="shared" si="2"/>
        <v>0</v>
      </c>
      <c r="V15" s="639">
        <f>+Curves!D13</f>
        <v>26.58</v>
      </c>
      <c r="W15" s="525">
        <v>26.58</v>
      </c>
      <c r="X15" s="524">
        <f t="shared" si="3"/>
        <v>0</v>
      </c>
      <c r="Y15" s="526"/>
      <c r="Z15" s="503"/>
      <c r="AA15" s="503"/>
      <c r="AB15" s="503"/>
    </row>
    <row r="16" spans="1:28" ht="15" customHeight="1" x14ac:dyDescent="0.2">
      <c r="A16" s="233"/>
      <c r="B16" s="233"/>
      <c r="D16" s="540"/>
      <c r="E16" s="538"/>
      <c r="F16" s="538"/>
      <c r="G16" s="538"/>
      <c r="H16" s="541"/>
      <c r="I16" s="541"/>
      <c r="J16" s="30"/>
      <c r="K16" s="30"/>
      <c r="L16" s="518"/>
      <c r="M16" s="544" t="s">
        <v>193</v>
      </c>
      <c r="N16" s="520">
        <f>Curves!C14</f>
        <v>0.26687214886874999</v>
      </c>
      <c r="O16" s="520">
        <v>0.26687214886874999</v>
      </c>
      <c r="P16" s="499"/>
      <c r="Q16" s="546">
        <f t="shared" si="1"/>
        <v>0</v>
      </c>
      <c r="R16" s="521"/>
      <c r="S16" s="663">
        <f>+Curves!B14</f>
        <v>27.42</v>
      </c>
      <c r="T16" s="523">
        <v>27.42</v>
      </c>
      <c r="U16" s="524">
        <f t="shared" si="2"/>
        <v>0</v>
      </c>
      <c r="V16" s="639">
        <f>+Curves!D14</f>
        <v>26.24</v>
      </c>
      <c r="W16" s="525">
        <v>26.24</v>
      </c>
      <c r="X16" s="524">
        <f t="shared" si="3"/>
        <v>0</v>
      </c>
      <c r="Y16" s="526"/>
      <c r="Z16" s="503"/>
      <c r="AA16" s="503"/>
      <c r="AB16" s="503"/>
    </row>
    <row r="17" spans="1:29" ht="15" customHeight="1" x14ac:dyDescent="0.2">
      <c r="A17" s="233"/>
      <c r="B17" s="233"/>
      <c r="D17" s="540"/>
      <c r="E17" s="538"/>
      <c r="F17" s="538"/>
      <c r="G17" s="538"/>
      <c r="H17" s="539"/>
      <c r="I17" s="540"/>
      <c r="J17" s="530"/>
      <c r="K17" s="530"/>
      <c r="L17" s="518"/>
      <c r="M17" s="519" t="s">
        <v>199</v>
      </c>
      <c r="N17" s="520">
        <f>Curves!C15</f>
        <v>0.26124420231949996</v>
      </c>
      <c r="O17" s="520">
        <v>0.26124420231949996</v>
      </c>
      <c r="P17" s="499"/>
      <c r="Q17" s="546">
        <f t="shared" si="1"/>
        <v>0</v>
      </c>
      <c r="R17" s="521"/>
      <c r="S17" s="663">
        <f>+Curves!B15</f>
        <v>27.1</v>
      </c>
      <c r="T17" s="660">
        <v>27.1</v>
      </c>
      <c r="U17" s="524">
        <f t="shared" si="2"/>
        <v>0</v>
      </c>
      <c r="V17" s="639">
        <f>+Curves!D15</f>
        <v>25.91</v>
      </c>
      <c r="W17" s="525">
        <v>25.91</v>
      </c>
      <c r="X17" s="524">
        <f t="shared" si="3"/>
        <v>0</v>
      </c>
      <c r="Y17" s="526"/>
      <c r="Z17" s="503"/>
      <c r="AA17" s="503"/>
      <c r="AB17" s="503"/>
    </row>
    <row r="18" spans="1:29" ht="15" customHeight="1" x14ac:dyDescent="0.2">
      <c r="A18" s="233"/>
      <c r="B18" s="233" t="s">
        <v>36</v>
      </c>
      <c r="D18" s="540"/>
      <c r="E18" s="538"/>
      <c r="F18" s="538"/>
      <c r="G18" s="538"/>
      <c r="H18" s="539"/>
      <c r="I18" s="540"/>
      <c r="J18" s="530"/>
      <c r="K18" s="530"/>
      <c r="L18" s="518"/>
      <c r="M18" s="519" t="s">
        <v>200</v>
      </c>
      <c r="N18" s="520">
        <f>Curves!C16</f>
        <v>0.25690294035068995</v>
      </c>
      <c r="O18" s="520">
        <v>0.25690294035068995</v>
      </c>
      <c r="P18" s="499"/>
      <c r="Q18" s="546">
        <f t="shared" si="1"/>
        <v>0</v>
      </c>
      <c r="R18" s="521"/>
      <c r="S18" s="663">
        <f>+Curves!B16</f>
        <v>26.81</v>
      </c>
      <c r="T18" s="660">
        <v>26.81</v>
      </c>
      <c r="U18" s="524">
        <f t="shared" si="2"/>
        <v>0</v>
      </c>
      <c r="V18" s="639">
        <f>+Curves!D16</f>
        <v>25.59</v>
      </c>
      <c r="W18" s="525">
        <v>25.59</v>
      </c>
      <c r="X18" s="524">
        <f t="shared" si="3"/>
        <v>0</v>
      </c>
      <c r="Y18" s="526"/>
      <c r="Z18" s="503"/>
      <c r="AA18" s="503"/>
      <c r="AB18" s="503"/>
    </row>
    <row r="19" spans="1:29" ht="15" customHeight="1" x14ac:dyDescent="0.2">
      <c r="A19" s="233"/>
      <c r="B19" s="233"/>
      <c r="D19" s="198" t="s">
        <v>5</v>
      </c>
      <c r="E19" s="198" t="s">
        <v>30</v>
      </c>
      <c r="F19" s="198" t="s">
        <v>15</v>
      </c>
      <c r="G19" s="198" t="s">
        <v>11</v>
      </c>
      <c r="H19" s="207" t="s">
        <v>13</v>
      </c>
      <c r="I19" s="198" t="s">
        <v>16</v>
      </c>
      <c r="J19" s="500"/>
      <c r="K19" s="500"/>
      <c r="L19" s="518"/>
      <c r="M19" s="545" t="s">
        <v>205</v>
      </c>
      <c r="N19" s="520">
        <f>Curves!C17</f>
        <v>0.25221557677562995</v>
      </c>
      <c r="O19" s="520">
        <v>0.25221557677562995</v>
      </c>
      <c r="P19" s="499"/>
      <c r="Q19" s="546">
        <f t="shared" si="1"/>
        <v>0</v>
      </c>
      <c r="R19" s="521"/>
      <c r="S19" s="663">
        <f>+Curves!B17</f>
        <v>26.53</v>
      </c>
      <c r="T19" s="660">
        <v>26.53</v>
      </c>
      <c r="U19" s="524">
        <f t="shared" si="2"/>
        <v>0</v>
      </c>
      <c r="V19" s="639">
        <f>+Curves!D17</f>
        <v>25.28</v>
      </c>
      <c r="W19" s="525">
        <v>25.28</v>
      </c>
      <c r="X19" s="524">
        <f t="shared" si="3"/>
        <v>0</v>
      </c>
      <c r="Y19" s="526"/>
      <c r="Z19" s="542"/>
      <c r="AA19" s="503"/>
      <c r="AB19" s="503"/>
    </row>
    <row r="20" spans="1:29" ht="15" customHeight="1" x14ac:dyDescent="0.2">
      <c r="A20" s="233"/>
      <c r="B20" s="497" t="s">
        <v>238</v>
      </c>
      <c r="C20" s="498"/>
      <c r="D20" s="515">
        <f>+[1]H!$H$22</f>
        <v>13667.7644</v>
      </c>
      <c r="E20" s="516">
        <f>+[1]H!$H$23</f>
        <v>-4602.4035999999996</v>
      </c>
      <c r="F20" s="516"/>
      <c r="G20" s="516">
        <f>+[1]H!$H$25</f>
        <v>-76200</v>
      </c>
      <c r="H20" s="516"/>
      <c r="I20" s="517">
        <f t="shared" ref="I20:I27" si="5">SUM(D20:H20)</f>
        <v>-67134.639200000005</v>
      </c>
      <c r="L20" s="518"/>
      <c r="M20" s="519" t="s">
        <v>206</v>
      </c>
      <c r="N20" s="520">
        <f>Curves!C18</f>
        <v>0.24812214847281</v>
      </c>
      <c r="O20" s="520">
        <v>0.24812214847281</v>
      </c>
      <c r="P20" s="499"/>
      <c r="Q20" s="546">
        <f t="shared" si="1"/>
        <v>0</v>
      </c>
      <c r="R20" s="521"/>
      <c r="S20" s="663">
        <f>+Curves!B18</f>
        <v>26.26</v>
      </c>
      <c r="T20" s="660">
        <v>26.26</v>
      </c>
      <c r="U20" s="524">
        <f t="shared" si="2"/>
        <v>0</v>
      </c>
      <c r="V20" s="639">
        <f>+Curves!D18</f>
        <v>24.97</v>
      </c>
      <c r="W20" s="525">
        <v>24.97</v>
      </c>
      <c r="X20" s="524">
        <f t="shared" si="3"/>
        <v>0</v>
      </c>
      <c r="Y20" s="526"/>
      <c r="Z20" s="503"/>
      <c r="AA20" s="503"/>
      <c r="AB20" s="503"/>
    </row>
    <row r="21" spans="1:29" ht="15" customHeight="1" x14ac:dyDescent="0.2">
      <c r="A21" s="233"/>
      <c r="B21" s="497" t="s">
        <v>230</v>
      </c>
      <c r="C21" s="498"/>
      <c r="D21" s="527">
        <f>+[1]H!$H$2</f>
        <v>0</v>
      </c>
      <c r="E21" s="528">
        <f>+[1]H!$H$3</f>
        <v>0</v>
      </c>
      <c r="F21" s="528"/>
      <c r="G21" s="528">
        <f>+[1]H!$H$5</f>
        <v>0</v>
      </c>
      <c r="H21" s="528"/>
      <c r="I21" s="529">
        <f t="shared" si="5"/>
        <v>0</v>
      </c>
      <c r="J21" s="518"/>
      <c r="K21" s="518"/>
      <c r="L21" s="543"/>
      <c r="M21" s="519" t="s">
        <v>259</v>
      </c>
      <c r="N21" s="520">
        <f>Curves!C19</f>
        <v>0.24364009498593001</v>
      </c>
      <c r="O21" s="520">
        <v>0.24364009498593001</v>
      </c>
      <c r="P21" s="499"/>
      <c r="Q21" s="546">
        <f t="shared" si="1"/>
        <v>0</v>
      </c>
      <c r="R21" s="521"/>
      <c r="S21" s="663">
        <f>+Curves!B19</f>
        <v>25.99</v>
      </c>
      <c r="T21" s="660">
        <v>25.99</v>
      </c>
      <c r="U21" s="524">
        <f t="shared" si="2"/>
        <v>0</v>
      </c>
      <c r="V21" s="639">
        <f>+Curves!D19</f>
        <v>24.68</v>
      </c>
      <c r="W21" s="525">
        <v>24.68</v>
      </c>
      <c r="X21" s="524">
        <f t="shared" si="3"/>
        <v>0</v>
      </c>
      <c r="Y21" s="526"/>
      <c r="Z21" s="503"/>
      <c r="AA21" s="503"/>
      <c r="AB21" s="503"/>
    </row>
    <row r="22" spans="1:29" ht="15" customHeight="1" x14ac:dyDescent="0.2">
      <c r="A22" s="233"/>
      <c r="B22" s="497" t="s">
        <v>223</v>
      </c>
      <c r="C22" s="498"/>
      <c r="D22" s="527">
        <f>+[1]H!$H$27</f>
        <v>0</v>
      </c>
      <c r="E22" s="528">
        <f>+[1]H!$H$28</f>
        <v>0</v>
      </c>
      <c r="F22" s="528"/>
      <c r="G22" s="528"/>
      <c r="H22" s="528"/>
      <c r="I22" s="529">
        <f t="shared" si="5"/>
        <v>0</v>
      </c>
      <c r="J22" s="518"/>
      <c r="K22" s="518"/>
      <c r="L22" s="499"/>
      <c r="M22" s="519" t="s">
        <v>260</v>
      </c>
      <c r="N22" s="520">
        <f>Curves!C20</f>
        <v>0.24021058301032999</v>
      </c>
      <c r="O22" s="520">
        <v>0.24021058301032999</v>
      </c>
      <c r="P22" s="499"/>
      <c r="Q22" s="546">
        <f t="shared" si="1"/>
        <v>0</v>
      </c>
      <c r="R22" s="521"/>
      <c r="S22" s="663">
        <f>+Curves!B20</f>
        <v>25.73</v>
      </c>
      <c r="T22" s="661">
        <v>25.73</v>
      </c>
      <c r="U22" s="524">
        <f t="shared" si="2"/>
        <v>0</v>
      </c>
      <c r="V22" s="639">
        <f>+Curves!D20</f>
        <v>24.49666666666667</v>
      </c>
      <c r="W22" s="658">
        <v>24.49666666666667</v>
      </c>
      <c r="X22" s="524">
        <f t="shared" si="3"/>
        <v>0</v>
      </c>
      <c r="Y22" s="526"/>
      <c r="Z22" s="503"/>
      <c r="AA22" s="503"/>
      <c r="AB22" s="503"/>
    </row>
    <row r="23" spans="1:29" ht="15" customHeight="1" x14ac:dyDescent="0.2">
      <c r="A23" s="233"/>
      <c r="B23" s="497" t="s">
        <v>222</v>
      </c>
      <c r="C23" s="498"/>
      <c r="D23" s="527">
        <f>+[1]H!$H$32</f>
        <v>0</v>
      </c>
      <c r="E23" s="528">
        <f>+[1]H!$H$33</f>
        <v>0</v>
      </c>
      <c r="F23" s="528"/>
      <c r="G23" s="528"/>
      <c r="H23" s="528"/>
      <c r="I23" s="529">
        <f t="shared" si="5"/>
        <v>0</v>
      </c>
      <c r="J23" s="30"/>
      <c r="K23" s="30"/>
      <c r="L23" s="499"/>
      <c r="M23" s="519" t="s">
        <v>261</v>
      </c>
      <c r="N23" s="520">
        <f>Curves!C21</f>
        <v>0.23752892254705998</v>
      </c>
      <c r="O23" s="520">
        <v>0.23752892254705998</v>
      </c>
      <c r="P23" s="499"/>
      <c r="Q23" s="546">
        <f t="shared" si="1"/>
        <v>0</v>
      </c>
      <c r="R23" s="521"/>
      <c r="S23" s="663">
        <f>+Curves!B21</f>
        <v>25.47</v>
      </c>
      <c r="T23" s="661">
        <v>25.47</v>
      </c>
      <c r="U23" s="524">
        <f t="shared" si="2"/>
        <v>0</v>
      </c>
      <c r="V23" s="639">
        <f>+Curves!D21</f>
        <v>24.313333333333333</v>
      </c>
      <c r="W23" s="658">
        <v>24.313333333333333</v>
      </c>
      <c r="X23" s="524">
        <f t="shared" si="3"/>
        <v>0</v>
      </c>
      <c r="Y23" s="526"/>
      <c r="Z23" s="503"/>
      <c r="AA23" s="503"/>
      <c r="AB23" s="503"/>
    </row>
    <row r="24" spans="1:29" ht="15" customHeight="1" x14ac:dyDescent="0.2">
      <c r="A24" s="233"/>
      <c r="B24" s="497" t="s">
        <v>237</v>
      </c>
      <c r="C24" s="498"/>
      <c r="D24" s="527">
        <f>+[1]H!$H$67</f>
        <v>7206.0883999999996</v>
      </c>
      <c r="E24" s="528">
        <f>+[1]H!$H$68</f>
        <v>-11760.8899</v>
      </c>
      <c r="F24" s="528"/>
      <c r="G24" s="528">
        <f>[1]H!$H$70</f>
        <v>0</v>
      </c>
      <c r="H24" s="528">
        <f>+[1]H!$H$69</f>
        <v>2909.2689</v>
      </c>
      <c r="I24" s="529">
        <f t="shared" si="5"/>
        <v>-1645.5326000000005</v>
      </c>
      <c r="J24" s="30"/>
      <c r="K24" s="30"/>
      <c r="L24" s="499"/>
      <c r="M24" s="519" t="s">
        <v>262</v>
      </c>
      <c r="N24" s="520">
        <f>Curves!C22</f>
        <v>0.23492845995785</v>
      </c>
      <c r="O24" s="520">
        <v>0.23492845995785</v>
      </c>
      <c r="P24" s="499"/>
      <c r="Q24" s="546">
        <f t="shared" si="1"/>
        <v>0</v>
      </c>
      <c r="R24" s="521"/>
      <c r="S24" s="663">
        <f>+Curves!B22</f>
        <v>25.22</v>
      </c>
      <c r="T24" s="661">
        <v>25.22</v>
      </c>
      <c r="U24" s="524">
        <f t="shared" si="2"/>
        <v>0</v>
      </c>
      <c r="V24" s="639">
        <f>+Curves!D22</f>
        <v>24.13</v>
      </c>
      <c r="W24" s="658">
        <v>24.13</v>
      </c>
      <c r="X24" s="524">
        <f t="shared" si="3"/>
        <v>0</v>
      </c>
      <c r="Y24" s="526"/>
      <c r="Z24" s="503"/>
      <c r="AA24" s="503"/>
      <c r="AB24" s="503"/>
    </row>
    <row r="25" spans="1:29" ht="15" customHeight="1" x14ac:dyDescent="0.2">
      <c r="A25" s="233"/>
      <c r="B25" s="497" t="s">
        <v>225</v>
      </c>
      <c r="C25" s="498"/>
      <c r="D25" s="527">
        <f>+[1]H!$H$62</f>
        <v>0</v>
      </c>
      <c r="E25" s="528">
        <f>+[1]H!$H$63</f>
        <v>0</v>
      </c>
      <c r="F25" s="528"/>
      <c r="G25" s="528"/>
      <c r="H25" s="528">
        <f>+[1]H!$H$64</f>
        <v>0</v>
      </c>
      <c r="I25" s="529">
        <f t="shared" si="5"/>
        <v>0</v>
      </c>
      <c r="J25" s="30"/>
      <c r="K25" s="30"/>
      <c r="L25" s="499"/>
      <c r="M25" s="549" t="s">
        <v>263</v>
      </c>
      <c r="N25" s="550">
        <f>Curves!C23</f>
        <v>0.23020917885021</v>
      </c>
      <c r="O25" s="550">
        <v>0.23020917885021</v>
      </c>
      <c r="P25" s="551"/>
      <c r="Q25" s="641">
        <f t="shared" si="1"/>
        <v>0</v>
      </c>
      <c r="R25" s="552"/>
      <c r="S25" s="664">
        <f>+Curves!B23</f>
        <v>24.97</v>
      </c>
      <c r="T25" s="665">
        <v>24.97</v>
      </c>
      <c r="U25" s="553">
        <f t="shared" si="2"/>
        <v>0</v>
      </c>
      <c r="V25" s="642">
        <f>+Curves!D23</f>
        <v>23.946666666666669</v>
      </c>
      <c r="W25" s="666">
        <v>23.946666666666669</v>
      </c>
      <c r="X25" s="553">
        <f t="shared" si="3"/>
        <v>0</v>
      </c>
      <c r="Y25" s="526"/>
      <c r="Z25" s="503"/>
      <c r="AA25" s="503"/>
      <c r="AB25" s="503"/>
    </row>
    <row r="26" spans="1:29" ht="15" customHeight="1" x14ac:dyDescent="0.2">
      <c r="A26" s="233"/>
      <c r="B26" s="497" t="s">
        <v>239</v>
      </c>
      <c r="C26" s="498"/>
      <c r="D26" s="527">
        <f>+[1]H!$H$47</f>
        <v>0</v>
      </c>
      <c r="E26" s="528">
        <f>+[1]H!$H$48</f>
        <v>0</v>
      </c>
      <c r="F26" s="528"/>
      <c r="G26" s="528"/>
      <c r="H26" s="528"/>
      <c r="I26" s="529">
        <f t="shared" si="5"/>
        <v>0</v>
      </c>
      <c r="J26" s="530"/>
      <c r="K26" s="530"/>
      <c r="L26" s="518"/>
      <c r="M26" s="207"/>
      <c r="N26" s="520"/>
      <c r="O26" s="520"/>
      <c r="P26" s="499"/>
      <c r="Q26" s="546"/>
      <c r="R26" s="558"/>
      <c r="S26" s="663"/>
      <c r="T26" s="662"/>
      <c r="U26" s="657"/>
      <c r="V26" s="639"/>
      <c r="W26" s="659"/>
      <c r="X26" s="657"/>
      <c r="Y26" s="526"/>
      <c r="Z26" s="503"/>
      <c r="AA26" s="503"/>
      <c r="AB26" s="503"/>
    </row>
    <row r="27" spans="1:29" ht="15" customHeight="1" x14ac:dyDescent="0.2">
      <c r="A27" s="233"/>
      <c r="B27" s="497" t="s">
        <v>240</v>
      </c>
      <c r="C27" s="498"/>
      <c r="D27" s="531">
        <f>+[1]H!$H$52</f>
        <v>0</v>
      </c>
      <c r="E27" s="532">
        <f>+[1]H!$H$53</f>
        <v>0</v>
      </c>
      <c r="F27" s="532"/>
      <c r="G27" s="532"/>
      <c r="H27" s="532"/>
      <c r="I27" s="533">
        <f t="shared" si="5"/>
        <v>0</v>
      </c>
      <c r="J27" s="530"/>
      <c r="K27" s="530"/>
      <c r="L27" s="518"/>
      <c r="M27" s="207"/>
      <c r="N27" s="520"/>
      <c r="O27" s="520"/>
      <c r="P27" s="499"/>
      <c r="Q27" s="546"/>
      <c r="R27" s="558"/>
      <c r="S27" s="663"/>
      <c r="T27" s="662"/>
      <c r="U27" s="657"/>
      <c r="V27" s="639"/>
      <c r="W27" s="659"/>
      <c r="X27" s="657"/>
      <c r="Y27" s="526"/>
      <c r="Z27" s="503"/>
      <c r="AA27" s="503"/>
      <c r="AB27" s="503"/>
    </row>
    <row r="28" spans="1:29" ht="15" customHeight="1" x14ac:dyDescent="0.2">
      <c r="A28" s="233"/>
      <c r="B28" s="497" t="s">
        <v>27</v>
      </c>
      <c r="D28" s="535">
        <f t="shared" ref="D28:I28" si="6">SUM(D20:D27)</f>
        <v>20873.852800000001</v>
      </c>
      <c r="E28" s="536">
        <f t="shared" si="6"/>
        <v>-16363.2935</v>
      </c>
      <c r="F28" s="536">
        <f t="shared" si="6"/>
        <v>0</v>
      </c>
      <c r="G28" s="536">
        <f t="shared" si="6"/>
        <v>-76200</v>
      </c>
      <c r="H28" s="536">
        <f t="shared" si="6"/>
        <v>2909.2689</v>
      </c>
      <c r="I28" s="533">
        <f t="shared" si="6"/>
        <v>-68780.171800000011</v>
      </c>
      <c r="J28" s="534"/>
      <c r="K28" s="534"/>
      <c r="L28" s="30"/>
      <c r="M28" s="207"/>
      <c r="N28" s="520"/>
      <c r="O28" s="520"/>
      <c r="P28" s="499"/>
      <c r="Q28" s="546"/>
      <c r="R28" s="558"/>
      <c r="S28" s="663"/>
      <c r="T28" s="662"/>
      <c r="U28" s="657"/>
      <c r="V28" s="639"/>
      <c r="W28" s="659"/>
      <c r="X28" s="657"/>
      <c r="Y28" s="526"/>
      <c r="Z28" s="503"/>
      <c r="AA28" s="503"/>
      <c r="AB28" s="503"/>
    </row>
    <row r="29" spans="1:29" ht="15" customHeight="1" x14ac:dyDescent="0.2">
      <c r="A29" s="503"/>
      <c r="B29" s="503"/>
      <c r="C29" s="503"/>
      <c r="D29" s="503"/>
      <c r="H29" s="30"/>
      <c r="I29" s="30"/>
      <c r="J29" s="30"/>
      <c r="K29" s="30"/>
      <c r="L29" s="518"/>
      <c r="M29" s="207"/>
      <c r="N29" s="520"/>
      <c r="O29" s="520"/>
      <c r="P29" s="499"/>
      <c r="Q29" s="546"/>
      <c r="R29" s="558"/>
      <c r="S29" s="663"/>
      <c r="T29" s="662"/>
      <c r="U29" s="657"/>
      <c r="V29" s="639"/>
      <c r="W29" s="659"/>
      <c r="X29" s="657"/>
      <c r="Y29" s="526"/>
      <c r="Z29" s="503"/>
      <c r="AA29" s="503"/>
      <c r="AB29" s="503"/>
    </row>
    <row r="30" spans="1:29" ht="15" customHeight="1" x14ac:dyDescent="0.2">
      <c r="A30" s="503"/>
      <c r="B30" s="503"/>
      <c r="C30" s="503"/>
      <c r="H30" s="518"/>
      <c r="I30" s="530"/>
      <c r="J30" s="530"/>
      <c r="K30" s="530"/>
      <c r="L30" s="518"/>
      <c r="M30" s="207"/>
      <c r="N30" s="520"/>
      <c r="O30" s="520"/>
      <c r="P30" s="499"/>
      <c r="Q30" s="546"/>
      <c r="R30" s="558"/>
      <c r="S30" s="663"/>
      <c r="T30" s="662"/>
      <c r="U30" s="657"/>
      <c r="V30" s="639"/>
      <c r="W30" s="659"/>
      <c r="X30" s="657"/>
      <c r="Y30" s="526"/>
      <c r="Z30" s="503"/>
      <c r="AA30" s="503"/>
      <c r="AB30" s="503"/>
    </row>
    <row r="31" spans="1:29" ht="15" customHeight="1" x14ac:dyDescent="0.2">
      <c r="A31" s="282" t="s">
        <v>38</v>
      </c>
      <c r="B31" s="282"/>
      <c r="C31" s="499"/>
      <c r="D31" s="499"/>
      <c r="E31" s="547"/>
      <c r="F31" s="547"/>
      <c r="G31" s="547"/>
      <c r="H31" s="518"/>
      <c r="I31" s="518"/>
      <c r="J31" s="530"/>
      <c r="K31" s="530"/>
      <c r="L31" s="534"/>
      <c r="M31" s="207"/>
      <c r="N31" s="520"/>
      <c r="O31" s="520"/>
      <c r="P31" s="499"/>
      <c r="Q31" s="546"/>
      <c r="R31" s="558"/>
      <c r="S31" s="663"/>
      <c r="T31" s="662"/>
      <c r="U31" s="657"/>
      <c r="V31" s="639"/>
      <c r="W31" s="659"/>
      <c r="X31" s="657"/>
      <c r="Y31" s="526"/>
      <c r="Z31" s="503"/>
      <c r="AA31" s="503"/>
      <c r="AB31" s="503"/>
    </row>
    <row r="32" spans="1:29" ht="15" customHeight="1" x14ac:dyDescent="0.2">
      <c r="A32" s="282"/>
      <c r="B32" s="282"/>
      <c r="C32" s="282"/>
      <c r="D32" s="548" t="s">
        <v>39</v>
      </c>
      <c r="E32" s="548" t="s">
        <v>40</v>
      </c>
      <c r="F32" s="548" t="s">
        <v>41</v>
      </c>
      <c r="G32" s="548" t="s">
        <v>42</v>
      </c>
      <c r="H32" s="548" t="s">
        <v>43</v>
      </c>
      <c r="I32" s="502"/>
      <c r="J32" s="534"/>
      <c r="K32" s="534"/>
      <c r="L32" s="518"/>
      <c r="M32" s="499"/>
      <c r="N32" s="520"/>
      <c r="O32" s="520"/>
      <c r="P32" s="499"/>
      <c r="Q32" s="546"/>
      <c r="R32" s="558"/>
      <c r="S32" s="522"/>
      <c r="T32" s="638"/>
      <c r="U32" s="657"/>
      <c r="V32" s="639"/>
      <c r="W32" s="640"/>
      <c r="X32" s="657"/>
      <c r="Y32" s="526"/>
      <c r="Z32" s="503"/>
      <c r="AA32" s="503"/>
      <c r="AB32" s="503"/>
      <c r="AC32" s="554"/>
    </row>
    <row r="33" spans="1:29" s="554" customFormat="1" ht="15" customHeight="1" x14ac:dyDescent="0.2">
      <c r="A33" s="282"/>
      <c r="B33" s="548" t="s">
        <v>37</v>
      </c>
      <c r="C33" s="547"/>
      <c r="D33" s="632">
        <f>+[1]H!$J$23</f>
        <v>225.38820000000001</v>
      </c>
      <c r="E33" s="555">
        <f>+[1]H!$K$23</f>
        <v>-8939.4220999999998</v>
      </c>
      <c r="F33" s="555">
        <f>+[1]H!$L$23</f>
        <v>-7065.1266999999998</v>
      </c>
      <c r="G33" s="633">
        <f>+[1]H!$Q$23</f>
        <v>-566.29200000000003</v>
      </c>
      <c r="H33" s="556">
        <f t="shared" ref="H33:H38" si="7">SUM(D33:G33)</f>
        <v>-16345.452599999999</v>
      </c>
      <c r="I33" s="539"/>
      <c r="J33" s="557"/>
      <c r="K33" s="518"/>
      <c r="L33" s="30"/>
      <c r="M33" s="207"/>
      <c r="N33" s="499"/>
      <c r="O33" s="547"/>
      <c r="P33" s="499"/>
      <c r="Q33" s="499"/>
      <c r="R33" s="558"/>
      <c r="S33" s="500"/>
      <c r="T33" s="500"/>
      <c r="U33" s="500"/>
      <c r="V33" s="500"/>
      <c r="W33" s="500"/>
      <c r="X33" s="500"/>
      <c r="Y33" s="526"/>
      <c r="Z33" s="559"/>
      <c r="AA33" s="232"/>
      <c r="AB33" s="232"/>
      <c r="AC33" s="232"/>
    </row>
    <row r="34" spans="1:29" ht="15" customHeight="1" x14ac:dyDescent="0.2">
      <c r="A34" s="282"/>
      <c r="B34" s="548" t="s">
        <v>242</v>
      </c>
      <c r="C34" s="547"/>
      <c r="D34" s="560">
        <f>+[1]H!$J$69</f>
        <v>3488.2804000000001</v>
      </c>
      <c r="E34" s="561">
        <f>+[1]H!$K$69</f>
        <v>-433080.82829999999</v>
      </c>
      <c r="F34" s="561">
        <f>+[1]H!$L$69</f>
        <v>-222993.05710000001</v>
      </c>
      <c r="G34" s="634">
        <f>+[1]H!$Q$69</f>
        <v>0</v>
      </c>
      <c r="H34" s="562">
        <f t="shared" si="7"/>
        <v>-652585.60499999998</v>
      </c>
      <c r="I34" s="539"/>
      <c r="J34" s="30"/>
      <c r="K34" s="30"/>
      <c r="L34" s="518"/>
      <c r="M34" s="563"/>
      <c r="N34" s="499"/>
      <c r="O34" s="547"/>
      <c r="P34" s="499"/>
      <c r="Q34" s="499"/>
      <c r="R34" s="558"/>
      <c r="Y34" s="526"/>
      <c r="Z34" s="564"/>
    </row>
    <row r="35" spans="1:29" ht="15" customHeight="1" x14ac:dyDescent="0.2">
      <c r="A35" s="282"/>
      <c r="B35" s="548" t="s">
        <v>241</v>
      </c>
      <c r="C35" s="547"/>
      <c r="D35" s="560">
        <f>+[1]H!$J$68</f>
        <v>-3093.5023000000001</v>
      </c>
      <c r="E35" s="561">
        <f>+[1]H!$K$68</f>
        <v>-309703.89769999997</v>
      </c>
      <c r="F35" s="561">
        <f>+[1]H!$L$68</f>
        <v>206373.23019999999</v>
      </c>
      <c r="G35" s="634">
        <f>+[1]H!$Q$68</f>
        <v>-9094.1244000000006</v>
      </c>
      <c r="H35" s="562">
        <f t="shared" si="7"/>
        <v>-115518.29419999997</v>
      </c>
      <c r="I35" s="539"/>
      <c r="J35" s="30"/>
      <c r="K35" s="30"/>
      <c r="L35" s="518"/>
      <c r="M35" s="499"/>
      <c r="N35" s="499"/>
      <c r="O35" s="547"/>
      <c r="P35" s="499"/>
      <c r="Q35" s="499"/>
      <c r="R35" s="558"/>
      <c r="Y35" s="526"/>
      <c r="Z35" s="564"/>
    </row>
    <row r="36" spans="1:29" ht="15" customHeight="1" x14ac:dyDescent="0.2">
      <c r="A36" s="282"/>
      <c r="B36" s="548" t="s">
        <v>188</v>
      </c>
      <c r="C36" s="547"/>
      <c r="D36" s="560">
        <f>+[1]H!$J$3</f>
        <v>0</v>
      </c>
      <c r="E36" s="561">
        <f>+[1]H!$K$3</f>
        <v>0</v>
      </c>
      <c r="F36" s="561">
        <f>+[1]H!$L$3</f>
        <v>0</v>
      </c>
      <c r="G36" s="634">
        <f>+[1]H!$Q$3</f>
        <v>0</v>
      </c>
      <c r="H36" s="562">
        <f t="shared" si="7"/>
        <v>0</v>
      </c>
      <c r="I36" s="539"/>
      <c r="J36" s="530"/>
      <c r="K36" s="530"/>
      <c r="L36" s="518"/>
      <c r="R36" s="565"/>
      <c r="Y36" s="526"/>
      <c r="Z36" s="564"/>
    </row>
    <row r="37" spans="1:29" ht="15" customHeight="1" x14ac:dyDescent="0.2">
      <c r="A37" s="282"/>
      <c r="B37" s="548" t="s">
        <v>225</v>
      </c>
      <c r="C37" s="547"/>
      <c r="D37" s="560">
        <f>+[1]H!$J$63</f>
        <v>0</v>
      </c>
      <c r="E37" s="561">
        <f>+[1]H!$K$63</f>
        <v>0</v>
      </c>
      <c r="F37" s="561">
        <f>+[1]H!$L$63</f>
        <v>0</v>
      </c>
      <c r="G37" s="634">
        <f>+[1]H!$Q$63</f>
        <v>0</v>
      </c>
      <c r="H37" s="562">
        <f t="shared" si="7"/>
        <v>0</v>
      </c>
      <c r="I37" s="539"/>
      <c r="J37" s="530"/>
      <c r="K37" s="530"/>
      <c r="L37" s="530"/>
      <c r="M37" s="503"/>
      <c r="N37" s="503"/>
      <c r="O37" s="503"/>
      <c r="P37" s="503"/>
      <c r="Q37" s="503"/>
      <c r="S37" s="566"/>
      <c r="T37" s="566"/>
      <c r="U37" s="567"/>
      <c r="V37" s="568"/>
      <c r="W37" s="569"/>
      <c r="X37" s="567"/>
      <c r="Y37" s="526"/>
      <c r="Z37" s="564"/>
    </row>
    <row r="38" spans="1:29" ht="15" customHeight="1" x14ac:dyDescent="0.2">
      <c r="A38" s="282"/>
      <c r="B38" s="548" t="s">
        <v>128</v>
      </c>
      <c r="C38" s="547"/>
      <c r="D38" s="635">
        <f>+[1]H!$J$28</f>
        <v>0</v>
      </c>
      <c r="E38" s="636">
        <f>+[1]H!$K$23</f>
        <v>-8939.4220999999998</v>
      </c>
      <c r="F38" s="636">
        <f>+[1]H!$L$28</f>
        <v>0</v>
      </c>
      <c r="G38" s="637">
        <f>+[1]H!$Q$28</f>
        <v>0</v>
      </c>
      <c r="H38" s="562">
        <f t="shared" si="7"/>
        <v>-8939.4220999999998</v>
      </c>
      <c r="I38" s="539"/>
      <c r="J38" s="503"/>
      <c r="K38" s="530"/>
      <c r="L38" s="530"/>
      <c r="M38" s="503"/>
      <c r="N38" s="503"/>
      <c r="O38" s="503"/>
      <c r="P38" s="503"/>
      <c r="Q38" s="503"/>
      <c r="S38" s="503"/>
      <c r="T38" s="503"/>
      <c r="U38" s="503"/>
      <c r="V38" s="503"/>
      <c r="W38" s="503"/>
      <c r="X38" s="503"/>
      <c r="Y38" s="526"/>
      <c r="Z38" s="564"/>
    </row>
    <row r="39" spans="1:29" ht="15" customHeight="1" x14ac:dyDescent="0.2">
      <c r="A39" s="282"/>
      <c r="B39" s="548" t="s">
        <v>16</v>
      </c>
      <c r="C39" s="547"/>
      <c r="D39" s="570">
        <f>SUM(D33:D38)</f>
        <v>620.16629999999986</v>
      </c>
      <c r="E39" s="571">
        <f>SUM(E33:E38)</f>
        <v>-760663.57019999996</v>
      </c>
      <c r="F39" s="571">
        <f>SUM(F33:F38)</f>
        <v>-23684.953600000008</v>
      </c>
      <c r="G39" s="571">
        <f>SUM(G33:G38)</f>
        <v>-9660.4164000000001</v>
      </c>
      <c r="H39" s="572">
        <f>SUM(H33:H38)</f>
        <v>-793388.77389999991</v>
      </c>
      <c r="I39" s="539"/>
      <c r="J39" s="363"/>
      <c r="K39" s="530"/>
      <c r="L39" s="503"/>
      <c r="R39" s="565"/>
      <c r="Y39" s="526"/>
      <c r="Z39" s="564"/>
    </row>
    <row r="40" spans="1:29" ht="15" customHeight="1" thickBot="1" x14ac:dyDescent="0.25">
      <c r="A40" s="282"/>
      <c r="B40" s="573"/>
      <c r="C40" s="547"/>
      <c r="D40" s="539"/>
      <c r="E40" s="574"/>
      <c r="F40" s="574"/>
      <c r="G40" s="574"/>
      <c r="H40" s="539"/>
      <c r="I40" s="539"/>
      <c r="J40" s="503"/>
      <c r="K40" s="503"/>
      <c r="L40" s="503"/>
      <c r="M40" s="503"/>
      <c r="N40" s="503"/>
      <c r="O40" s="503"/>
      <c r="P40" s="503"/>
      <c r="Q40" s="503"/>
      <c r="S40" s="503"/>
      <c r="T40" s="503"/>
      <c r="U40" s="503"/>
      <c r="V40" s="503"/>
      <c r="W40" s="503"/>
      <c r="X40" s="503"/>
      <c r="Z40" s="564"/>
    </row>
    <row r="41" spans="1:29" ht="15" customHeight="1" thickBot="1" x14ac:dyDescent="0.3">
      <c r="A41" s="233"/>
      <c r="B41" s="505"/>
      <c r="C41" s="498"/>
      <c r="D41" s="540"/>
      <c r="E41" s="538"/>
      <c r="F41" s="538"/>
      <c r="G41" s="259"/>
      <c r="H41" s="539"/>
      <c r="I41" s="575"/>
      <c r="J41" s="576" t="s">
        <v>45</v>
      </c>
      <c r="K41" s="577"/>
      <c r="M41" s="503"/>
      <c r="N41" s="503"/>
      <c r="O41" s="503"/>
      <c r="P41" s="503"/>
      <c r="Q41" s="503"/>
      <c r="R41" s="503"/>
      <c r="S41" s="503"/>
      <c r="T41" s="578">
        <v>21.696666666666669</v>
      </c>
      <c r="U41" s="503"/>
      <c r="V41" s="503"/>
      <c r="W41" s="503"/>
      <c r="X41" s="503"/>
      <c r="Y41" s="526"/>
      <c r="Z41" s="564"/>
    </row>
    <row r="42" spans="1:29" ht="15" customHeight="1" thickBot="1" x14ac:dyDescent="0.35">
      <c r="A42" s="284"/>
      <c r="B42" s="579"/>
      <c r="C42" s="579"/>
      <c r="D42" s="580"/>
      <c r="E42" s="581"/>
      <c r="F42" s="283" t="s">
        <v>47</v>
      </c>
      <c r="G42" s="283" t="s">
        <v>48</v>
      </c>
      <c r="H42" s="283" t="s">
        <v>55</v>
      </c>
      <c r="I42" s="582"/>
      <c r="J42" s="583" t="s">
        <v>49</v>
      </c>
      <c r="M42" s="198"/>
      <c r="N42" s="584"/>
      <c r="O42" s="584"/>
      <c r="Q42" s="585"/>
      <c r="R42" s="565"/>
      <c r="S42" s="566"/>
      <c r="T42" s="578">
        <v>21.543333333333333</v>
      </c>
      <c r="U42" s="567"/>
      <c r="V42" s="568"/>
      <c r="W42" s="585"/>
      <c r="X42" s="567"/>
      <c r="Y42" s="526"/>
      <c r="Z42" s="564"/>
    </row>
    <row r="43" spans="1:29" ht="15" customHeight="1" x14ac:dyDescent="0.2">
      <c r="A43" s="586" t="s">
        <v>243</v>
      </c>
      <c r="B43" s="587"/>
      <c r="C43" s="587"/>
      <c r="D43" s="42"/>
      <c r="E43" s="547"/>
      <c r="F43" s="588">
        <f>+D6</f>
        <v>0</v>
      </c>
      <c r="G43" s="589"/>
      <c r="H43" s="590">
        <f>+G43-F43</f>
        <v>0</v>
      </c>
      <c r="I43" s="591" t="s">
        <v>50</v>
      </c>
      <c r="J43" s="592">
        <v>29246250</v>
      </c>
      <c r="M43" s="198"/>
      <c r="N43" s="584"/>
      <c r="O43" s="584"/>
      <c r="Q43" s="585"/>
      <c r="R43" s="565"/>
      <c r="S43" s="566"/>
      <c r="T43" s="578">
        <v>21.39</v>
      </c>
      <c r="U43" s="567"/>
      <c r="V43" s="568"/>
      <c r="W43" s="585"/>
      <c r="X43" s="567"/>
      <c r="Y43" s="526"/>
      <c r="Z43" s="564"/>
    </row>
    <row r="44" spans="1:29" ht="15" customHeight="1" x14ac:dyDescent="0.2">
      <c r="A44" s="586" t="s">
        <v>244</v>
      </c>
      <c r="B44" s="587"/>
      <c r="C44" s="587"/>
      <c r="D44" s="499"/>
      <c r="E44" s="547"/>
      <c r="F44" s="593">
        <f>+E6</f>
        <v>0</v>
      </c>
      <c r="G44" s="286">
        <f>+[1]H!$I$23</f>
        <v>23711.475299999998</v>
      </c>
      <c r="H44" s="590">
        <f>+G44-F44</f>
        <v>23711.475299999998</v>
      </c>
      <c r="I44" s="594" t="s">
        <v>51</v>
      </c>
      <c r="J44" s="595">
        <f>G46</f>
        <v>249031.5478</v>
      </c>
      <c r="M44" s="596"/>
      <c r="N44" s="597"/>
      <c r="O44" s="597"/>
      <c r="P44" s="597"/>
      <c r="Q44" s="597"/>
      <c r="R44" s="565"/>
      <c r="T44" s="578">
        <v>21.314166666666669</v>
      </c>
      <c r="U44" s="585"/>
      <c r="V44" s="585"/>
      <c r="Y44" s="526"/>
    </row>
    <row r="45" spans="1:29" ht="15" customHeight="1" x14ac:dyDescent="0.25">
      <c r="A45" s="586" t="s">
        <v>245</v>
      </c>
      <c r="B45" s="587"/>
      <c r="C45" s="587"/>
      <c r="D45" s="598"/>
      <c r="E45" s="547"/>
      <c r="F45" s="593">
        <f>+G6</f>
        <v>0</v>
      </c>
      <c r="G45" s="286">
        <f>+[1]H!$I$25</f>
        <v>-522100</v>
      </c>
      <c r="H45" s="590">
        <f t="shared" ref="H45:H67" si="8">+G45-F45</f>
        <v>-522100</v>
      </c>
      <c r="I45" s="594" t="s">
        <v>52</v>
      </c>
      <c r="J45" s="595">
        <f>H34</f>
        <v>-652585.60499999998</v>
      </c>
      <c r="M45" s="198"/>
      <c r="N45" s="597"/>
      <c r="O45" s="597"/>
      <c r="P45" s="597"/>
      <c r="Q45" s="597"/>
      <c r="R45" s="565"/>
      <c r="T45" s="578">
        <v>21.238333333333333</v>
      </c>
      <c r="U45" s="585"/>
      <c r="V45" s="585"/>
      <c r="Y45" s="526"/>
    </row>
    <row r="46" spans="1:29" ht="15" customHeight="1" x14ac:dyDescent="0.25">
      <c r="A46" s="599" t="s">
        <v>246</v>
      </c>
      <c r="B46" s="594"/>
      <c r="C46" s="594"/>
      <c r="D46" s="598"/>
      <c r="E46" s="547"/>
      <c r="F46" s="593">
        <f>+H10</f>
        <v>0</v>
      </c>
      <c r="G46" s="286">
        <f>+[1]H!$I$69</f>
        <v>249031.5478</v>
      </c>
      <c r="H46" s="590">
        <f t="shared" si="8"/>
        <v>249031.5478</v>
      </c>
      <c r="I46" s="600" t="s">
        <v>36</v>
      </c>
      <c r="J46" s="595">
        <f>+H24</f>
        <v>2909.2689</v>
      </c>
      <c r="M46" s="198"/>
      <c r="N46" s="597"/>
      <c r="O46" s="597"/>
      <c r="P46" s="597"/>
      <c r="Q46" s="597"/>
      <c r="R46" s="565"/>
      <c r="T46" s="578">
        <v>21.162500000000001</v>
      </c>
      <c r="U46" s="585"/>
      <c r="V46" s="585"/>
      <c r="Y46" s="526"/>
    </row>
    <row r="47" spans="1:29" ht="15" customHeight="1" x14ac:dyDescent="0.25">
      <c r="A47" s="599" t="s">
        <v>247</v>
      </c>
      <c r="B47" s="594"/>
      <c r="C47" s="594"/>
      <c r="D47" s="598"/>
      <c r="E47" s="547"/>
      <c r="F47" s="593">
        <f>+D10</f>
        <v>0</v>
      </c>
      <c r="G47" s="286">
        <f>+[1]H!$I$67</f>
        <v>429739.59370000003</v>
      </c>
      <c r="H47" s="590">
        <f t="shared" si="8"/>
        <v>429739.59370000003</v>
      </c>
      <c r="I47" s="594"/>
      <c r="J47" s="595"/>
      <c r="M47" s="198"/>
      <c r="N47" s="597"/>
      <c r="O47" s="597"/>
      <c r="P47" s="597"/>
      <c r="Q47" s="597"/>
      <c r="R47" s="565"/>
      <c r="T47" s="578">
        <v>21.08666666666667</v>
      </c>
      <c r="U47" s="585"/>
      <c r="V47" s="585"/>
      <c r="Y47" s="526"/>
    </row>
    <row r="48" spans="1:29" ht="15" customHeight="1" thickBot="1" x14ac:dyDescent="0.3">
      <c r="A48" s="599" t="s">
        <v>248</v>
      </c>
      <c r="B48" s="594"/>
      <c r="C48" s="594"/>
      <c r="D48" s="598"/>
      <c r="E48" s="547"/>
      <c r="F48" s="593">
        <f>+E10</f>
        <v>0</v>
      </c>
      <c r="G48" s="601"/>
      <c r="H48" s="590">
        <f t="shared" si="8"/>
        <v>0</v>
      </c>
      <c r="I48" s="600"/>
      <c r="J48" s="602"/>
      <c r="M48" s="198"/>
      <c r="N48" s="597"/>
      <c r="O48" s="597"/>
      <c r="P48" s="597"/>
      <c r="Q48" s="597"/>
      <c r="R48" s="503"/>
      <c r="T48" s="578">
        <v>21.010833333333334</v>
      </c>
      <c r="U48" s="585"/>
      <c r="V48" s="585"/>
      <c r="Y48" s="526"/>
    </row>
    <row r="49" spans="1:25" ht="15" customHeight="1" x14ac:dyDescent="0.2">
      <c r="A49" s="586" t="s">
        <v>252</v>
      </c>
      <c r="B49" s="587"/>
      <c r="C49" s="587"/>
      <c r="D49" s="499"/>
      <c r="E49" s="547"/>
      <c r="F49" s="593">
        <f>+D7</f>
        <v>0</v>
      </c>
      <c r="G49" s="286">
        <f>+[1]H!$I$2</f>
        <v>-291165.467</v>
      </c>
      <c r="H49" s="590">
        <f t="shared" si="8"/>
        <v>-291165.467</v>
      </c>
      <c r="I49" s="594" t="s">
        <v>53</v>
      </c>
      <c r="J49" s="592">
        <f>SUM(J43:J48)</f>
        <v>28845605.2117</v>
      </c>
      <c r="M49" s="198"/>
      <c r="N49" s="597"/>
      <c r="O49" s="597"/>
      <c r="P49" s="597"/>
      <c r="Q49" s="597"/>
      <c r="R49" s="503"/>
      <c r="T49" s="578">
        <v>20.934999999999999</v>
      </c>
      <c r="U49" s="585"/>
      <c r="V49" s="585"/>
      <c r="Y49" s="526"/>
    </row>
    <row r="50" spans="1:25" ht="15" customHeight="1" thickBot="1" x14ac:dyDescent="0.3">
      <c r="A50" s="586" t="s">
        <v>253</v>
      </c>
      <c r="B50" s="587"/>
      <c r="C50" s="587"/>
      <c r="D50" s="598"/>
      <c r="E50" s="547"/>
      <c r="F50" s="593">
        <f>+E7+H7</f>
        <v>0</v>
      </c>
      <c r="G50" s="286">
        <f>+[1]H!$I$3</f>
        <v>0</v>
      </c>
      <c r="H50" s="590">
        <f t="shared" si="8"/>
        <v>0</v>
      </c>
      <c r="I50" s="594" t="s">
        <v>54</v>
      </c>
      <c r="J50" s="603">
        <v>29246250</v>
      </c>
      <c r="K50" s="518"/>
      <c r="L50" s="518"/>
      <c r="M50" s="198"/>
      <c r="N50" s="597"/>
      <c r="O50" s="597"/>
      <c r="P50" s="597"/>
      <c r="Q50" s="597"/>
      <c r="R50" s="503"/>
      <c r="T50" s="578">
        <v>20.859166666666667</v>
      </c>
      <c r="U50" s="585"/>
      <c r="V50" s="585"/>
      <c r="Y50" s="526"/>
    </row>
    <row r="51" spans="1:25" ht="15" customHeight="1" thickBot="1" x14ac:dyDescent="0.25">
      <c r="A51" s="586" t="s">
        <v>254</v>
      </c>
      <c r="B51" s="503"/>
      <c r="C51" s="503"/>
      <c r="D51" s="503"/>
      <c r="E51" s="503"/>
      <c r="F51" s="285">
        <f>+G7</f>
        <v>0</v>
      </c>
      <c r="G51" s="286">
        <f>+[1]H!$I$5</f>
        <v>-140</v>
      </c>
      <c r="H51" s="590">
        <f t="shared" si="8"/>
        <v>-140</v>
      </c>
      <c r="I51" s="257" t="s">
        <v>55</v>
      </c>
      <c r="J51" s="604">
        <f>J50-J49</f>
        <v>400644.78830000013</v>
      </c>
      <c r="K51" s="518"/>
      <c r="L51" s="518"/>
      <c r="M51" s="497"/>
      <c r="N51" s="597"/>
      <c r="O51" s="597"/>
      <c r="P51" s="597"/>
      <c r="Q51" s="597"/>
      <c r="R51" s="503"/>
      <c r="T51" s="578">
        <v>20.783333333333335</v>
      </c>
      <c r="U51" s="585"/>
      <c r="V51" s="585"/>
      <c r="Y51" s="526"/>
    </row>
    <row r="52" spans="1:25" ht="15" customHeight="1" x14ac:dyDescent="0.2">
      <c r="A52" s="586" t="s">
        <v>145</v>
      </c>
      <c r="B52" s="503"/>
      <c r="C52" s="503"/>
      <c r="D52" s="503"/>
      <c r="E52" s="503"/>
      <c r="F52" s="285">
        <f>G52</f>
        <v>0</v>
      </c>
      <c r="G52" s="286"/>
      <c r="H52" s="590">
        <f t="shared" si="8"/>
        <v>0</v>
      </c>
      <c r="I52" s="594"/>
      <c r="J52" s="314"/>
      <c r="K52" s="30"/>
      <c r="L52" s="30"/>
      <c r="M52" s="497"/>
      <c r="N52" s="597"/>
      <c r="O52" s="597"/>
      <c r="P52" s="597"/>
      <c r="Q52" s="597"/>
      <c r="R52" s="503"/>
      <c r="T52" s="578"/>
      <c r="U52" s="585"/>
      <c r="V52" s="585"/>
    </row>
    <row r="53" spans="1:25" ht="15" customHeight="1" x14ac:dyDescent="0.2">
      <c r="A53" s="586" t="s">
        <v>129</v>
      </c>
      <c r="B53" s="503"/>
      <c r="C53" s="503"/>
      <c r="D53" s="503"/>
      <c r="E53" s="503"/>
      <c r="F53" s="285">
        <f>+D8</f>
        <v>0</v>
      </c>
      <c r="G53" s="286">
        <f>+[1]H!$I$27</f>
        <v>0</v>
      </c>
      <c r="H53" s="590">
        <f t="shared" si="8"/>
        <v>0</v>
      </c>
      <c r="I53" s="257"/>
      <c r="J53" s="314"/>
      <c r="K53" s="530"/>
      <c r="L53" s="530"/>
      <c r="M53" s="497"/>
      <c r="N53" s="597"/>
      <c r="O53" s="597"/>
      <c r="P53" s="500"/>
      <c r="Q53" s="597"/>
      <c r="R53" s="503"/>
      <c r="T53" s="578"/>
      <c r="U53" s="585"/>
      <c r="V53" s="585"/>
    </row>
    <row r="54" spans="1:25" ht="15" customHeight="1" x14ac:dyDescent="0.2">
      <c r="A54" s="586" t="s">
        <v>130</v>
      </c>
      <c r="B54" s="503"/>
      <c r="C54" s="503"/>
      <c r="D54" s="503"/>
      <c r="E54" s="503"/>
      <c r="F54" s="285">
        <f>+E8</f>
        <v>0</v>
      </c>
      <c r="G54" s="286">
        <v>0</v>
      </c>
      <c r="H54" s="590">
        <f t="shared" si="8"/>
        <v>0</v>
      </c>
      <c r="I54" s="257"/>
      <c r="J54" s="30"/>
      <c r="K54" s="530"/>
      <c r="L54" s="530"/>
      <c r="M54" s="497"/>
      <c r="N54" s="597"/>
      <c r="O54" s="597"/>
      <c r="P54" s="500"/>
      <c r="Q54" s="597"/>
      <c r="R54" s="503"/>
      <c r="T54" s="578"/>
      <c r="U54" s="585"/>
      <c r="V54" s="585"/>
    </row>
    <row r="55" spans="1:25" ht="15" customHeight="1" x14ac:dyDescent="0.2">
      <c r="A55" s="586" t="s">
        <v>251</v>
      </c>
      <c r="B55" s="503"/>
      <c r="C55" s="503"/>
      <c r="D55" s="503"/>
      <c r="E55" s="503"/>
      <c r="F55" s="285">
        <f>+D9</f>
        <v>0</v>
      </c>
      <c r="G55" s="286">
        <f>+[1]H!$I$32+[1]H!$I$33</f>
        <v>0</v>
      </c>
      <c r="H55" s="590">
        <f t="shared" si="8"/>
        <v>0</v>
      </c>
      <c r="I55" s="257"/>
      <c r="J55" s="605"/>
      <c r="K55" s="534"/>
      <c r="L55" s="534"/>
      <c r="M55" s="497"/>
      <c r="N55" s="597"/>
      <c r="O55" s="597"/>
      <c r="P55" s="500"/>
      <c r="Q55" s="597"/>
      <c r="R55" s="503"/>
      <c r="T55" s="578"/>
      <c r="U55" s="585"/>
      <c r="V55" s="585"/>
    </row>
    <row r="56" spans="1:25" ht="15" customHeight="1" x14ac:dyDescent="0.2">
      <c r="A56" s="586" t="s">
        <v>249</v>
      </c>
      <c r="B56" s="503"/>
      <c r="C56" s="503"/>
      <c r="D56" s="503"/>
      <c r="E56" s="503"/>
      <c r="F56" s="285">
        <f>+D11</f>
        <v>0</v>
      </c>
      <c r="G56" s="286">
        <f>+[1]H!$I$62</f>
        <v>0</v>
      </c>
      <c r="H56" s="590">
        <f t="shared" si="8"/>
        <v>0</v>
      </c>
      <c r="I56" s="257"/>
      <c r="J56" s="605"/>
      <c r="K56" s="534"/>
      <c r="L56" s="534"/>
      <c r="M56" s="497"/>
      <c r="N56" s="597"/>
      <c r="O56" s="597"/>
      <c r="P56" s="500"/>
      <c r="Q56" s="597"/>
      <c r="R56" s="503"/>
      <c r="T56" s="578"/>
      <c r="U56" s="585"/>
      <c r="V56" s="585"/>
    </row>
    <row r="57" spans="1:25" ht="15" customHeight="1" x14ac:dyDescent="0.2">
      <c r="A57" s="586" t="s">
        <v>250</v>
      </c>
      <c r="B57" s="503"/>
      <c r="C57" s="503"/>
      <c r="D57" s="503"/>
      <c r="E57" s="503"/>
      <c r="F57" s="285">
        <f>+E11</f>
        <v>0</v>
      </c>
      <c r="G57" s="286">
        <f>+[1]H!$I$63</f>
        <v>0</v>
      </c>
      <c r="H57" s="590">
        <f t="shared" si="8"/>
        <v>0</v>
      </c>
      <c r="I57" s="257"/>
      <c r="J57" s="30"/>
      <c r="K57" s="534"/>
      <c r="L57" s="534"/>
      <c r="M57" s="497"/>
      <c r="N57" s="597"/>
      <c r="O57" s="597"/>
      <c r="P57" s="500"/>
      <c r="Q57" s="597"/>
      <c r="R57" s="503"/>
      <c r="T57" s="578"/>
    </row>
    <row r="58" spans="1:25" ht="15" customHeight="1" x14ac:dyDescent="0.25">
      <c r="A58" s="586" t="s">
        <v>56</v>
      </c>
      <c r="B58" s="594"/>
      <c r="C58" s="594"/>
      <c r="D58" s="598"/>
      <c r="E58" s="547"/>
      <c r="F58" s="593">
        <f>F6</f>
        <v>0</v>
      </c>
      <c r="G58" s="606">
        <v>0</v>
      </c>
      <c r="H58" s="590">
        <f t="shared" si="8"/>
        <v>0</v>
      </c>
      <c r="I58" s="257"/>
      <c r="J58" s="30"/>
      <c r="K58" s="518"/>
      <c r="L58" s="518"/>
      <c r="M58" s="607"/>
      <c r="N58" s="597"/>
      <c r="O58" s="597"/>
      <c r="P58" s="500"/>
      <c r="Q58" s="597"/>
      <c r="R58" s="503"/>
      <c r="T58" s="578"/>
    </row>
    <row r="59" spans="1:25" ht="15" customHeight="1" x14ac:dyDescent="0.25">
      <c r="A59" s="586" t="s">
        <v>57</v>
      </c>
      <c r="B59" s="594"/>
      <c r="C59" s="594"/>
      <c r="D59" s="598"/>
      <c r="E59" s="547"/>
      <c r="F59" s="593">
        <f>+G59</f>
        <v>0</v>
      </c>
      <c r="G59" s="606">
        <v>0</v>
      </c>
      <c r="H59" s="590">
        <f t="shared" si="8"/>
        <v>0</v>
      </c>
      <c r="I59" s="608"/>
      <c r="J59" s="363"/>
      <c r="K59" s="30"/>
      <c r="L59" s="30"/>
      <c r="M59" s="596"/>
      <c r="N59" s="609"/>
      <c r="O59" s="609"/>
      <c r="P59" s="502"/>
      <c r="Q59" s="597"/>
      <c r="R59" s="503"/>
      <c r="T59" s="578"/>
    </row>
    <row r="60" spans="1:25" ht="15" customHeight="1" x14ac:dyDescent="0.25">
      <c r="A60" s="586" t="s">
        <v>58</v>
      </c>
      <c r="B60" s="594"/>
      <c r="C60" s="594"/>
      <c r="D60" s="598"/>
      <c r="E60" s="547"/>
      <c r="F60" s="593">
        <f>+G60</f>
        <v>0</v>
      </c>
      <c r="G60" s="606">
        <v>0</v>
      </c>
      <c r="H60" s="590">
        <f t="shared" si="8"/>
        <v>0</v>
      </c>
      <c r="I60" s="257"/>
      <c r="J60" s="30"/>
      <c r="K60" s="518"/>
      <c r="L60" s="530"/>
      <c r="M60" s="596"/>
      <c r="N60" s="610"/>
      <c r="O60" s="610"/>
      <c r="P60" s="507"/>
      <c r="Q60" s="597"/>
      <c r="R60" s="503"/>
      <c r="T60" s="578"/>
    </row>
    <row r="61" spans="1:25" ht="15" customHeight="1" x14ac:dyDescent="0.25">
      <c r="A61" s="586" t="s">
        <v>59</v>
      </c>
      <c r="B61" s="594"/>
      <c r="C61" s="594"/>
      <c r="D61" s="598"/>
      <c r="E61" s="547"/>
      <c r="F61" s="593">
        <f>+G61</f>
        <v>0</v>
      </c>
      <c r="G61" s="606">
        <v>0</v>
      </c>
      <c r="H61" s="590">
        <f t="shared" si="8"/>
        <v>0</v>
      </c>
      <c r="I61" s="257"/>
      <c r="J61" s="30"/>
      <c r="K61" s="518"/>
      <c r="L61" s="530"/>
      <c r="M61" s="198"/>
      <c r="N61" s="499"/>
      <c r="O61" s="507"/>
      <c r="P61" s="507"/>
      <c r="Q61" s="597"/>
      <c r="T61" s="578"/>
    </row>
    <row r="62" spans="1:25" ht="15" customHeight="1" x14ac:dyDescent="0.25">
      <c r="A62" s="586" t="s">
        <v>60</v>
      </c>
      <c r="B62" s="594"/>
      <c r="C62" s="594"/>
      <c r="D62" s="598"/>
      <c r="E62" s="547"/>
      <c r="F62" s="593">
        <f>+G62</f>
        <v>0</v>
      </c>
      <c r="G62" s="606">
        <v>0</v>
      </c>
      <c r="H62" s="590">
        <f t="shared" si="8"/>
        <v>0</v>
      </c>
      <c r="I62" s="611"/>
      <c r="J62" s="518"/>
      <c r="K62" s="518"/>
      <c r="L62" s="530"/>
      <c r="M62" s="198"/>
      <c r="N62" s="499"/>
      <c r="O62" s="507"/>
      <c r="P62" s="507"/>
      <c r="Q62" s="597"/>
      <c r="T62" s="578"/>
    </row>
    <row r="63" spans="1:25" ht="15" customHeight="1" x14ac:dyDescent="0.25">
      <c r="A63" s="586" t="s">
        <v>61</v>
      </c>
      <c r="B63" s="594"/>
      <c r="C63" s="594"/>
      <c r="D63" s="598"/>
      <c r="E63" s="547"/>
      <c r="F63" s="593">
        <f>+H39-H34</f>
        <v>-140803.16889999993</v>
      </c>
      <c r="G63" s="593">
        <f>+F63</f>
        <v>-140803.16889999993</v>
      </c>
      <c r="H63" s="590">
        <f t="shared" si="8"/>
        <v>0</v>
      </c>
      <c r="I63" s="612"/>
      <c r="J63" s="530"/>
      <c r="K63" s="530"/>
      <c r="L63" s="530"/>
      <c r="M63" s="198"/>
      <c r="O63" s="500"/>
      <c r="P63" s="500"/>
      <c r="Q63" s="597"/>
      <c r="T63" s="578"/>
    </row>
    <row r="64" spans="1:25" ht="15" customHeight="1" x14ac:dyDescent="0.25">
      <c r="A64" s="586" t="s">
        <v>62</v>
      </c>
      <c r="B64" s="594"/>
      <c r="C64" s="594"/>
      <c r="D64" s="598"/>
      <c r="E64" s="547"/>
      <c r="F64" s="593">
        <f>+H34+J47+J48</f>
        <v>-652585.60499999998</v>
      </c>
      <c r="G64" s="593">
        <f>+F64</f>
        <v>-652585.60499999998</v>
      </c>
      <c r="H64" s="590">
        <f t="shared" si="8"/>
        <v>0</v>
      </c>
      <c r="I64" s="613"/>
      <c r="J64" s="613"/>
      <c r="K64" s="613"/>
      <c r="L64" s="613"/>
      <c r="M64" s="198"/>
      <c r="O64" s="500"/>
      <c r="P64" s="500"/>
      <c r="Q64" s="597"/>
      <c r="T64" s="578"/>
    </row>
    <row r="65" spans="1:20" ht="15" customHeight="1" x14ac:dyDescent="0.2">
      <c r="A65" s="586" t="s">
        <v>36</v>
      </c>
      <c r="B65" s="502"/>
      <c r="C65" s="502"/>
      <c r="D65" s="502"/>
      <c r="E65" s="547"/>
      <c r="F65" s="593">
        <f>+I28</f>
        <v>-68780.171800000011</v>
      </c>
      <c r="G65" s="593">
        <f>+F65</f>
        <v>-68780.171800000011</v>
      </c>
      <c r="H65" s="590">
        <f t="shared" si="8"/>
        <v>0</v>
      </c>
      <c r="M65" s="198"/>
      <c r="O65" s="500"/>
      <c r="P65" s="500"/>
      <c r="Q65" s="597"/>
      <c r="T65" s="578"/>
    </row>
    <row r="66" spans="1:20" ht="15" customHeight="1" x14ac:dyDescent="0.2">
      <c r="A66" s="586" t="s">
        <v>194</v>
      </c>
      <c r="B66" s="502"/>
      <c r="C66" s="502"/>
      <c r="D66" s="502"/>
      <c r="E66" s="547"/>
      <c r="F66" s="593">
        <f>+D12+D13</f>
        <v>0</v>
      </c>
      <c r="G66" s="614">
        <f>+[1]H!$I$52+[1]H!$I$53+[1]H!$I$47+[1]H!$I$48</f>
        <v>0</v>
      </c>
      <c r="H66" s="590">
        <f t="shared" si="8"/>
        <v>0</v>
      </c>
      <c r="M66" s="497"/>
      <c r="O66" s="500"/>
      <c r="P66" s="500"/>
      <c r="Q66" s="597"/>
      <c r="T66" s="578"/>
    </row>
    <row r="67" spans="1:20" ht="15" customHeight="1" x14ac:dyDescent="0.3">
      <c r="A67" s="586" t="s">
        <v>144</v>
      </c>
      <c r="B67" s="502"/>
      <c r="C67" s="502"/>
      <c r="D67" s="615"/>
      <c r="E67" s="547"/>
      <c r="F67" s="593">
        <f>+G67</f>
        <v>2402.7285000048578</v>
      </c>
      <c r="G67" s="616">
        <f>+[1]Input!$P$18</f>
        <v>2402.7285000048578</v>
      </c>
      <c r="H67" s="590">
        <f t="shared" si="8"/>
        <v>0</v>
      </c>
      <c r="I67" s="617"/>
      <c r="J67" s="617"/>
      <c r="M67" s="198"/>
      <c r="O67" s="500"/>
      <c r="P67" s="500"/>
      <c r="Q67" s="597"/>
      <c r="T67" s="578"/>
    </row>
    <row r="68" spans="1:20" ht="15" customHeight="1" x14ac:dyDescent="0.2">
      <c r="A68" s="586" t="s">
        <v>143</v>
      </c>
      <c r="B68" s="502"/>
      <c r="C68" s="502"/>
      <c r="D68" s="541"/>
      <c r="E68" s="541"/>
      <c r="F68" s="593">
        <f>G68</f>
        <v>-14000</v>
      </c>
      <c r="G68" s="618">
        <f>[1]Input!$P$29</f>
        <v>-14000</v>
      </c>
      <c r="H68" s="590">
        <f>+G68-F68</f>
        <v>0</v>
      </c>
      <c r="I68" s="528"/>
      <c r="J68" s="528"/>
      <c r="K68" s="518"/>
      <c r="L68" s="518"/>
      <c r="M68" s="198"/>
      <c r="O68" s="500"/>
      <c r="P68" s="500"/>
      <c r="Q68" s="597"/>
      <c r="T68" s="578"/>
    </row>
    <row r="69" spans="1:20" ht="15" customHeight="1" thickBot="1" x14ac:dyDescent="0.25">
      <c r="A69" s="586" t="s">
        <v>63</v>
      </c>
      <c r="B69" s="619"/>
      <c r="C69" s="619"/>
      <c r="D69" s="620"/>
      <c r="E69" s="620"/>
      <c r="F69" s="621">
        <f>+G69</f>
        <v>400644.78830000013</v>
      </c>
      <c r="G69" s="622">
        <f>+J51</f>
        <v>400644.78830000013</v>
      </c>
      <c r="H69" s="623">
        <f>+G69-F69</f>
        <v>0</v>
      </c>
      <c r="I69" s="528"/>
      <c r="J69" s="528"/>
      <c r="K69" s="518"/>
      <c r="L69" s="518"/>
      <c r="M69" s="207"/>
      <c r="N69" s="499"/>
      <c r="O69" s="507"/>
      <c r="P69" s="507"/>
      <c r="Q69" s="609"/>
      <c r="S69" s="507"/>
      <c r="T69" s="578"/>
    </row>
    <row r="70" spans="1:20" ht="15" customHeight="1" thickBot="1" x14ac:dyDescent="0.25">
      <c r="A70" s="672" t="s">
        <v>16</v>
      </c>
      <c r="B70" s="673"/>
      <c r="C70" s="673"/>
      <c r="D70" s="673"/>
      <c r="E70" s="674"/>
      <c r="F70" s="630">
        <f>SUM(F43:F69)</f>
        <v>-473121.42889999493</v>
      </c>
      <c r="G70" s="630">
        <f>SUM(G43:G69)</f>
        <v>-584044.27909999492</v>
      </c>
      <c r="H70" s="631">
        <f>SUM(H43:H69)</f>
        <v>-110922.85019999999</v>
      </c>
      <c r="I70" s="30"/>
      <c r="J70" s="30"/>
      <c r="K70" s="30"/>
      <c r="L70" s="30"/>
      <c r="M70" s="594"/>
      <c r="N70" s="609"/>
      <c r="O70" s="609"/>
      <c r="P70" s="502"/>
      <c r="Q70" s="609"/>
      <c r="S70" s="507"/>
      <c r="T70" s="578"/>
    </row>
    <row r="71" spans="1:20" ht="15" customHeight="1" x14ac:dyDescent="0.2">
      <c r="A71" s="233"/>
      <c r="B71" s="503"/>
      <c r="C71" s="587"/>
      <c r="D71" s="502"/>
      <c r="E71" s="499"/>
      <c r="F71" s="547"/>
      <c r="G71" s="232"/>
      <c r="I71" s="530"/>
      <c r="J71" s="530"/>
      <c r="K71" s="530"/>
      <c r="L71" s="530"/>
      <c r="M71" s="499"/>
      <c r="N71" s="610"/>
      <c r="O71" s="610"/>
      <c r="P71" s="507"/>
      <c r="Q71" s="610"/>
      <c r="R71" s="499"/>
      <c r="S71" s="507"/>
      <c r="T71" s="578"/>
    </row>
    <row r="72" spans="1:20" ht="15" customHeight="1" x14ac:dyDescent="0.2">
      <c r="B72" s="503"/>
      <c r="C72" s="587"/>
      <c r="D72" s="502"/>
      <c r="E72" s="499"/>
      <c r="F72" s="547"/>
      <c r="G72" s="624"/>
      <c r="H72" s="539"/>
      <c r="I72" s="530"/>
      <c r="J72" s="530"/>
      <c r="K72" s="530"/>
      <c r="L72" s="530"/>
      <c r="M72" s="499"/>
      <c r="N72" s="499"/>
      <c r="O72" s="507"/>
      <c r="P72" s="507"/>
      <c r="Q72" s="507"/>
      <c r="R72" s="499"/>
      <c r="S72" s="507"/>
      <c r="T72" s="578"/>
    </row>
    <row r="73" spans="1:20" ht="15" customHeight="1" x14ac:dyDescent="0.25">
      <c r="B73" s="503"/>
      <c r="C73" s="587"/>
      <c r="D73" s="502"/>
      <c r="E73" s="598"/>
      <c r="F73" s="547"/>
      <c r="G73" s="624"/>
      <c r="H73" s="518"/>
      <c r="I73" s="534"/>
      <c r="J73" s="534"/>
      <c r="K73" s="534"/>
      <c r="L73" s="534"/>
      <c r="M73" s="507"/>
      <c r="N73" s="625"/>
      <c r="O73" s="547"/>
      <c r="P73" s="499"/>
      <c r="Q73" s="499"/>
      <c r="R73" s="499"/>
      <c r="S73" s="507"/>
      <c r="T73" s="578"/>
    </row>
    <row r="74" spans="1:20" ht="15" customHeight="1" x14ac:dyDescent="0.2">
      <c r="B74" s="503"/>
      <c r="C74" s="503"/>
      <c r="D74" s="502"/>
      <c r="E74" s="626"/>
      <c r="F74" s="626"/>
      <c r="G74" s="503"/>
      <c r="H74" s="626"/>
      <c r="I74" s="518"/>
      <c r="J74" s="518"/>
      <c r="K74" s="518"/>
      <c r="L74" s="518"/>
      <c r="M74" s="500"/>
      <c r="N74" s="627"/>
      <c r="R74" s="499"/>
      <c r="T74" s="578"/>
    </row>
    <row r="75" spans="1:20" ht="15" customHeight="1" x14ac:dyDescent="0.2">
      <c r="B75" s="503"/>
      <c r="C75" s="594"/>
      <c r="D75" s="587"/>
      <c r="E75" s="609"/>
      <c r="F75" s="609"/>
      <c r="G75" s="609"/>
      <c r="H75" s="30"/>
      <c r="I75" s="30"/>
      <c r="J75" s="30"/>
      <c r="K75" s="30"/>
      <c r="L75" s="30"/>
      <c r="M75" s="500"/>
      <c r="N75" s="627"/>
      <c r="R75" s="499"/>
      <c r="T75" s="578"/>
    </row>
    <row r="76" spans="1:20" ht="15" customHeight="1" x14ac:dyDescent="0.2">
      <c r="B76" s="503"/>
      <c r="C76" s="257"/>
      <c r="D76" s="573"/>
      <c r="E76" s="609"/>
      <c r="F76" s="609"/>
      <c r="G76" s="609"/>
      <c r="H76" s="30"/>
      <c r="I76" s="518"/>
      <c r="J76" s="530"/>
      <c r="K76" s="530"/>
      <c r="L76" s="530"/>
      <c r="M76" s="500"/>
      <c r="N76" s="627"/>
      <c r="T76" s="578"/>
    </row>
    <row r="77" spans="1:20" ht="15" customHeight="1" x14ac:dyDescent="0.2">
      <c r="B77" s="503"/>
      <c r="C77" s="502"/>
      <c r="D77" s="587"/>
      <c r="E77" s="609"/>
      <c r="F77" s="609"/>
      <c r="G77" s="609"/>
      <c r="H77" s="30"/>
      <c r="I77" s="518"/>
      <c r="J77" s="530"/>
      <c r="K77" s="530"/>
      <c r="L77" s="530"/>
      <c r="M77" s="500"/>
      <c r="N77" s="627"/>
      <c r="T77" s="578"/>
    </row>
    <row r="78" spans="1:20" ht="15" customHeight="1" x14ac:dyDescent="0.2">
      <c r="B78" s="503"/>
      <c r="C78" s="502"/>
      <c r="D78" s="502"/>
      <c r="E78" s="502"/>
      <c r="F78" s="547"/>
      <c r="G78" s="499"/>
      <c r="H78" s="534"/>
      <c r="I78" s="502"/>
      <c r="J78" s="503"/>
      <c r="K78" s="503"/>
      <c r="L78" s="503"/>
      <c r="M78" s="500"/>
      <c r="N78" s="627"/>
      <c r="T78" s="578"/>
    </row>
    <row r="79" spans="1:20" ht="15.75" x14ac:dyDescent="0.3">
      <c r="B79" s="503"/>
      <c r="C79" s="502"/>
      <c r="D79" s="502"/>
      <c r="E79" s="615"/>
      <c r="F79" s="547"/>
      <c r="G79" s="232"/>
      <c r="H79" s="518"/>
      <c r="I79" s="624">
        <f>+Wti!I78-'Wti-Prior'!I78</f>
        <v>-0.42021130000000539</v>
      </c>
      <c r="J79" s="503"/>
      <c r="K79" s="503"/>
      <c r="L79" s="503"/>
      <c r="M79" s="503"/>
      <c r="N79" s="503"/>
      <c r="T79" s="578"/>
    </row>
    <row r="80" spans="1:20" x14ac:dyDescent="0.2">
      <c r="B80" s="503"/>
      <c r="C80" s="502"/>
      <c r="D80" s="502"/>
      <c r="E80" s="541"/>
      <c r="F80" s="541"/>
      <c r="G80" s="232"/>
      <c r="H80" s="30"/>
      <c r="I80" s="500"/>
      <c r="J80" s="500"/>
      <c r="K80" s="500"/>
      <c r="L80" s="500"/>
      <c r="M80" s="503"/>
      <c r="N80" s="503"/>
      <c r="T80" s="578"/>
    </row>
    <row r="81" spans="1:20" x14ac:dyDescent="0.2">
      <c r="B81" s="502"/>
      <c r="C81" s="502"/>
      <c r="D81" s="502"/>
      <c r="E81" s="628"/>
      <c r="F81" s="628"/>
      <c r="G81" s="499"/>
      <c r="H81" s="518"/>
      <c r="I81" s="500"/>
      <c r="J81" s="500"/>
      <c r="K81" s="500"/>
      <c r="L81" s="500"/>
      <c r="M81" s="503"/>
      <c r="N81" s="503"/>
      <c r="T81" s="578"/>
    </row>
    <row r="82" spans="1:20" x14ac:dyDescent="0.2">
      <c r="A82" s="503"/>
      <c r="B82" s="503"/>
      <c r="C82" s="503"/>
      <c r="D82" s="502"/>
      <c r="G82" s="232"/>
      <c r="H82" s="518"/>
      <c r="I82" s="500"/>
      <c r="J82" s="500"/>
      <c r="K82" s="500"/>
      <c r="L82" s="500"/>
      <c r="M82" s="500"/>
      <c r="N82" s="627"/>
      <c r="T82" s="578"/>
    </row>
    <row r="83" spans="1:20" x14ac:dyDescent="0.2">
      <c r="A83" s="503"/>
      <c r="B83" s="503"/>
      <c r="C83" s="503"/>
      <c r="D83" s="503"/>
      <c r="E83" s="503"/>
      <c r="F83" s="503"/>
      <c r="G83" s="503"/>
      <c r="H83" s="502"/>
      <c r="I83" s="500"/>
      <c r="J83" s="500"/>
      <c r="K83" s="500"/>
      <c r="L83" s="500"/>
      <c r="M83" s="500"/>
      <c r="N83" s="627"/>
      <c r="T83" s="578"/>
    </row>
    <row r="84" spans="1:20" x14ac:dyDescent="0.2">
      <c r="A84" s="503"/>
      <c r="B84" s="503"/>
      <c r="C84" s="503"/>
      <c r="D84" s="503"/>
      <c r="E84" s="503"/>
      <c r="F84" s="503"/>
      <c r="G84" s="503"/>
      <c r="H84" s="502"/>
      <c r="I84" s="500"/>
      <c r="J84" s="500"/>
      <c r="K84" s="500"/>
      <c r="L84" s="500"/>
      <c r="M84" s="500"/>
      <c r="N84" s="627"/>
      <c r="T84" s="578"/>
    </row>
    <row r="85" spans="1:20" x14ac:dyDescent="0.2">
      <c r="B85" s="198"/>
      <c r="C85" s="198"/>
      <c r="E85" s="500"/>
      <c r="F85" s="500"/>
      <c r="G85" s="500"/>
      <c r="H85" s="507"/>
      <c r="I85" s="500"/>
      <c r="J85" s="500"/>
      <c r="K85" s="500"/>
      <c r="L85" s="500"/>
      <c r="M85" s="500"/>
      <c r="N85" s="627"/>
      <c r="T85" s="578"/>
    </row>
    <row r="86" spans="1:20" x14ac:dyDescent="0.2">
      <c r="E86" s="500"/>
      <c r="F86" s="500"/>
      <c r="G86" s="500"/>
      <c r="H86" s="507"/>
      <c r="I86" s="500"/>
      <c r="J86" s="500"/>
      <c r="K86" s="500"/>
      <c r="L86" s="500"/>
      <c r="M86" s="500"/>
      <c r="N86" s="627"/>
      <c r="T86" s="578"/>
    </row>
    <row r="87" spans="1:20" x14ac:dyDescent="0.2">
      <c r="E87" s="500"/>
      <c r="F87" s="500"/>
      <c r="G87" s="629"/>
      <c r="H87" s="507"/>
      <c r="I87" s="503"/>
      <c r="J87" s="503"/>
      <c r="K87" s="503"/>
      <c r="L87" s="503"/>
      <c r="M87" s="500"/>
      <c r="N87" s="627"/>
      <c r="T87" s="578"/>
    </row>
    <row r="88" spans="1:20" x14ac:dyDescent="0.2">
      <c r="E88" s="500"/>
      <c r="F88" s="500"/>
      <c r="G88" s="500"/>
      <c r="H88" s="507"/>
      <c r="I88" s="503"/>
      <c r="J88" s="503"/>
      <c r="K88" s="503"/>
      <c r="L88" s="503"/>
      <c r="M88" s="500"/>
      <c r="N88" s="627"/>
      <c r="T88" s="578"/>
    </row>
    <row r="89" spans="1:20" x14ac:dyDescent="0.2">
      <c r="E89" s="500"/>
      <c r="F89" s="500"/>
      <c r="G89" s="500"/>
      <c r="H89" s="507"/>
      <c r="I89" s="503"/>
      <c r="J89" s="503"/>
      <c r="K89" s="503"/>
      <c r="L89" s="503"/>
      <c r="N89" s="627"/>
      <c r="T89" s="578"/>
    </row>
    <row r="90" spans="1:20" x14ac:dyDescent="0.2">
      <c r="E90" s="500"/>
      <c r="F90" s="500"/>
      <c r="G90" s="500"/>
      <c r="H90" s="507"/>
      <c r="I90" s="500"/>
      <c r="J90" s="500"/>
      <c r="K90" s="500"/>
      <c r="L90" s="500"/>
      <c r="N90" s="627"/>
      <c r="T90" s="578"/>
    </row>
    <row r="91" spans="1:20" x14ac:dyDescent="0.2">
      <c r="E91" s="500"/>
      <c r="F91" s="500"/>
      <c r="G91" s="500"/>
      <c r="H91" s="507"/>
      <c r="I91" s="500"/>
      <c r="J91" s="500"/>
      <c r="K91" s="500"/>
      <c r="L91" s="500"/>
      <c r="N91" s="627"/>
      <c r="T91" s="578"/>
    </row>
    <row r="92" spans="1:20" x14ac:dyDescent="0.2">
      <c r="D92" s="503"/>
      <c r="E92" s="503"/>
      <c r="F92" s="503"/>
      <c r="G92" s="503"/>
      <c r="H92" s="502"/>
      <c r="I92" s="500"/>
      <c r="J92" s="500"/>
      <c r="K92" s="500"/>
      <c r="L92" s="500"/>
      <c r="N92" s="627"/>
      <c r="T92" s="578"/>
    </row>
    <row r="93" spans="1:20" x14ac:dyDescent="0.2">
      <c r="D93" s="503"/>
      <c r="E93" s="503"/>
      <c r="F93" s="503"/>
      <c r="G93" s="503"/>
      <c r="H93" s="502"/>
      <c r="I93" s="500"/>
      <c r="J93" s="500"/>
      <c r="K93" s="500"/>
      <c r="L93" s="500"/>
      <c r="N93" s="627"/>
      <c r="T93" s="578"/>
    </row>
    <row r="94" spans="1:20" x14ac:dyDescent="0.2">
      <c r="D94" s="503"/>
      <c r="E94" s="503"/>
      <c r="F94" s="503"/>
      <c r="G94" s="503"/>
      <c r="H94" s="502"/>
      <c r="I94" s="500"/>
      <c r="J94" s="500"/>
      <c r="K94" s="500"/>
      <c r="L94" s="500"/>
      <c r="N94" s="627"/>
      <c r="T94" s="578"/>
    </row>
    <row r="95" spans="1:20" x14ac:dyDescent="0.2">
      <c r="E95" s="500"/>
      <c r="F95" s="500"/>
      <c r="G95" s="500"/>
      <c r="H95" s="507"/>
      <c r="I95" s="500"/>
      <c r="J95" s="500"/>
      <c r="K95" s="500"/>
      <c r="L95" s="500"/>
      <c r="N95" s="627"/>
      <c r="T95" s="578"/>
    </row>
    <row r="96" spans="1:20" x14ac:dyDescent="0.2">
      <c r="E96" s="500"/>
      <c r="F96" s="500"/>
      <c r="G96" s="500"/>
      <c r="H96" s="507"/>
      <c r="I96" s="500"/>
      <c r="J96" s="500"/>
      <c r="K96" s="500"/>
      <c r="L96" s="500"/>
      <c r="N96" s="627"/>
      <c r="T96" s="578"/>
    </row>
    <row r="97" spans="5:20" x14ac:dyDescent="0.2">
      <c r="E97" s="500"/>
      <c r="F97" s="500"/>
      <c r="G97" s="500"/>
      <c r="H97" s="507"/>
      <c r="N97" s="627"/>
      <c r="T97" s="578"/>
    </row>
    <row r="98" spans="5:20" x14ac:dyDescent="0.2">
      <c r="E98" s="500"/>
      <c r="F98" s="500"/>
      <c r="G98" s="500"/>
      <c r="H98" s="507"/>
      <c r="N98" s="627"/>
      <c r="T98" s="578"/>
    </row>
    <row r="99" spans="5:20" x14ac:dyDescent="0.2">
      <c r="E99" s="500"/>
      <c r="F99" s="500"/>
      <c r="G99" s="500"/>
      <c r="H99" s="507"/>
      <c r="N99" s="627"/>
      <c r="T99" s="578"/>
    </row>
    <row r="100" spans="5:20" x14ac:dyDescent="0.2">
      <c r="E100" s="500"/>
      <c r="F100" s="500"/>
      <c r="G100" s="500"/>
      <c r="H100" s="507"/>
      <c r="N100" s="627"/>
      <c r="T100" s="578"/>
    </row>
    <row r="101" spans="5:20" x14ac:dyDescent="0.2">
      <c r="E101" s="500"/>
      <c r="F101" s="500"/>
      <c r="G101" s="500"/>
      <c r="H101" s="507"/>
      <c r="N101" s="627"/>
      <c r="T101" s="578"/>
    </row>
    <row r="102" spans="5:20" x14ac:dyDescent="0.2">
      <c r="N102" s="627"/>
      <c r="T102" s="578"/>
    </row>
    <row r="103" spans="5:20" x14ac:dyDescent="0.2">
      <c r="N103" s="627"/>
      <c r="T103" s="578"/>
    </row>
    <row r="104" spans="5:20" x14ac:dyDescent="0.2">
      <c r="N104" s="627"/>
      <c r="T104" s="578"/>
    </row>
    <row r="105" spans="5:20" x14ac:dyDescent="0.2">
      <c r="N105" s="627"/>
      <c r="T105" s="578"/>
    </row>
    <row r="106" spans="5:20" x14ac:dyDescent="0.2">
      <c r="N106" s="627"/>
      <c r="T106" s="578"/>
    </row>
    <row r="107" spans="5:20" x14ac:dyDescent="0.2">
      <c r="N107" s="627"/>
      <c r="T107" s="578"/>
    </row>
    <row r="108" spans="5:20" x14ac:dyDescent="0.2">
      <c r="N108" s="627"/>
      <c r="T108" s="578"/>
    </row>
    <row r="109" spans="5:20" x14ac:dyDescent="0.2">
      <c r="N109" s="627"/>
      <c r="T109" s="578"/>
    </row>
    <row r="110" spans="5:20" x14ac:dyDescent="0.2">
      <c r="N110" s="627"/>
      <c r="T110" s="578"/>
    </row>
    <row r="111" spans="5:20" x14ac:dyDescent="0.2">
      <c r="N111" s="627"/>
      <c r="T111" s="578"/>
    </row>
    <row r="112" spans="5:20" x14ac:dyDescent="0.2">
      <c r="N112" s="627"/>
      <c r="T112" s="578"/>
    </row>
    <row r="113" spans="14:20" x14ac:dyDescent="0.2">
      <c r="N113" s="627"/>
      <c r="T113" s="578"/>
    </row>
    <row r="114" spans="14:20" x14ac:dyDescent="0.2">
      <c r="N114" s="627"/>
      <c r="T114" s="578"/>
    </row>
    <row r="115" spans="14:20" x14ac:dyDescent="0.2">
      <c r="N115" s="627"/>
      <c r="T115" s="578"/>
    </row>
    <row r="116" spans="14:20" x14ac:dyDescent="0.2">
      <c r="N116" s="627"/>
      <c r="T116" s="578"/>
    </row>
    <row r="117" spans="14:20" x14ac:dyDescent="0.2">
      <c r="N117" s="627"/>
      <c r="T117" s="578"/>
    </row>
    <row r="118" spans="14:20" x14ac:dyDescent="0.2">
      <c r="N118" s="627"/>
      <c r="T118" s="578"/>
    </row>
    <row r="119" spans="14:20" x14ac:dyDescent="0.2">
      <c r="N119" s="627"/>
      <c r="T119" s="578"/>
    </row>
    <row r="120" spans="14:20" x14ac:dyDescent="0.2">
      <c r="N120" s="627"/>
      <c r="T120" s="578"/>
    </row>
    <row r="121" spans="14:20" x14ac:dyDescent="0.2">
      <c r="N121" s="627"/>
      <c r="T121" s="578"/>
    </row>
    <row r="122" spans="14:20" x14ac:dyDescent="0.2">
      <c r="N122" s="627"/>
      <c r="T122" s="578"/>
    </row>
    <row r="123" spans="14:20" x14ac:dyDescent="0.2">
      <c r="N123" s="627"/>
      <c r="T123" s="578"/>
    </row>
    <row r="124" spans="14:20" x14ac:dyDescent="0.2">
      <c r="N124" s="627"/>
      <c r="T124" s="578"/>
    </row>
    <row r="125" spans="14:20" x14ac:dyDescent="0.2">
      <c r="N125" s="627"/>
      <c r="T125" s="578"/>
    </row>
    <row r="126" spans="14:20" x14ac:dyDescent="0.2">
      <c r="N126" s="627"/>
      <c r="T126" s="578"/>
    </row>
    <row r="127" spans="14:20" x14ac:dyDescent="0.2">
      <c r="N127" s="627"/>
      <c r="T127" s="578"/>
    </row>
    <row r="128" spans="14:20" x14ac:dyDescent="0.2">
      <c r="N128" s="627"/>
      <c r="T128" s="578"/>
    </row>
    <row r="129" spans="14:20" x14ac:dyDescent="0.2">
      <c r="N129" s="627"/>
      <c r="T129" s="578"/>
    </row>
    <row r="130" spans="14:20" x14ac:dyDescent="0.2">
      <c r="N130" s="627"/>
    </row>
    <row r="131" spans="14:20" x14ac:dyDescent="0.2">
      <c r="N131" s="627"/>
    </row>
  </sheetData>
  <mergeCells count="4">
    <mergeCell ref="A70:E70"/>
    <mergeCell ref="R4:U4"/>
    <mergeCell ref="V4:X4"/>
    <mergeCell ref="M4:Q4"/>
  </mergeCells>
  <phoneticPr fontId="51" type="noConversion"/>
  <pageMargins left="0.75" right="0.75" top="0.18" bottom="0.17" header="0.18" footer="0.17"/>
  <pageSetup scale="46" orientation="landscape" r:id="rId1"/>
  <headerFooter alignWithMargins="0">
    <oddFooter xml:space="preserve">&amp;RMatt Brown
Home: (281) 852-6779
Mobile: n/a
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0" r:id="rId4" name="Button 6">
              <controlPr defaultSize="0" print="0" autoFill="0" autoLine="0" autoPict="0">
                <anchor moveWithCells="1" sizeWithCells="1">
                  <from>
                    <xdr:col>9</xdr:col>
                    <xdr:colOff>247650</xdr:colOff>
                    <xdr:row>2</xdr:row>
                    <xdr:rowOff>9525</xdr:rowOff>
                  </from>
                  <to>
                    <xdr:col>9</xdr:col>
                    <xdr:colOff>257175</xdr:colOff>
                    <xdr:row>2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O12869"/>
  <sheetViews>
    <sheetView showGridLines="0" tabSelected="1" zoomScale="80" workbookViewId="0">
      <selection activeCell="G13" sqref="G13"/>
    </sheetView>
  </sheetViews>
  <sheetFormatPr defaultRowHeight="12.75" x14ac:dyDescent="0.2"/>
  <cols>
    <col min="1" max="1" width="2.109375" customWidth="1"/>
    <col min="3" max="4" width="9.5546875" bestFit="1" customWidth="1"/>
    <col min="5" max="5" width="1.44140625" style="469" customWidth="1"/>
    <col min="6" max="6" width="11.33203125" bestFit="1" customWidth="1"/>
    <col min="8" max="8" width="12.33203125" bestFit="1" customWidth="1"/>
    <col min="9" max="9" width="1.33203125" style="469" customWidth="1"/>
    <col min="10" max="10" width="9.5546875" bestFit="1" customWidth="1"/>
    <col min="13" max="13" width="12.33203125" bestFit="1" customWidth="1"/>
    <col min="14" max="14" width="4.109375" customWidth="1"/>
  </cols>
  <sheetData>
    <row r="1" spans="1:15" x14ac:dyDescent="0.2">
      <c r="A1" s="327"/>
      <c r="B1" s="327"/>
      <c r="C1" s="327"/>
      <c r="D1" s="327"/>
      <c r="E1" s="327"/>
      <c r="F1" s="327"/>
      <c r="G1" s="327"/>
      <c r="H1" s="327"/>
      <c r="I1" s="327"/>
      <c r="J1" s="327"/>
    </row>
    <row r="2" spans="1:15" x14ac:dyDescent="0.2">
      <c r="A2" s="258"/>
      <c r="B2" s="479" t="s">
        <v>21</v>
      </c>
      <c r="C2" s="279">
        <f>SUM(C10:C17)</f>
        <v>0</v>
      </c>
      <c r="D2" s="279">
        <f>SUM(D10:D17)</f>
        <v>0</v>
      </c>
      <c r="E2" s="480"/>
      <c r="F2" s="279">
        <f>SUM(F10:F17)</f>
        <v>0</v>
      </c>
      <c r="G2" s="279">
        <f>SUM(G10:G17)</f>
        <v>0</v>
      </c>
      <c r="H2" s="279">
        <f>SUM(H10:H17)</f>
        <v>0</v>
      </c>
      <c r="I2" s="480"/>
      <c r="J2" s="279">
        <f>SUM(J10:J17)</f>
        <v>0</v>
      </c>
      <c r="K2" s="481">
        <f>SUM(K10:K17)</f>
        <v>0</v>
      </c>
      <c r="M2" s="477">
        <f>SUM(M10:M17)</f>
        <v>0</v>
      </c>
      <c r="O2" s="477">
        <f>SUM(O10:O17)</f>
        <v>-1235.4723021</v>
      </c>
    </row>
    <row r="3" spans="1:15" x14ac:dyDescent="0.2">
      <c r="A3" s="258"/>
      <c r="B3" s="479" t="s">
        <v>22</v>
      </c>
      <c r="C3" s="279">
        <f>SUM(C18:C29)</f>
        <v>0</v>
      </c>
      <c r="D3" s="279">
        <f>SUM(D18:D29)</f>
        <v>0</v>
      </c>
      <c r="E3" s="480"/>
      <c r="F3" s="279">
        <f>SUM(F18:F29)</f>
        <v>0</v>
      </c>
      <c r="G3" s="279">
        <f>SUM(G18:G29)</f>
        <v>0</v>
      </c>
      <c r="H3" s="279">
        <f>SUM(H18:H29)</f>
        <v>0</v>
      </c>
      <c r="I3" s="480"/>
      <c r="J3" s="279">
        <f>SUM(J18:J29)</f>
        <v>0</v>
      </c>
      <c r="K3" s="481">
        <f>SUM(K18:K29)</f>
        <v>0</v>
      </c>
      <c r="M3" s="477">
        <f>SUM(M18:M29)</f>
        <v>0</v>
      </c>
      <c r="O3" s="477">
        <f>SUM(O18:O29)</f>
        <v>-527.30490210000016</v>
      </c>
    </row>
    <row r="4" spans="1:15" ht="13.5" thickBot="1" x14ac:dyDescent="0.25">
      <c r="A4" s="258"/>
      <c r="B4" s="482" t="s">
        <v>23</v>
      </c>
      <c r="C4" s="483">
        <f>SUM(C30:C41)</f>
        <v>0</v>
      </c>
      <c r="D4" s="483">
        <f>SUM(D30:D41)</f>
        <v>0</v>
      </c>
      <c r="E4" s="484"/>
      <c r="F4" s="483">
        <f>SUM(F30:F41)</f>
        <v>0</v>
      </c>
      <c r="G4" s="483">
        <f>SUM(G30:G41)</f>
        <v>0</v>
      </c>
      <c r="H4" s="483">
        <f>SUM(H30:H41)</f>
        <v>0</v>
      </c>
      <c r="I4" s="484"/>
      <c r="J4" s="483">
        <f>SUM(J30:J41)</f>
        <v>0</v>
      </c>
      <c r="K4" s="485">
        <f>SUM(K30:K41)</f>
        <v>0</v>
      </c>
      <c r="M4" s="478">
        <f>SUM(M30:M41)</f>
        <v>0</v>
      </c>
      <c r="O4" s="478">
        <f>SUM(O30:O41)</f>
        <v>406.81197959999986</v>
      </c>
    </row>
    <row r="5" spans="1:15" s="469" customFormat="1" x14ac:dyDescent="0.2">
      <c r="O5" s="470"/>
    </row>
    <row r="6" spans="1:15" x14ac:dyDescent="0.2">
      <c r="O6" s="27">
        <f>O128</f>
        <v>-457.69867930000305</v>
      </c>
    </row>
    <row r="7" spans="1:15" ht="13.5" thickBot="1" x14ac:dyDescent="0.25"/>
    <row r="8" spans="1:15" ht="15" x14ac:dyDescent="0.2">
      <c r="C8" s="473" t="s">
        <v>238</v>
      </c>
      <c r="D8" s="473" t="s">
        <v>230</v>
      </c>
      <c r="E8" s="472"/>
      <c r="F8" s="474" t="s">
        <v>223</v>
      </c>
      <c r="G8" s="474" t="s">
        <v>222</v>
      </c>
      <c r="H8" s="474" t="s">
        <v>257</v>
      </c>
      <c r="I8" s="472"/>
      <c r="J8" s="475" t="s">
        <v>237</v>
      </c>
      <c r="K8" s="475" t="s">
        <v>225</v>
      </c>
      <c r="M8" s="486" t="s">
        <v>4</v>
      </c>
      <c r="O8" s="486" t="s">
        <v>4</v>
      </c>
    </row>
    <row r="9" spans="1:15" ht="15" x14ac:dyDescent="0.2">
      <c r="M9" s="476"/>
      <c r="O9" s="489" t="s">
        <v>258</v>
      </c>
    </row>
    <row r="10" spans="1:15" x14ac:dyDescent="0.2">
      <c r="B10" s="184">
        <f>'p&amp;l'!A10</f>
        <v>37012</v>
      </c>
      <c r="C10" s="27">
        <f>SUM('p&amp;l'!AH10:AL10)</f>
        <v>0</v>
      </c>
      <c r="D10" s="27">
        <f>SUM('p&amp;l'!AM10:AQ10)</f>
        <v>0</v>
      </c>
      <c r="F10" s="27">
        <f>SUM('p&amp;l'!AS10:AT10)</f>
        <v>0</v>
      </c>
      <c r="G10" s="27">
        <f>SUM('p&amp;l'!AW10:AX10)</f>
        <v>0</v>
      </c>
      <c r="H10" s="27">
        <f>SUM('p&amp;l'!AU10:AV10)</f>
        <v>0</v>
      </c>
      <c r="J10" s="27">
        <f>SUM('p&amp;l'!AZ10:BB10)</f>
        <v>0</v>
      </c>
      <c r="K10" s="27">
        <f>SUM('p&amp;l'!BC10:BE10)</f>
        <v>0</v>
      </c>
      <c r="M10" s="477">
        <f t="shared" ref="M10:M64" si="0">SUM(C10:K10)</f>
        <v>0</v>
      </c>
      <c r="O10" s="477">
        <f>'p&amp;l'!AA10</f>
        <v>0</v>
      </c>
    </row>
    <row r="11" spans="1:15" x14ac:dyDescent="0.2">
      <c r="B11" s="184">
        <f>'p&amp;l'!A11</f>
        <v>37043</v>
      </c>
      <c r="C11" s="27">
        <f>SUM('p&amp;l'!AH11:AL11)</f>
        <v>0</v>
      </c>
      <c r="D11" s="27">
        <f>SUM('p&amp;l'!AM11:AQ11)</f>
        <v>0</v>
      </c>
      <c r="F11" s="27">
        <f>SUM('p&amp;l'!AS11:AT11)</f>
        <v>0</v>
      </c>
      <c r="G11" s="27">
        <f>SUM('p&amp;l'!AW11:AX11)</f>
        <v>0</v>
      </c>
      <c r="H11" s="27">
        <f>SUM('p&amp;l'!AU11:AV11)</f>
        <v>0</v>
      </c>
      <c r="J11" s="27">
        <f>SUM('p&amp;l'!AZ11:BB11)</f>
        <v>0</v>
      </c>
      <c r="K11" s="27">
        <f>SUM('p&amp;l'!BC11:BE11)</f>
        <v>0</v>
      </c>
      <c r="M11" s="477">
        <f t="shared" si="0"/>
        <v>0</v>
      </c>
      <c r="O11" s="477">
        <f>'p&amp;l'!AA11</f>
        <v>76.323968199999854</v>
      </c>
    </row>
    <row r="12" spans="1:15" x14ac:dyDescent="0.2">
      <c r="B12" s="184">
        <f>'p&amp;l'!A12</f>
        <v>37073</v>
      </c>
      <c r="C12" s="27">
        <f>SUM('p&amp;l'!AH12:AL12)</f>
        <v>0</v>
      </c>
      <c r="D12" s="27">
        <f>SUM('p&amp;l'!AM12:AQ12)</f>
        <v>0</v>
      </c>
      <c r="F12" s="27">
        <f>SUM('p&amp;l'!AS12:AT12)</f>
        <v>0</v>
      </c>
      <c r="G12" s="27">
        <f>SUM('p&amp;l'!AW12:AX12)</f>
        <v>0</v>
      </c>
      <c r="H12" s="27">
        <f>SUM('p&amp;l'!AU12:AV12)</f>
        <v>0</v>
      </c>
      <c r="J12" s="27">
        <f>SUM('p&amp;l'!AZ12:BB12)</f>
        <v>0</v>
      </c>
      <c r="K12" s="27">
        <f>SUM('p&amp;l'!BC12:BE12)</f>
        <v>0</v>
      </c>
      <c r="M12" s="477">
        <f t="shared" si="0"/>
        <v>0</v>
      </c>
      <c r="O12" s="477">
        <f>'p&amp;l'!AA12</f>
        <v>-516.9457665000001</v>
      </c>
    </row>
    <row r="13" spans="1:15" x14ac:dyDescent="0.2">
      <c r="B13" s="184">
        <f>'p&amp;l'!A13</f>
        <v>37104</v>
      </c>
      <c r="C13" s="27">
        <f>SUM('p&amp;l'!AH13:AL13)</f>
        <v>0</v>
      </c>
      <c r="D13" s="27">
        <f>SUM('p&amp;l'!AM13:AQ13)</f>
        <v>0</v>
      </c>
      <c r="F13" s="27">
        <f>SUM('p&amp;l'!AS13:AT13)</f>
        <v>0</v>
      </c>
      <c r="G13" s="27">
        <f>SUM('p&amp;l'!AW13:AX13)</f>
        <v>0</v>
      </c>
      <c r="H13" s="27">
        <f>SUM('p&amp;l'!AU13:AV13)</f>
        <v>0</v>
      </c>
      <c r="J13" s="27">
        <f>SUM('p&amp;l'!AZ13:BB13)</f>
        <v>0</v>
      </c>
      <c r="K13" s="27">
        <f>SUM('p&amp;l'!BC13:BE13)</f>
        <v>0</v>
      </c>
      <c r="M13" s="477">
        <f t="shared" si="0"/>
        <v>0</v>
      </c>
      <c r="O13" s="477">
        <f>'p&amp;l'!AA13</f>
        <v>-24.496706599999925</v>
      </c>
    </row>
    <row r="14" spans="1:15" x14ac:dyDescent="0.2">
      <c r="B14" s="184">
        <f>'p&amp;l'!A14</f>
        <v>37135</v>
      </c>
      <c r="C14" s="27">
        <f>SUM('p&amp;l'!AH14:AL14)</f>
        <v>0</v>
      </c>
      <c r="D14" s="27">
        <f>SUM('p&amp;l'!AM14:AQ14)</f>
        <v>0</v>
      </c>
      <c r="F14" s="27">
        <f>SUM('p&amp;l'!AS14:AT14)</f>
        <v>0</v>
      </c>
      <c r="G14" s="27">
        <f>SUM('p&amp;l'!AW14:AX14)</f>
        <v>0</v>
      </c>
      <c r="H14" s="27">
        <f>SUM('p&amp;l'!AU14:AV14)</f>
        <v>0</v>
      </c>
      <c r="J14" s="27">
        <f>SUM('p&amp;l'!AZ14:BB14)</f>
        <v>0</v>
      </c>
      <c r="K14" s="27">
        <f>SUM('p&amp;l'!BC14:BE14)</f>
        <v>0</v>
      </c>
      <c r="M14" s="477">
        <f t="shared" si="0"/>
        <v>0</v>
      </c>
      <c r="O14" s="477">
        <f>'p&amp;l'!AA14</f>
        <v>-131.9436892999997</v>
      </c>
    </row>
    <row r="15" spans="1:15" x14ac:dyDescent="0.2">
      <c r="B15" s="184">
        <f>'p&amp;l'!A15</f>
        <v>37165</v>
      </c>
      <c r="C15" s="27">
        <f>SUM('p&amp;l'!AH15:AL15)</f>
        <v>0</v>
      </c>
      <c r="D15" s="27">
        <f>SUM('p&amp;l'!AM15:AQ15)</f>
        <v>0</v>
      </c>
      <c r="F15" s="27">
        <f>SUM('p&amp;l'!AS15:AT15)</f>
        <v>0</v>
      </c>
      <c r="G15" s="27">
        <f>SUM('p&amp;l'!AW15:AX15)</f>
        <v>0</v>
      </c>
      <c r="H15" s="27">
        <f>SUM('p&amp;l'!AU15:AV15)</f>
        <v>0</v>
      </c>
      <c r="J15" s="27">
        <f>SUM('p&amp;l'!AZ15:BB15)</f>
        <v>0</v>
      </c>
      <c r="K15" s="27">
        <f>SUM('p&amp;l'!BC15:BE15)</f>
        <v>0</v>
      </c>
      <c r="M15" s="477">
        <f t="shared" si="0"/>
        <v>0</v>
      </c>
      <c r="O15" s="477">
        <f>'p&amp;l'!AA15</f>
        <v>241.49193730000019</v>
      </c>
    </row>
    <row r="16" spans="1:15" x14ac:dyDescent="0.2">
      <c r="B16" s="184">
        <f>'p&amp;l'!A16</f>
        <v>37196</v>
      </c>
      <c r="C16" s="27">
        <f>SUM('p&amp;l'!AH16:AL16)</f>
        <v>0</v>
      </c>
      <c r="D16" s="27">
        <f>SUM('p&amp;l'!AM16:AQ16)</f>
        <v>0</v>
      </c>
      <c r="F16" s="27">
        <f>SUM('p&amp;l'!AS16:AT16)</f>
        <v>0</v>
      </c>
      <c r="G16" s="27">
        <f>SUM('p&amp;l'!AW16:AX16)</f>
        <v>0</v>
      </c>
      <c r="H16" s="27">
        <f>SUM('p&amp;l'!AU16:AV16)</f>
        <v>0</v>
      </c>
      <c r="J16" s="27">
        <f>SUM('p&amp;l'!AZ16:BB16)</f>
        <v>0</v>
      </c>
      <c r="K16" s="27">
        <f>SUM('p&amp;l'!BC16:BE16)</f>
        <v>0</v>
      </c>
      <c r="M16" s="477">
        <f t="shared" si="0"/>
        <v>0</v>
      </c>
      <c r="O16" s="477">
        <f>'p&amp;l'!AA16</f>
        <v>130.83020880000015</v>
      </c>
    </row>
    <row r="17" spans="2:15" x14ac:dyDescent="0.2">
      <c r="B17" s="184">
        <f>'p&amp;l'!A17</f>
        <v>37226</v>
      </c>
      <c r="C17" s="27">
        <f>SUM('p&amp;l'!AH17:AL17)</f>
        <v>0</v>
      </c>
      <c r="D17" s="27">
        <f>SUM('p&amp;l'!AM17:AQ17)</f>
        <v>0</v>
      </c>
      <c r="F17" s="27">
        <f>SUM('p&amp;l'!AS17:AT17)</f>
        <v>0</v>
      </c>
      <c r="G17" s="27">
        <f>SUM('p&amp;l'!AW17:AX17)</f>
        <v>0</v>
      </c>
      <c r="H17" s="27">
        <f>SUM('p&amp;l'!AU17:AV17)</f>
        <v>0</v>
      </c>
      <c r="J17" s="27">
        <f>SUM('p&amp;l'!AZ17:BB17)</f>
        <v>0</v>
      </c>
      <c r="K17" s="27">
        <f>SUM('p&amp;l'!BC17:BE17)</f>
        <v>0</v>
      </c>
      <c r="M17" s="477">
        <f t="shared" si="0"/>
        <v>0</v>
      </c>
      <c r="O17" s="477">
        <f>'p&amp;l'!AA17</f>
        <v>-1010.7322540000004</v>
      </c>
    </row>
    <row r="18" spans="2:15" x14ac:dyDescent="0.2">
      <c r="B18" s="184">
        <f>'p&amp;l'!A18</f>
        <v>37257</v>
      </c>
      <c r="C18" s="27">
        <f>SUM('p&amp;l'!AH18:AL18)</f>
        <v>0</v>
      </c>
      <c r="D18" s="27">
        <f>SUM('p&amp;l'!AM18:AQ18)</f>
        <v>0</v>
      </c>
      <c r="F18" s="27">
        <f>SUM('p&amp;l'!AS18:AT18)</f>
        <v>0</v>
      </c>
      <c r="G18" s="27">
        <f>SUM('p&amp;l'!AW18:AX18)</f>
        <v>0</v>
      </c>
      <c r="H18" s="27">
        <f>SUM('p&amp;l'!AU18:AV18)</f>
        <v>0</v>
      </c>
      <c r="J18" s="27">
        <f>SUM('p&amp;l'!AZ18:BB18)</f>
        <v>0</v>
      </c>
      <c r="K18" s="27">
        <f>SUM('p&amp;l'!BC18:BE18)</f>
        <v>0</v>
      </c>
      <c r="M18" s="477">
        <f t="shared" si="0"/>
        <v>0</v>
      </c>
      <c r="O18" s="477">
        <f>'p&amp;l'!AA18</f>
        <v>238.75336549999938</v>
      </c>
    </row>
    <row r="19" spans="2:15" x14ac:dyDescent="0.2">
      <c r="B19" s="184">
        <f>'p&amp;l'!A19</f>
        <v>37288</v>
      </c>
      <c r="C19" s="27">
        <f>SUM('p&amp;l'!AH19:AL19)</f>
        <v>0</v>
      </c>
      <c r="D19" s="27">
        <f>SUM('p&amp;l'!AM19:AQ19)</f>
        <v>0</v>
      </c>
      <c r="F19" s="27">
        <f>SUM('p&amp;l'!AS19:AT19)</f>
        <v>0</v>
      </c>
      <c r="G19" s="27">
        <f>SUM('p&amp;l'!AW19:AX19)</f>
        <v>0</v>
      </c>
      <c r="H19" s="27">
        <f>SUM('p&amp;l'!AU19:AV19)</f>
        <v>0</v>
      </c>
      <c r="J19" s="27">
        <f>SUM('p&amp;l'!AZ19:BB19)</f>
        <v>0</v>
      </c>
      <c r="K19" s="27">
        <f>SUM('p&amp;l'!BC19:BE19)</f>
        <v>0</v>
      </c>
      <c r="M19" s="477">
        <f t="shared" si="0"/>
        <v>0</v>
      </c>
      <c r="O19" s="477">
        <f>'p&amp;l'!AA19</f>
        <v>58.449723700000163</v>
      </c>
    </row>
    <row r="20" spans="2:15" x14ac:dyDescent="0.2">
      <c r="B20" s="184">
        <f>'p&amp;l'!A20</f>
        <v>37316</v>
      </c>
      <c r="C20" s="27">
        <f>SUM('p&amp;l'!AH20:AL20)</f>
        <v>0</v>
      </c>
      <c r="D20" s="27">
        <f>SUM('p&amp;l'!AM20:AQ20)</f>
        <v>0</v>
      </c>
      <c r="F20" s="27">
        <f>SUM('p&amp;l'!AS20:AT20)</f>
        <v>0</v>
      </c>
      <c r="G20" s="27">
        <f>SUM('p&amp;l'!AW20:AX20)</f>
        <v>0</v>
      </c>
      <c r="H20" s="27">
        <f>SUM('p&amp;l'!AU20:AV20)</f>
        <v>0</v>
      </c>
      <c r="J20" s="27">
        <f>SUM('p&amp;l'!AZ20:BB20)</f>
        <v>0</v>
      </c>
      <c r="K20" s="27">
        <f>SUM('p&amp;l'!BC20:BE20)</f>
        <v>0</v>
      </c>
      <c r="M20" s="477">
        <f t="shared" si="0"/>
        <v>0</v>
      </c>
      <c r="O20" s="477">
        <f>'p&amp;l'!AA20</f>
        <v>-233.20024079999999</v>
      </c>
    </row>
    <row r="21" spans="2:15" x14ac:dyDescent="0.2">
      <c r="B21" s="184">
        <f>'p&amp;l'!A21</f>
        <v>37347</v>
      </c>
      <c r="C21" s="27">
        <f>SUM('p&amp;l'!AH21:AL21)</f>
        <v>0</v>
      </c>
      <c r="D21" s="27">
        <f>SUM('p&amp;l'!AM21:AQ21)</f>
        <v>0</v>
      </c>
      <c r="F21" s="27">
        <f>SUM('p&amp;l'!AS21:AT21)</f>
        <v>0</v>
      </c>
      <c r="G21" s="27">
        <f>SUM('p&amp;l'!AW21:AX21)</f>
        <v>0</v>
      </c>
      <c r="H21" s="27">
        <f>SUM('p&amp;l'!AU21:AV21)</f>
        <v>0</v>
      </c>
      <c r="J21" s="27">
        <f>SUM('p&amp;l'!AZ21:BB21)</f>
        <v>0</v>
      </c>
      <c r="K21" s="27">
        <f>SUM('p&amp;l'!BC21:BE21)</f>
        <v>0</v>
      </c>
      <c r="M21" s="477">
        <f t="shared" si="0"/>
        <v>0</v>
      </c>
      <c r="O21" s="477">
        <f>'p&amp;l'!AA21</f>
        <v>41.854786000000018</v>
      </c>
    </row>
    <row r="22" spans="2:15" x14ac:dyDescent="0.2">
      <c r="B22" s="184">
        <f>'p&amp;l'!A22</f>
        <v>37377</v>
      </c>
      <c r="C22" s="27">
        <f>SUM('p&amp;l'!AH22:AL22)</f>
        <v>0</v>
      </c>
      <c r="D22" s="27">
        <f>SUM('p&amp;l'!AM22:AQ22)</f>
        <v>0</v>
      </c>
      <c r="F22" s="27">
        <f>SUM('p&amp;l'!AS22:AT22)</f>
        <v>0</v>
      </c>
      <c r="G22" s="27">
        <f>SUM('p&amp;l'!AW22:AX22)</f>
        <v>0</v>
      </c>
      <c r="H22" s="27">
        <f>SUM('p&amp;l'!AU22:AV22)</f>
        <v>0</v>
      </c>
      <c r="J22" s="27">
        <f>SUM('p&amp;l'!AZ22:BB22)</f>
        <v>0</v>
      </c>
      <c r="K22" s="27">
        <f>SUM('p&amp;l'!BC22:BE22)</f>
        <v>0</v>
      </c>
      <c r="M22" s="477">
        <f t="shared" si="0"/>
        <v>0</v>
      </c>
      <c r="O22" s="477">
        <f>'p&amp;l'!AA22</f>
        <v>78.768719600000111</v>
      </c>
    </row>
    <row r="23" spans="2:15" x14ac:dyDescent="0.2">
      <c r="B23" s="184">
        <f>'p&amp;l'!A23</f>
        <v>37408</v>
      </c>
      <c r="C23" s="27">
        <f>SUM('p&amp;l'!AH23:AL23)</f>
        <v>0</v>
      </c>
      <c r="D23" s="27">
        <f>SUM('p&amp;l'!AM23:AQ23)</f>
        <v>0</v>
      </c>
      <c r="F23" s="27">
        <f>SUM('p&amp;l'!AS23:AT23)</f>
        <v>0</v>
      </c>
      <c r="G23" s="27">
        <f>SUM('p&amp;l'!AW23:AX23)</f>
        <v>0</v>
      </c>
      <c r="H23" s="27">
        <f>SUM('p&amp;l'!AU23:AV23)</f>
        <v>0</v>
      </c>
      <c r="J23" s="27">
        <f>SUM('p&amp;l'!AZ23:BB23)</f>
        <v>0</v>
      </c>
      <c r="K23" s="27">
        <f>SUM('p&amp;l'!BC23:BE23)</f>
        <v>0</v>
      </c>
      <c r="M23" s="477">
        <f t="shared" si="0"/>
        <v>0</v>
      </c>
      <c r="O23" s="477">
        <f>'p&amp;l'!AA23</f>
        <v>-1974.5140557</v>
      </c>
    </row>
    <row r="24" spans="2:15" x14ac:dyDescent="0.2">
      <c r="B24" s="184">
        <f>'p&amp;l'!A24</f>
        <v>37438</v>
      </c>
      <c r="C24" s="27">
        <f>SUM('p&amp;l'!AH24:AL24)</f>
        <v>0</v>
      </c>
      <c r="D24" s="27">
        <f>SUM('p&amp;l'!AM24:AQ24)</f>
        <v>0</v>
      </c>
      <c r="F24" s="27">
        <f>SUM('p&amp;l'!AS24:AT24)</f>
        <v>0</v>
      </c>
      <c r="G24" s="27">
        <f>SUM('p&amp;l'!AW24:AX24)</f>
        <v>0</v>
      </c>
      <c r="H24" s="27">
        <f>SUM('p&amp;l'!AU24:AV24)</f>
        <v>0</v>
      </c>
      <c r="J24" s="27">
        <f>SUM('p&amp;l'!AZ24:BB24)</f>
        <v>0</v>
      </c>
      <c r="K24" s="27">
        <f>SUM('p&amp;l'!BC24:BE24)</f>
        <v>0</v>
      </c>
      <c r="M24" s="477">
        <f t="shared" si="0"/>
        <v>0</v>
      </c>
      <c r="O24" s="477">
        <f>'p&amp;l'!AA24</f>
        <v>87.205778199999997</v>
      </c>
    </row>
    <row r="25" spans="2:15" x14ac:dyDescent="0.2">
      <c r="B25" s="184">
        <f>'p&amp;l'!A25</f>
        <v>37469</v>
      </c>
      <c r="C25" s="27">
        <f>SUM('p&amp;l'!AH25:AL25)</f>
        <v>0</v>
      </c>
      <c r="D25" s="27">
        <f>SUM('p&amp;l'!AM25:AQ25)</f>
        <v>0</v>
      </c>
      <c r="F25" s="27">
        <f>SUM('p&amp;l'!AS25:AT25)</f>
        <v>0</v>
      </c>
      <c r="G25" s="27">
        <f>SUM('p&amp;l'!AW25:AX25)</f>
        <v>0</v>
      </c>
      <c r="H25" s="27">
        <f>SUM('p&amp;l'!AU25:AV25)</f>
        <v>0</v>
      </c>
      <c r="J25" s="27">
        <f>SUM('p&amp;l'!AZ25:BB25)</f>
        <v>0</v>
      </c>
      <c r="K25" s="27">
        <f>SUM('p&amp;l'!BC25:BE25)</f>
        <v>0</v>
      </c>
      <c r="M25" s="477">
        <f t="shared" si="0"/>
        <v>0</v>
      </c>
      <c r="O25" s="477">
        <f>'p&amp;l'!AA25</f>
        <v>293.17978890000001</v>
      </c>
    </row>
    <row r="26" spans="2:15" x14ac:dyDescent="0.2">
      <c r="B26" s="184">
        <f>'p&amp;l'!A26</f>
        <v>37500</v>
      </c>
      <c r="C26" s="27">
        <f>SUM('p&amp;l'!AH26:AL26)</f>
        <v>0</v>
      </c>
      <c r="D26" s="27">
        <f>SUM('p&amp;l'!AM26:AQ26)</f>
        <v>0</v>
      </c>
      <c r="F26" s="27">
        <f>SUM('p&amp;l'!AS26:AT26)</f>
        <v>0</v>
      </c>
      <c r="G26" s="27">
        <f>SUM('p&amp;l'!AW26:AX26)</f>
        <v>0</v>
      </c>
      <c r="H26" s="27">
        <f>SUM('p&amp;l'!AU26:AV26)</f>
        <v>0</v>
      </c>
      <c r="J26" s="27">
        <f>SUM('p&amp;l'!AZ26:BB26)</f>
        <v>0</v>
      </c>
      <c r="K26" s="27">
        <f>SUM('p&amp;l'!BC26:BE26)</f>
        <v>0</v>
      </c>
      <c r="M26" s="477">
        <f t="shared" si="0"/>
        <v>0</v>
      </c>
      <c r="O26" s="477">
        <f>'p&amp;l'!AA26</f>
        <v>-71.463567299999966</v>
      </c>
    </row>
    <row r="27" spans="2:15" x14ac:dyDescent="0.2">
      <c r="B27" s="184">
        <f>'p&amp;l'!A27</f>
        <v>37530</v>
      </c>
      <c r="C27" s="27">
        <f>SUM('p&amp;l'!AH27:AL27)</f>
        <v>0</v>
      </c>
      <c r="D27" s="27">
        <f>SUM('p&amp;l'!AM27:AQ27)</f>
        <v>0</v>
      </c>
      <c r="F27" s="27">
        <f>SUM('p&amp;l'!AS27:AT27)</f>
        <v>0</v>
      </c>
      <c r="G27" s="27">
        <f>SUM('p&amp;l'!AW27:AX27)</f>
        <v>0</v>
      </c>
      <c r="H27" s="27">
        <f>SUM('p&amp;l'!AU27:AV27)</f>
        <v>0</v>
      </c>
      <c r="J27" s="27">
        <f>SUM('p&amp;l'!AZ27:BB27)</f>
        <v>0</v>
      </c>
      <c r="K27" s="27">
        <f>SUM('p&amp;l'!BC27:BE27)</f>
        <v>0</v>
      </c>
      <c r="M27" s="477">
        <f t="shared" si="0"/>
        <v>0</v>
      </c>
      <c r="O27" s="477">
        <f>'p&amp;l'!AA27</f>
        <v>149.36295250000006</v>
      </c>
    </row>
    <row r="28" spans="2:15" x14ac:dyDescent="0.2">
      <c r="B28" s="184">
        <f>'p&amp;l'!A28</f>
        <v>37561</v>
      </c>
      <c r="C28" s="27">
        <f>SUM('p&amp;l'!AH28:AL28)</f>
        <v>0</v>
      </c>
      <c r="D28" s="27">
        <f>SUM('p&amp;l'!AM28:AQ28)</f>
        <v>0</v>
      </c>
      <c r="F28" s="27">
        <f>SUM('p&amp;l'!AS28:AT28)</f>
        <v>0</v>
      </c>
      <c r="G28" s="27">
        <f>SUM('p&amp;l'!AW28:AX28)</f>
        <v>0</v>
      </c>
      <c r="H28" s="27">
        <f>SUM('p&amp;l'!AU28:AV28)</f>
        <v>0</v>
      </c>
      <c r="J28" s="27">
        <f>SUM('p&amp;l'!AZ28:BB28)</f>
        <v>0</v>
      </c>
      <c r="K28" s="27">
        <f>SUM('p&amp;l'!BC28:BE28)</f>
        <v>0</v>
      </c>
      <c r="M28" s="477">
        <f t="shared" si="0"/>
        <v>0</v>
      </c>
      <c r="O28" s="477">
        <f>'p&amp;l'!AA28</f>
        <v>257.45298030000004</v>
      </c>
    </row>
    <row r="29" spans="2:15" x14ac:dyDescent="0.2">
      <c r="B29" s="184">
        <f>'p&amp;l'!A29</f>
        <v>37591</v>
      </c>
      <c r="C29" s="27">
        <f>SUM('p&amp;l'!AH29:AL29)</f>
        <v>0</v>
      </c>
      <c r="D29" s="27">
        <f>SUM('p&amp;l'!AM29:AQ29)</f>
        <v>0</v>
      </c>
      <c r="F29" s="27">
        <f>SUM('p&amp;l'!AS29:AT29)</f>
        <v>0</v>
      </c>
      <c r="G29" s="27">
        <f>SUM('p&amp;l'!AW29:AX29)</f>
        <v>0</v>
      </c>
      <c r="H29" s="27">
        <f>SUM('p&amp;l'!AU29:AV29)</f>
        <v>0</v>
      </c>
      <c r="J29" s="27">
        <f>SUM('p&amp;l'!AZ29:BB29)</f>
        <v>0</v>
      </c>
      <c r="K29" s="27">
        <f>SUM('p&amp;l'!BC29:BE29)</f>
        <v>0</v>
      </c>
      <c r="M29" s="477">
        <f t="shared" si="0"/>
        <v>0</v>
      </c>
      <c r="O29" s="477">
        <f>'p&amp;l'!AA29</f>
        <v>546.84486700000002</v>
      </c>
    </row>
    <row r="30" spans="2:15" x14ac:dyDescent="0.2">
      <c r="B30" s="184">
        <f>'p&amp;l'!A30</f>
        <v>37622</v>
      </c>
      <c r="C30" s="27">
        <f>SUM('p&amp;l'!AH30:AL30)</f>
        <v>0</v>
      </c>
      <c r="D30" s="27">
        <f>SUM('p&amp;l'!AM30:AQ30)</f>
        <v>0</v>
      </c>
      <c r="F30" s="27">
        <f>SUM('p&amp;l'!AS30:AT30)</f>
        <v>0</v>
      </c>
      <c r="G30" s="27">
        <f>SUM('p&amp;l'!AW30:AX30)</f>
        <v>0</v>
      </c>
      <c r="H30" s="27">
        <f>SUM('p&amp;l'!AU30:AV30)</f>
        <v>0</v>
      </c>
      <c r="J30" s="27">
        <f>SUM('p&amp;l'!AZ30:BB30)</f>
        <v>0</v>
      </c>
      <c r="K30" s="27">
        <f>SUM('p&amp;l'!BC30:BE30)</f>
        <v>0</v>
      </c>
      <c r="M30" s="477">
        <f t="shared" si="0"/>
        <v>0</v>
      </c>
      <c r="O30" s="477">
        <f>'p&amp;l'!AA30</f>
        <v>547.88776389999998</v>
      </c>
    </row>
    <row r="31" spans="2:15" x14ac:dyDescent="0.2">
      <c r="B31" s="184">
        <f>'p&amp;l'!A31</f>
        <v>37653</v>
      </c>
      <c r="C31" s="27">
        <f>SUM('p&amp;l'!AH31:AL31)</f>
        <v>0</v>
      </c>
      <c r="D31" s="27">
        <f>SUM('p&amp;l'!AM31:AQ31)</f>
        <v>0</v>
      </c>
      <c r="F31" s="27">
        <f>SUM('p&amp;l'!AS31:AT31)</f>
        <v>0</v>
      </c>
      <c r="G31" s="27">
        <f>SUM('p&amp;l'!AW31:AX31)</f>
        <v>0</v>
      </c>
      <c r="H31" s="27">
        <f>SUM('p&amp;l'!AU31:AV31)</f>
        <v>0</v>
      </c>
      <c r="J31" s="27">
        <f>SUM('p&amp;l'!AZ31:BB31)</f>
        <v>0</v>
      </c>
      <c r="K31" s="27">
        <f>SUM('p&amp;l'!BC31:BE31)</f>
        <v>0</v>
      </c>
      <c r="M31" s="477">
        <f t="shared" si="0"/>
        <v>0</v>
      </c>
      <c r="O31" s="477">
        <f>'p&amp;l'!AA31</f>
        <v>-29.063909900000056</v>
      </c>
    </row>
    <row r="32" spans="2:15" x14ac:dyDescent="0.2">
      <c r="B32" s="184">
        <f>'p&amp;l'!A32</f>
        <v>37681</v>
      </c>
      <c r="C32" s="27">
        <f>SUM('p&amp;l'!AH32:AL32)</f>
        <v>0</v>
      </c>
      <c r="D32" s="27">
        <f>SUM('p&amp;l'!AM32:AQ32)</f>
        <v>0</v>
      </c>
      <c r="F32" s="27">
        <f>SUM('p&amp;l'!AS32:AT32)</f>
        <v>0</v>
      </c>
      <c r="G32" s="27">
        <f>SUM('p&amp;l'!AW32:AX32)</f>
        <v>0</v>
      </c>
      <c r="H32" s="27">
        <f>SUM('p&amp;l'!AU32:AV32)</f>
        <v>0</v>
      </c>
      <c r="J32" s="27">
        <f>SUM('p&amp;l'!AZ32:BB32)</f>
        <v>0</v>
      </c>
      <c r="K32" s="27">
        <f>SUM('p&amp;l'!BC32:BE32)</f>
        <v>0</v>
      </c>
      <c r="M32" s="477">
        <f t="shared" si="0"/>
        <v>0</v>
      </c>
      <c r="O32" s="477">
        <f>'p&amp;l'!AA32</f>
        <v>-128.58185539999988</v>
      </c>
    </row>
    <row r="33" spans="2:15" x14ac:dyDescent="0.2">
      <c r="B33" s="184">
        <f>'p&amp;l'!A33</f>
        <v>37712</v>
      </c>
      <c r="C33" s="27">
        <f>SUM('p&amp;l'!AH33:AL33)</f>
        <v>0</v>
      </c>
      <c r="D33" s="27">
        <f>SUM('p&amp;l'!AM33:AQ33)</f>
        <v>0</v>
      </c>
      <c r="F33" s="27">
        <f>SUM('p&amp;l'!AS33:AT33)</f>
        <v>0</v>
      </c>
      <c r="G33" s="27">
        <f>SUM('p&amp;l'!AW33:AX33)</f>
        <v>0</v>
      </c>
      <c r="H33" s="27">
        <f>SUM('p&amp;l'!AU33:AV33)</f>
        <v>0</v>
      </c>
      <c r="J33" s="27">
        <f>SUM('p&amp;l'!AZ33:BB33)</f>
        <v>0</v>
      </c>
      <c r="K33" s="27">
        <f>SUM('p&amp;l'!BC33:BE33)</f>
        <v>0</v>
      </c>
      <c r="M33" s="477">
        <f t="shared" si="0"/>
        <v>0</v>
      </c>
      <c r="O33" s="477">
        <f>'p&amp;l'!AA33</f>
        <v>-109.68846860000002</v>
      </c>
    </row>
    <row r="34" spans="2:15" x14ac:dyDescent="0.2">
      <c r="B34" s="184">
        <f>'p&amp;l'!A34</f>
        <v>37742</v>
      </c>
      <c r="C34" s="27">
        <f>SUM('p&amp;l'!AH34:AL34)</f>
        <v>0</v>
      </c>
      <c r="D34" s="27">
        <f>SUM('p&amp;l'!AM34:AQ34)</f>
        <v>0</v>
      </c>
      <c r="F34" s="27">
        <f>SUM('p&amp;l'!AS34:AT34)</f>
        <v>0</v>
      </c>
      <c r="G34" s="27">
        <f>SUM('p&amp;l'!AW34:AX34)</f>
        <v>0</v>
      </c>
      <c r="H34" s="27">
        <f>SUM('p&amp;l'!AU34:AV34)</f>
        <v>0</v>
      </c>
      <c r="J34" s="27">
        <f>SUM('p&amp;l'!AZ34:BB34)</f>
        <v>0</v>
      </c>
      <c r="K34" s="27">
        <f>SUM('p&amp;l'!BC34:BE34)</f>
        <v>0</v>
      </c>
      <c r="M34" s="477">
        <f t="shared" si="0"/>
        <v>0</v>
      </c>
      <c r="O34" s="477">
        <f>'p&amp;l'!AA34</f>
        <v>-121.66887150000008</v>
      </c>
    </row>
    <row r="35" spans="2:15" x14ac:dyDescent="0.2">
      <c r="B35" s="184">
        <f>'p&amp;l'!A35</f>
        <v>37773</v>
      </c>
      <c r="C35" s="27">
        <f>SUM('p&amp;l'!AH35:AL35)</f>
        <v>0</v>
      </c>
      <c r="D35" s="27">
        <f>SUM('p&amp;l'!AM35:AQ35)</f>
        <v>0</v>
      </c>
      <c r="F35" s="27">
        <f>SUM('p&amp;l'!AS35:AT35)</f>
        <v>0</v>
      </c>
      <c r="G35" s="27">
        <f>SUM('p&amp;l'!AW35:AX35)</f>
        <v>0</v>
      </c>
      <c r="H35" s="27">
        <f>SUM('p&amp;l'!AU35:AV35)</f>
        <v>0</v>
      </c>
      <c r="J35" s="27">
        <f>SUM('p&amp;l'!AZ35:BB35)</f>
        <v>0</v>
      </c>
      <c r="K35" s="27">
        <f>SUM('p&amp;l'!BC35:BE35)</f>
        <v>0</v>
      </c>
      <c r="M35" s="477">
        <f t="shared" si="0"/>
        <v>0</v>
      </c>
      <c r="O35" s="477">
        <f>'p&amp;l'!AA35</f>
        <v>115.11229700000004</v>
      </c>
    </row>
    <row r="36" spans="2:15" x14ac:dyDescent="0.2">
      <c r="B36" s="184">
        <f>'p&amp;l'!A36</f>
        <v>37803</v>
      </c>
      <c r="C36" s="27">
        <f>SUM('p&amp;l'!AH36:AL36)</f>
        <v>0</v>
      </c>
      <c r="D36" s="27">
        <f>SUM('p&amp;l'!AM36:AQ36)</f>
        <v>0</v>
      </c>
      <c r="F36" s="27">
        <f>SUM('p&amp;l'!AS36:AT36)</f>
        <v>0</v>
      </c>
      <c r="G36" s="27">
        <f>SUM('p&amp;l'!AW36:AX36)</f>
        <v>0</v>
      </c>
      <c r="H36" s="27">
        <f>SUM('p&amp;l'!AU36:AV36)</f>
        <v>0</v>
      </c>
      <c r="J36" s="27">
        <f>SUM('p&amp;l'!AZ36:BB36)</f>
        <v>0</v>
      </c>
      <c r="K36" s="27">
        <f>SUM('p&amp;l'!BC36:BE36)</f>
        <v>0</v>
      </c>
      <c r="M36" s="477">
        <f t="shared" si="0"/>
        <v>0</v>
      </c>
      <c r="O36" s="477">
        <f>'p&amp;l'!AA36</f>
        <v>-180.43486050000001</v>
      </c>
    </row>
    <row r="37" spans="2:15" x14ac:dyDescent="0.2">
      <c r="B37" s="184">
        <f>'p&amp;l'!A37</f>
        <v>37834</v>
      </c>
      <c r="C37" s="27">
        <f>SUM('p&amp;l'!AH37:AL37)</f>
        <v>0</v>
      </c>
      <c r="D37" s="27">
        <f>SUM('p&amp;l'!AM37:AQ37)</f>
        <v>0</v>
      </c>
      <c r="F37" s="27">
        <f>SUM('p&amp;l'!AS37:AT37)</f>
        <v>0</v>
      </c>
      <c r="G37" s="27">
        <f>SUM('p&amp;l'!AW37:AX37)</f>
        <v>0</v>
      </c>
      <c r="H37" s="27">
        <f>SUM('p&amp;l'!AU37:AV37)</f>
        <v>0</v>
      </c>
      <c r="J37" s="27">
        <f>SUM('p&amp;l'!AZ37:BB37)</f>
        <v>0</v>
      </c>
      <c r="K37" s="27">
        <f>SUM('p&amp;l'!BC37:BE37)</f>
        <v>0</v>
      </c>
      <c r="M37" s="477">
        <f t="shared" si="0"/>
        <v>0</v>
      </c>
      <c r="O37" s="477">
        <f>'p&amp;l'!AA37</f>
        <v>-170.82912889999994</v>
      </c>
    </row>
    <row r="38" spans="2:15" x14ac:dyDescent="0.2">
      <c r="B38" s="184">
        <f>'p&amp;l'!A38</f>
        <v>37865</v>
      </c>
      <c r="C38" s="27">
        <f>SUM('p&amp;l'!AH38:AL38)</f>
        <v>0</v>
      </c>
      <c r="D38" s="27">
        <f>SUM('p&amp;l'!AM38:AQ38)</f>
        <v>0</v>
      </c>
      <c r="F38" s="27">
        <f>SUM('p&amp;l'!AS38:AT38)</f>
        <v>0</v>
      </c>
      <c r="G38" s="27">
        <f>SUM('p&amp;l'!AW38:AX38)</f>
        <v>0</v>
      </c>
      <c r="H38" s="27">
        <f>SUM('p&amp;l'!AU38:AV38)</f>
        <v>0</v>
      </c>
      <c r="J38" s="27">
        <f>SUM('p&amp;l'!AZ38:BB38)</f>
        <v>0</v>
      </c>
      <c r="K38" s="27">
        <f>SUM('p&amp;l'!BC38:BE38)</f>
        <v>0</v>
      </c>
      <c r="M38" s="477">
        <f t="shared" si="0"/>
        <v>0</v>
      </c>
      <c r="O38" s="477">
        <f>'p&amp;l'!AA38</f>
        <v>-187.61324240000005</v>
      </c>
    </row>
    <row r="39" spans="2:15" x14ac:dyDescent="0.2">
      <c r="B39" s="184">
        <f>'p&amp;l'!A39</f>
        <v>37895</v>
      </c>
      <c r="C39" s="27">
        <f>SUM('p&amp;l'!AH39:AL39)</f>
        <v>0</v>
      </c>
      <c r="D39" s="27">
        <f>SUM('p&amp;l'!AM39:AQ39)</f>
        <v>0</v>
      </c>
      <c r="F39" s="27">
        <f>SUM('p&amp;l'!AS39:AT39)</f>
        <v>0</v>
      </c>
      <c r="G39" s="27">
        <f>SUM('p&amp;l'!AW39:AX39)</f>
        <v>0</v>
      </c>
      <c r="H39" s="27">
        <f>SUM('p&amp;l'!AU39:AV39)</f>
        <v>0</v>
      </c>
      <c r="J39" s="27">
        <f>SUM('p&amp;l'!AZ39:BB39)</f>
        <v>0</v>
      </c>
      <c r="K39" s="27">
        <f>SUM('p&amp;l'!BC39:BE39)</f>
        <v>0</v>
      </c>
      <c r="M39" s="477">
        <f t="shared" si="0"/>
        <v>0</v>
      </c>
      <c r="O39" s="477">
        <f>'p&amp;l'!AA39</f>
        <v>-155.22510499999999</v>
      </c>
    </row>
    <row r="40" spans="2:15" x14ac:dyDescent="0.2">
      <c r="B40" s="184">
        <f>'p&amp;l'!A40</f>
        <v>37926</v>
      </c>
      <c r="C40" s="27">
        <f>SUM('p&amp;l'!AH40:AL40)</f>
        <v>0</v>
      </c>
      <c r="D40" s="27">
        <f>SUM('p&amp;l'!AM40:AQ40)</f>
        <v>0</v>
      </c>
      <c r="F40" s="27">
        <f>SUM('p&amp;l'!AS40:AT40)</f>
        <v>0</v>
      </c>
      <c r="G40" s="27">
        <f>SUM('p&amp;l'!AW40:AX40)</f>
        <v>0</v>
      </c>
      <c r="H40" s="27">
        <f>SUM('p&amp;l'!AU40:AV40)</f>
        <v>0</v>
      </c>
      <c r="J40" s="27">
        <f>SUM('p&amp;l'!AZ40:BB40)</f>
        <v>0</v>
      </c>
      <c r="K40" s="27">
        <f>SUM('p&amp;l'!BC40:BE40)</f>
        <v>0</v>
      </c>
      <c r="M40" s="477">
        <f t="shared" si="0"/>
        <v>0</v>
      </c>
      <c r="O40" s="477">
        <f>'p&amp;l'!AA40</f>
        <v>-112.24999710000003</v>
      </c>
    </row>
    <row r="41" spans="2:15" x14ac:dyDescent="0.2">
      <c r="B41" s="184">
        <f>'p&amp;l'!A41</f>
        <v>37956</v>
      </c>
      <c r="C41" s="27">
        <f>SUM('p&amp;l'!AH41:AL41)</f>
        <v>0</v>
      </c>
      <c r="D41" s="27">
        <f>SUM('p&amp;l'!AM41:AQ41)</f>
        <v>0</v>
      </c>
      <c r="F41" s="27">
        <f>SUM('p&amp;l'!AS41:AT41)</f>
        <v>0</v>
      </c>
      <c r="G41" s="27">
        <f>SUM('p&amp;l'!AW41:AX41)</f>
        <v>0</v>
      </c>
      <c r="H41" s="27">
        <f>SUM('p&amp;l'!AU41:AV41)</f>
        <v>0</v>
      </c>
      <c r="J41" s="27">
        <f>SUM('p&amp;l'!AZ41:BB41)</f>
        <v>0</v>
      </c>
      <c r="K41" s="27">
        <f>SUM('p&amp;l'!BC41:BE41)</f>
        <v>0</v>
      </c>
      <c r="M41" s="477">
        <f t="shared" si="0"/>
        <v>0</v>
      </c>
      <c r="O41" s="477">
        <f>'p&amp;l'!AA41</f>
        <v>939.16735799999992</v>
      </c>
    </row>
    <row r="42" spans="2:15" x14ac:dyDescent="0.2">
      <c r="B42" s="184">
        <f>'p&amp;l'!A42</f>
        <v>37987</v>
      </c>
      <c r="C42" s="27">
        <f>SUM('p&amp;l'!AH42:AL42)</f>
        <v>0</v>
      </c>
      <c r="D42" s="27">
        <f>SUM('p&amp;l'!AM42:AQ42)</f>
        <v>0</v>
      </c>
      <c r="F42" s="27">
        <f>SUM('p&amp;l'!AS42:AT42)</f>
        <v>0</v>
      </c>
      <c r="G42" s="27">
        <f>SUM('p&amp;l'!AW42:AX42)</f>
        <v>0</v>
      </c>
      <c r="H42" s="27">
        <f>SUM('p&amp;l'!AU42:AV42)</f>
        <v>0</v>
      </c>
      <c r="J42" s="27">
        <f>SUM('p&amp;l'!AZ42:BB42)</f>
        <v>0</v>
      </c>
      <c r="K42" s="27">
        <f>SUM('p&amp;l'!BC42:BE42)</f>
        <v>0</v>
      </c>
      <c r="M42" s="477">
        <f t="shared" si="0"/>
        <v>0</v>
      </c>
      <c r="O42" s="477">
        <f>'p&amp;l'!AA42</f>
        <v>-166.81779900000004</v>
      </c>
    </row>
    <row r="43" spans="2:15" x14ac:dyDescent="0.2">
      <c r="B43" s="184">
        <f>'p&amp;l'!A43</f>
        <v>38018</v>
      </c>
      <c r="C43" s="27">
        <f>SUM('p&amp;l'!AH43:AL43)</f>
        <v>0</v>
      </c>
      <c r="D43" s="27">
        <f>SUM('p&amp;l'!AM43:AQ43)</f>
        <v>0</v>
      </c>
      <c r="F43" s="27">
        <f>SUM('p&amp;l'!AS43:AT43)</f>
        <v>0</v>
      </c>
      <c r="G43" s="27">
        <f>SUM('p&amp;l'!AW43:AX43)</f>
        <v>0</v>
      </c>
      <c r="H43" s="27">
        <f>SUM('p&amp;l'!AU43:AV43)</f>
        <v>0</v>
      </c>
      <c r="J43" s="27">
        <f>SUM('p&amp;l'!AZ43:BB43)</f>
        <v>0</v>
      </c>
      <c r="K43" s="27">
        <f>SUM('p&amp;l'!BC43:BE43)</f>
        <v>0</v>
      </c>
      <c r="M43" s="477">
        <f t="shared" si="0"/>
        <v>0</v>
      </c>
      <c r="O43" s="477">
        <f>'p&amp;l'!AA43</f>
        <v>-7.5308928000000037</v>
      </c>
    </row>
    <row r="44" spans="2:15" x14ac:dyDescent="0.2">
      <c r="B44" s="184">
        <f>'p&amp;l'!A44</f>
        <v>38047</v>
      </c>
      <c r="C44" s="27">
        <f>SUM('p&amp;l'!AH44:AL44)</f>
        <v>0</v>
      </c>
      <c r="D44" s="27">
        <f>SUM('p&amp;l'!AM44:AQ44)</f>
        <v>0</v>
      </c>
      <c r="F44" s="27">
        <f>SUM('p&amp;l'!AS44:AT44)</f>
        <v>0</v>
      </c>
      <c r="G44" s="27">
        <f>SUM('p&amp;l'!AW44:AX44)</f>
        <v>0</v>
      </c>
      <c r="H44" s="27">
        <f>SUM('p&amp;l'!AU44:AV44)</f>
        <v>0</v>
      </c>
      <c r="J44" s="27">
        <f>SUM('p&amp;l'!AZ44:BB44)</f>
        <v>0</v>
      </c>
      <c r="K44" s="27">
        <f>SUM('p&amp;l'!BC44:BE44)</f>
        <v>0</v>
      </c>
      <c r="M44" s="477">
        <f t="shared" si="0"/>
        <v>0</v>
      </c>
      <c r="O44" s="477">
        <f>'p&amp;l'!AA44</f>
        <v>90.285712900000021</v>
      </c>
    </row>
    <row r="45" spans="2:15" x14ac:dyDescent="0.2">
      <c r="B45" s="184">
        <f>'p&amp;l'!A45</f>
        <v>38078</v>
      </c>
      <c r="C45" s="27">
        <f>SUM('p&amp;l'!AH45:AL45)</f>
        <v>0</v>
      </c>
      <c r="D45" s="27">
        <f>SUM('p&amp;l'!AM45:AQ45)</f>
        <v>0</v>
      </c>
      <c r="F45" s="27">
        <f>SUM('p&amp;l'!AS45:AT45)</f>
        <v>0</v>
      </c>
      <c r="G45" s="27">
        <f>SUM('p&amp;l'!AW45:AX45)</f>
        <v>0</v>
      </c>
      <c r="H45" s="27">
        <f>SUM('p&amp;l'!AU45:AV45)</f>
        <v>0</v>
      </c>
      <c r="J45" s="27">
        <f>SUM('p&amp;l'!AZ45:BB45)</f>
        <v>0</v>
      </c>
      <c r="K45" s="27">
        <f>SUM('p&amp;l'!BC45:BE45)</f>
        <v>0</v>
      </c>
      <c r="M45" s="477">
        <f t="shared" si="0"/>
        <v>0</v>
      </c>
      <c r="O45" s="477">
        <f>'p&amp;l'!AA45</f>
        <v>123.55942229999994</v>
      </c>
    </row>
    <row r="46" spans="2:15" x14ac:dyDescent="0.2">
      <c r="B46" s="184">
        <f>'p&amp;l'!A46</f>
        <v>38108</v>
      </c>
      <c r="C46" s="27">
        <f>SUM('p&amp;l'!AH46:AL46)</f>
        <v>0</v>
      </c>
      <c r="D46" s="27">
        <f>SUM('p&amp;l'!AM46:AQ46)</f>
        <v>0</v>
      </c>
      <c r="F46" s="27">
        <f>SUM('p&amp;l'!AS46:AT46)</f>
        <v>0</v>
      </c>
      <c r="G46" s="27">
        <f>SUM('p&amp;l'!AW46:AX46)</f>
        <v>0</v>
      </c>
      <c r="H46" s="27">
        <f>SUM('p&amp;l'!AU46:AV46)</f>
        <v>0</v>
      </c>
      <c r="J46" s="27">
        <f>SUM('p&amp;l'!AZ46:BB46)</f>
        <v>0</v>
      </c>
      <c r="K46" s="27">
        <f>SUM('p&amp;l'!BC46:BE46)</f>
        <v>0</v>
      </c>
      <c r="M46" s="477">
        <f t="shared" si="0"/>
        <v>0</v>
      </c>
      <c r="O46" s="477">
        <f>'p&amp;l'!AA46</f>
        <v>121.06204070000001</v>
      </c>
    </row>
    <row r="47" spans="2:15" x14ac:dyDescent="0.2">
      <c r="B47" s="184">
        <f>'p&amp;l'!A47</f>
        <v>38139</v>
      </c>
      <c r="C47" s="27">
        <f>SUM('p&amp;l'!AH47:AL47)</f>
        <v>0</v>
      </c>
      <c r="D47" s="27">
        <f>SUM('p&amp;l'!AM47:AQ47)</f>
        <v>0</v>
      </c>
      <c r="F47" s="27">
        <f>SUM('p&amp;l'!AS47:AT47)</f>
        <v>0</v>
      </c>
      <c r="G47" s="27">
        <f>SUM('p&amp;l'!AW47:AX47)</f>
        <v>0</v>
      </c>
      <c r="H47" s="27">
        <f>SUM('p&amp;l'!AU47:AV47)</f>
        <v>0</v>
      </c>
      <c r="J47" s="27">
        <f>SUM('p&amp;l'!AZ47:BB47)</f>
        <v>0</v>
      </c>
      <c r="K47" s="27">
        <f>SUM('p&amp;l'!BC47:BE47)</f>
        <v>0</v>
      </c>
      <c r="M47" s="477">
        <f t="shared" si="0"/>
        <v>0</v>
      </c>
      <c r="O47" s="477">
        <f>'p&amp;l'!AA47</f>
        <v>49.409253699999965</v>
      </c>
    </row>
    <row r="48" spans="2:15" x14ac:dyDescent="0.2">
      <c r="B48" s="184">
        <f>'p&amp;l'!A48</f>
        <v>38169</v>
      </c>
      <c r="C48" s="27">
        <f>SUM('p&amp;l'!AH48:AL48)</f>
        <v>0</v>
      </c>
      <c r="D48" s="27">
        <f>SUM('p&amp;l'!AM48:AQ48)</f>
        <v>0</v>
      </c>
      <c r="F48" s="27">
        <f>SUM('p&amp;l'!AS48:AT48)</f>
        <v>0</v>
      </c>
      <c r="G48" s="27">
        <f>SUM('p&amp;l'!AW48:AX48)</f>
        <v>0</v>
      </c>
      <c r="H48" s="27">
        <f>SUM('p&amp;l'!AU48:AV48)</f>
        <v>0</v>
      </c>
      <c r="J48" s="27">
        <f>SUM('p&amp;l'!AZ48:BB48)</f>
        <v>0</v>
      </c>
      <c r="K48" s="27">
        <f>SUM('p&amp;l'!BC48:BE48)</f>
        <v>0</v>
      </c>
      <c r="M48" s="477">
        <f t="shared" si="0"/>
        <v>0</v>
      </c>
      <c r="O48" s="477">
        <f>'p&amp;l'!AA48</f>
        <v>27.412004400000001</v>
      </c>
    </row>
    <row r="49" spans="2:15" x14ac:dyDescent="0.2">
      <c r="B49" s="184">
        <f>'p&amp;l'!A49</f>
        <v>38200</v>
      </c>
      <c r="C49" s="27">
        <f>SUM('p&amp;l'!AH49:AL49)</f>
        <v>0</v>
      </c>
      <c r="D49" s="27">
        <f>SUM('p&amp;l'!AM49:AQ49)</f>
        <v>0</v>
      </c>
      <c r="F49" s="27">
        <f>SUM('p&amp;l'!AS49:AT49)</f>
        <v>0</v>
      </c>
      <c r="G49" s="27">
        <f>SUM('p&amp;l'!AW49:AX49)</f>
        <v>0</v>
      </c>
      <c r="H49" s="27">
        <f>SUM('p&amp;l'!AU49:AV49)</f>
        <v>0</v>
      </c>
      <c r="J49" s="27">
        <f>SUM('p&amp;l'!AZ49:BB49)</f>
        <v>0</v>
      </c>
      <c r="K49" s="27">
        <f>SUM('p&amp;l'!BC49:BE49)</f>
        <v>0</v>
      </c>
      <c r="M49" s="477">
        <f t="shared" si="0"/>
        <v>0</v>
      </c>
      <c r="O49" s="477">
        <f>'p&amp;l'!AA49</f>
        <v>2.5164700000004814E-2</v>
      </c>
    </row>
    <row r="50" spans="2:15" x14ac:dyDescent="0.2">
      <c r="B50" s="184">
        <f>'p&amp;l'!A50</f>
        <v>38231</v>
      </c>
      <c r="C50" s="27">
        <f>SUM('p&amp;l'!AH50:AL50)</f>
        <v>0</v>
      </c>
      <c r="D50" s="27">
        <f>SUM('p&amp;l'!AM50:AQ50)</f>
        <v>0</v>
      </c>
      <c r="F50" s="27">
        <f>SUM('p&amp;l'!AS50:AT50)</f>
        <v>0</v>
      </c>
      <c r="G50" s="27">
        <f>SUM('p&amp;l'!AW50:AX50)</f>
        <v>0</v>
      </c>
      <c r="H50" s="27">
        <f>SUM('p&amp;l'!AU50:AV50)</f>
        <v>0</v>
      </c>
      <c r="J50" s="27">
        <f>SUM('p&amp;l'!AZ50:BB50)</f>
        <v>0</v>
      </c>
      <c r="K50" s="27">
        <f>SUM('p&amp;l'!BC50:BE50)</f>
        <v>0</v>
      </c>
      <c r="M50" s="477">
        <f t="shared" si="0"/>
        <v>0</v>
      </c>
      <c r="O50" s="477">
        <f>'p&amp;l'!AA50</f>
        <v>-12.697214200000019</v>
      </c>
    </row>
    <row r="51" spans="2:15" x14ac:dyDescent="0.2">
      <c r="B51" s="184">
        <f>'p&amp;l'!A51</f>
        <v>38261</v>
      </c>
      <c r="C51" s="27">
        <f>SUM('p&amp;l'!AH51:AL51)</f>
        <v>0</v>
      </c>
      <c r="D51" s="27">
        <f>SUM('p&amp;l'!AM51:AQ51)</f>
        <v>0</v>
      </c>
      <c r="F51" s="27">
        <f>SUM('p&amp;l'!AS51:AT51)</f>
        <v>0</v>
      </c>
      <c r="G51" s="27">
        <f>SUM('p&amp;l'!AW51:AX51)</f>
        <v>0</v>
      </c>
      <c r="H51" s="27">
        <f>SUM('p&amp;l'!AU51:AV51)</f>
        <v>0</v>
      </c>
      <c r="J51" s="27">
        <f>SUM('p&amp;l'!AZ51:BB51)</f>
        <v>0</v>
      </c>
      <c r="K51" s="27">
        <f>SUM('p&amp;l'!BC51:BE51)</f>
        <v>0</v>
      </c>
      <c r="M51" s="477">
        <f t="shared" si="0"/>
        <v>0</v>
      </c>
      <c r="O51" s="477">
        <f>'p&amp;l'!AA51</f>
        <v>-9.2008276999999907</v>
      </c>
    </row>
    <row r="52" spans="2:15" x14ac:dyDescent="0.2">
      <c r="B52" s="184">
        <f>'p&amp;l'!A52</f>
        <v>38292</v>
      </c>
      <c r="C52" s="27">
        <f>SUM('p&amp;l'!AH52:AL52)</f>
        <v>0</v>
      </c>
      <c r="D52" s="27">
        <f>SUM('p&amp;l'!AM52:AQ52)</f>
        <v>0</v>
      </c>
      <c r="F52" s="27">
        <f>SUM('p&amp;l'!AS52:AT52)</f>
        <v>0</v>
      </c>
      <c r="G52" s="27">
        <f>SUM('p&amp;l'!AW52:AX52)</f>
        <v>0</v>
      </c>
      <c r="H52" s="27">
        <f>SUM('p&amp;l'!AU52:AV52)</f>
        <v>0</v>
      </c>
      <c r="J52" s="27">
        <f>SUM('p&amp;l'!AZ52:BB52)</f>
        <v>0</v>
      </c>
      <c r="K52" s="27">
        <f>SUM('p&amp;l'!BC52:BE52)</f>
        <v>0</v>
      </c>
      <c r="M52" s="477">
        <f t="shared" si="0"/>
        <v>0</v>
      </c>
      <c r="O52" s="477">
        <f>'p&amp;l'!AA52</f>
        <v>31.505112999999994</v>
      </c>
    </row>
    <row r="53" spans="2:15" x14ac:dyDescent="0.2">
      <c r="B53" s="184">
        <f>'p&amp;l'!A53</f>
        <v>38322</v>
      </c>
      <c r="C53" s="27">
        <f>SUM('p&amp;l'!AH53:AL53)</f>
        <v>0</v>
      </c>
      <c r="D53" s="27">
        <f>SUM('p&amp;l'!AM53:AQ53)</f>
        <v>0</v>
      </c>
      <c r="F53" s="27">
        <f>SUM('p&amp;l'!AS53:AT53)</f>
        <v>0</v>
      </c>
      <c r="G53" s="27">
        <f>SUM('p&amp;l'!AW53:AX53)</f>
        <v>0</v>
      </c>
      <c r="H53" s="27">
        <f>SUM('p&amp;l'!AU53:AV53)</f>
        <v>0</v>
      </c>
      <c r="J53" s="27">
        <f>SUM('p&amp;l'!AZ53:BB53)</f>
        <v>0</v>
      </c>
      <c r="K53" s="27">
        <f>SUM('p&amp;l'!BC53:BE53)</f>
        <v>0</v>
      </c>
      <c r="M53" s="477">
        <f t="shared" si="0"/>
        <v>0</v>
      </c>
      <c r="O53" s="477">
        <f>'p&amp;l'!AA53</f>
        <v>118.97724520000003</v>
      </c>
    </row>
    <row r="54" spans="2:15" x14ac:dyDescent="0.2">
      <c r="B54" s="184">
        <f>'p&amp;l'!A54</f>
        <v>38353</v>
      </c>
      <c r="C54" s="27">
        <f>SUM('p&amp;l'!AH54:AL54)</f>
        <v>0</v>
      </c>
      <c r="D54" s="27">
        <f>SUM('p&amp;l'!AM54:AQ54)</f>
        <v>0</v>
      </c>
      <c r="F54" s="27">
        <f>SUM('p&amp;l'!AS54:AT54)</f>
        <v>0</v>
      </c>
      <c r="G54" s="27">
        <f>SUM('p&amp;l'!AW54:AX54)</f>
        <v>0</v>
      </c>
      <c r="H54" s="27">
        <f>SUM('p&amp;l'!AU54:AV54)</f>
        <v>0</v>
      </c>
      <c r="J54" s="27">
        <f>SUM('p&amp;l'!AZ54:BB54)</f>
        <v>0</v>
      </c>
      <c r="K54" s="27">
        <f>SUM('p&amp;l'!BC54:BE54)</f>
        <v>0</v>
      </c>
      <c r="M54" s="477">
        <f t="shared" si="0"/>
        <v>0</v>
      </c>
      <c r="O54" s="477">
        <f>'p&amp;l'!AA54</f>
        <v>105.63987709999998</v>
      </c>
    </row>
    <row r="55" spans="2:15" x14ac:dyDescent="0.2">
      <c r="B55" s="184">
        <f>'p&amp;l'!A55</f>
        <v>38384</v>
      </c>
      <c r="C55" s="27">
        <f>SUM('p&amp;l'!AH55:AL55)</f>
        <v>0</v>
      </c>
      <c r="D55" s="27">
        <f>SUM('p&amp;l'!AM55:AQ55)</f>
        <v>0</v>
      </c>
      <c r="F55" s="27">
        <f>SUM('p&amp;l'!AS55:AT55)</f>
        <v>0</v>
      </c>
      <c r="G55" s="27">
        <f>SUM('p&amp;l'!AW55:AX55)</f>
        <v>0</v>
      </c>
      <c r="H55" s="27">
        <f>SUM('p&amp;l'!AU55:AV55)</f>
        <v>0</v>
      </c>
      <c r="J55" s="27">
        <f>SUM('p&amp;l'!AZ55:BB55)</f>
        <v>0</v>
      </c>
      <c r="K55" s="27">
        <f>SUM('p&amp;l'!BC55:BE55)</f>
        <v>0</v>
      </c>
      <c r="M55" s="477">
        <f t="shared" si="0"/>
        <v>0</v>
      </c>
      <c r="O55" s="477">
        <f>'p&amp;l'!AA55</f>
        <v>-62.916508599999986</v>
      </c>
    </row>
    <row r="56" spans="2:15" x14ac:dyDescent="0.2">
      <c r="B56" s="184">
        <f>'p&amp;l'!A56</f>
        <v>38412</v>
      </c>
      <c r="C56" s="27">
        <f>SUM('p&amp;l'!AH56:AL56)</f>
        <v>0</v>
      </c>
      <c r="D56" s="27">
        <f>SUM('p&amp;l'!AM56:AQ56)</f>
        <v>0</v>
      </c>
      <c r="F56" s="27">
        <f>SUM('p&amp;l'!AS56:AT56)</f>
        <v>0</v>
      </c>
      <c r="G56" s="27">
        <f>SUM('p&amp;l'!AW56:AX56)</f>
        <v>0</v>
      </c>
      <c r="H56" s="27">
        <f>SUM('p&amp;l'!AU56:AV56)</f>
        <v>0</v>
      </c>
      <c r="J56" s="27">
        <f>SUM('p&amp;l'!AZ56:BB56)</f>
        <v>0</v>
      </c>
      <c r="K56" s="27">
        <f>SUM('p&amp;l'!BC56:BE56)</f>
        <v>0</v>
      </c>
      <c r="M56" s="477">
        <f t="shared" si="0"/>
        <v>0</v>
      </c>
      <c r="O56" s="477">
        <f>'p&amp;l'!AA56</f>
        <v>-194.94460909999998</v>
      </c>
    </row>
    <row r="57" spans="2:15" x14ac:dyDescent="0.2">
      <c r="B57" s="184">
        <f>'p&amp;l'!A57</f>
        <v>38443</v>
      </c>
      <c r="C57" s="27">
        <f>SUM('p&amp;l'!AH57:AL57)</f>
        <v>0</v>
      </c>
      <c r="D57" s="27">
        <f>SUM('p&amp;l'!AM57:AQ57)</f>
        <v>0</v>
      </c>
      <c r="F57" s="27">
        <f>SUM('p&amp;l'!AS57:AT57)</f>
        <v>0</v>
      </c>
      <c r="G57" s="27">
        <f>SUM('p&amp;l'!AW57:AX57)</f>
        <v>0</v>
      </c>
      <c r="H57" s="27">
        <f>SUM('p&amp;l'!AU57:AV57)</f>
        <v>0</v>
      </c>
      <c r="J57" s="27">
        <f>SUM('p&amp;l'!AZ57:BB57)</f>
        <v>0</v>
      </c>
      <c r="K57" s="27">
        <f>SUM('p&amp;l'!BC57:BE57)</f>
        <v>0</v>
      </c>
      <c r="M57" s="477">
        <f t="shared" si="0"/>
        <v>0</v>
      </c>
      <c r="O57" s="477">
        <f>'p&amp;l'!AA57</f>
        <v>-162.59827570000002</v>
      </c>
    </row>
    <row r="58" spans="2:15" x14ac:dyDescent="0.2">
      <c r="B58" s="184">
        <f>'p&amp;l'!A58</f>
        <v>38473</v>
      </c>
      <c r="C58" s="27">
        <f>SUM('p&amp;l'!AH58:AL58)</f>
        <v>0</v>
      </c>
      <c r="D58" s="27">
        <f>SUM('p&amp;l'!AM58:AQ58)</f>
        <v>0</v>
      </c>
      <c r="F58" s="27">
        <f>SUM('p&amp;l'!AS58:AT58)</f>
        <v>0</v>
      </c>
      <c r="G58" s="27">
        <f>SUM('p&amp;l'!AW58:AX58)</f>
        <v>0</v>
      </c>
      <c r="H58" s="27">
        <f>SUM('p&amp;l'!AU58:AV58)</f>
        <v>0</v>
      </c>
      <c r="J58" s="27">
        <f>SUM('p&amp;l'!AZ58:BB58)</f>
        <v>0</v>
      </c>
      <c r="K58" s="27">
        <f>SUM('p&amp;l'!BC58:BE58)</f>
        <v>0</v>
      </c>
      <c r="M58" s="477">
        <f t="shared" si="0"/>
        <v>0</v>
      </c>
      <c r="O58" s="477">
        <f>'p&amp;l'!AA58</f>
        <v>-189.105999</v>
      </c>
    </row>
    <row r="59" spans="2:15" x14ac:dyDescent="0.2">
      <c r="B59" s="184">
        <f>'p&amp;l'!A59</f>
        <v>38504</v>
      </c>
      <c r="C59" s="27">
        <f>SUM('p&amp;l'!AH59:AL59)</f>
        <v>0</v>
      </c>
      <c r="D59" s="27">
        <f>SUM('p&amp;l'!AM59:AQ59)</f>
        <v>0</v>
      </c>
      <c r="F59" s="27">
        <f>SUM('p&amp;l'!AS59:AT59)</f>
        <v>0</v>
      </c>
      <c r="G59" s="27">
        <f>SUM('p&amp;l'!AW59:AX59)</f>
        <v>0</v>
      </c>
      <c r="H59" s="27">
        <f>SUM('p&amp;l'!AU59:AV59)</f>
        <v>0</v>
      </c>
      <c r="J59" s="27">
        <f>SUM('p&amp;l'!AZ59:BB59)</f>
        <v>0</v>
      </c>
      <c r="K59" s="27">
        <f>SUM('p&amp;l'!BC59:BE59)</f>
        <v>0</v>
      </c>
      <c r="M59" s="477">
        <f t="shared" si="0"/>
        <v>0</v>
      </c>
      <c r="O59" s="477">
        <f>'p&amp;l'!AA59</f>
        <v>-230.3810685</v>
      </c>
    </row>
    <row r="60" spans="2:15" x14ac:dyDescent="0.2">
      <c r="B60" s="184">
        <f>'p&amp;l'!A60</f>
        <v>38534</v>
      </c>
      <c r="C60" s="27">
        <f>SUM('p&amp;l'!AH60:AL60)</f>
        <v>0</v>
      </c>
      <c r="D60" s="27">
        <f>SUM('p&amp;l'!AM60:AQ60)</f>
        <v>0</v>
      </c>
      <c r="F60" s="27">
        <f>SUM('p&amp;l'!AS60:AT60)</f>
        <v>0</v>
      </c>
      <c r="G60" s="27">
        <f>SUM('p&amp;l'!AW60:AX60)</f>
        <v>0</v>
      </c>
      <c r="H60" s="27">
        <f>SUM('p&amp;l'!AU60:AV60)</f>
        <v>0</v>
      </c>
      <c r="J60" s="27">
        <f>SUM('p&amp;l'!AZ60:BB60)</f>
        <v>0</v>
      </c>
      <c r="K60" s="27">
        <f>SUM('p&amp;l'!BC60:BE60)</f>
        <v>0</v>
      </c>
      <c r="M60" s="477">
        <f t="shared" si="0"/>
        <v>0</v>
      </c>
      <c r="O60" s="477">
        <f>'p&amp;l'!AA60</f>
        <v>-244.4316445</v>
      </c>
    </row>
    <row r="61" spans="2:15" x14ac:dyDescent="0.2">
      <c r="B61" s="184">
        <f>'p&amp;l'!A61</f>
        <v>38565</v>
      </c>
      <c r="C61" s="27">
        <f>SUM('p&amp;l'!AH61:AL61)</f>
        <v>0</v>
      </c>
      <c r="D61" s="27">
        <f>SUM('p&amp;l'!AM61:AQ61)</f>
        <v>0</v>
      </c>
      <c r="F61" s="27">
        <f>SUM('p&amp;l'!AS61:AT61)</f>
        <v>0</v>
      </c>
      <c r="G61" s="27">
        <f>SUM('p&amp;l'!AW61:AX61)</f>
        <v>0</v>
      </c>
      <c r="H61" s="27">
        <f>SUM('p&amp;l'!AU61:AV61)</f>
        <v>0</v>
      </c>
      <c r="J61" s="27">
        <f>SUM('p&amp;l'!AZ61:BB61)</f>
        <v>0</v>
      </c>
      <c r="K61" s="27">
        <f>SUM('p&amp;l'!BC61:BE61)</f>
        <v>0</v>
      </c>
      <c r="M61" s="477">
        <f t="shared" si="0"/>
        <v>0</v>
      </c>
      <c r="O61" s="477">
        <f>'p&amp;l'!AA61</f>
        <v>-262.93783520000005</v>
      </c>
    </row>
    <row r="62" spans="2:15" x14ac:dyDescent="0.2">
      <c r="B62" s="184">
        <f>'p&amp;l'!A62</f>
        <v>38596</v>
      </c>
      <c r="C62" s="27">
        <f>SUM('p&amp;l'!AH62:AL62)</f>
        <v>0</v>
      </c>
      <c r="D62" s="27">
        <f>SUM('p&amp;l'!AM62:AQ62)</f>
        <v>0</v>
      </c>
      <c r="F62" s="27">
        <f>SUM('p&amp;l'!AS62:AT62)</f>
        <v>0</v>
      </c>
      <c r="G62" s="27">
        <f>SUM('p&amp;l'!AW62:AX62)</f>
        <v>0</v>
      </c>
      <c r="H62" s="27">
        <f>SUM('p&amp;l'!AU62:AV62)</f>
        <v>0</v>
      </c>
      <c r="J62" s="27">
        <f>SUM('p&amp;l'!AZ62:BB62)</f>
        <v>0</v>
      </c>
      <c r="K62" s="27">
        <f>SUM('p&amp;l'!BC62:BE62)</f>
        <v>0</v>
      </c>
      <c r="M62" s="477">
        <f t="shared" si="0"/>
        <v>0</v>
      </c>
      <c r="O62" s="477">
        <f>'p&amp;l'!AA62</f>
        <v>-230.16978260000002</v>
      </c>
    </row>
    <row r="63" spans="2:15" x14ac:dyDescent="0.2">
      <c r="B63" s="184">
        <f>'p&amp;l'!A63</f>
        <v>38626</v>
      </c>
      <c r="C63" s="27">
        <f>SUM('p&amp;l'!AH63:AL63)</f>
        <v>0</v>
      </c>
      <c r="D63" s="27">
        <f>SUM('p&amp;l'!AM63:AQ63)</f>
        <v>0</v>
      </c>
      <c r="F63" s="27">
        <f>SUM('p&amp;l'!AS63:AT63)</f>
        <v>0</v>
      </c>
      <c r="G63" s="27">
        <f>SUM('p&amp;l'!AW63:AX63)</f>
        <v>0</v>
      </c>
      <c r="H63" s="27">
        <f>SUM('p&amp;l'!AU63:AV63)</f>
        <v>0</v>
      </c>
      <c r="J63" s="27">
        <f>SUM('p&amp;l'!AZ63:BB63)</f>
        <v>0</v>
      </c>
      <c r="K63" s="27">
        <f>SUM('p&amp;l'!BC63:BE63)</f>
        <v>0</v>
      </c>
      <c r="M63" s="477">
        <f t="shared" si="0"/>
        <v>0</v>
      </c>
      <c r="O63" s="477">
        <f>'p&amp;l'!AA63</f>
        <v>-58.37456139999999</v>
      </c>
    </row>
    <row r="64" spans="2:15" x14ac:dyDescent="0.2">
      <c r="B64" s="184">
        <f>'p&amp;l'!A64</f>
        <v>38657</v>
      </c>
      <c r="C64" s="27">
        <f>SUM('p&amp;l'!AH64:AL64)</f>
        <v>0</v>
      </c>
      <c r="D64" s="27">
        <f>SUM('p&amp;l'!AM64:AQ64)</f>
        <v>0</v>
      </c>
      <c r="F64" s="27">
        <f>SUM('p&amp;l'!AS64:AT64)</f>
        <v>0</v>
      </c>
      <c r="G64" s="27">
        <f>SUM('p&amp;l'!AW64:AX64)</f>
        <v>0</v>
      </c>
      <c r="H64" s="27">
        <f>SUM('p&amp;l'!AU64:AV64)</f>
        <v>0</v>
      </c>
      <c r="J64" s="27">
        <f>SUM('p&amp;l'!AZ64:BB64)</f>
        <v>0</v>
      </c>
      <c r="K64" s="27">
        <f>SUM('p&amp;l'!BC64:BE64)</f>
        <v>0</v>
      </c>
      <c r="M64" s="477">
        <f t="shared" si="0"/>
        <v>0</v>
      </c>
      <c r="O64" s="477">
        <f>'p&amp;l'!AA64</f>
        <v>15.035744499999998</v>
      </c>
    </row>
    <row r="65" spans="2:15" x14ac:dyDescent="0.2">
      <c r="B65" s="184">
        <f>'p&amp;l'!A65</f>
        <v>38687</v>
      </c>
      <c r="C65" s="27">
        <f>SUM('p&amp;l'!AH65:AL65)</f>
        <v>0</v>
      </c>
      <c r="D65" s="27">
        <f>SUM('p&amp;l'!AM65:AQ65)</f>
        <v>0</v>
      </c>
      <c r="F65" s="27">
        <f>SUM('p&amp;l'!AS65:AT65)</f>
        <v>0</v>
      </c>
      <c r="G65" s="27">
        <f>SUM('p&amp;l'!AW65:AX65)</f>
        <v>0</v>
      </c>
      <c r="H65" s="27">
        <f>SUM('p&amp;l'!AU65:AV65)</f>
        <v>0</v>
      </c>
      <c r="J65" s="27">
        <f>SUM('p&amp;l'!AZ65:BB65)</f>
        <v>0</v>
      </c>
      <c r="K65" s="27">
        <f>SUM('p&amp;l'!BC65:BE65)</f>
        <v>0</v>
      </c>
      <c r="M65" s="477">
        <f t="shared" ref="M65:M127" si="1">SUM(C65:K65)</f>
        <v>0</v>
      </c>
      <c r="O65" s="477">
        <f>'p&amp;l'!AA65</f>
        <v>1249.2385612000003</v>
      </c>
    </row>
    <row r="66" spans="2:15" x14ac:dyDescent="0.2">
      <c r="B66" s="184">
        <f>'p&amp;l'!A66</f>
        <v>38718</v>
      </c>
      <c r="C66" s="27">
        <f>SUM('p&amp;l'!AH66:AL66)</f>
        <v>0</v>
      </c>
      <c r="D66" s="27">
        <f>SUM('p&amp;l'!AM66:AQ66)</f>
        <v>0</v>
      </c>
      <c r="F66" s="27">
        <f>SUM('p&amp;l'!AS66:AT66)</f>
        <v>0</v>
      </c>
      <c r="G66" s="27">
        <f>SUM('p&amp;l'!AW66:AX66)</f>
        <v>0</v>
      </c>
      <c r="H66" s="27">
        <f>SUM('p&amp;l'!AU66:AV66)</f>
        <v>0</v>
      </c>
      <c r="J66" s="27">
        <f>SUM('p&amp;l'!AZ66:BB66)</f>
        <v>0</v>
      </c>
      <c r="K66" s="27">
        <f>SUM('p&amp;l'!BC66:BE66)</f>
        <v>0</v>
      </c>
      <c r="M66" s="477">
        <f t="shared" si="1"/>
        <v>0</v>
      </c>
      <c r="O66" s="477">
        <f>'p&amp;l'!AA66</f>
        <v>17.764903599999997</v>
      </c>
    </row>
    <row r="67" spans="2:15" x14ac:dyDescent="0.2">
      <c r="B67" s="184">
        <f>'p&amp;l'!A67</f>
        <v>38749</v>
      </c>
      <c r="C67" s="27">
        <f>SUM('p&amp;l'!AH67:AL67)</f>
        <v>0</v>
      </c>
      <c r="D67" s="27">
        <f>SUM('p&amp;l'!AM67:AQ67)</f>
        <v>0</v>
      </c>
      <c r="F67" s="27">
        <f>SUM('p&amp;l'!AS67:AT67)</f>
        <v>0</v>
      </c>
      <c r="G67" s="27">
        <f>SUM('p&amp;l'!AW67:AX67)</f>
        <v>0</v>
      </c>
      <c r="H67" s="27">
        <f>SUM('p&amp;l'!AU67:AV67)</f>
        <v>0</v>
      </c>
      <c r="J67" s="27">
        <f>SUM('p&amp;l'!AZ67:BB67)</f>
        <v>0</v>
      </c>
      <c r="K67" s="27">
        <f>SUM('p&amp;l'!BC67:BE67)</f>
        <v>0</v>
      </c>
      <c r="M67" s="477">
        <f t="shared" si="1"/>
        <v>0</v>
      </c>
      <c r="O67" s="477">
        <f>'p&amp;l'!AA67</f>
        <v>54.902078500000002</v>
      </c>
    </row>
    <row r="68" spans="2:15" x14ac:dyDescent="0.2">
      <c r="B68" s="184">
        <f>'p&amp;l'!A68</f>
        <v>38777</v>
      </c>
      <c r="C68" s="27">
        <f>SUM('p&amp;l'!AH68:AL68)</f>
        <v>0</v>
      </c>
      <c r="D68" s="27">
        <f>SUM('p&amp;l'!AM68:AQ68)</f>
        <v>0</v>
      </c>
      <c r="F68" s="27">
        <f>SUM('p&amp;l'!AS68:AT68)</f>
        <v>0</v>
      </c>
      <c r="G68" s="27">
        <f>SUM('p&amp;l'!AW68:AX68)</f>
        <v>0</v>
      </c>
      <c r="H68" s="27">
        <f>SUM('p&amp;l'!AU68:AV68)</f>
        <v>0</v>
      </c>
      <c r="J68" s="27">
        <f>SUM('p&amp;l'!AZ68:BB68)</f>
        <v>0</v>
      </c>
      <c r="K68" s="27">
        <f>SUM('p&amp;l'!BC68:BE68)</f>
        <v>0</v>
      </c>
      <c r="M68" s="477">
        <f t="shared" si="1"/>
        <v>0</v>
      </c>
      <c r="O68" s="477">
        <f>'p&amp;l'!AA68</f>
        <v>89.090599800000007</v>
      </c>
    </row>
    <row r="69" spans="2:15" x14ac:dyDescent="0.2">
      <c r="B69" s="184">
        <f>'p&amp;l'!A69</f>
        <v>38808</v>
      </c>
      <c r="C69" s="27">
        <f>SUM('p&amp;l'!AH69:AL69)</f>
        <v>0</v>
      </c>
      <c r="D69" s="27">
        <f>SUM('p&amp;l'!AM69:AQ69)</f>
        <v>0</v>
      </c>
      <c r="F69" s="27">
        <f>SUM('p&amp;l'!AS69:AT69)</f>
        <v>0</v>
      </c>
      <c r="G69" s="27">
        <f>SUM('p&amp;l'!AW69:AX69)</f>
        <v>0</v>
      </c>
      <c r="H69" s="27">
        <f>SUM('p&amp;l'!AU69:AV69)</f>
        <v>0</v>
      </c>
      <c r="J69" s="27">
        <f>SUM('p&amp;l'!AZ69:BB69)</f>
        <v>0</v>
      </c>
      <c r="K69" s="27">
        <f>SUM('p&amp;l'!BC69:BE69)</f>
        <v>0</v>
      </c>
      <c r="M69" s="477">
        <f t="shared" si="1"/>
        <v>0</v>
      </c>
      <c r="O69" s="477">
        <f>'p&amp;l'!AA69</f>
        <v>89.853711199999992</v>
      </c>
    </row>
    <row r="70" spans="2:15" x14ac:dyDescent="0.2">
      <c r="B70" s="184">
        <f>'p&amp;l'!A70</f>
        <v>38838</v>
      </c>
      <c r="C70" s="27">
        <f>SUM('p&amp;l'!AH70:AL70)</f>
        <v>0</v>
      </c>
      <c r="D70" s="27">
        <f>SUM('p&amp;l'!AM70:AQ70)</f>
        <v>0</v>
      </c>
      <c r="F70" s="27">
        <f>SUM('p&amp;l'!AS70:AT70)</f>
        <v>0</v>
      </c>
      <c r="G70" s="27">
        <f>SUM('p&amp;l'!AW70:AX70)</f>
        <v>0</v>
      </c>
      <c r="H70" s="27">
        <f>SUM('p&amp;l'!AU70:AV70)</f>
        <v>0</v>
      </c>
      <c r="J70" s="27">
        <f>SUM('p&amp;l'!AZ70:BB70)</f>
        <v>0</v>
      </c>
      <c r="K70" s="27">
        <f>SUM('p&amp;l'!BC70:BE70)</f>
        <v>0</v>
      </c>
      <c r="M70" s="477">
        <f t="shared" si="1"/>
        <v>0</v>
      </c>
      <c r="O70" s="477">
        <f>'p&amp;l'!AA70</f>
        <v>73.2577991</v>
      </c>
    </row>
    <row r="71" spans="2:15" x14ac:dyDescent="0.2">
      <c r="B71" s="184">
        <f>'p&amp;l'!A71</f>
        <v>38869</v>
      </c>
      <c r="C71" s="27">
        <f>SUM('p&amp;l'!AH71:AL71)</f>
        <v>0</v>
      </c>
      <c r="D71" s="27">
        <f>SUM('p&amp;l'!AM71:AQ71)</f>
        <v>0</v>
      </c>
      <c r="F71" s="27">
        <f>SUM('p&amp;l'!AS71:AT71)</f>
        <v>0</v>
      </c>
      <c r="G71" s="27">
        <f>SUM('p&amp;l'!AW71:AX71)</f>
        <v>0</v>
      </c>
      <c r="H71" s="27">
        <f>SUM('p&amp;l'!AU71:AV71)</f>
        <v>0</v>
      </c>
      <c r="J71" s="27">
        <f>SUM('p&amp;l'!AZ71:BB71)</f>
        <v>0</v>
      </c>
      <c r="K71" s="27">
        <f>SUM('p&amp;l'!BC71:BE71)</f>
        <v>0</v>
      </c>
      <c r="M71" s="477">
        <f t="shared" si="1"/>
        <v>0</v>
      </c>
      <c r="O71" s="477">
        <f>'p&amp;l'!AA71</f>
        <v>64.750032300000001</v>
      </c>
    </row>
    <row r="72" spans="2:15" x14ac:dyDescent="0.2">
      <c r="B72" s="184">
        <f>'p&amp;l'!A72</f>
        <v>38899</v>
      </c>
      <c r="C72" s="27">
        <f>SUM('p&amp;l'!AH72:AL72)</f>
        <v>0</v>
      </c>
      <c r="D72" s="27">
        <f>SUM('p&amp;l'!AM72:AQ72)</f>
        <v>0</v>
      </c>
      <c r="F72" s="27">
        <f>SUM('p&amp;l'!AS72:AT72)</f>
        <v>0</v>
      </c>
      <c r="G72" s="27">
        <f>SUM('p&amp;l'!AW72:AX72)</f>
        <v>0</v>
      </c>
      <c r="H72" s="27">
        <f>SUM('p&amp;l'!AU72:AV72)</f>
        <v>0</v>
      </c>
      <c r="J72" s="27">
        <f>SUM('p&amp;l'!AZ72:BB72)</f>
        <v>0</v>
      </c>
      <c r="K72" s="27">
        <f>SUM('p&amp;l'!BC72:BE72)</f>
        <v>0</v>
      </c>
      <c r="M72" s="477">
        <f t="shared" si="1"/>
        <v>0</v>
      </c>
      <c r="O72" s="477">
        <f>'p&amp;l'!AA72</f>
        <v>56.106161000000007</v>
      </c>
    </row>
    <row r="73" spans="2:15" x14ac:dyDescent="0.2">
      <c r="B73" s="184">
        <f>'p&amp;l'!A73</f>
        <v>38930</v>
      </c>
      <c r="C73" s="27">
        <f>SUM('p&amp;l'!AH73:AL73)</f>
        <v>0</v>
      </c>
      <c r="D73" s="27">
        <f>SUM('p&amp;l'!AM73:AQ73)</f>
        <v>0</v>
      </c>
      <c r="F73" s="27">
        <f>SUM('p&amp;l'!AS73:AT73)</f>
        <v>0</v>
      </c>
      <c r="G73" s="27">
        <f>SUM('p&amp;l'!AW73:AX73)</f>
        <v>0</v>
      </c>
      <c r="H73" s="27">
        <f>SUM('p&amp;l'!AU73:AV73)</f>
        <v>0</v>
      </c>
      <c r="J73" s="27">
        <f>SUM('p&amp;l'!AZ73:BB73)</f>
        <v>0</v>
      </c>
      <c r="K73" s="27">
        <f>SUM('p&amp;l'!BC73:BE73)</f>
        <v>0</v>
      </c>
      <c r="M73" s="477">
        <f t="shared" si="1"/>
        <v>0</v>
      </c>
      <c r="O73" s="477">
        <f>'p&amp;l'!AA73</f>
        <v>47.555081700000002</v>
      </c>
    </row>
    <row r="74" spans="2:15" x14ac:dyDescent="0.2">
      <c r="B74" s="184">
        <f>'p&amp;l'!A74</f>
        <v>38961</v>
      </c>
      <c r="C74" s="27">
        <f>SUM('p&amp;l'!AH74:AL74)</f>
        <v>0</v>
      </c>
      <c r="D74" s="27">
        <f>SUM('p&amp;l'!AM74:AQ74)</f>
        <v>0</v>
      </c>
      <c r="F74" s="27">
        <f>SUM('p&amp;l'!AS74:AT74)</f>
        <v>0</v>
      </c>
      <c r="G74" s="27">
        <f>SUM('p&amp;l'!AW74:AX74)</f>
        <v>0</v>
      </c>
      <c r="H74" s="27">
        <f>SUM('p&amp;l'!AU74:AV74)</f>
        <v>0</v>
      </c>
      <c r="J74" s="27">
        <f>SUM('p&amp;l'!AZ74:BB74)</f>
        <v>0</v>
      </c>
      <c r="K74" s="27">
        <f>SUM('p&amp;l'!BC74:BE74)</f>
        <v>0</v>
      </c>
      <c r="M74" s="477">
        <f t="shared" si="1"/>
        <v>0</v>
      </c>
      <c r="O74" s="477">
        <f>'p&amp;l'!AA74</f>
        <v>49.235947699999997</v>
      </c>
    </row>
    <row r="75" spans="2:15" x14ac:dyDescent="0.2">
      <c r="B75" s="184">
        <f>'p&amp;l'!A75</f>
        <v>38991</v>
      </c>
      <c r="C75" s="27">
        <f>SUM('p&amp;l'!AH75:AL75)</f>
        <v>0</v>
      </c>
      <c r="D75" s="27">
        <f>SUM('p&amp;l'!AM75:AQ75)</f>
        <v>0</v>
      </c>
      <c r="F75" s="27">
        <f>SUM('p&amp;l'!AS75:AT75)</f>
        <v>0</v>
      </c>
      <c r="G75" s="27">
        <f>SUM('p&amp;l'!AW75:AX75)</f>
        <v>0</v>
      </c>
      <c r="H75" s="27">
        <f>SUM('p&amp;l'!AU75:AV75)</f>
        <v>0</v>
      </c>
      <c r="J75" s="27">
        <f>SUM('p&amp;l'!AZ75:BB75)</f>
        <v>0</v>
      </c>
      <c r="K75" s="27">
        <f>SUM('p&amp;l'!BC75:BE75)</f>
        <v>0</v>
      </c>
      <c r="M75" s="477">
        <f t="shared" si="1"/>
        <v>0</v>
      </c>
      <c r="O75" s="477">
        <f>'p&amp;l'!AA75</f>
        <v>45.031087499999998</v>
      </c>
    </row>
    <row r="76" spans="2:15" x14ac:dyDescent="0.2">
      <c r="B76" s="184">
        <f>'p&amp;l'!A76</f>
        <v>39022</v>
      </c>
      <c r="C76" s="27">
        <f>SUM('p&amp;l'!AH76:AL76)</f>
        <v>0</v>
      </c>
      <c r="D76" s="27">
        <f>SUM('p&amp;l'!AM76:AQ76)</f>
        <v>0</v>
      </c>
      <c r="F76" s="27">
        <f>SUM('p&amp;l'!AS76:AT76)</f>
        <v>0</v>
      </c>
      <c r="G76" s="27">
        <f>SUM('p&amp;l'!AW76:AX76)</f>
        <v>0</v>
      </c>
      <c r="H76" s="27">
        <f>SUM('p&amp;l'!AU76:AV76)</f>
        <v>0</v>
      </c>
      <c r="J76" s="27">
        <f>SUM('p&amp;l'!AZ76:BB76)</f>
        <v>0</v>
      </c>
      <c r="K76" s="27">
        <f>SUM('p&amp;l'!BC76:BE76)</f>
        <v>0</v>
      </c>
      <c r="M76" s="477">
        <f t="shared" si="1"/>
        <v>0</v>
      </c>
      <c r="O76" s="477">
        <f>'p&amp;l'!AA76</f>
        <v>65.553577500000003</v>
      </c>
    </row>
    <row r="77" spans="2:15" x14ac:dyDescent="0.2">
      <c r="B77" s="184">
        <f>'p&amp;l'!A77</f>
        <v>39052</v>
      </c>
      <c r="C77" s="27">
        <f>SUM('p&amp;l'!AH77:AL77)</f>
        <v>0</v>
      </c>
      <c r="D77" s="27">
        <f>SUM('p&amp;l'!AM77:AQ77)</f>
        <v>0</v>
      </c>
      <c r="F77" s="27">
        <f>SUM('p&amp;l'!AS77:AT77)</f>
        <v>0</v>
      </c>
      <c r="G77" s="27">
        <f>SUM('p&amp;l'!AW77:AX77)</f>
        <v>0</v>
      </c>
      <c r="H77" s="27">
        <f>SUM('p&amp;l'!AU77:AV77)</f>
        <v>0</v>
      </c>
      <c r="J77" s="27">
        <f>SUM('p&amp;l'!AZ77:BB77)</f>
        <v>0</v>
      </c>
      <c r="K77" s="27">
        <f>SUM('p&amp;l'!BC77:BE77)</f>
        <v>0</v>
      </c>
      <c r="M77" s="477">
        <f t="shared" si="1"/>
        <v>0</v>
      </c>
      <c r="O77" s="477">
        <f>'p&amp;l'!AA77</f>
        <v>-739.40078879999999</v>
      </c>
    </row>
    <row r="78" spans="2:15" x14ac:dyDescent="0.2">
      <c r="B78" s="184">
        <f>'p&amp;l'!A78</f>
        <v>39083</v>
      </c>
      <c r="C78" s="27">
        <f>SUM('p&amp;l'!AH78:AL78)</f>
        <v>0</v>
      </c>
      <c r="D78" s="27">
        <f>SUM('p&amp;l'!AM78:AQ78)</f>
        <v>0</v>
      </c>
      <c r="F78" s="27">
        <f>SUM('p&amp;l'!AS78:AT78)</f>
        <v>0</v>
      </c>
      <c r="G78" s="27">
        <f>SUM('p&amp;l'!AW78:AX78)</f>
        <v>0</v>
      </c>
      <c r="H78" s="27">
        <f>SUM('p&amp;l'!AU78:AV78)</f>
        <v>0</v>
      </c>
      <c r="J78" s="27">
        <f>SUM('p&amp;l'!AZ78:BB78)</f>
        <v>0</v>
      </c>
      <c r="K78" s="27">
        <f>SUM('p&amp;l'!BC78:BE78)</f>
        <v>0</v>
      </c>
      <c r="M78" s="477">
        <f t="shared" si="1"/>
        <v>0</v>
      </c>
      <c r="O78" s="477">
        <f>'p&amp;l'!AA78</f>
        <v>87.095801800000004</v>
      </c>
    </row>
    <row r="79" spans="2:15" x14ac:dyDescent="0.2">
      <c r="B79" s="184">
        <f>'p&amp;l'!A79</f>
        <v>39114</v>
      </c>
      <c r="C79" s="27">
        <f>SUM('p&amp;l'!AH79:AL79)</f>
        <v>0</v>
      </c>
      <c r="D79" s="27">
        <f>SUM('p&amp;l'!AM79:AQ79)</f>
        <v>0</v>
      </c>
      <c r="F79" s="27">
        <f>SUM('p&amp;l'!AS79:AT79)</f>
        <v>0</v>
      </c>
      <c r="G79" s="27">
        <f>SUM('p&amp;l'!AW79:AX79)</f>
        <v>0</v>
      </c>
      <c r="H79" s="27">
        <f>SUM('p&amp;l'!AU79:AV79)</f>
        <v>0</v>
      </c>
      <c r="J79" s="27">
        <f>SUM('p&amp;l'!AZ79:BB79)</f>
        <v>0</v>
      </c>
      <c r="K79" s="27">
        <f>SUM('p&amp;l'!BC79:BE79)</f>
        <v>0</v>
      </c>
      <c r="M79" s="477">
        <f t="shared" si="1"/>
        <v>0</v>
      </c>
      <c r="O79" s="477">
        <f>'p&amp;l'!AA79</f>
        <v>95.4964741</v>
      </c>
    </row>
    <row r="80" spans="2:15" x14ac:dyDescent="0.2">
      <c r="B80" s="184">
        <f>'p&amp;l'!A80</f>
        <v>39142</v>
      </c>
      <c r="C80" s="27">
        <f>SUM('p&amp;l'!AH80:AL80)</f>
        <v>0</v>
      </c>
      <c r="D80" s="27">
        <f>SUM('p&amp;l'!AM80:AQ80)</f>
        <v>0</v>
      </c>
      <c r="F80" s="27">
        <f>SUM('p&amp;l'!AS80:AT80)</f>
        <v>0</v>
      </c>
      <c r="G80" s="27">
        <f>SUM('p&amp;l'!AW80:AX80)</f>
        <v>0</v>
      </c>
      <c r="H80" s="27">
        <f>SUM('p&amp;l'!AU80:AV80)</f>
        <v>0</v>
      </c>
      <c r="J80" s="27">
        <f>SUM('p&amp;l'!AZ80:BB80)</f>
        <v>0</v>
      </c>
      <c r="K80" s="27">
        <f>SUM('p&amp;l'!BC80:BE80)</f>
        <v>0</v>
      </c>
      <c r="M80" s="477">
        <f t="shared" si="1"/>
        <v>0</v>
      </c>
      <c r="O80" s="477">
        <f>'p&amp;l'!AA80</f>
        <v>70.048220700000002</v>
      </c>
    </row>
    <row r="81" spans="2:15" x14ac:dyDescent="0.2">
      <c r="B81" s="184">
        <f>'p&amp;l'!A81</f>
        <v>39173</v>
      </c>
      <c r="C81" s="27">
        <f>SUM('p&amp;l'!AH81:AL81)</f>
        <v>0</v>
      </c>
      <c r="D81" s="27">
        <f>SUM('p&amp;l'!AM81:AQ81)</f>
        <v>0</v>
      </c>
      <c r="F81" s="27">
        <f>SUM('p&amp;l'!AS81:AT81)</f>
        <v>0</v>
      </c>
      <c r="G81" s="27">
        <f>SUM('p&amp;l'!AW81:AX81)</f>
        <v>0</v>
      </c>
      <c r="H81" s="27">
        <f>SUM('p&amp;l'!AU81:AV81)</f>
        <v>0</v>
      </c>
      <c r="J81" s="27">
        <f>SUM('p&amp;l'!AZ81:BB81)</f>
        <v>0</v>
      </c>
      <c r="K81" s="27">
        <f>SUM('p&amp;l'!BC81:BE81)</f>
        <v>0</v>
      </c>
      <c r="M81" s="477">
        <f t="shared" si="1"/>
        <v>0</v>
      </c>
      <c r="O81" s="477">
        <f>'p&amp;l'!AA81</f>
        <v>35.069392999999998</v>
      </c>
    </row>
    <row r="82" spans="2:15" x14ac:dyDescent="0.2">
      <c r="B82" s="184">
        <f>'p&amp;l'!A82</f>
        <v>39203</v>
      </c>
      <c r="C82" s="27">
        <f>SUM('p&amp;l'!AH82:AL82)</f>
        <v>0</v>
      </c>
      <c r="D82" s="27">
        <f>SUM('p&amp;l'!AM82:AQ82)</f>
        <v>0</v>
      </c>
      <c r="F82" s="27">
        <f>SUM('p&amp;l'!AS82:AT82)</f>
        <v>0</v>
      </c>
      <c r="G82" s="27">
        <f>SUM('p&amp;l'!AW82:AX82)</f>
        <v>0</v>
      </c>
      <c r="H82" s="27">
        <f>SUM('p&amp;l'!AU82:AV82)</f>
        <v>0</v>
      </c>
      <c r="J82" s="27">
        <f>SUM('p&amp;l'!AZ82:BB82)</f>
        <v>0</v>
      </c>
      <c r="K82" s="27">
        <f>SUM('p&amp;l'!BC82:BE82)</f>
        <v>0</v>
      </c>
      <c r="M82" s="477">
        <f t="shared" si="1"/>
        <v>0</v>
      </c>
      <c r="O82" s="477">
        <f>'p&amp;l'!AA82</f>
        <v>23.4350731</v>
      </c>
    </row>
    <row r="83" spans="2:15" x14ac:dyDescent="0.2">
      <c r="B83" s="184">
        <f>'p&amp;l'!A83</f>
        <v>39234</v>
      </c>
      <c r="C83" s="27">
        <f>SUM('p&amp;l'!AH83:AL83)</f>
        <v>0</v>
      </c>
      <c r="D83" s="27">
        <f>SUM('p&amp;l'!AM83:AQ83)</f>
        <v>0</v>
      </c>
      <c r="F83" s="27">
        <f>SUM('p&amp;l'!AS83:AT83)</f>
        <v>0</v>
      </c>
      <c r="G83" s="27">
        <f>SUM('p&amp;l'!AW83:AX83)</f>
        <v>0</v>
      </c>
      <c r="H83" s="27">
        <f>SUM('p&amp;l'!AU83:AV83)</f>
        <v>0</v>
      </c>
      <c r="J83" s="27">
        <f>SUM('p&amp;l'!AZ83:BB83)</f>
        <v>0</v>
      </c>
      <c r="K83" s="27">
        <f>SUM('p&amp;l'!BC83:BE83)</f>
        <v>0</v>
      </c>
      <c r="M83" s="477">
        <f t="shared" si="1"/>
        <v>0</v>
      </c>
      <c r="O83" s="477">
        <f>'p&amp;l'!AA83</f>
        <v>34.409271099999998</v>
      </c>
    </row>
    <row r="84" spans="2:15" x14ac:dyDescent="0.2">
      <c r="B84" s="184">
        <f>'p&amp;l'!A84</f>
        <v>39264</v>
      </c>
      <c r="C84" s="27">
        <f>SUM('p&amp;l'!AH84:AL84)</f>
        <v>0</v>
      </c>
      <c r="D84" s="27">
        <f>SUM('p&amp;l'!AM84:AQ84)</f>
        <v>0</v>
      </c>
      <c r="F84" s="27">
        <f>SUM('p&amp;l'!AS84:AT84)</f>
        <v>0</v>
      </c>
      <c r="G84" s="27">
        <f>SUM('p&amp;l'!AW84:AX84)</f>
        <v>0</v>
      </c>
      <c r="H84" s="27">
        <f>SUM('p&amp;l'!AU84:AV84)</f>
        <v>0</v>
      </c>
      <c r="J84" s="27">
        <f>SUM('p&amp;l'!AZ84:BB84)</f>
        <v>0</v>
      </c>
      <c r="K84" s="27">
        <f>SUM('p&amp;l'!BC84:BE84)</f>
        <v>0</v>
      </c>
      <c r="M84" s="477">
        <f t="shared" si="1"/>
        <v>0</v>
      </c>
      <c r="O84" s="477">
        <f>'p&amp;l'!AA84</f>
        <v>31.864768999999999</v>
      </c>
    </row>
    <row r="85" spans="2:15" x14ac:dyDescent="0.2">
      <c r="B85" s="184">
        <f>'p&amp;l'!A85</f>
        <v>39295</v>
      </c>
      <c r="C85" s="27">
        <f>SUM('p&amp;l'!AH85:AL85)</f>
        <v>0</v>
      </c>
      <c r="D85" s="27">
        <f>SUM('p&amp;l'!AM85:AQ85)</f>
        <v>0</v>
      </c>
      <c r="F85" s="27">
        <f>SUM('p&amp;l'!AS85:AT85)</f>
        <v>0</v>
      </c>
      <c r="G85" s="27">
        <f>SUM('p&amp;l'!AW85:AX85)</f>
        <v>0</v>
      </c>
      <c r="H85" s="27">
        <f>SUM('p&amp;l'!AU85:AV85)</f>
        <v>0</v>
      </c>
      <c r="J85" s="27">
        <f>SUM('p&amp;l'!AZ85:BB85)</f>
        <v>0</v>
      </c>
      <c r="K85" s="27">
        <f>SUM('p&amp;l'!BC85:BE85)</f>
        <v>0</v>
      </c>
      <c r="M85" s="477">
        <f t="shared" si="1"/>
        <v>0</v>
      </c>
      <c r="O85" s="477">
        <f>'p&amp;l'!AA85</f>
        <v>30.884809600000001</v>
      </c>
    </row>
    <row r="86" spans="2:15" x14ac:dyDescent="0.2">
      <c r="B86" s="184">
        <f>'p&amp;l'!A86</f>
        <v>39326</v>
      </c>
      <c r="C86" s="27">
        <f>SUM('p&amp;l'!AH86:AL86)</f>
        <v>0</v>
      </c>
      <c r="D86" s="27">
        <f>SUM('p&amp;l'!AM86:AQ86)</f>
        <v>0</v>
      </c>
      <c r="F86" s="27">
        <f>SUM('p&amp;l'!AS86:AT86)</f>
        <v>0</v>
      </c>
      <c r="G86" s="27">
        <f>SUM('p&amp;l'!AW86:AX86)</f>
        <v>0</v>
      </c>
      <c r="H86" s="27">
        <f>SUM('p&amp;l'!AU86:AV86)</f>
        <v>0</v>
      </c>
      <c r="J86" s="27">
        <f>SUM('p&amp;l'!AZ86:BB86)</f>
        <v>0</v>
      </c>
      <c r="K86" s="27">
        <f>SUM('p&amp;l'!BC86:BE86)</f>
        <v>0</v>
      </c>
      <c r="M86" s="477">
        <f t="shared" si="1"/>
        <v>0</v>
      </c>
      <c r="O86" s="477">
        <f>'p&amp;l'!AA86</f>
        <v>32.263840899999998</v>
      </c>
    </row>
    <row r="87" spans="2:15" x14ac:dyDescent="0.2">
      <c r="B87" s="184">
        <f>'p&amp;l'!A87</f>
        <v>39356</v>
      </c>
      <c r="C87" s="27">
        <f>SUM('p&amp;l'!AH87:AL87)</f>
        <v>0</v>
      </c>
      <c r="D87" s="27">
        <f>SUM('p&amp;l'!AM87:AQ87)</f>
        <v>0</v>
      </c>
      <c r="F87" s="27">
        <f>SUM('p&amp;l'!AS87:AT87)</f>
        <v>0</v>
      </c>
      <c r="G87" s="27">
        <f>SUM('p&amp;l'!AW87:AX87)</f>
        <v>0</v>
      </c>
      <c r="H87" s="27">
        <f>SUM('p&amp;l'!AU87:AV87)</f>
        <v>0</v>
      </c>
      <c r="J87" s="27">
        <f>SUM('p&amp;l'!AZ87:BB87)</f>
        <v>0</v>
      </c>
      <c r="K87" s="27">
        <f>SUM('p&amp;l'!BC87:BE87)</f>
        <v>0</v>
      </c>
      <c r="M87" s="477">
        <f t="shared" si="1"/>
        <v>0</v>
      </c>
      <c r="O87" s="477">
        <f>'p&amp;l'!AA87</f>
        <v>30.397424600000001</v>
      </c>
    </row>
    <row r="88" spans="2:15" x14ac:dyDescent="0.2">
      <c r="B88" s="184">
        <f>'p&amp;l'!A88</f>
        <v>39387</v>
      </c>
      <c r="C88" s="27">
        <f>SUM('p&amp;l'!AH88:AL88)</f>
        <v>0</v>
      </c>
      <c r="D88" s="27">
        <f>SUM('p&amp;l'!AM88:AQ88)</f>
        <v>0</v>
      </c>
      <c r="F88" s="27">
        <f>SUM('p&amp;l'!AS88:AT88)</f>
        <v>0</v>
      </c>
      <c r="G88" s="27">
        <f>SUM('p&amp;l'!AW88:AX88)</f>
        <v>0</v>
      </c>
      <c r="H88" s="27">
        <f>SUM('p&amp;l'!AU88:AV88)</f>
        <v>0</v>
      </c>
      <c r="J88" s="27">
        <f>SUM('p&amp;l'!AZ88:BB88)</f>
        <v>0</v>
      </c>
      <c r="K88" s="27">
        <f>SUM('p&amp;l'!BC88:BE88)</f>
        <v>0</v>
      </c>
      <c r="M88" s="477">
        <f t="shared" si="1"/>
        <v>0</v>
      </c>
      <c r="O88" s="477">
        <f>'p&amp;l'!AA88</f>
        <v>37.278558700000005</v>
      </c>
    </row>
    <row r="89" spans="2:15" x14ac:dyDescent="0.2">
      <c r="B89" s="184">
        <f>'p&amp;l'!A89</f>
        <v>39417</v>
      </c>
      <c r="C89" s="27">
        <f>SUM('p&amp;l'!AH89:AL89)</f>
        <v>0</v>
      </c>
      <c r="D89" s="27">
        <f>SUM('p&amp;l'!AM89:AQ89)</f>
        <v>0</v>
      </c>
      <c r="F89" s="27">
        <f>SUM('p&amp;l'!AS89:AT89)</f>
        <v>0</v>
      </c>
      <c r="G89" s="27">
        <f>SUM('p&amp;l'!AW89:AX89)</f>
        <v>0</v>
      </c>
      <c r="H89" s="27">
        <f>SUM('p&amp;l'!AU89:AV89)</f>
        <v>0</v>
      </c>
      <c r="J89" s="27">
        <f>SUM('p&amp;l'!AZ89:BB89)</f>
        <v>0</v>
      </c>
      <c r="K89" s="27">
        <f>SUM('p&amp;l'!BC89:BE89)</f>
        <v>0</v>
      </c>
      <c r="M89" s="477">
        <f t="shared" si="1"/>
        <v>0</v>
      </c>
      <c r="O89" s="477">
        <f>'p&amp;l'!AA89</f>
        <v>15.704971099999996</v>
      </c>
    </row>
    <row r="90" spans="2:15" x14ac:dyDescent="0.2">
      <c r="B90" s="184">
        <f>'p&amp;l'!A90</f>
        <v>39448</v>
      </c>
      <c r="C90" s="27">
        <f>SUM('p&amp;l'!AH90:AL90)</f>
        <v>0</v>
      </c>
      <c r="D90" s="27">
        <f>SUM('p&amp;l'!AM90:AQ90)</f>
        <v>0</v>
      </c>
      <c r="F90" s="27">
        <f>SUM('p&amp;l'!AS90:AT90)</f>
        <v>0</v>
      </c>
      <c r="G90" s="27">
        <f>SUM('p&amp;l'!AW90:AX90)</f>
        <v>0</v>
      </c>
      <c r="H90" s="27">
        <f>SUM('p&amp;l'!AU90:AV90)</f>
        <v>0</v>
      </c>
      <c r="J90" s="27">
        <f>SUM('p&amp;l'!AZ90:BB90)</f>
        <v>0</v>
      </c>
      <c r="K90" s="27">
        <f>SUM('p&amp;l'!BC90:BE90)</f>
        <v>0</v>
      </c>
      <c r="M90" s="477">
        <f t="shared" si="1"/>
        <v>0</v>
      </c>
      <c r="O90" s="477">
        <f>'p&amp;l'!AA90</f>
        <v>35.490941999999997</v>
      </c>
    </row>
    <row r="91" spans="2:15" x14ac:dyDescent="0.2">
      <c r="B91" s="184">
        <f>'p&amp;l'!A91</f>
        <v>39479</v>
      </c>
      <c r="C91" s="27">
        <f>SUM('p&amp;l'!AH91:AL91)</f>
        <v>0</v>
      </c>
      <c r="D91" s="27">
        <f>SUM('p&amp;l'!AM91:AQ91)</f>
        <v>0</v>
      </c>
      <c r="F91" s="27">
        <f>SUM('p&amp;l'!AS91:AT91)</f>
        <v>0</v>
      </c>
      <c r="G91" s="27">
        <f>SUM('p&amp;l'!AW91:AX91)</f>
        <v>0</v>
      </c>
      <c r="H91" s="27">
        <f>SUM('p&amp;l'!AU91:AV91)</f>
        <v>0</v>
      </c>
      <c r="J91" s="27">
        <f>SUM('p&amp;l'!AZ91:BB91)</f>
        <v>0</v>
      </c>
      <c r="K91" s="27">
        <f>SUM('p&amp;l'!BC91:BE91)</f>
        <v>0</v>
      </c>
      <c r="M91" s="477">
        <f t="shared" si="1"/>
        <v>0</v>
      </c>
      <c r="O91" s="477">
        <f>'p&amp;l'!AA91</f>
        <v>44.020212800000003</v>
      </c>
    </row>
    <row r="92" spans="2:15" x14ac:dyDescent="0.2">
      <c r="B92" s="184">
        <f>'p&amp;l'!A92</f>
        <v>39508</v>
      </c>
      <c r="C92" s="27">
        <f>SUM('p&amp;l'!AH92:AL92)</f>
        <v>0</v>
      </c>
      <c r="D92" s="27">
        <f>SUM('p&amp;l'!AM92:AQ92)</f>
        <v>0</v>
      </c>
      <c r="F92" s="27">
        <f>SUM('p&amp;l'!AS92:AT92)</f>
        <v>0</v>
      </c>
      <c r="G92" s="27">
        <f>SUM('p&amp;l'!AW92:AX92)</f>
        <v>0</v>
      </c>
      <c r="H92" s="27">
        <f>SUM('p&amp;l'!AU92:AV92)</f>
        <v>0</v>
      </c>
      <c r="J92" s="27">
        <f>SUM('p&amp;l'!AZ92:BB92)</f>
        <v>0</v>
      </c>
      <c r="K92" s="27">
        <f>SUM('p&amp;l'!BC92:BE92)</f>
        <v>0</v>
      </c>
      <c r="M92" s="477">
        <f t="shared" si="1"/>
        <v>0</v>
      </c>
      <c r="O92" s="477">
        <f>'p&amp;l'!AA92</f>
        <v>45.687949699999997</v>
      </c>
    </row>
    <row r="93" spans="2:15" x14ac:dyDescent="0.2">
      <c r="B93" s="184">
        <f>'p&amp;l'!A93</f>
        <v>39539</v>
      </c>
      <c r="C93" s="27">
        <f>SUM('p&amp;l'!AH93:AL93)</f>
        <v>0</v>
      </c>
      <c r="D93" s="27">
        <f>SUM('p&amp;l'!AM93:AQ93)</f>
        <v>0</v>
      </c>
      <c r="F93" s="27">
        <f>SUM('p&amp;l'!AS93:AT93)</f>
        <v>0</v>
      </c>
      <c r="G93" s="27">
        <f>SUM('p&amp;l'!AW93:AX93)</f>
        <v>0</v>
      </c>
      <c r="H93" s="27">
        <f>SUM('p&amp;l'!AU93:AV93)</f>
        <v>0</v>
      </c>
      <c r="J93" s="27">
        <f>SUM('p&amp;l'!AZ93:BB93)</f>
        <v>0</v>
      </c>
      <c r="K93" s="27">
        <f>SUM('p&amp;l'!BC93:BE93)</f>
        <v>0</v>
      </c>
      <c r="M93" s="477">
        <f t="shared" si="1"/>
        <v>0</v>
      </c>
      <c r="O93" s="477">
        <f>'p&amp;l'!AA93</f>
        <v>43.519350799999998</v>
      </c>
    </row>
    <row r="94" spans="2:15" x14ac:dyDescent="0.2">
      <c r="B94" s="184">
        <f>'p&amp;l'!A94</f>
        <v>39569</v>
      </c>
      <c r="C94" s="27">
        <f>SUM('p&amp;l'!AH94:AL94)</f>
        <v>0</v>
      </c>
      <c r="D94" s="27">
        <f>SUM('p&amp;l'!AM94:AQ94)</f>
        <v>0</v>
      </c>
      <c r="F94" s="27">
        <f>SUM('p&amp;l'!AS94:AT94)</f>
        <v>0</v>
      </c>
      <c r="G94" s="27">
        <f>SUM('p&amp;l'!AW94:AX94)</f>
        <v>0</v>
      </c>
      <c r="H94" s="27">
        <f>SUM('p&amp;l'!AU94:AV94)</f>
        <v>0</v>
      </c>
      <c r="J94" s="27">
        <f>SUM('p&amp;l'!AZ94:BB94)</f>
        <v>0</v>
      </c>
      <c r="K94" s="27">
        <f>SUM('p&amp;l'!BC94:BE94)</f>
        <v>0</v>
      </c>
      <c r="M94" s="477">
        <f t="shared" si="1"/>
        <v>0</v>
      </c>
      <c r="O94" s="477">
        <f>'p&amp;l'!AA94</f>
        <v>42.313911300000008</v>
      </c>
    </row>
    <row r="95" spans="2:15" x14ac:dyDescent="0.2">
      <c r="B95" s="184">
        <f>'p&amp;l'!A95</f>
        <v>39600</v>
      </c>
      <c r="C95" s="27">
        <f>SUM('p&amp;l'!AH95:AL95)</f>
        <v>0</v>
      </c>
      <c r="D95" s="27">
        <f>SUM('p&amp;l'!AM95:AQ95)</f>
        <v>0</v>
      </c>
      <c r="F95" s="27">
        <f>SUM('p&amp;l'!AS95:AT95)</f>
        <v>0</v>
      </c>
      <c r="G95" s="27">
        <f>SUM('p&amp;l'!AW95:AX95)</f>
        <v>0</v>
      </c>
      <c r="H95" s="27">
        <f>SUM('p&amp;l'!AU95:AV95)</f>
        <v>0</v>
      </c>
      <c r="J95" s="27">
        <f>SUM('p&amp;l'!AZ95:BB95)</f>
        <v>0</v>
      </c>
      <c r="K95" s="27">
        <f>SUM('p&amp;l'!BC95:BE95)</f>
        <v>0</v>
      </c>
      <c r="M95" s="477">
        <f t="shared" si="1"/>
        <v>0</v>
      </c>
      <c r="O95" s="477">
        <f>'p&amp;l'!AA95</f>
        <v>35.172418900000004</v>
      </c>
    </row>
    <row r="96" spans="2:15" x14ac:dyDescent="0.2">
      <c r="B96" s="184">
        <f>'p&amp;l'!A96</f>
        <v>39630</v>
      </c>
      <c r="C96" s="27">
        <f>SUM('p&amp;l'!AH96:AL96)</f>
        <v>0</v>
      </c>
      <c r="D96" s="27">
        <f>SUM('p&amp;l'!AM96:AQ96)</f>
        <v>0</v>
      </c>
      <c r="F96" s="27">
        <f>SUM('p&amp;l'!AS96:AT96)</f>
        <v>0</v>
      </c>
      <c r="G96" s="27">
        <f>SUM('p&amp;l'!AW96:AX96)</f>
        <v>0</v>
      </c>
      <c r="H96" s="27">
        <f>SUM('p&amp;l'!AU96:AV96)</f>
        <v>0</v>
      </c>
      <c r="J96" s="27">
        <f>SUM('p&amp;l'!AZ96:BB96)</f>
        <v>0</v>
      </c>
      <c r="K96" s="27">
        <f>SUM('p&amp;l'!BC96:BE96)</f>
        <v>0</v>
      </c>
      <c r="M96" s="477">
        <f t="shared" si="1"/>
        <v>0</v>
      </c>
      <c r="O96" s="477">
        <f>'p&amp;l'!AA96</f>
        <v>31.385824899999999</v>
      </c>
    </row>
    <row r="97" spans="2:15" x14ac:dyDescent="0.2">
      <c r="B97" s="184">
        <f>'p&amp;l'!A97</f>
        <v>39661</v>
      </c>
      <c r="C97" s="27">
        <f>SUM('p&amp;l'!AH97:AL97)</f>
        <v>0</v>
      </c>
      <c r="D97" s="27">
        <f>SUM('p&amp;l'!AM97:AQ97)</f>
        <v>0</v>
      </c>
      <c r="F97" s="27">
        <f>SUM('p&amp;l'!AS97:AT97)</f>
        <v>0</v>
      </c>
      <c r="G97" s="27">
        <f>SUM('p&amp;l'!AW97:AX97)</f>
        <v>0</v>
      </c>
      <c r="H97" s="27">
        <f>SUM('p&amp;l'!AU97:AV97)</f>
        <v>0</v>
      </c>
      <c r="J97" s="27">
        <f>SUM('p&amp;l'!AZ97:BB97)</f>
        <v>0</v>
      </c>
      <c r="K97" s="27">
        <f>SUM('p&amp;l'!BC97:BE97)</f>
        <v>0</v>
      </c>
      <c r="M97" s="477">
        <f t="shared" si="1"/>
        <v>0</v>
      </c>
      <c r="O97" s="477">
        <f>'p&amp;l'!AA97</f>
        <v>36.353448699999994</v>
      </c>
    </row>
    <row r="98" spans="2:15" x14ac:dyDescent="0.2">
      <c r="B98" s="184">
        <f>'p&amp;l'!A98</f>
        <v>39692</v>
      </c>
      <c r="C98" s="27">
        <f>SUM('p&amp;l'!AH98:AL98)</f>
        <v>0</v>
      </c>
      <c r="D98" s="27">
        <f>SUM('p&amp;l'!AM98:AQ98)</f>
        <v>0</v>
      </c>
      <c r="F98" s="27">
        <f>SUM('p&amp;l'!AS98:AT98)</f>
        <v>0</v>
      </c>
      <c r="G98" s="27">
        <f>SUM('p&amp;l'!AW98:AX98)</f>
        <v>0</v>
      </c>
      <c r="H98" s="27">
        <f>SUM('p&amp;l'!AU98:AV98)</f>
        <v>0</v>
      </c>
      <c r="J98" s="27">
        <f>SUM('p&amp;l'!AZ98:BB98)</f>
        <v>0</v>
      </c>
      <c r="K98" s="27">
        <f>SUM('p&amp;l'!BC98:BE98)</f>
        <v>0</v>
      </c>
      <c r="M98" s="477">
        <f t="shared" si="1"/>
        <v>0</v>
      </c>
      <c r="O98" s="477">
        <f>'p&amp;l'!AA98</f>
        <v>27.863475399999999</v>
      </c>
    </row>
    <row r="99" spans="2:15" x14ac:dyDescent="0.2">
      <c r="B99" s="184">
        <f>'p&amp;l'!A99</f>
        <v>39722</v>
      </c>
      <c r="C99" s="27">
        <f>SUM('p&amp;l'!AH99:AL99)</f>
        <v>0</v>
      </c>
      <c r="D99" s="27">
        <f>SUM('p&amp;l'!AM99:AQ99)</f>
        <v>0</v>
      </c>
      <c r="F99" s="27">
        <f>SUM('p&amp;l'!AS99:AT99)</f>
        <v>0</v>
      </c>
      <c r="G99" s="27">
        <f>SUM('p&amp;l'!AW99:AX99)</f>
        <v>0</v>
      </c>
      <c r="H99" s="27">
        <f>SUM('p&amp;l'!AU99:AV99)</f>
        <v>0</v>
      </c>
      <c r="J99" s="27">
        <f>SUM('p&amp;l'!AZ99:BB99)</f>
        <v>0</v>
      </c>
      <c r="K99" s="27">
        <f>SUM('p&amp;l'!BC99:BE99)</f>
        <v>0</v>
      </c>
      <c r="M99" s="477">
        <f t="shared" si="1"/>
        <v>0</v>
      </c>
      <c r="O99" s="477">
        <f>'p&amp;l'!AA99</f>
        <v>31.703570599999999</v>
      </c>
    </row>
    <row r="100" spans="2:15" x14ac:dyDescent="0.2">
      <c r="B100" s="184">
        <f>'p&amp;l'!A100</f>
        <v>39753</v>
      </c>
      <c r="C100" s="27">
        <f>SUM('p&amp;l'!AH100:AL100)</f>
        <v>0</v>
      </c>
      <c r="D100" s="27">
        <f>SUM('p&amp;l'!AM100:AQ100)</f>
        <v>0</v>
      </c>
      <c r="F100" s="27">
        <f>SUM('p&amp;l'!AS100:AT100)</f>
        <v>0</v>
      </c>
      <c r="G100" s="27">
        <f>SUM('p&amp;l'!AW100:AX100)</f>
        <v>0</v>
      </c>
      <c r="H100" s="27">
        <f>SUM('p&amp;l'!AU100:AV100)</f>
        <v>0</v>
      </c>
      <c r="J100" s="27">
        <f>SUM('p&amp;l'!AZ100:BB100)</f>
        <v>0</v>
      </c>
      <c r="K100" s="27">
        <f>SUM('p&amp;l'!BC100:BE100)</f>
        <v>0</v>
      </c>
      <c r="M100" s="477">
        <f t="shared" si="1"/>
        <v>0</v>
      </c>
      <c r="O100" s="477">
        <f>'p&amp;l'!AA100</f>
        <v>32.231509199999998</v>
      </c>
    </row>
    <row r="101" spans="2:15" x14ac:dyDescent="0.2">
      <c r="B101" s="184">
        <f>'p&amp;l'!A101</f>
        <v>39783</v>
      </c>
      <c r="C101" s="27">
        <f>SUM('p&amp;l'!AH101:AL101)</f>
        <v>0</v>
      </c>
      <c r="D101" s="27">
        <f>SUM('p&amp;l'!AM101:AQ101)</f>
        <v>0</v>
      </c>
      <c r="F101" s="27">
        <f>SUM('p&amp;l'!AS101:AT101)</f>
        <v>0</v>
      </c>
      <c r="G101" s="27">
        <f>SUM('p&amp;l'!AW101:AX101)</f>
        <v>0</v>
      </c>
      <c r="H101" s="27">
        <f>SUM('p&amp;l'!AU101:AV101)</f>
        <v>0</v>
      </c>
      <c r="J101" s="27">
        <f>SUM('p&amp;l'!AZ101:BB101)</f>
        <v>0</v>
      </c>
      <c r="K101" s="27">
        <f>SUM('p&amp;l'!BC101:BE101)</f>
        <v>0</v>
      </c>
      <c r="M101" s="477">
        <f t="shared" si="1"/>
        <v>0</v>
      </c>
      <c r="O101" s="477">
        <f>'p&amp;l'!AA101</f>
        <v>27.171780500000001</v>
      </c>
    </row>
    <row r="102" spans="2:15" x14ac:dyDescent="0.2">
      <c r="B102" s="184">
        <f>'p&amp;l'!A102</f>
        <v>39814</v>
      </c>
      <c r="C102" s="27">
        <f>SUM('p&amp;l'!AH102:AL102)</f>
        <v>0</v>
      </c>
      <c r="D102" s="27">
        <f>SUM('p&amp;l'!AM102:AQ102)</f>
        <v>0</v>
      </c>
      <c r="F102" s="27">
        <f>SUM('p&amp;l'!AS102:AT102)</f>
        <v>0</v>
      </c>
      <c r="G102" s="27">
        <f>SUM('p&amp;l'!AW102:AX102)</f>
        <v>0</v>
      </c>
      <c r="H102" s="27">
        <f>SUM('p&amp;l'!AU102:AV102)</f>
        <v>0</v>
      </c>
      <c r="J102" s="27">
        <f>SUM('p&amp;l'!AZ102:BB102)</f>
        <v>0</v>
      </c>
      <c r="K102" s="27">
        <f>SUM('p&amp;l'!BC102:BE102)</f>
        <v>0</v>
      </c>
      <c r="M102" s="477">
        <f t="shared" si="1"/>
        <v>0</v>
      </c>
      <c r="O102" s="477">
        <f>'p&amp;l'!AA102</f>
        <v>28.910218099999998</v>
      </c>
    </row>
    <row r="103" spans="2:15" x14ac:dyDescent="0.2">
      <c r="B103" s="184">
        <f>'p&amp;l'!A103</f>
        <v>39845</v>
      </c>
      <c r="C103" s="27">
        <f>SUM('p&amp;l'!AH103:AL103)</f>
        <v>0</v>
      </c>
      <c r="D103" s="27">
        <f>SUM('p&amp;l'!AM103:AQ103)</f>
        <v>0</v>
      </c>
      <c r="F103" s="27">
        <f>SUM('p&amp;l'!AS103:AT103)</f>
        <v>0</v>
      </c>
      <c r="G103" s="27">
        <f>SUM('p&amp;l'!AW103:AX103)</f>
        <v>0</v>
      </c>
      <c r="H103" s="27">
        <f>SUM('p&amp;l'!AU103:AV103)</f>
        <v>0</v>
      </c>
      <c r="J103" s="27">
        <f>SUM('p&amp;l'!AZ103:BB103)</f>
        <v>0</v>
      </c>
      <c r="K103" s="27">
        <f>SUM('p&amp;l'!BC103:BE103)</f>
        <v>0</v>
      </c>
      <c r="M103" s="477">
        <f t="shared" si="1"/>
        <v>0</v>
      </c>
      <c r="O103" s="477">
        <f>'p&amp;l'!AA103</f>
        <v>26.900435599999998</v>
      </c>
    </row>
    <row r="104" spans="2:15" x14ac:dyDescent="0.2">
      <c r="B104" s="184">
        <f>'p&amp;l'!A104</f>
        <v>39873</v>
      </c>
      <c r="C104" s="27">
        <f>SUM('p&amp;l'!AH104:AL104)</f>
        <v>0</v>
      </c>
      <c r="D104" s="27">
        <f>SUM('p&amp;l'!AM104:AQ104)</f>
        <v>0</v>
      </c>
      <c r="F104" s="27">
        <f>SUM('p&amp;l'!AS104:AT104)</f>
        <v>0</v>
      </c>
      <c r="G104" s="27">
        <f>SUM('p&amp;l'!AW104:AX104)</f>
        <v>0</v>
      </c>
      <c r="H104" s="27">
        <f>SUM('p&amp;l'!AU104:AV104)</f>
        <v>0</v>
      </c>
      <c r="J104" s="27">
        <f>SUM('p&amp;l'!AZ104:BB104)</f>
        <v>0</v>
      </c>
      <c r="K104" s="27">
        <f>SUM('p&amp;l'!BC104:BE104)</f>
        <v>0</v>
      </c>
      <c r="M104" s="477">
        <f t="shared" si="1"/>
        <v>0</v>
      </c>
      <c r="O104" s="477">
        <f>'p&amp;l'!AA104</f>
        <v>31.2314966</v>
      </c>
    </row>
    <row r="105" spans="2:15" x14ac:dyDescent="0.2">
      <c r="B105" s="184">
        <f>'p&amp;l'!A105</f>
        <v>39904</v>
      </c>
      <c r="C105" s="27">
        <f>SUM('p&amp;l'!AH105:AL105)</f>
        <v>0</v>
      </c>
      <c r="D105" s="27">
        <f>SUM('p&amp;l'!AM105:AQ105)</f>
        <v>0</v>
      </c>
      <c r="F105" s="27">
        <f>SUM('p&amp;l'!AS105:AT105)</f>
        <v>0</v>
      </c>
      <c r="G105" s="27">
        <f>SUM('p&amp;l'!AW105:AX105)</f>
        <v>0</v>
      </c>
      <c r="H105" s="27">
        <f>SUM('p&amp;l'!AU105:AV105)</f>
        <v>0</v>
      </c>
      <c r="J105" s="27">
        <f>SUM('p&amp;l'!AZ105:BB105)</f>
        <v>0</v>
      </c>
      <c r="K105" s="27">
        <f>SUM('p&amp;l'!BC105:BE105)</f>
        <v>0</v>
      </c>
      <c r="M105" s="477">
        <f t="shared" si="1"/>
        <v>0</v>
      </c>
      <c r="O105" s="477">
        <f>'p&amp;l'!AA105</f>
        <v>34.6618803</v>
      </c>
    </row>
    <row r="106" spans="2:15" x14ac:dyDescent="0.2">
      <c r="B106" s="184">
        <f>'p&amp;l'!A106</f>
        <v>39934</v>
      </c>
      <c r="C106" s="27">
        <f>SUM('p&amp;l'!AH106:AL106)</f>
        <v>0</v>
      </c>
      <c r="D106" s="27">
        <f>SUM('p&amp;l'!AM106:AQ106)</f>
        <v>0</v>
      </c>
      <c r="F106" s="27">
        <f>SUM('p&amp;l'!AS106:AT106)</f>
        <v>0</v>
      </c>
      <c r="G106" s="27">
        <f>SUM('p&amp;l'!AW106:AX106)</f>
        <v>0</v>
      </c>
      <c r="H106" s="27">
        <f>SUM('p&amp;l'!AU106:AV106)</f>
        <v>0</v>
      </c>
      <c r="J106" s="27">
        <f>SUM('p&amp;l'!AZ106:BB106)</f>
        <v>0</v>
      </c>
      <c r="K106" s="27">
        <f>SUM('p&amp;l'!BC106:BE106)</f>
        <v>0</v>
      </c>
      <c r="M106" s="477">
        <f t="shared" si="1"/>
        <v>0</v>
      </c>
      <c r="O106" s="477">
        <f>'p&amp;l'!AA106</f>
        <v>28.428119599999999</v>
      </c>
    </row>
    <row r="107" spans="2:15" x14ac:dyDescent="0.2">
      <c r="B107" s="184">
        <f>'p&amp;l'!A107</f>
        <v>39965</v>
      </c>
      <c r="C107" s="27">
        <f>SUM('p&amp;l'!AH107:AL107)</f>
        <v>0</v>
      </c>
      <c r="D107" s="27">
        <f>SUM('p&amp;l'!AM107:AQ107)</f>
        <v>0</v>
      </c>
      <c r="F107" s="27">
        <f>SUM('p&amp;l'!AS107:AT107)</f>
        <v>0</v>
      </c>
      <c r="G107" s="27">
        <f>SUM('p&amp;l'!AW107:AX107)</f>
        <v>0</v>
      </c>
      <c r="H107" s="27">
        <f>SUM('p&amp;l'!AU107:AV107)</f>
        <v>0</v>
      </c>
      <c r="J107" s="27">
        <f>SUM('p&amp;l'!AZ107:BB107)</f>
        <v>0</v>
      </c>
      <c r="K107" s="27">
        <f>SUM('p&amp;l'!BC107:BE107)</f>
        <v>0</v>
      </c>
      <c r="M107" s="477">
        <f t="shared" si="1"/>
        <v>0</v>
      </c>
      <c r="O107" s="477">
        <f>'p&amp;l'!AA107</f>
        <v>20.576591000000001</v>
      </c>
    </row>
    <row r="108" spans="2:15" x14ac:dyDescent="0.2">
      <c r="B108" s="184">
        <f>'p&amp;l'!A108</f>
        <v>39995</v>
      </c>
      <c r="C108" s="27">
        <f>SUM('p&amp;l'!AH108:AL108)</f>
        <v>0</v>
      </c>
      <c r="D108" s="27">
        <f>SUM('p&amp;l'!AM108:AQ108)</f>
        <v>0</v>
      </c>
      <c r="F108" s="27">
        <f>SUM('p&amp;l'!AS108:AT108)</f>
        <v>0</v>
      </c>
      <c r="G108" s="27">
        <f>SUM('p&amp;l'!AW108:AX108)</f>
        <v>0</v>
      </c>
      <c r="H108" s="27">
        <f>SUM('p&amp;l'!AU108:AV108)</f>
        <v>0</v>
      </c>
      <c r="J108" s="27">
        <f>SUM('p&amp;l'!AZ108:BB108)</f>
        <v>0</v>
      </c>
      <c r="K108" s="27">
        <f>SUM('p&amp;l'!BC108:BE108)</f>
        <v>0</v>
      </c>
      <c r="M108" s="477">
        <f t="shared" si="1"/>
        <v>0</v>
      </c>
      <c r="O108" s="477">
        <f>'p&amp;l'!AA108</f>
        <v>23.243303300000001</v>
      </c>
    </row>
    <row r="109" spans="2:15" x14ac:dyDescent="0.2">
      <c r="B109" s="184">
        <f>'p&amp;l'!A109</f>
        <v>40026</v>
      </c>
      <c r="C109" s="27">
        <f>SUM('p&amp;l'!AH109:AL109)</f>
        <v>0</v>
      </c>
      <c r="D109" s="27">
        <f>SUM('p&amp;l'!AM109:AQ109)</f>
        <v>0</v>
      </c>
      <c r="F109" s="27">
        <f>SUM('p&amp;l'!AS109:AT109)</f>
        <v>0</v>
      </c>
      <c r="G109" s="27">
        <f>SUM('p&amp;l'!AW109:AX109)</f>
        <v>0</v>
      </c>
      <c r="H109" s="27">
        <f>SUM('p&amp;l'!AU109:AV109)</f>
        <v>0</v>
      </c>
      <c r="J109" s="27">
        <f>SUM('p&amp;l'!AZ109:BB109)</f>
        <v>0</v>
      </c>
      <c r="K109" s="27">
        <f>SUM('p&amp;l'!BC109:BE109)</f>
        <v>0</v>
      </c>
      <c r="M109" s="477">
        <f t="shared" si="1"/>
        <v>0</v>
      </c>
      <c r="O109" s="477">
        <f>'p&amp;l'!AA109</f>
        <v>17.741698</v>
      </c>
    </row>
    <row r="110" spans="2:15" x14ac:dyDescent="0.2">
      <c r="B110" s="184">
        <f>'p&amp;l'!A110</f>
        <v>40057</v>
      </c>
      <c r="C110" s="27">
        <f>SUM('p&amp;l'!AH110:AL110)</f>
        <v>0</v>
      </c>
      <c r="D110" s="27">
        <f>SUM('p&amp;l'!AM110:AQ110)</f>
        <v>0</v>
      </c>
      <c r="F110" s="27">
        <f>SUM('p&amp;l'!AS110:AT110)</f>
        <v>0</v>
      </c>
      <c r="G110" s="27">
        <f>SUM('p&amp;l'!AW110:AX110)</f>
        <v>0</v>
      </c>
      <c r="H110" s="27">
        <f>SUM('p&amp;l'!AU110:AV110)</f>
        <v>0</v>
      </c>
      <c r="J110" s="27">
        <f>SUM('p&amp;l'!AZ110:BB110)</f>
        <v>0</v>
      </c>
      <c r="K110" s="27">
        <f>SUM('p&amp;l'!BC110:BE110)</f>
        <v>0</v>
      </c>
      <c r="M110" s="477">
        <f t="shared" si="1"/>
        <v>0</v>
      </c>
      <c r="O110" s="477">
        <f>'p&amp;l'!AA110</f>
        <v>9.5975321000000005</v>
      </c>
    </row>
    <row r="111" spans="2:15" x14ac:dyDescent="0.2">
      <c r="B111" s="184">
        <f>'p&amp;l'!A111</f>
        <v>40087</v>
      </c>
      <c r="C111" s="27">
        <f>SUM('p&amp;l'!AH111:AL111)</f>
        <v>0</v>
      </c>
      <c r="D111" s="27">
        <f>SUM('p&amp;l'!AM111:AQ111)</f>
        <v>0</v>
      </c>
      <c r="F111" s="27">
        <f>SUM('p&amp;l'!AS111:AT111)</f>
        <v>0</v>
      </c>
      <c r="G111" s="27">
        <f>SUM('p&amp;l'!AW111:AX111)</f>
        <v>0</v>
      </c>
      <c r="H111" s="27">
        <f>SUM('p&amp;l'!AU111:AV111)</f>
        <v>0</v>
      </c>
      <c r="J111" s="27">
        <f>SUM('p&amp;l'!AZ111:BB111)</f>
        <v>0</v>
      </c>
      <c r="K111" s="27">
        <f>SUM('p&amp;l'!BC111:BE111)</f>
        <v>0</v>
      </c>
      <c r="M111" s="477">
        <f t="shared" si="1"/>
        <v>0</v>
      </c>
      <c r="O111" s="477">
        <f>'p&amp;l'!AA111</f>
        <v>10.573564900000001</v>
      </c>
    </row>
    <row r="112" spans="2:15" x14ac:dyDescent="0.2">
      <c r="B112" s="184">
        <f>'p&amp;l'!A112</f>
        <v>40118</v>
      </c>
      <c r="C112" s="27">
        <f>SUM('p&amp;l'!AH112:AL112)</f>
        <v>0</v>
      </c>
      <c r="D112" s="27">
        <f>SUM('p&amp;l'!AM112:AQ112)</f>
        <v>0</v>
      </c>
      <c r="F112" s="27">
        <f>SUM('p&amp;l'!AS112:AT112)</f>
        <v>0</v>
      </c>
      <c r="G112" s="27">
        <f>SUM('p&amp;l'!AW112:AX112)</f>
        <v>0</v>
      </c>
      <c r="H112" s="27">
        <f>SUM('p&amp;l'!AU112:AV112)</f>
        <v>0</v>
      </c>
      <c r="J112" s="27">
        <f>SUM('p&amp;l'!AZ112:BB112)</f>
        <v>0</v>
      </c>
      <c r="K112" s="27">
        <f>SUM('p&amp;l'!BC112:BE112)</f>
        <v>0</v>
      </c>
      <c r="M112" s="477">
        <f t="shared" si="1"/>
        <v>0</v>
      </c>
      <c r="O112" s="477">
        <f>'p&amp;l'!AA112</f>
        <v>7.4191248999999999</v>
      </c>
    </row>
    <row r="113" spans="2:15" x14ac:dyDescent="0.2">
      <c r="B113" s="184">
        <f>'p&amp;l'!A113</f>
        <v>40148</v>
      </c>
      <c r="C113" s="27">
        <f>SUM('p&amp;l'!AH113:AL113)</f>
        <v>0</v>
      </c>
      <c r="D113" s="27">
        <f>SUM('p&amp;l'!AM113:AQ113)</f>
        <v>0</v>
      </c>
      <c r="F113" s="27">
        <f>SUM('p&amp;l'!AS113:AT113)</f>
        <v>0</v>
      </c>
      <c r="G113" s="27">
        <f>SUM('p&amp;l'!AW113:AX113)</f>
        <v>0</v>
      </c>
      <c r="H113" s="27">
        <f>SUM('p&amp;l'!AU113:AV113)</f>
        <v>0</v>
      </c>
      <c r="J113" s="27">
        <f>SUM('p&amp;l'!AZ113:BB113)</f>
        <v>0</v>
      </c>
      <c r="K113" s="27">
        <f>SUM('p&amp;l'!BC113:BE113)</f>
        <v>0</v>
      </c>
      <c r="M113" s="477">
        <f t="shared" si="1"/>
        <v>0</v>
      </c>
      <c r="O113" s="477">
        <f>'p&amp;l'!AA113</f>
        <v>4.4837144000000002</v>
      </c>
    </row>
    <row r="114" spans="2:15" x14ac:dyDescent="0.2">
      <c r="B114" s="184">
        <f>'p&amp;l'!A114</f>
        <v>40179</v>
      </c>
      <c r="C114" s="27">
        <f>SUM('p&amp;l'!AH114:AL114)</f>
        <v>0</v>
      </c>
      <c r="D114" s="27">
        <f>SUM('p&amp;l'!AM114:AQ114)</f>
        <v>0</v>
      </c>
      <c r="F114" s="27">
        <f>SUM('p&amp;l'!AS114:AT114)</f>
        <v>0</v>
      </c>
      <c r="G114" s="27">
        <f>SUM('p&amp;l'!AW114:AX114)</f>
        <v>0</v>
      </c>
      <c r="H114" s="27">
        <f>SUM('p&amp;l'!AU114:AV114)</f>
        <v>0</v>
      </c>
      <c r="J114" s="27">
        <f>SUM('p&amp;l'!AZ114:BB114)</f>
        <v>0</v>
      </c>
      <c r="K114" s="27">
        <f>SUM('p&amp;l'!BC114:BE114)</f>
        <v>0</v>
      </c>
      <c r="M114" s="477">
        <f t="shared" si="1"/>
        <v>0</v>
      </c>
      <c r="O114" s="477">
        <f>'p&amp;l'!AA114</f>
        <v>3.8405529</v>
      </c>
    </row>
    <row r="115" spans="2:15" x14ac:dyDescent="0.2">
      <c r="B115" s="184">
        <f>'p&amp;l'!A115</f>
        <v>40210</v>
      </c>
      <c r="C115" s="27">
        <f>SUM('p&amp;l'!AH115:AL115)</f>
        <v>0</v>
      </c>
      <c r="D115" s="27">
        <f>SUM('p&amp;l'!AM115:AQ115)</f>
        <v>0</v>
      </c>
      <c r="F115" s="27">
        <f>SUM('p&amp;l'!AS115:AT115)</f>
        <v>0</v>
      </c>
      <c r="G115" s="27">
        <f>SUM('p&amp;l'!AW115:AX115)</f>
        <v>0</v>
      </c>
      <c r="H115" s="27">
        <f>SUM('p&amp;l'!AU115:AV115)</f>
        <v>0</v>
      </c>
      <c r="J115" s="27">
        <f>SUM('p&amp;l'!AZ115:BB115)</f>
        <v>0</v>
      </c>
      <c r="K115" s="27">
        <f>SUM('p&amp;l'!BC115:BE115)</f>
        <v>0</v>
      </c>
      <c r="M115" s="477">
        <f t="shared" si="1"/>
        <v>0</v>
      </c>
      <c r="O115" s="477">
        <f>'p&amp;l'!AA115</f>
        <v>-2.4828337</v>
      </c>
    </row>
    <row r="116" spans="2:15" x14ac:dyDescent="0.2">
      <c r="B116" s="184">
        <f>'p&amp;l'!A116</f>
        <v>40238</v>
      </c>
      <c r="C116" s="27">
        <f>SUM('p&amp;l'!AH116:AL116)</f>
        <v>0</v>
      </c>
      <c r="D116" s="27">
        <f>SUM('p&amp;l'!AM116:AQ116)</f>
        <v>0</v>
      </c>
      <c r="F116" s="27">
        <f>SUM('p&amp;l'!AS116:AT116)</f>
        <v>0</v>
      </c>
      <c r="G116" s="27">
        <f>SUM('p&amp;l'!AW116:AX116)</f>
        <v>0</v>
      </c>
      <c r="H116" s="27">
        <f>SUM('p&amp;l'!AU116:AV116)</f>
        <v>0</v>
      </c>
      <c r="J116" s="27">
        <f>SUM('p&amp;l'!AZ116:BB116)</f>
        <v>0</v>
      </c>
      <c r="K116" s="27">
        <f>SUM('p&amp;l'!BC116:BE116)</f>
        <v>0</v>
      </c>
      <c r="M116" s="477">
        <f t="shared" si="1"/>
        <v>0</v>
      </c>
      <c r="O116" s="477">
        <f>'p&amp;l'!AA116</f>
        <v>-7.3011989000000002</v>
      </c>
    </row>
    <row r="117" spans="2:15" x14ac:dyDescent="0.2">
      <c r="B117" s="184">
        <f>'p&amp;l'!A117</f>
        <v>40269</v>
      </c>
      <c r="C117" s="27">
        <f>SUM('p&amp;l'!AH117:AL117)</f>
        <v>0</v>
      </c>
      <c r="D117" s="27">
        <f>SUM('p&amp;l'!AM117:AQ117)</f>
        <v>0</v>
      </c>
      <c r="F117" s="27">
        <f>SUM('p&amp;l'!AS117:AT117)</f>
        <v>0</v>
      </c>
      <c r="G117" s="27">
        <f>SUM('p&amp;l'!AW117:AX117)</f>
        <v>0</v>
      </c>
      <c r="H117" s="27">
        <f>SUM('p&amp;l'!AU117:AV117)</f>
        <v>0</v>
      </c>
      <c r="J117" s="27">
        <f>SUM('p&amp;l'!AZ117:BB117)</f>
        <v>0</v>
      </c>
      <c r="K117" s="27">
        <f>SUM('p&amp;l'!BC117:BE117)</f>
        <v>0</v>
      </c>
      <c r="M117" s="477">
        <f t="shared" si="1"/>
        <v>0</v>
      </c>
      <c r="O117" s="477">
        <f>'p&amp;l'!AA117</f>
        <v>-5.2089847999999996</v>
      </c>
    </row>
    <row r="118" spans="2:15" x14ac:dyDescent="0.2">
      <c r="B118" s="184">
        <f>'p&amp;l'!A118</f>
        <v>40299</v>
      </c>
      <c r="C118" s="27">
        <f>SUM('p&amp;l'!AH118:AL118)</f>
        <v>0</v>
      </c>
      <c r="D118" s="27">
        <f>SUM('p&amp;l'!AM118:AQ118)</f>
        <v>0</v>
      </c>
      <c r="F118" s="27">
        <f>SUM('p&amp;l'!AS118:AT118)</f>
        <v>0</v>
      </c>
      <c r="G118" s="27">
        <f>SUM('p&amp;l'!AW118:AX118)</f>
        <v>0</v>
      </c>
      <c r="H118" s="27">
        <f>SUM('p&amp;l'!AU118:AV118)</f>
        <v>0</v>
      </c>
      <c r="J118" s="27">
        <f>SUM('p&amp;l'!AZ118:BB118)</f>
        <v>0</v>
      </c>
      <c r="K118" s="27">
        <f>SUM('p&amp;l'!BC118:BE118)</f>
        <v>0</v>
      </c>
      <c r="M118" s="477">
        <f t="shared" si="1"/>
        <v>0</v>
      </c>
      <c r="O118" s="477">
        <f>'p&amp;l'!AA118</f>
        <v>-3.0848851000000002</v>
      </c>
    </row>
    <row r="119" spans="2:15" x14ac:dyDescent="0.2">
      <c r="B119" s="184">
        <f>'p&amp;l'!A119</f>
        <v>40330</v>
      </c>
      <c r="C119" s="27">
        <f>SUM('p&amp;l'!AH119:AL119)</f>
        <v>0</v>
      </c>
      <c r="D119" s="27">
        <f>SUM('p&amp;l'!AM119:AQ119)</f>
        <v>0</v>
      </c>
      <c r="F119" s="27">
        <f>SUM('p&amp;l'!AS119:AT119)</f>
        <v>0</v>
      </c>
      <c r="G119" s="27">
        <f>SUM('p&amp;l'!AW119:AX119)</f>
        <v>0</v>
      </c>
      <c r="H119" s="27">
        <f>SUM('p&amp;l'!AU119:AV119)</f>
        <v>0</v>
      </c>
      <c r="J119" s="27">
        <f>SUM('p&amp;l'!AZ119:BB119)</f>
        <v>0</v>
      </c>
      <c r="K119" s="27">
        <f>SUM('p&amp;l'!BC119:BE119)</f>
        <v>0</v>
      </c>
      <c r="M119" s="477">
        <f t="shared" si="1"/>
        <v>0</v>
      </c>
      <c r="O119" s="477">
        <f>'p&amp;l'!AA119</f>
        <v>-1.0547981</v>
      </c>
    </row>
    <row r="120" spans="2:15" x14ac:dyDescent="0.2">
      <c r="B120" s="184">
        <f>'p&amp;l'!A120</f>
        <v>40360</v>
      </c>
      <c r="C120" s="27">
        <f>SUM('p&amp;l'!AH120:AL120)</f>
        <v>0</v>
      </c>
      <c r="D120" s="27">
        <f>SUM('p&amp;l'!AM120:AQ120)</f>
        <v>0</v>
      </c>
      <c r="F120" s="27">
        <f>SUM('p&amp;l'!AS120:AT120)</f>
        <v>0</v>
      </c>
      <c r="G120" s="27">
        <f>SUM('p&amp;l'!AW120:AX120)</f>
        <v>0</v>
      </c>
      <c r="H120" s="27">
        <f>SUM('p&amp;l'!AU120:AV120)</f>
        <v>0</v>
      </c>
      <c r="J120" s="27">
        <f>SUM('p&amp;l'!AZ120:BB120)</f>
        <v>0</v>
      </c>
      <c r="K120" s="27">
        <f>SUM('p&amp;l'!BC120:BE120)</f>
        <v>0</v>
      </c>
      <c r="M120" s="477">
        <f t="shared" si="1"/>
        <v>0</v>
      </c>
      <c r="O120" s="477">
        <f>'p&amp;l'!AA120</f>
        <v>-2.7138222999999999</v>
      </c>
    </row>
    <row r="121" spans="2:15" x14ac:dyDescent="0.2">
      <c r="B121" s="184">
        <f>'p&amp;l'!A121</f>
        <v>40391</v>
      </c>
      <c r="C121" s="27">
        <f>SUM('p&amp;l'!AH121:AL121)</f>
        <v>0</v>
      </c>
      <c r="D121" s="27">
        <f>SUM('p&amp;l'!AM121:AQ121)</f>
        <v>0</v>
      </c>
      <c r="F121" s="27">
        <f>SUM('p&amp;l'!AS121:AT121)</f>
        <v>0</v>
      </c>
      <c r="G121" s="27">
        <f>SUM('p&amp;l'!AW121:AX121)</f>
        <v>0</v>
      </c>
      <c r="H121" s="27">
        <f>SUM('p&amp;l'!AU121:AV121)</f>
        <v>0</v>
      </c>
      <c r="J121" s="27">
        <f>SUM('p&amp;l'!AZ121:BB121)</f>
        <v>0</v>
      </c>
      <c r="K121" s="27">
        <f>SUM('p&amp;l'!BC121:BE121)</f>
        <v>0</v>
      </c>
      <c r="M121" s="477">
        <f t="shared" si="1"/>
        <v>0</v>
      </c>
      <c r="O121" s="477">
        <f>'p&amp;l'!AA121</f>
        <v>-2.4598776999999998</v>
      </c>
    </row>
    <row r="122" spans="2:15" x14ac:dyDescent="0.2">
      <c r="B122" s="184">
        <f>'p&amp;l'!A122</f>
        <v>40422</v>
      </c>
      <c r="C122" s="27">
        <f>SUM('p&amp;l'!AH122:AL122)</f>
        <v>0</v>
      </c>
      <c r="D122" s="27">
        <f>SUM('p&amp;l'!AM122:AQ122)</f>
        <v>0</v>
      </c>
      <c r="F122" s="27">
        <f>SUM('p&amp;l'!AS122:AT122)</f>
        <v>0</v>
      </c>
      <c r="G122" s="27">
        <f>SUM('p&amp;l'!AW122:AX122)</f>
        <v>0</v>
      </c>
      <c r="H122" s="27">
        <f>SUM('p&amp;l'!AU122:AV122)</f>
        <v>0</v>
      </c>
      <c r="J122" s="27">
        <f>SUM('p&amp;l'!AZ122:BB122)</f>
        <v>0</v>
      </c>
      <c r="K122" s="27">
        <f>SUM('p&amp;l'!BC122:BE122)</f>
        <v>0</v>
      </c>
      <c r="M122" s="477">
        <f t="shared" si="1"/>
        <v>0</v>
      </c>
      <c r="O122" s="477">
        <f>'p&amp;l'!AA122</f>
        <v>1.2486375999999999</v>
      </c>
    </row>
    <row r="123" spans="2:15" x14ac:dyDescent="0.2">
      <c r="B123" s="184">
        <f>'p&amp;l'!A123</f>
        <v>40452</v>
      </c>
      <c r="C123" s="27">
        <f>SUM('p&amp;l'!AH123:AL123)</f>
        <v>0</v>
      </c>
      <c r="D123" s="27">
        <f>SUM('p&amp;l'!AM123:AQ123)</f>
        <v>0</v>
      </c>
      <c r="F123" s="27">
        <f>SUM('p&amp;l'!AS123:AT123)</f>
        <v>0</v>
      </c>
      <c r="G123" s="27">
        <f>SUM('p&amp;l'!AW123:AX123)</f>
        <v>0</v>
      </c>
      <c r="H123" s="27">
        <f>SUM('p&amp;l'!AU123:AV123)</f>
        <v>0</v>
      </c>
      <c r="J123" s="27">
        <f>SUM('p&amp;l'!AZ123:BB123)</f>
        <v>0</v>
      </c>
      <c r="K123" s="27">
        <f>SUM('p&amp;l'!BC123:BE123)</f>
        <v>0</v>
      </c>
      <c r="M123" s="477">
        <f t="shared" si="1"/>
        <v>0</v>
      </c>
      <c r="O123" s="477">
        <f>'p&amp;l'!AA123</f>
        <v>0.30337340000000002</v>
      </c>
    </row>
    <row r="124" spans="2:15" x14ac:dyDescent="0.2">
      <c r="B124" s="184">
        <f>'p&amp;l'!A124</f>
        <v>40483</v>
      </c>
      <c r="C124" s="27">
        <f>SUM('p&amp;l'!AH124:AL124)</f>
        <v>0</v>
      </c>
      <c r="D124" s="27">
        <f>SUM('p&amp;l'!AM124:AQ124)</f>
        <v>0</v>
      </c>
      <c r="F124" s="27">
        <f>SUM('p&amp;l'!AS124:AT124)</f>
        <v>0</v>
      </c>
      <c r="G124" s="27">
        <f>SUM('p&amp;l'!AW124:AX124)</f>
        <v>0</v>
      </c>
      <c r="H124" s="27">
        <f>SUM('p&amp;l'!AU124:AV124)</f>
        <v>0</v>
      </c>
      <c r="J124" s="27">
        <f>SUM('p&amp;l'!AZ124:BB124)</f>
        <v>0</v>
      </c>
      <c r="K124" s="27">
        <f>SUM('p&amp;l'!BC124:BE124)</f>
        <v>0</v>
      </c>
      <c r="M124" s="477">
        <f t="shared" si="1"/>
        <v>0</v>
      </c>
      <c r="O124" s="477">
        <f>'p&amp;l'!AA124</f>
        <v>-2.342632</v>
      </c>
    </row>
    <row r="125" spans="2:15" x14ac:dyDescent="0.2">
      <c r="B125" s="184">
        <f>'p&amp;l'!A125</f>
        <v>40513</v>
      </c>
      <c r="C125" s="27">
        <f>SUM('p&amp;l'!AH125:AL125)</f>
        <v>0</v>
      </c>
      <c r="D125" s="27">
        <f>SUM('p&amp;l'!AM125:AQ125)</f>
        <v>0</v>
      </c>
      <c r="F125" s="27">
        <f>SUM('p&amp;l'!AS125:AT125)</f>
        <v>0</v>
      </c>
      <c r="G125" s="27">
        <f>SUM('p&amp;l'!AW125:AX125)</f>
        <v>0</v>
      </c>
      <c r="H125" s="27">
        <f>SUM('p&amp;l'!AU125:AV125)</f>
        <v>0</v>
      </c>
      <c r="J125" s="27">
        <f>SUM('p&amp;l'!AZ125:BB125)</f>
        <v>0</v>
      </c>
      <c r="K125" s="27">
        <f>SUM('p&amp;l'!BC125:BE125)</f>
        <v>0</v>
      </c>
      <c r="M125" s="477">
        <f t="shared" si="1"/>
        <v>0</v>
      </c>
      <c r="O125" s="477">
        <f>'p&amp;l'!AA125</f>
        <v>-4.7814326999999999</v>
      </c>
    </row>
    <row r="126" spans="2:15" x14ac:dyDescent="0.2">
      <c r="B126" s="184">
        <f>'p&amp;l'!A126</f>
        <v>40544</v>
      </c>
      <c r="C126" s="27">
        <f>SUM('p&amp;l'!AH126:AL126)</f>
        <v>0</v>
      </c>
      <c r="D126" s="27">
        <f>SUM('p&amp;l'!AM126:AQ126)</f>
        <v>0</v>
      </c>
      <c r="F126" s="27">
        <f>SUM('p&amp;l'!AS126:AT126)</f>
        <v>0</v>
      </c>
      <c r="G126" s="27">
        <f>SUM('p&amp;l'!AW126:AX126)</f>
        <v>0</v>
      </c>
      <c r="H126" s="27">
        <f>SUM('p&amp;l'!AU126:AV126)</f>
        <v>0</v>
      </c>
      <c r="J126" s="27">
        <f>SUM('p&amp;l'!AZ126:BB126)</f>
        <v>0</v>
      </c>
      <c r="K126" s="27">
        <f>SUM('p&amp;l'!BC126:BE126)</f>
        <v>0</v>
      </c>
      <c r="M126" s="477">
        <f t="shared" si="1"/>
        <v>0</v>
      </c>
      <c r="O126" s="477">
        <f>'p&amp;l'!AA126</f>
        <v>-6.3837066</v>
      </c>
    </row>
    <row r="127" spans="2:15" ht="13.5" thickBot="1" x14ac:dyDescent="0.25">
      <c r="B127" s="184" t="e">
        <f>'p&amp;l'!#REF!</f>
        <v>#REF!</v>
      </c>
      <c r="C127" s="27" t="e">
        <f>SUM('p&amp;l'!#REF!)</f>
        <v>#REF!</v>
      </c>
      <c r="D127" s="27" t="e">
        <f>SUM('p&amp;l'!#REF!)</f>
        <v>#REF!</v>
      </c>
      <c r="F127" s="27" t="e">
        <f>SUM('p&amp;l'!#REF!)</f>
        <v>#REF!</v>
      </c>
      <c r="G127" s="27" t="e">
        <f>SUM('p&amp;l'!#REF!)</f>
        <v>#REF!</v>
      </c>
      <c r="H127" s="27" t="e">
        <f>SUM('p&amp;l'!#REF!)</f>
        <v>#REF!</v>
      </c>
      <c r="J127" s="27" t="e">
        <f>SUM('p&amp;l'!#REF!)</f>
        <v>#REF!</v>
      </c>
      <c r="K127" s="27" t="e">
        <f>SUM('p&amp;l'!#REF!)</f>
        <v>#REF!</v>
      </c>
      <c r="M127" s="477" t="e">
        <f t="shared" si="1"/>
        <v>#REF!</v>
      </c>
      <c r="O127" s="477" t="e">
        <f>'p&amp;l'!#REF!</f>
        <v>#REF!</v>
      </c>
    </row>
    <row r="128" spans="2:15" ht="13.5" thickBot="1" x14ac:dyDescent="0.25">
      <c r="B128" s="487" t="str">
        <f>'p&amp;l'!A128</f>
        <v>Total</v>
      </c>
      <c r="C128" s="488"/>
      <c r="D128" s="488"/>
      <c r="E128" s="488"/>
      <c r="F128" s="488"/>
      <c r="G128" s="488"/>
      <c r="H128" s="488"/>
      <c r="I128" s="488"/>
      <c r="J128" s="488"/>
      <c r="K128" s="488"/>
      <c r="L128" s="488"/>
      <c r="M128" s="491"/>
      <c r="N128" s="488"/>
      <c r="O128" s="490">
        <f>'p&amp;l'!AA128</f>
        <v>-457.69867930000305</v>
      </c>
    </row>
    <row r="129" spans="2:15" s="327" customFormat="1" x14ac:dyDescent="0.2">
      <c r="B129" s="471"/>
      <c r="O129" s="27"/>
    </row>
    <row r="130" spans="2:15" s="327" customFormat="1" x14ac:dyDescent="0.2">
      <c r="B130" s="471"/>
      <c r="O130" s="27"/>
    </row>
    <row r="131" spans="2:15" s="327" customFormat="1" x14ac:dyDescent="0.2">
      <c r="B131" s="471"/>
    </row>
    <row r="132" spans="2:15" s="327" customFormat="1" x14ac:dyDescent="0.2">
      <c r="B132" s="471"/>
    </row>
    <row r="133" spans="2:15" s="327" customFormat="1" x14ac:dyDescent="0.2">
      <c r="B133" s="471"/>
    </row>
    <row r="134" spans="2:15" s="327" customFormat="1" x14ac:dyDescent="0.2">
      <c r="B134" s="471"/>
    </row>
    <row r="135" spans="2:15" s="327" customFormat="1" x14ac:dyDescent="0.2">
      <c r="B135" s="471"/>
    </row>
    <row r="136" spans="2:15" s="327" customFormat="1" x14ac:dyDescent="0.2">
      <c r="B136" s="471"/>
    </row>
    <row r="137" spans="2:15" s="327" customFormat="1" x14ac:dyDescent="0.2">
      <c r="B137" s="471"/>
    </row>
    <row r="138" spans="2:15" s="327" customFormat="1" x14ac:dyDescent="0.2">
      <c r="B138" s="471"/>
    </row>
    <row r="139" spans="2:15" s="327" customFormat="1" x14ac:dyDescent="0.2">
      <c r="B139" s="471"/>
    </row>
    <row r="140" spans="2:15" s="327" customFormat="1" x14ac:dyDescent="0.2">
      <c r="B140" s="471"/>
    </row>
    <row r="141" spans="2:15" s="327" customFormat="1" x14ac:dyDescent="0.2">
      <c r="B141" s="471"/>
    </row>
    <row r="142" spans="2:15" s="327" customFormat="1" x14ac:dyDescent="0.2">
      <c r="B142" s="471"/>
    </row>
    <row r="143" spans="2:15" s="327" customFormat="1" x14ac:dyDescent="0.2">
      <c r="B143" s="471"/>
    </row>
    <row r="144" spans="2:15" s="327" customFormat="1" x14ac:dyDescent="0.2">
      <c r="B144" s="471"/>
    </row>
    <row r="145" spans="2:2" s="327" customFormat="1" x14ac:dyDescent="0.2">
      <c r="B145" s="471"/>
    </row>
    <row r="146" spans="2:2" s="327" customFormat="1" x14ac:dyDescent="0.2">
      <c r="B146" s="471"/>
    </row>
    <row r="147" spans="2:2" s="327" customFormat="1" x14ac:dyDescent="0.2">
      <c r="B147" s="471"/>
    </row>
    <row r="148" spans="2:2" s="327" customFormat="1" x14ac:dyDescent="0.2">
      <c r="B148" s="471"/>
    </row>
    <row r="149" spans="2:2" s="327" customFormat="1" x14ac:dyDescent="0.2">
      <c r="B149" s="471"/>
    </row>
    <row r="150" spans="2:2" s="327" customFormat="1" x14ac:dyDescent="0.2">
      <c r="B150" s="471"/>
    </row>
    <row r="151" spans="2:2" s="327" customFormat="1" x14ac:dyDescent="0.2">
      <c r="B151" s="471"/>
    </row>
    <row r="152" spans="2:2" s="327" customFormat="1" x14ac:dyDescent="0.2">
      <c r="B152" s="471"/>
    </row>
    <row r="153" spans="2:2" s="327" customFormat="1" x14ac:dyDescent="0.2">
      <c r="B153" s="471"/>
    </row>
    <row r="154" spans="2:2" s="327" customFormat="1" x14ac:dyDescent="0.2">
      <c r="B154" s="471"/>
    </row>
    <row r="155" spans="2:2" s="327" customFormat="1" x14ac:dyDescent="0.2"/>
    <row r="156" spans="2:2" s="327" customFormat="1" x14ac:dyDescent="0.2"/>
    <row r="157" spans="2:2" s="327" customFormat="1" x14ac:dyDescent="0.2"/>
    <row r="158" spans="2:2" s="327" customFormat="1" x14ac:dyDescent="0.2"/>
    <row r="159" spans="2:2" s="327" customFormat="1" x14ac:dyDescent="0.2"/>
    <row r="160" spans="2:2" s="327" customFormat="1" x14ac:dyDescent="0.2"/>
    <row r="161" s="327" customFormat="1" x14ac:dyDescent="0.2"/>
    <row r="162" s="327" customFormat="1" x14ac:dyDescent="0.2"/>
    <row r="163" s="327" customFormat="1" x14ac:dyDescent="0.2"/>
    <row r="164" s="327" customFormat="1" x14ac:dyDescent="0.2"/>
    <row r="165" s="327" customFormat="1" x14ac:dyDescent="0.2"/>
    <row r="166" s="327" customFormat="1" x14ac:dyDescent="0.2"/>
    <row r="167" s="327" customFormat="1" x14ac:dyDescent="0.2"/>
    <row r="168" s="327" customFormat="1" x14ac:dyDescent="0.2"/>
    <row r="169" s="327" customFormat="1" x14ac:dyDescent="0.2"/>
    <row r="170" s="327" customFormat="1" x14ac:dyDescent="0.2"/>
    <row r="171" s="327" customFormat="1" x14ac:dyDescent="0.2"/>
    <row r="172" s="327" customFormat="1" x14ac:dyDescent="0.2"/>
    <row r="173" s="327" customFormat="1" x14ac:dyDescent="0.2"/>
    <row r="174" s="327" customFormat="1" x14ac:dyDescent="0.2"/>
    <row r="175" s="327" customFormat="1" x14ac:dyDescent="0.2"/>
    <row r="176" s="327" customFormat="1" x14ac:dyDescent="0.2"/>
    <row r="177" s="327" customFormat="1" x14ac:dyDescent="0.2"/>
    <row r="178" s="327" customFormat="1" x14ac:dyDescent="0.2"/>
    <row r="179" s="327" customFormat="1" x14ac:dyDescent="0.2"/>
    <row r="180" s="327" customFormat="1" x14ac:dyDescent="0.2"/>
    <row r="181" s="327" customFormat="1" x14ac:dyDescent="0.2"/>
    <row r="182" s="327" customFormat="1" x14ac:dyDescent="0.2"/>
    <row r="183" s="327" customFormat="1" x14ac:dyDescent="0.2"/>
    <row r="184" s="327" customFormat="1" x14ac:dyDescent="0.2"/>
    <row r="185" s="327" customFormat="1" x14ac:dyDescent="0.2"/>
    <row r="186" s="327" customFormat="1" x14ac:dyDescent="0.2"/>
    <row r="187" s="327" customFormat="1" x14ac:dyDescent="0.2"/>
    <row r="188" s="327" customFormat="1" x14ac:dyDescent="0.2"/>
    <row r="189" s="327" customFormat="1" x14ac:dyDescent="0.2"/>
    <row r="190" s="327" customFormat="1" x14ac:dyDescent="0.2"/>
    <row r="191" s="327" customFormat="1" x14ac:dyDescent="0.2"/>
    <row r="192" s="327" customFormat="1" x14ac:dyDescent="0.2"/>
    <row r="193" s="327" customFormat="1" x14ac:dyDescent="0.2"/>
    <row r="194" s="327" customFormat="1" x14ac:dyDescent="0.2"/>
    <row r="195" s="327" customFormat="1" x14ac:dyDescent="0.2"/>
    <row r="196" s="327" customFormat="1" x14ac:dyDescent="0.2"/>
    <row r="197" s="327" customFormat="1" x14ac:dyDescent="0.2"/>
    <row r="198" s="327" customFormat="1" x14ac:dyDescent="0.2"/>
    <row r="199" s="327" customFormat="1" x14ac:dyDescent="0.2"/>
    <row r="200" s="327" customFormat="1" x14ac:dyDescent="0.2"/>
    <row r="201" s="327" customFormat="1" x14ac:dyDescent="0.2"/>
    <row r="202" s="327" customFormat="1" x14ac:dyDescent="0.2"/>
    <row r="203" s="327" customFormat="1" x14ac:dyDescent="0.2"/>
    <row r="204" s="327" customFormat="1" x14ac:dyDescent="0.2"/>
    <row r="205" s="327" customFormat="1" x14ac:dyDescent="0.2"/>
    <row r="206" s="327" customFormat="1" x14ac:dyDescent="0.2"/>
    <row r="207" s="327" customFormat="1" x14ac:dyDescent="0.2"/>
    <row r="208" s="327" customFormat="1" x14ac:dyDescent="0.2"/>
    <row r="209" s="327" customFormat="1" x14ac:dyDescent="0.2"/>
    <row r="210" s="327" customFormat="1" x14ac:dyDescent="0.2"/>
    <row r="211" s="327" customFormat="1" x14ac:dyDescent="0.2"/>
    <row r="212" s="327" customFormat="1" x14ac:dyDescent="0.2"/>
    <row r="213" s="327" customFormat="1" x14ac:dyDescent="0.2"/>
    <row r="214" s="327" customFormat="1" x14ac:dyDescent="0.2"/>
    <row r="215" s="327" customFormat="1" x14ac:dyDescent="0.2"/>
    <row r="216" s="327" customFormat="1" x14ac:dyDescent="0.2"/>
    <row r="217" s="327" customFormat="1" x14ac:dyDescent="0.2"/>
    <row r="218" s="327" customFormat="1" x14ac:dyDescent="0.2"/>
    <row r="219" s="327" customFormat="1" x14ac:dyDescent="0.2"/>
    <row r="220" s="327" customFormat="1" x14ac:dyDescent="0.2"/>
    <row r="221" s="327" customFormat="1" x14ac:dyDescent="0.2"/>
    <row r="222" s="327" customFormat="1" x14ac:dyDescent="0.2"/>
    <row r="223" s="327" customFormat="1" x14ac:dyDescent="0.2"/>
    <row r="224" s="327" customFormat="1" x14ac:dyDescent="0.2"/>
    <row r="225" s="327" customFormat="1" x14ac:dyDescent="0.2"/>
    <row r="226" s="327" customFormat="1" x14ac:dyDescent="0.2"/>
    <row r="227" s="327" customFormat="1" x14ac:dyDescent="0.2"/>
    <row r="228" s="327" customFormat="1" x14ac:dyDescent="0.2"/>
    <row r="229" s="327" customFormat="1" x14ac:dyDescent="0.2"/>
    <row r="230" s="327" customFormat="1" x14ac:dyDescent="0.2"/>
    <row r="231" s="327" customFormat="1" x14ac:dyDescent="0.2"/>
    <row r="232" s="327" customFormat="1" x14ac:dyDescent="0.2"/>
    <row r="233" s="327" customFormat="1" x14ac:dyDescent="0.2"/>
    <row r="234" s="327" customFormat="1" x14ac:dyDescent="0.2"/>
    <row r="235" s="327" customFormat="1" x14ac:dyDescent="0.2"/>
    <row r="236" s="327" customFormat="1" x14ac:dyDescent="0.2"/>
    <row r="237" s="327" customFormat="1" x14ac:dyDescent="0.2"/>
    <row r="238" s="327" customFormat="1" x14ac:dyDescent="0.2"/>
    <row r="239" s="327" customFormat="1" x14ac:dyDescent="0.2"/>
    <row r="240" s="327" customFormat="1" x14ac:dyDescent="0.2"/>
    <row r="241" s="327" customFormat="1" x14ac:dyDescent="0.2"/>
    <row r="242" s="327" customFormat="1" x14ac:dyDescent="0.2"/>
    <row r="243" s="327" customFormat="1" x14ac:dyDescent="0.2"/>
    <row r="244" s="327" customFormat="1" x14ac:dyDescent="0.2"/>
    <row r="245" s="327" customFormat="1" x14ac:dyDescent="0.2"/>
    <row r="246" s="327" customFormat="1" x14ac:dyDescent="0.2"/>
    <row r="247" s="327" customFormat="1" x14ac:dyDescent="0.2"/>
    <row r="248" s="327" customFormat="1" x14ac:dyDescent="0.2"/>
    <row r="249" s="327" customFormat="1" x14ac:dyDescent="0.2"/>
    <row r="250" s="327" customFormat="1" x14ac:dyDescent="0.2"/>
    <row r="251" s="327" customFormat="1" x14ac:dyDescent="0.2"/>
    <row r="252" s="327" customFormat="1" x14ac:dyDescent="0.2"/>
    <row r="253" s="327" customFormat="1" x14ac:dyDescent="0.2"/>
    <row r="254" s="327" customFormat="1" x14ac:dyDescent="0.2"/>
    <row r="255" s="327" customFormat="1" x14ac:dyDescent="0.2"/>
    <row r="256" s="327" customFormat="1" x14ac:dyDescent="0.2"/>
    <row r="257" s="327" customFormat="1" x14ac:dyDescent="0.2"/>
    <row r="258" s="327" customFormat="1" x14ac:dyDescent="0.2"/>
    <row r="259" s="327" customFormat="1" x14ac:dyDescent="0.2"/>
    <row r="260" s="327" customFormat="1" x14ac:dyDescent="0.2"/>
    <row r="261" s="327" customFormat="1" x14ac:dyDescent="0.2"/>
    <row r="262" s="327" customFormat="1" x14ac:dyDescent="0.2"/>
    <row r="263" s="327" customFormat="1" x14ac:dyDescent="0.2"/>
    <row r="264" s="327" customFormat="1" x14ac:dyDescent="0.2"/>
    <row r="265" s="327" customFormat="1" x14ac:dyDescent="0.2"/>
    <row r="266" s="327" customFormat="1" x14ac:dyDescent="0.2"/>
    <row r="267" s="327" customFormat="1" x14ac:dyDescent="0.2"/>
    <row r="268" s="327" customFormat="1" x14ac:dyDescent="0.2"/>
    <row r="269" s="327" customFormat="1" x14ac:dyDescent="0.2"/>
    <row r="270" s="327" customFormat="1" x14ac:dyDescent="0.2"/>
    <row r="271" s="327" customFormat="1" x14ac:dyDescent="0.2"/>
    <row r="272" s="327" customFormat="1" x14ac:dyDescent="0.2"/>
    <row r="273" s="327" customFormat="1" x14ac:dyDescent="0.2"/>
    <row r="274" s="327" customFormat="1" x14ac:dyDescent="0.2"/>
    <row r="275" s="327" customFormat="1" x14ac:dyDescent="0.2"/>
    <row r="276" s="327" customFormat="1" x14ac:dyDescent="0.2"/>
    <row r="277" s="327" customFormat="1" x14ac:dyDescent="0.2"/>
    <row r="278" s="327" customFormat="1" x14ac:dyDescent="0.2"/>
    <row r="279" s="327" customFormat="1" x14ac:dyDescent="0.2"/>
    <row r="280" s="327" customFormat="1" x14ac:dyDescent="0.2"/>
    <row r="281" s="327" customFormat="1" x14ac:dyDescent="0.2"/>
    <row r="282" s="327" customFormat="1" x14ac:dyDescent="0.2"/>
    <row r="283" s="327" customFormat="1" x14ac:dyDescent="0.2"/>
    <row r="284" s="327" customFormat="1" x14ac:dyDescent="0.2"/>
    <row r="285" s="327" customFormat="1" x14ac:dyDescent="0.2"/>
    <row r="286" s="327" customFormat="1" x14ac:dyDescent="0.2"/>
    <row r="287" s="327" customFormat="1" x14ac:dyDescent="0.2"/>
    <row r="288" s="327" customFormat="1" x14ac:dyDescent="0.2"/>
    <row r="289" s="327" customFormat="1" x14ac:dyDescent="0.2"/>
    <row r="290" s="327" customFormat="1" x14ac:dyDescent="0.2"/>
    <row r="291" s="327" customFormat="1" x14ac:dyDescent="0.2"/>
    <row r="292" s="327" customFormat="1" x14ac:dyDescent="0.2"/>
    <row r="293" s="327" customFormat="1" x14ac:dyDescent="0.2"/>
    <row r="294" s="327" customFormat="1" x14ac:dyDescent="0.2"/>
    <row r="295" s="327" customFormat="1" x14ac:dyDescent="0.2"/>
    <row r="296" s="327" customFormat="1" x14ac:dyDescent="0.2"/>
    <row r="297" s="327" customFormat="1" x14ac:dyDescent="0.2"/>
    <row r="298" s="327" customFormat="1" x14ac:dyDescent="0.2"/>
    <row r="299" s="327" customFormat="1" x14ac:dyDescent="0.2"/>
    <row r="300" s="327" customFormat="1" x14ac:dyDescent="0.2"/>
    <row r="301" s="327" customFormat="1" x14ac:dyDescent="0.2"/>
    <row r="302" s="327" customFormat="1" x14ac:dyDescent="0.2"/>
    <row r="303" s="327" customFormat="1" x14ac:dyDescent="0.2"/>
    <row r="304" s="327" customFormat="1" x14ac:dyDescent="0.2"/>
    <row r="305" s="327" customFormat="1" x14ac:dyDescent="0.2"/>
    <row r="306" s="327" customFormat="1" x14ac:dyDescent="0.2"/>
    <row r="307" s="327" customFormat="1" x14ac:dyDescent="0.2"/>
    <row r="308" s="327" customFormat="1" x14ac:dyDescent="0.2"/>
    <row r="309" s="327" customFormat="1" x14ac:dyDescent="0.2"/>
    <row r="310" s="327" customFormat="1" x14ac:dyDescent="0.2"/>
    <row r="311" s="327" customFormat="1" x14ac:dyDescent="0.2"/>
    <row r="312" s="327" customFormat="1" x14ac:dyDescent="0.2"/>
    <row r="313" s="327" customFormat="1" x14ac:dyDescent="0.2"/>
    <row r="314" s="327" customFormat="1" x14ac:dyDescent="0.2"/>
    <row r="315" s="327" customFormat="1" x14ac:dyDescent="0.2"/>
    <row r="316" s="327" customFormat="1" x14ac:dyDescent="0.2"/>
    <row r="317" s="327" customFormat="1" x14ac:dyDescent="0.2"/>
    <row r="318" s="327" customFormat="1" x14ac:dyDescent="0.2"/>
    <row r="319" s="327" customFormat="1" x14ac:dyDescent="0.2"/>
    <row r="320" s="327" customFormat="1" x14ac:dyDescent="0.2"/>
    <row r="321" s="327" customFormat="1" x14ac:dyDescent="0.2"/>
    <row r="322" s="327" customFormat="1" x14ac:dyDescent="0.2"/>
    <row r="323" s="327" customFormat="1" x14ac:dyDescent="0.2"/>
    <row r="324" s="327" customFormat="1" x14ac:dyDescent="0.2"/>
    <row r="325" s="327" customFormat="1" x14ac:dyDescent="0.2"/>
    <row r="326" s="327" customFormat="1" x14ac:dyDescent="0.2"/>
    <row r="327" s="327" customFormat="1" x14ac:dyDescent="0.2"/>
    <row r="328" s="327" customFormat="1" x14ac:dyDescent="0.2"/>
    <row r="329" s="327" customFormat="1" x14ac:dyDescent="0.2"/>
    <row r="330" s="327" customFormat="1" x14ac:dyDescent="0.2"/>
    <row r="331" s="327" customFormat="1" x14ac:dyDescent="0.2"/>
    <row r="332" s="327" customFormat="1" x14ac:dyDescent="0.2"/>
    <row r="333" s="327" customFormat="1" x14ac:dyDescent="0.2"/>
    <row r="334" s="327" customFormat="1" x14ac:dyDescent="0.2"/>
    <row r="335" s="327" customFormat="1" x14ac:dyDescent="0.2"/>
    <row r="336" s="327" customFormat="1" x14ac:dyDescent="0.2"/>
    <row r="337" s="327" customFormat="1" x14ac:dyDescent="0.2"/>
    <row r="338" s="327" customFormat="1" x14ac:dyDescent="0.2"/>
    <row r="339" s="327" customFormat="1" x14ac:dyDescent="0.2"/>
    <row r="340" s="327" customFormat="1" x14ac:dyDescent="0.2"/>
    <row r="341" s="327" customFormat="1" x14ac:dyDescent="0.2"/>
    <row r="342" s="327" customFormat="1" x14ac:dyDescent="0.2"/>
    <row r="343" s="327" customFormat="1" x14ac:dyDescent="0.2"/>
    <row r="344" s="327" customFormat="1" x14ac:dyDescent="0.2"/>
    <row r="345" s="327" customFormat="1" x14ac:dyDescent="0.2"/>
    <row r="346" s="327" customFormat="1" x14ac:dyDescent="0.2"/>
    <row r="347" s="327" customFormat="1" x14ac:dyDescent="0.2"/>
    <row r="348" s="327" customFormat="1" x14ac:dyDescent="0.2"/>
    <row r="349" s="327" customFormat="1" x14ac:dyDescent="0.2"/>
    <row r="350" s="327" customFormat="1" x14ac:dyDescent="0.2"/>
    <row r="351" s="327" customFormat="1" x14ac:dyDescent="0.2"/>
    <row r="352" s="327" customFormat="1" x14ac:dyDescent="0.2"/>
    <row r="353" s="327" customFormat="1" x14ac:dyDescent="0.2"/>
    <row r="354" s="327" customFormat="1" x14ac:dyDescent="0.2"/>
    <row r="355" s="327" customFormat="1" x14ac:dyDescent="0.2"/>
    <row r="356" s="327" customFormat="1" x14ac:dyDescent="0.2"/>
    <row r="357" s="327" customFormat="1" x14ac:dyDescent="0.2"/>
    <row r="358" s="327" customFormat="1" x14ac:dyDescent="0.2"/>
    <row r="359" s="327" customFormat="1" x14ac:dyDescent="0.2"/>
    <row r="360" s="327" customFormat="1" x14ac:dyDescent="0.2"/>
    <row r="361" s="327" customFormat="1" x14ac:dyDescent="0.2"/>
    <row r="362" s="327" customFormat="1" x14ac:dyDescent="0.2"/>
    <row r="363" s="327" customFormat="1" x14ac:dyDescent="0.2"/>
    <row r="364" s="327" customFormat="1" x14ac:dyDescent="0.2"/>
    <row r="365" s="327" customFormat="1" x14ac:dyDescent="0.2"/>
    <row r="366" s="327" customFormat="1" x14ac:dyDescent="0.2"/>
    <row r="367" s="327" customFormat="1" x14ac:dyDescent="0.2"/>
    <row r="368" s="327" customFormat="1" x14ac:dyDescent="0.2"/>
    <row r="369" s="327" customFormat="1" x14ac:dyDescent="0.2"/>
    <row r="370" s="327" customFormat="1" x14ac:dyDescent="0.2"/>
    <row r="371" s="327" customFormat="1" x14ac:dyDescent="0.2"/>
    <row r="372" s="327" customFormat="1" x14ac:dyDescent="0.2"/>
    <row r="373" s="327" customFormat="1" x14ac:dyDescent="0.2"/>
    <row r="374" s="327" customFormat="1" x14ac:dyDescent="0.2"/>
    <row r="375" s="327" customFormat="1" x14ac:dyDescent="0.2"/>
    <row r="376" s="327" customFormat="1" x14ac:dyDescent="0.2"/>
    <row r="377" s="327" customFormat="1" x14ac:dyDescent="0.2"/>
    <row r="378" s="327" customFormat="1" x14ac:dyDescent="0.2"/>
    <row r="379" s="327" customFormat="1" x14ac:dyDescent="0.2"/>
    <row r="380" s="327" customFormat="1" x14ac:dyDescent="0.2"/>
    <row r="381" s="327" customFormat="1" x14ac:dyDescent="0.2"/>
    <row r="382" s="327" customFormat="1" x14ac:dyDescent="0.2"/>
    <row r="383" s="327" customFormat="1" x14ac:dyDescent="0.2"/>
    <row r="384" s="327" customFormat="1" x14ac:dyDescent="0.2"/>
    <row r="385" s="327" customFormat="1" x14ac:dyDescent="0.2"/>
    <row r="386" s="327" customFormat="1" x14ac:dyDescent="0.2"/>
    <row r="387" s="327" customFormat="1" x14ac:dyDescent="0.2"/>
    <row r="388" s="327" customFormat="1" x14ac:dyDescent="0.2"/>
    <row r="389" s="327" customFormat="1" x14ac:dyDescent="0.2"/>
    <row r="390" s="327" customFormat="1" x14ac:dyDescent="0.2"/>
    <row r="391" s="327" customFormat="1" x14ac:dyDescent="0.2"/>
    <row r="392" s="327" customFormat="1" x14ac:dyDescent="0.2"/>
    <row r="393" s="327" customFormat="1" x14ac:dyDescent="0.2"/>
    <row r="394" s="327" customFormat="1" x14ac:dyDescent="0.2"/>
    <row r="395" s="327" customFormat="1" x14ac:dyDescent="0.2"/>
    <row r="396" s="327" customFormat="1" x14ac:dyDescent="0.2"/>
    <row r="397" s="327" customFormat="1" x14ac:dyDescent="0.2"/>
    <row r="398" s="327" customFormat="1" x14ac:dyDescent="0.2"/>
    <row r="399" s="327" customFormat="1" x14ac:dyDescent="0.2"/>
    <row r="400" s="327" customFormat="1" x14ac:dyDescent="0.2"/>
    <row r="401" s="327" customFormat="1" x14ac:dyDescent="0.2"/>
    <row r="402" s="327" customFormat="1" x14ac:dyDescent="0.2"/>
    <row r="403" s="327" customFormat="1" x14ac:dyDescent="0.2"/>
    <row r="404" s="327" customFormat="1" x14ac:dyDescent="0.2"/>
    <row r="405" s="327" customFormat="1" x14ac:dyDescent="0.2"/>
    <row r="406" s="327" customFormat="1" x14ac:dyDescent="0.2"/>
    <row r="407" s="327" customFormat="1" x14ac:dyDescent="0.2"/>
    <row r="408" s="327" customFormat="1" x14ac:dyDescent="0.2"/>
    <row r="409" s="327" customFormat="1" x14ac:dyDescent="0.2"/>
    <row r="410" s="327" customFormat="1" x14ac:dyDescent="0.2"/>
    <row r="411" s="327" customFormat="1" x14ac:dyDescent="0.2"/>
    <row r="412" s="327" customFormat="1" x14ac:dyDescent="0.2"/>
    <row r="413" s="327" customFormat="1" x14ac:dyDescent="0.2"/>
    <row r="414" s="327" customFormat="1" x14ac:dyDescent="0.2"/>
    <row r="415" s="327" customFormat="1" x14ac:dyDescent="0.2"/>
    <row r="416" s="327" customFormat="1" x14ac:dyDescent="0.2"/>
    <row r="417" s="327" customFormat="1" x14ac:dyDescent="0.2"/>
    <row r="418" s="327" customFormat="1" x14ac:dyDescent="0.2"/>
    <row r="419" s="327" customFormat="1" x14ac:dyDescent="0.2"/>
    <row r="420" s="327" customFormat="1" x14ac:dyDescent="0.2"/>
    <row r="421" s="327" customFormat="1" x14ac:dyDescent="0.2"/>
    <row r="422" s="327" customFormat="1" x14ac:dyDescent="0.2"/>
    <row r="423" s="327" customFormat="1" x14ac:dyDescent="0.2"/>
    <row r="424" s="327" customFormat="1" x14ac:dyDescent="0.2"/>
    <row r="425" s="327" customFormat="1" x14ac:dyDescent="0.2"/>
    <row r="426" s="327" customFormat="1" x14ac:dyDescent="0.2"/>
    <row r="427" s="327" customFormat="1" x14ac:dyDescent="0.2"/>
    <row r="428" s="327" customFormat="1" x14ac:dyDescent="0.2"/>
    <row r="429" s="327" customFormat="1" x14ac:dyDescent="0.2"/>
    <row r="430" s="327" customFormat="1" x14ac:dyDescent="0.2"/>
    <row r="431" s="327" customFormat="1" x14ac:dyDescent="0.2"/>
    <row r="432" s="327" customFormat="1" x14ac:dyDescent="0.2"/>
    <row r="433" s="327" customFormat="1" x14ac:dyDescent="0.2"/>
    <row r="434" s="327" customFormat="1" x14ac:dyDescent="0.2"/>
    <row r="435" s="327" customFormat="1" x14ac:dyDescent="0.2"/>
    <row r="436" s="327" customFormat="1" x14ac:dyDescent="0.2"/>
    <row r="437" s="327" customFormat="1" x14ac:dyDescent="0.2"/>
    <row r="438" s="327" customFormat="1" x14ac:dyDescent="0.2"/>
    <row r="439" s="327" customFormat="1" x14ac:dyDescent="0.2"/>
    <row r="440" s="327" customFormat="1" x14ac:dyDescent="0.2"/>
    <row r="441" s="327" customFormat="1" x14ac:dyDescent="0.2"/>
    <row r="442" s="327" customFormat="1" x14ac:dyDescent="0.2"/>
    <row r="443" s="327" customFormat="1" x14ac:dyDescent="0.2"/>
    <row r="444" s="327" customFormat="1" x14ac:dyDescent="0.2"/>
    <row r="445" s="327" customFormat="1" x14ac:dyDescent="0.2"/>
    <row r="446" s="327" customFormat="1" x14ac:dyDescent="0.2"/>
    <row r="447" s="327" customFormat="1" x14ac:dyDescent="0.2"/>
    <row r="448" s="327" customFormat="1" x14ac:dyDescent="0.2"/>
    <row r="449" s="327" customFormat="1" x14ac:dyDescent="0.2"/>
    <row r="450" s="327" customFormat="1" x14ac:dyDescent="0.2"/>
    <row r="451" s="327" customFormat="1" x14ac:dyDescent="0.2"/>
    <row r="452" s="327" customFormat="1" x14ac:dyDescent="0.2"/>
    <row r="453" s="327" customFormat="1" x14ac:dyDescent="0.2"/>
    <row r="454" s="327" customFormat="1" x14ac:dyDescent="0.2"/>
    <row r="455" s="327" customFormat="1" x14ac:dyDescent="0.2"/>
    <row r="456" s="327" customFormat="1" x14ac:dyDescent="0.2"/>
    <row r="457" s="327" customFormat="1" x14ac:dyDescent="0.2"/>
    <row r="458" s="327" customFormat="1" x14ac:dyDescent="0.2"/>
    <row r="459" s="327" customFormat="1" x14ac:dyDescent="0.2"/>
    <row r="460" s="327" customFormat="1" x14ac:dyDescent="0.2"/>
    <row r="461" s="327" customFormat="1" x14ac:dyDescent="0.2"/>
    <row r="462" s="327" customFormat="1" x14ac:dyDescent="0.2"/>
    <row r="463" s="327" customFormat="1" x14ac:dyDescent="0.2"/>
    <row r="464" s="327" customFormat="1" x14ac:dyDescent="0.2"/>
    <row r="465" s="327" customFormat="1" x14ac:dyDescent="0.2"/>
    <row r="466" s="327" customFormat="1" x14ac:dyDescent="0.2"/>
    <row r="467" s="327" customFormat="1" x14ac:dyDescent="0.2"/>
    <row r="468" s="327" customFormat="1" x14ac:dyDescent="0.2"/>
    <row r="469" s="327" customFormat="1" x14ac:dyDescent="0.2"/>
    <row r="470" s="327" customFormat="1" x14ac:dyDescent="0.2"/>
    <row r="471" s="327" customFormat="1" x14ac:dyDescent="0.2"/>
    <row r="472" s="327" customFormat="1" x14ac:dyDescent="0.2"/>
    <row r="473" s="327" customFormat="1" x14ac:dyDescent="0.2"/>
    <row r="474" s="327" customFormat="1" x14ac:dyDescent="0.2"/>
    <row r="475" s="327" customFormat="1" x14ac:dyDescent="0.2"/>
    <row r="476" s="327" customFormat="1" x14ac:dyDescent="0.2"/>
    <row r="477" s="327" customFormat="1" x14ac:dyDescent="0.2"/>
    <row r="478" s="327" customFormat="1" x14ac:dyDescent="0.2"/>
    <row r="479" s="327" customFormat="1" x14ac:dyDescent="0.2"/>
    <row r="480" s="327" customFormat="1" x14ac:dyDescent="0.2"/>
    <row r="481" s="327" customFormat="1" x14ac:dyDescent="0.2"/>
    <row r="482" s="327" customFormat="1" x14ac:dyDescent="0.2"/>
    <row r="483" s="327" customFormat="1" x14ac:dyDescent="0.2"/>
    <row r="484" s="327" customFormat="1" x14ac:dyDescent="0.2"/>
    <row r="485" s="327" customFormat="1" x14ac:dyDescent="0.2"/>
    <row r="486" s="327" customFormat="1" x14ac:dyDescent="0.2"/>
    <row r="487" s="327" customFormat="1" x14ac:dyDescent="0.2"/>
    <row r="488" s="327" customFormat="1" x14ac:dyDescent="0.2"/>
    <row r="489" s="327" customFormat="1" x14ac:dyDescent="0.2"/>
    <row r="490" s="327" customFormat="1" x14ac:dyDescent="0.2"/>
    <row r="491" s="327" customFormat="1" x14ac:dyDescent="0.2"/>
    <row r="492" s="327" customFormat="1" x14ac:dyDescent="0.2"/>
    <row r="493" s="327" customFormat="1" x14ac:dyDescent="0.2"/>
    <row r="494" s="327" customFormat="1" x14ac:dyDescent="0.2"/>
    <row r="495" s="327" customFormat="1" x14ac:dyDescent="0.2"/>
    <row r="496" s="327" customFormat="1" x14ac:dyDescent="0.2"/>
    <row r="497" s="327" customFormat="1" x14ac:dyDescent="0.2"/>
    <row r="498" s="327" customFormat="1" x14ac:dyDescent="0.2"/>
    <row r="499" s="327" customFormat="1" x14ac:dyDescent="0.2"/>
    <row r="500" s="327" customFormat="1" x14ac:dyDescent="0.2"/>
    <row r="501" s="327" customFormat="1" x14ac:dyDescent="0.2"/>
    <row r="502" s="327" customFormat="1" x14ac:dyDescent="0.2"/>
    <row r="503" s="327" customFormat="1" x14ac:dyDescent="0.2"/>
    <row r="504" s="327" customFormat="1" x14ac:dyDescent="0.2"/>
    <row r="505" s="327" customFormat="1" x14ac:dyDescent="0.2"/>
    <row r="506" s="327" customFormat="1" x14ac:dyDescent="0.2"/>
    <row r="507" s="327" customFormat="1" x14ac:dyDescent="0.2"/>
    <row r="508" s="327" customFormat="1" x14ac:dyDescent="0.2"/>
    <row r="509" s="327" customFormat="1" x14ac:dyDescent="0.2"/>
    <row r="510" s="327" customFormat="1" x14ac:dyDescent="0.2"/>
    <row r="511" s="327" customFormat="1" x14ac:dyDescent="0.2"/>
    <row r="512" s="327" customFormat="1" x14ac:dyDescent="0.2"/>
    <row r="513" s="327" customFormat="1" x14ac:dyDescent="0.2"/>
    <row r="514" s="327" customFormat="1" x14ac:dyDescent="0.2"/>
    <row r="515" s="327" customFormat="1" x14ac:dyDescent="0.2"/>
    <row r="516" s="327" customFormat="1" x14ac:dyDescent="0.2"/>
    <row r="517" s="327" customFormat="1" x14ac:dyDescent="0.2"/>
    <row r="518" s="327" customFormat="1" x14ac:dyDescent="0.2"/>
    <row r="519" s="327" customFormat="1" x14ac:dyDescent="0.2"/>
    <row r="520" s="327" customFormat="1" x14ac:dyDescent="0.2"/>
    <row r="521" s="327" customFormat="1" x14ac:dyDescent="0.2"/>
    <row r="522" s="327" customFormat="1" x14ac:dyDescent="0.2"/>
    <row r="523" s="327" customFormat="1" x14ac:dyDescent="0.2"/>
    <row r="524" s="327" customFormat="1" x14ac:dyDescent="0.2"/>
    <row r="525" s="327" customFormat="1" x14ac:dyDescent="0.2"/>
    <row r="526" s="327" customFormat="1" x14ac:dyDescent="0.2"/>
    <row r="527" s="327" customFormat="1" x14ac:dyDescent="0.2"/>
    <row r="528" s="327" customFormat="1" x14ac:dyDescent="0.2"/>
    <row r="529" s="327" customFormat="1" x14ac:dyDescent="0.2"/>
    <row r="530" s="327" customFormat="1" x14ac:dyDescent="0.2"/>
    <row r="531" s="327" customFormat="1" x14ac:dyDescent="0.2"/>
    <row r="532" s="327" customFormat="1" x14ac:dyDescent="0.2"/>
    <row r="533" s="327" customFormat="1" x14ac:dyDescent="0.2"/>
    <row r="534" s="327" customFormat="1" x14ac:dyDescent="0.2"/>
    <row r="535" s="327" customFormat="1" x14ac:dyDescent="0.2"/>
    <row r="536" s="327" customFormat="1" x14ac:dyDescent="0.2"/>
    <row r="537" s="327" customFormat="1" x14ac:dyDescent="0.2"/>
    <row r="538" s="327" customFormat="1" x14ac:dyDescent="0.2"/>
    <row r="539" s="327" customFormat="1" x14ac:dyDescent="0.2"/>
    <row r="540" s="327" customFormat="1" x14ac:dyDescent="0.2"/>
    <row r="541" s="327" customFormat="1" x14ac:dyDescent="0.2"/>
    <row r="542" s="327" customFormat="1" x14ac:dyDescent="0.2"/>
    <row r="543" s="327" customFormat="1" x14ac:dyDescent="0.2"/>
    <row r="544" s="327" customFormat="1" x14ac:dyDescent="0.2"/>
    <row r="545" s="327" customFormat="1" x14ac:dyDescent="0.2"/>
    <row r="546" s="327" customFormat="1" x14ac:dyDescent="0.2"/>
    <row r="547" s="327" customFormat="1" x14ac:dyDescent="0.2"/>
    <row r="548" s="327" customFormat="1" x14ac:dyDescent="0.2"/>
    <row r="549" s="327" customFormat="1" x14ac:dyDescent="0.2"/>
    <row r="550" s="327" customFormat="1" x14ac:dyDescent="0.2"/>
    <row r="551" s="327" customFormat="1" x14ac:dyDescent="0.2"/>
    <row r="552" s="327" customFormat="1" x14ac:dyDescent="0.2"/>
    <row r="553" s="327" customFormat="1" x14ac:dyDescent="0.2"/>
    <row r="554" s="327" customFormat="1" x14ac:dyDescent="0.2"/>
    <row r="555" s="327" customFormat="1" x14ac:dyDescent="0.2"/>
    <row r="556" s="327" customFormat="1" x14ac:dyDescent="0.2"/>
    <row r="557" s="327" customFormat="1" x14ac:dyDescent="0.2"/>
    <row r="558" s="327" customFormat="1" x14ac:dyDescent="0.2"/>
    <row r="559" s="327" customFormat="1" x14ac:dyDescent="0.2"/>
    <row r="560" s="327" customFormat="1" x14ac:dyDescent="0.2"/>
    <row r="561" s="327" customFormat="1" x14ac:dyDescent="0.2"/>
    <row r="562" s="327" customFormat="1" x14ac:dyDescent="0.2"/>
    <row r="563" s="327" customFormat="1" x14ac:dyDescent="0.2"/>
    <row r="564" s="327" customFormat="1" x14ac:dyDescent="0.2"/>
    <row r="565" s="327" customFormat="1" x14ac:dyDescent="0.2"/>
    <row r="566" s="327" customFormat="1" x14ac:dyDescent="0.2"/>
    <row r="567" s="327" customFormat="1" x14ac:dyDescent="0.2"/>
    <row r="568" s="327" customFormat="1" x14ac:dyDescent="0.2"/>
    <row r="569" s="327" customFormat="1" x14ac:dyDescent="0.2"/>
    <row r="570" s="327" customFormat="1" x14ac:dyDescent="0.2"/>
    <row r="571" s="327" customFormat="1" x14ac:dyDescent="0.2"/>
    <row r="572" s="327" customFormat="1" x14ac:dyDescent="0.2"/>
    <row r="573" s="327" customFormat="1" x14ac:dyDescent="0.2"/>
    <row r="574" s="327" customFormat="1" x14ac:dyDescent="0.2"/>
    <row r="575" s="327" customFormat="1" x14ac:dyDescent="0.2"/>
    <row r="576" s="327" customFormat="1" x14ac:dyDescent="0.2"/>
    <row r="577" s="327" customFormat="1" x14ac:dyDescent="0.2"/>
    <row r="578" s="327" customFormat="1" x14ac:dyDescent="0.2"/>
    <row r="579" s="327" customFormat="1" x14ac:dyDescent="0.2"/>
    <row r="580" s="327" customFormat="1" x14ac:dyDescent="0.2"/>
    <row r="581" s="327" customFormat="1" x14ac:dyDescent="0.2"/>
    <row r="582" s="327" customFormat="1" x14ac:dyDescent="0.2"/>
    <row r="583" s="327" customFormat="1" x14ac:dyDescent="0.2"/>
    <row r="584" s="327" customFormat="1" x14ac:dyDescent="0.2"/>
    <row r="585" s="327" customFormat="1" x14ac:dyDescent="0.2"/>
    <row r="586" s="327" customFormat="1" x14ac:dyDescent="0.2"/>
    <row r="587" s="327" customFormat="1" x14ac:dyDescent="0.2"/>
    <row r="588" s="327" customFormat="1" x14ac:dyDescent="0.2"/>
    <row r="589" s="327" customFormat="1" x14ac:dyDescent="0.2"/>
    <row r="590" s="327" customFormat="1" x14ac:dyDescent="0.2"/>
    <row r="591" s="327" customFormat="1" x14ac:dyDescent="0.2"/>
    <row r="592" s="327" customFormat="1" x14ac:dyDescent="0.2"/>
    <row r="593" s="327" customFormat="1" x14ac:dyDescent="0.2"/>
    <row r="594" s="327" customFormat="1" x14ac:dyDescent="0.2"/>
    <row r="595" s="327" customFormat="1" x14ac:dyDescent="0.2"/>
    <row r="596" s="327" customFormat="1" x14ac:dyDescent="0.2"/>
    <row r="597" s="327" customFormat="1" x14ac:dyDescent="0.2"/>
    <row r="598" s="327" customFormat="1" x14ac:dyDescent="0.2"/>
    <row r="599" s="327" customFormat="1" x14ac:dyDescent="0.2"/>
    <row r="600" s="327" customFormat="1" x14ac:dyDescent="0.2"/>
    <row r="601" s="327" customFormat="1" x14ac:dyDescent="0.2"/>
    <row r="602" s="327" customFormat="1" x14ac:dyDescent="0.2"/>
    <row r="603" s="327" customFormat="1" x14ac:dyDescent="0.2"/>
    <row r="604" s="327" customFormat="1" x14ac:dyDescent="0.2"/>
    <row r="605" s="327" customFormat="1" x14ac:dyDescent="0.2"/>
    <row r="606" s="327" customFormat="1" x14ac:dyDescent="0.2"/>
    <row r="607" s="327" customFormat="1" x14ac:dyDescent="0.2"/>
    <row r="608" s="327" customFormat="1" x14ac:dyDescent="0.2"/>
    <row r="609" s="327" customFormat="1" x14ac:dyDescent="0.2"/>
    <row r="610" s="327" customFormat="1" x14ac:dyDescent="0.2"/>
    <row r="611" s="327" customFormat="1" x14ac:dyDescent="0.2"/>
    <row r="612" s="327" customFormat="1" x14ac:dyDescent="0.2"/>
    <row r="613" s="327" customFormat="1" x14ac:dyDescent="0.2"/>
    <row r="614" s="327" customFormat="1" x14ac:dyDescent="0.2"/>
    <row r="615" s="327" customFormat="1" x14ac:dyDescent="0.2"/>
    <row r="616" s="327" customFormat="1" x14ac:dyDescent="0.2"/>
    <row r="617" s="327" customFormat="1" x14ac:dyDescent="0.2"/>
    <row r="618" s="327" customFormat="1" x14ac:dyDescent="0.2"/>
    <row r="619" s="327" customFormat="1" x14ac:dyDescent="0.2"/>
    <row r="620" s="327" customFormat="1" x14ac:dyDescent="0.2"/>
    <row r="621" s="327" customFormat="1" x14ac:dyDescent="0.2"/>
    <row r="622" s="327" customFormat="1" x14ac:dyDescent="0.2"/>
    <row r="623" s="327" customFormat="1" x14ac:dyDescent="0.2"/>
    <row r="624" s="327" customFormat="1" x14ac:dyDescent="0.2"/>
    <row r="625" s="327" customFormat="1" x14ac:dyDescent="0.2"/>
    <row r="626" s="327" customFormat="1" x14ac:dyDescent="0.2"/>
    <row r="627" s="327" customFormat="1" x14ac:dyDescent="0.2"/>
    <row r="628" s="327" customFormat="1" x14ac:dyDescent="0.2"/>
    <row r="629" s="327" customFormat="1" x14ac:dyDescent="0.2"/>
    <row r="630" s="327" customFormat="1" x14ac:dyDescent="0.2"/>
    <row r="631" s="327" customFormat="1" x14ac:dyDescent="0.2"/>
    <row r="632" s="327" customFormat="1" x14ac:dyDescent="0.2"/>
    <row r="633" s="327" customFormat="1" x14ac:dyDescent="0.2"/>
    <row r="634" s="327" customFormat="1" x14ac:dyDescent="0.2"/>
    <row r="635" s="327" customFormat="1" x14ac:dyDescent="0.2"/>
    <row r="636" s="327" customFormat="1" x14ac:dyDescent="0.2"/>
    <row r="637" s="327" customFormat="1" x14ac:dyDescent="0.2"/>
    <row r="638" s="327" customFormat="1" x14ac:dyDescent="0.2"/>
    <row r="639" s="327" customFormat="1" x14ac:dyDescent="0.2"/>
    <row r="640" s="327" customFormat="1" x14ac:dyDescent="0.2"/>
    <row r="641" s="327" customFormat="1" x14ac:dyDescent="0.2"/>
    <row r="642" s="327" customFormat="1" x14ac:dyDescent="0.2"/>
    <row r="643" s="327" customFormat="1" x14ac:dyDescent="0.2"/>
    <row r="644" s="327" customFormat="1" x14ac:dyDescent="0.2"/>
    <row r="645" s="327" customFormat="1" x14ac:dyDescent="0.2"/>
    <row r="646" s="327" customFormat="1" x14ac:dyDescent="0.2"/>
    <row r="647" s="327" customFormat="1" x14ac:dyDescent="0.2"/>
    <row r="648" s="327" customFormat="1" x14ac:dyDescent="0.2"/>
    <row r="649" s="327" customFormat="1" x14ac:dyDescent="0.2"/>
    <row r="650" s="327" customFormat="1" x14ac:dyDescent="0.2"/>
    <row r="651" s="327" customFormat="1" x14ac:dyDescent="0.2"/>
    <row r="652" s="327" customFormat="1" x14ac:dyDescent="0.2"/>
    <row r="653" s="327" customFormat="1" x14ac:dyDescent="0.2"/>
    <row r="654" s="327" customFormat="1" x14ac:dyDescent="0.2"/>
    <row r="655" s="327" customFormat="1" x14ac:dyDescent="0.2"/>
    <row r="656" s="327" customFormat="1" x14ac:dyDescent="0.2"/>
    <row r="657" s="327" customFormat="1" x14ac:dyDescent="0.2"/>
    <row r="658" s="327" customFormat="1" x14ac:dyDescent="0.2"/>
    <row r="659" s="327" customFormat="1" x14ac:dyDescent="0.2"/>
    <row r="660" s="327" customFormat="1" x14ac:dyDescent="0.2"/>
    <row r="661" s="327" customFormat="1" x14ac:dyDescent="0.2"/>
    <row r="662" s="327" customFormat="1" x14ac:dyDescent="0.2"/>
    <row r="663" s="327" customFormat="1" x14ac:dyDescent="0.2"/>
    <row r="664" s="327" customFormat="1" x14ac:dyDescent="0.2"/>
    <row r="665" s="327" customFormat="1" x14ac:dyDescent="0.2"/>
    <row r="666" s="327" customFormat="1" x14ac:dyDescent="0.2"/>
    <row r="667" s="327" customFormat="1" x14ac:dyDescent="0.2"/>
    <row r="668" s="327" customFormat="1" x14ac:dyDescent="0.2"/>
    <row r="669" s="327" customFormat="1" x14ac:dyDescent="0.2"/>
    <row r="670" s="327" customFormat="1" x14ac:dyDescent="0.2"/>
    <row r="671" s="327" customFormat="1" x14ac:dyDescent="0.2"/>
    <row r="672" s="327" customFormat="1" x14ac:dyDescent="0.2"/>
    <row r="673" s="327" customFormat="1" x14ac:dyDescent="0.2"/>
    <row r="674" s="327" customFormat="1" x14ac:dyDescent="0.2"/>
    <row r="675" s="327" customFormat="1" x14ac:dyDescent="0.2"/>
    <row r="676" s="327" customFormat="1" x14ac:dyDescent="0.2"/>
    <row r="677" s="327" customFormat="1" x14ac:dyDescent="0.2"/>
    <row r="678" s="327" customFormat="1" x14ac:dyDescent="0.2"/>
    <row r="679" s="327" customFormat="1" x14ac:dyDescent="0.2"/>
    <row r="680" s="327" customFormat="1" x14ac:dyDescent="0.2"/>
    <row r="681" s="327" customFormat="1" x14ac:dyDescent="0.2"/>
    <row r="682" s="327" customFormat="1" x14ac:dyDescent="0.2"/>
    <row r="683" s="327" customFormat="1" x14ac:dyDescent="0.2"/>
    <row r="684" s="327" customFormat="1" x14ac:dyDescent="0.2"/>
    <row r="685" s="327" customFormat="1" x14ac:dyDescent="0.2"/>
    <row r="686" s="327" customFormat="1" x14ac:dyDescent="0.2"/>
    <row r="687" s="327" customFormat="1" x14ac:dyDescent="0.2"/>
    <row r="688" s="327" customFormat="1" x14ac:dyDescent="0.2"/>
    <row r="689" s="327" customFormat="1" x14ac:dyDescent="0.2"/>
    <row r="690" s="327" customFormat="1" x14ac:dyDescent="0.2"/>
    <row r="691" s="327" customFormat="1" x14ac:dyDescent="0.2"/>
    <row r="692" s="327" customFormat="1" x14ac:dyDescent="0.2"/>
    <row r="693" s="327" customFormat="1" x14ac:dyDescent="0.2"/>
    <row r="694" s="327" customFormat="1" x14ac:dyDescent="0.2"/>
    <row r="695" s="327" customFormat="1" x14ac:dyDescent="0.2"/>
    <row r="696" s="327" customFormat="1" x14ac:dyDescent="0.2"/>
    <row r="697" s="327" customFormat="1" x14ac:dyDescent="0.2"/>
    <row r="698" s="327" customFormat="1" x14ac:dyDescent="0.2"/>
    <row r="699" s="327" customFormat="1" x14ac:dyDescent="0.2"/>
    <row r="700" s="327" customFormat="1" x14ac:dyDescent="0.2"/>
    <row r="701" s="327" customFormat="1" x14ac:dyDescent="0.2"/>
    <row r="702" s="327" customFormat="1" x14ac:dyDescent="0.2"/>
    <row r="703" s="327" customFormat="1" x14ac:dyDescent="0.2"/>
    <row r="704" s="327" customFormat="1" x14ac:dyDescent="0.2"/>
    <row r="705" s="327" customFormat="1" x14ac:dyDescent="0.2"/>
    <row r="706" s="327" customFormat="1" x14ac:dyDescent="0.2"/>
    <row r="707" s="327" customFormat="1" x14ac:dyDescent="0.2"/>
    <row r="708" s="327" customFormat="1" x14ac:dyDescent="0.2"/>
    <row r="709" s="327" customFormat="1" x14ac:dyDescent="0.2"/>
    <row r="710" s="327" customFormat="1" x14ac:dyDescent="0.2"/>
    <row r="711" s="327" customFormat="1" x14ac:dyDescent="0.2"/>
    <row r="712" s="327" customFormat="1" x14ac:dyDescent="0.2"/>
    <row r="713" s="327" customFormat="1" x14ac:dyDescent="0.2"/>
    <row r="714" s="327" customFormat="1" x14ac:dyDescent="0.2"/>
    <row r="715" s="327" customFormat="1" x14ac:dyDescent="0.2"/>
    <row r="716" s="327" customFormat="1" x14ac:dyDescent="0.2"/>
    <row r="717" s="327" customFormat="1" x14ac:dyDescent="0.2"/>
    <row r="718" s="327" customFormat="1" x14ac:dyDescent="0.2"/>
    <row r="719" s="327" customFormat="1" x14ac:dyDescent="0.2"/>
    <row r="720" s="327" customFormat="1" x14ac:dyDescent="0.2"/>
    <row r="721" s="327" customFormat="1" x14ac:dyDescent="0.2"/>
    <row r="722" s="327" customFormat="1" x14ac:dyDescent="0.2"/>
    <row r="723" s="327" customFormat="1" x14ac:dyDescent="0.2"/>
    <row r="724" s="327" customFormat="1" x14ac:dyDescent="0.2"/>
    <row r="725" s="327" customFormat="1" x14ac:dyDescent="0.2"/>
    <row r="726" s="327" customFormat="1" x14ac:dyDescent="0.2"/>
    <row r="727" s="327" customFormat="1" x14ac:dyDescent="0.2"/>
    <row r="728" s="327" customFormat="1" x14ac:dyDescent="0.2"/>
    <row r="729" s="327" customFormat="1" x14ac:dyDescent="0.2"/>
    <row r="730" s="327" customFormat="1" x14ac:dyDescent="0.2"/>
    <row r="731" s="327" customFormat="1" x14ac:dyDescent="0.2"/>
    <row r="732" s="327" customFormat="1" x14ac:dyDescent="0.2"/>
    <row r="733" s="327" customFormat="1" x14ac:dyDescent="0.2"/>
    <row r="734" s="327" customFormat="1" x14ac:dyDescent="0.2"/>
    <row r="735" s="327" customFormat="1" x14ac:dyDescent="0.2"/>
    <row r="736" s="327" customFormat="1" x14ac:dyDescent="0.2"/>
    <row r="737" s="327" customFormat="1" x14ac:dyDescent="0.2"/>
    <row r="738" s="327" customFormat="1" x14ac:dyDescent="0.2"/>
    <row r="739" s="327" customFormat="1" x14ac:dyDescent="0.2"/>
    <row r="740" s="327" customFormat="1" x14ac:dyDescent="0.2"/>
    <row r="741" s="327" customFormat="1" x14ac:dyDescent="0.2"/>
    <row r="742" s="327" customFormat="1" x14ac:dyDescent="0.2"/>
    <row r="743" s="327" customFormat="1" x14ac:dyDescent="0.2"/>
    <row r="744" s="327" customFormat="1" x14ac:dyDescent="0.2"/>
    <row r="745" s="327" customFormat="1" x14ac:dyDescent="0.2"/>
    <row r="746" s="327" customFormat="1" x14ac:dyDescent="0.2"/>
    <row r="747" s="327" customFormat="1" x14ac:dyDescent="0.2"/>
    <row r="748" s="327" customFormat="1" x14ac:dyDescent="0.2"/>
    <row r="749" s="327" customFormat="1" x14ac:dyDescent="0.2"/>
    <row r="750" s="327" customFormat="1" x14ac:dyDescent="0.2"/>
    <row r="751" s="327" customFormat="1" x14ac:dyDescent="0.2"/>
    <row r="752" s="327" customFormat="1" x14ac:dyDescent="0.2"/>
    <row r="753" s="327" customFormat="1" x14ac:dyDescent="0.2"/>
    <row r="754" s="327" customFormat="1" x14ac:dyDescent="0.2"/>
    <row r="755" s="327" customFormat="1" x14ac:dyDescent="0.2"/>
    <row r="756" s="327" customFormat="1" x14ac:dyDescent="0.2"/>
    <row r="757" s="327" customFormat="1" x14ac:dyDescent="0.2"/>
    <row r="758" s="327" customFormat="1" x14ac:dyDescent="0.2"/>
    <row r="759" s="327" customFormat="1" x14ac:dyDescent="0.2"/>
    <row r="760" s="327" customFormat="1" x14ac:dyDescent="0.2"/>
    <row r="761" s="327" customFormat="1" x14ac:dyDescent="0.2"/>
    <row r="762" s="327" customFormat="1" x14ac:dyDescent="0.2"/>
    <row r="763" s="327" customFormat="1" x14ac:dyDescent="0.2"/>
    <row r="764" s="327" customFormat="1" x14ac:dyDescent="0.2"/>
    <row r="765" s="327" customFormat="1" x14ac:dyDescent="0.2"/>
    <row r="766" s="327" customFormat="1" x14ac:dyDescent="0.2"/>
    <row r="767" s="327" customFormat="1" x14ac:dyDescent="0.2"/>
    <row r="768" s="327" customFormat="1" x14ac:dyDescent="0.2"/>
    <row r="769" s="327" customFormat="1" x14ac:dyDescent="0.2"/>
    <row r="770" s="327" customFormat="1" x14ac:dyDescent="0.2"/>
    <row r="771" s="327" customFormat="1" x14ac:dyDescent="0.2"/>
    <row r="772" s="327" customFormat="1" x14ac:dyDescent="0.2"/>
    <row r="773" s="327" customFormat="1" x14ac:dyDescent="0.2"/>
    <row r="774" s="327" customFormat="1" x14ac:dyDescent="0.2"/>
    <row r="775" s="327" customFormat="1" x14ac:dyDescent="0.2"/>
    <row r="776" s="327" customFormat="1" x14ac:dyDescent="0.2"/>
    <row r="777" s="327" customFormat="1" x14ac:dyDescent="0.2"/>
    <row r="778" s="327" customFormat="1" x14ac:dyDescent="0.2"/>
    <row r="779" s="327" customFormat="1" x14ac:dyDescent="0.2"/>
    <row r="780" s="327" customFormat="1" x14ac:dyDescent="0.2"/>
    <row r="781" s="327" customFormat="1" x14ac:dyDescent="0.2"/>
    <row r="782" s="327" customFormat="1" x14ac:dyDescent="0.2"/>
    <row r="783" s="327" customFormat="1" x14ac:dyDescent="0.2"/>
    <row r="784" s="327" customFormat="1" x14ac:dyDescent="0.2"/>
    <row r="785" s="327" customFormat="1" x14ac:dyDescent="0.2"/>
    <row r="786" s="327" customFormat="1" x14ac:dyDescent="0.2"/>
    <row r="787" s="327" customFormat="1" x14ac:dyDescent="0.2"/>
    <row r="788" s="327" customFormat="1" x14ac:dyDescent="0.2"/>
    <row r="789" s="327" customFormat="1" x14ac:dyDescent="0.2"/>
    <row r="790" s="327" customFormat="1" x14ac:dyDescent="0.2"/>
    <row r="791" s="327" customFormat="1" x14ac:dyDescent="0.2"/>
    <row r="792" s="327" customFormat="1" x14ac:dyDescent="0.2"/>
    <row r="793" s="327" customFormat="1" x14ac:dyDescent="0.2"/>
    <row r="794" s="327" customFormat="1" x14ac:dyDescent="0.2"/>
    <row r="795" s="327" customFormat="1" x14ac:dyDescent="0.2"/>
    <row r="796" s="327" customFormat="1" x14ac:dyDescent="0.2"/>
    <row r="797" s="327" customFormat="1" x14ac:dyDescent="0.2"/>
    <row r="798" s="327" customFormat="1" x14ac:dyDescent="0.2"/>
    <row r="799" s="327" customFormat="1" x14ac:dyDescent="0.2"/>
    <row r="800" s="327" customFormat="1" x14ac:dyDescent="0.2"/>
    <row r="801" s="327" customFormat="1" x14ac:dyDescent="0.2"/>
    <row r="802" s="327" customFormat="1" x14ac:dyDescent="0.2"/>
    <row r="803" s="327" customFormat="1" x14ac:dyDescent="0.2"/>
    <row r="804" s="327" customFormat="1" x14ac:dyDescent="0.2"/>
    <row r="805" s="327" customFormat="1" x14ac:dyDescent="0.2"/>
    <row r="806" s="327" customFormat="1" x14ac:dyDescent="0.2"/>
    <row r="807" s="327" customFormat="1" x14ac:dyDescent="0.2"/>
    <row r="808" s="327" customFormat="1" x14ac:dyDescent="0.2"/>
    <row r="809" s="327" customFormat="1" x14ac:dyDescent="0.2"/>
    <row r="810" s="327" customFormat="1" x14ac:dyDescent="0.2"/>
    <row r="811" s="327" customFormat="1" x14ac:dyDescent="0.2"/>
    <row r="812" s="327" customFormat="1" x14ac:dyDescent="0.2"/>
    <row r="813" s="327" customFormat="1" x14ac:dyDescent="0.2"/>
    <row r="814" s="327" customFormat="1" x14ac:dyDescent="0.2"/>
    <row r="815" s="327" customFormat="1" x14ac:dyDescent="0.2"/>
    <row r="816" s="327" customFormat="1" x14ac:dyDescent="0.2"/>
    <row r="817" s="327" customFormat="1" x14ac:dyDescent="0.2"/>
    <row r="818" s="327" customFormat="1" x14ac:dyDescent="0.2"/>
    <row r="819" s="327" customFormat="1" x14ac:dyDescent="0.2"/>
    <row r="820" s="327" customFormat="1" x14ac:dyDescent="0.2"/>
    <row r="821" s="327" customFormat="1" x14ac:dyDescent="0.2"/>
    <row r="822" s="327" customFormat="1" x14ac:dyDescent="0.2"/>
    <row r="823" s="327" customFormat="1" x14ac:dyDescent="0.2"/>
    <row r="824" s="327" customFormat="1" x14ac:dyDescent="0.2"/>
    <row r="825" s="327" customFormat="1" x14ac:dyDescent="0.2"/>
    <row r="826" s="327" customFormat="1" x14ac:dyDescent="0.2"/>
    <row r="827" s="327" customFormat="1" x14ac:dyDescent="0.2"/>
    <row r="828" s="327" customFormat="1" x14ac:dyDescent="0.2"/>
    <row r="829" s="327" customFormat="1" x14ac:dyDescent="0.2"/>
    <row r="830" s="327" customFormat="1" x14ac:dyDescent="0.2"/>
    <row r="831" s="327" customFormat="1" x14ac:dyDescent="0.2"/>
    <row r="832" s="327" customFormat="1" x14ac:dyDescent="0.2"/>
    <row r="833" s="327" customFormat="1" x14ac:dyDescent="0.2"/>
    <row r="834" s="327" customFormat="1" x14ac:dyDescent="0.2"/>
    <row r="835" s="327" customFormat="1" x14ac:dyDescent="0.2"/>
    <row r="836" s="327" customFormat="1" x14ac:dyDescent="0.2"/>
    <row r="837" s="327" customFormat="1" x14ac:dyDescent="0.2"/>
    <row r="838" s="327" customFormat="1" x14ac:dyDescent="0.2"/>
    <row r="839" s="327" customFormat="1" x14ac:dyDescent="0.2"/>
    <row r="840" s="327" customFormat="1" x14ac:dyDescent="0.2"/>
    <row r="841" s="327" customFormat="1" x14ac:dyDescent="0.2"/>
    <row r="842" s="327" customFormat="1" x14ac:dyDescent="0.2"/>
    <row r="843" s="327" customFormat="1" x14ac:dyDescent="0.2"/>
    <row r="844" s="327" customFormat="1" x14ac:dyDescent="0.2"/>
    <row r="845" s="327" customFormat="1" x14ac:dyDescent="0.2"/>
    <row r="846" s="327" customFormat="1" x14ac:dyDescent="0.2"/>
    <row r="847" s="327" customFormat="1" x14ac:dyDescent="0.2"/>
    <row r="848" s="327" customFormat="1" x14ac:dyDescent="0.2"/>
    <row r="849" s="327" customFormat="1" x14ac:dyDescent="0.2"/>
    <row r="850" s="327" customFormat="1" x14ac:dyDescent="0.2"/>
    <row r="851" s="327" customFormat="1" x14ac:dyDescent="0.2"/>
    <row r="852" s="327" customFormat="1" x14ac:dyDescent="0.2"/>
    <row r="853" s="327" customFormat="1" x14ac:dyDescent="0.2"/>
    <row r="854" s="327" customFormat="1" x14ac:dyDescent="0.2"/>
    <row r="855" s="327" customFormat="1" x14ac:dyDescent="0.2"/>
    <row r="856" s="327" customFormat="1" x14ac:dyDescent="0.2"/>
    <row r="857" s="327" customFormat="1" x14ac:dyDescent="0.2"/>
    <row r="858" s="327" customFormat="1" x14ac:dyDescent="0.2"/>
    <row r="859" s="327" customFormat="1" x14ac:dyDescent="0.2"/>
    <row r="860" s="327" customFormat="1" x14ac:dyDescent="0.2"/>
    <row r="861" s="327" customFormat="1" x14ac:dyDescent="0.2"/>
    <row r="862" s="327" customFormat="1" x14ac:dyDescent="0.2"/>
    <row r="863" s="327" customFormat="1" x14ac:dyDescent="0.2"/>
    <row r="864" s="327" customFormat="1" x14ac:dyDescent="0.2"/>
    <row r="865" s="327" customFormat="1" x14ac:dyDescent="0.2"/>
    <row r="866" s="327" customFormat="1" x14ac:dyDescent="0.2"/>
    <row r="867" s="327" customFormat="1" x14ac:dyDescent="0.2"/>
    <row r="868" s="327" customFormat="1" x14ac:dyDescent="0.2"/>
    <row r="869" s="327" customFormat="1" x14ac:dyDescent="0.2"/>
    <row r="870" s="327" customFormat="1" x14ac:dyDescent="0.2"/>
    <row r="871" s="327" customFormat="1" x14ac:dyDescent="0.2"/>
    <row r="872" s="327" customFormat="1" x14ac:dyDescent="0.2"/>
    <row r="873" s="327" customFormat="1" x14ac:dyDescent="0.2"/>
    <row r="874" s="327" customFormat="1" x14ac:dyDescent="0.2"/>
    <row r="875" s="327" customFormat="1" x14ac:dyDescent="0.2"/>
    <row r="876" s="327" customFormat="1" x14ac:dyDescent="0.2"/>
    <row r="877" s="327" customFormat="1" x14ac:dyDescent="0.2"/>
    <row r="878" s="327" customFormat="1" x14ac:dyDescent="0.2"/>
    <row r="879" s="327" customFormat="1" x14ac:dyDescent="0.2"/>
    <row r="880" s="327" customFormat="1" x14ac:dyDescent="0.2"/>
    <row r="881" s="327" customFormat="1" x14ac:dyDescent="0.2"/>
    <row r="882" s="327" customFormat="1" x14ac:dyDescent="0.2"/>
    <row r="883" s="327" customFormat="1" x14ac:dyDescent="0.2"/>
    <row r="884" s="327" customFormat="1" x14ac:dyDescent="0.2"/>
    <row r="885" s="327" customFormat="1" x14ac:dyDescent="0.2"/>
    <row r="886" s="327" customFormat="1" x14ac:dyDescent="0.2"/>
    <row r="887" s="327" customFormat="1" x14ac:dyDescent="0.2"/>
    <row r="888" s="327" customFormat="1" x14ac:dyDescent="0.2"/>
    <row r="889" s="327" customFormat="1" x14ac:dyDescent="0.2"/>
    <row r="890" s="327" customFormat="1" x14ac:dyDescent="0.2"/>
    <row r="891" s="327" customFormat="1" x14ac:dyDescent="0.2"/>
    <row r="892" s="327" customFormat="1" x14ac:dyDescent="0.2"/>
    <row r="893" s="327" customFormat="1" x14ac:dyDescent="0.2"/>
    <row r="894" s="327" customFormat="1" x14ac:dyDescent="0.2"/>
    <row r="895" s="327" customFormat="1" x14ac:dyDescent="0.2"/>
    <row r="896" s="327" customFormat="1" x14ac:dyDescent="0.2"/>
    <row r="897" s="327" customFormat="1" x14ac:dyDescent="0.2"/>
    <row r="898" s="327" customFormat="1" x14ac:dyDescent="0.2"/>
    <row r="899" s="327" customFormat="1" x14ac:dyDescent="0.2"/>
    <row r="900" s="327" customFormat="1" x14ac:dyDescent="0.2"/>
    <row r="901" s="327" customFormat="1" x14ac:dyDescent="0.2"/>
    <row r="902" s="327" customFormat="1" x14ac:dyDescent="0.2"/>
    <row r="903" s="327" customFormat="1" x14ac:dyDescent="0.2"/>
    <row r="904" s="327" customFormat="1" x14ac:dyDescent="0.2"/>
    <row r="905" s="327" customFormat="1" x14ac:dyDescent="0.2"/>
    <row r="906" s="327" customFormat="1" x14ac:dyDescent="0.2"/>
    <row r="907" s="327" customFormat="1" x14ac:dyDescent="0.2"/>
    <row r="908" s="327" customFormat="1" x14ac:dyDescent="0.2"/>
    <row r="909" s="327" customFormat="1" x14ac:dyDescent="0.2"/>
    <row r="910" s="327" customFormat="1" x14ac:dyDescent="0.2"/>
    <row r="911" s="327" customFormat="1" x14ac:dyDescent="0.2"/>
    <row r="912" s="327" customFormat="1" x14ac:dyDescent="0.2"/>
    <row r="913" s="327" customFormat="1" x14ac:dyDescent="0.2"/>
    <row r="914" s="327" customFormat="1" x14ac:dyDescent="0.2"/>
    <row r="915" s="327" customFormat="1" x14ac:dyDescent="0.2"/>
    <row r="916" s="327" customFormat="1" x14ac:dyDescent="0.2"/>
    <row r="917" s="327" customFormat="1" x14ac:dyDescent="0.2"/>
    <row r="918" s="327" customFormat="1" x14ac:dyDescent="0.2"/>
    <row r="919" s="327" customFormat="1" x14ac:dyDescent="0.2"/>
    <row r="920" s="327" customFormat="1" x14ac:dyDescent="0.2"/>
    <row r="921" s="327" customFormat="1" x14ac:dyDescent="0.2"/>
    <row r="922" s="327" customFormat="1" x14ac:dyDescent="0.2"/>
    <row r="923" s="327" customFormat="1" x14ac:dyDescent="0.2"/>
    <row r="924" s="327" customFormat="1" x14ac:dyDescent="0.2"/>
    <row r="925" s="327" customFormat="1" x14ac:dyDescent="0.2"/>
    <row r="926" s="327" customFormat="1" x14ac:dyDescent="0.2"/>
    <row r="927" s="327" customFormat="1" x14ac:dyDescent="0.2"/>
    <row r="928" s="327" customFormat="1" x14ac:dyDescent="0.2"/>
    <row r="929" s="327" customFormat="1" x14ac:dyDescent="0.2"/>
    <row r="930" s="327" customFormat="1" x14ac:dyDescent="0.2"/>
    <row r="931" s="327" customFormat="1" x14ac:dyDescent="0.2"/>
    <row r="932" s="327" customFormat="1" x14ac:dyDescent="0.2"/>
    <row r="933" s="327" customFormat="1" x14ac:dyDescent="0.2"/>
    <row r="934" s="327" customFormat="1" x14ac:dyDescent="0.2"/>
    <row r="935" s="327" customFormat="1" x14ac:dyDescent="0.2"/>
    <row r="936" s="327" customFormat="1" x14ac:dyDescent="0.2"/>
    <row r="937" s="327" customFormat="1" x14ac:dyDescent="0.2"/>
    <row r="938" s="327" customFormat="1" x14ac:dyDescent="0.2"/>
    <row r="939" s="327" customFormat="1" x14ac:dyDescent="0.2"/>
    <row r="940" s="327" customFormat="1" x14ac:dyDescent="0.2"/>
    <row r="941" s="327" customFormat="1" x14ac:dyDescent="0.2"/>
    <row r="942" s="327" customFormat="1" x14ac:dyDescent="0.2"/>
    <row r="943" s="327" customFormat="1" x14ac:dyDescent="0.2"/>
    <row r="944" s="327" customFormat="1" x14ac:dyDescent="0.2"/>
    <row r="945" s="327" customFormat="1" x14ac:dyDescent="0.2"/>
    <row r="946" s="327" customFormat="1" x14ac:dyDescent="0.2"/>
    <row r="947" s="327" customFormat="1" x14ac:dyDescent="0.2"/>
    <row r="948" s="327" customFormat="1" x14ac:dyDescent="0.2"/>
    <row r="949" s="327" customFormat="1" x14ac:dyDescent="0.2"/>
    <row r="950" s="327" customFormat="1" x14ac:dyDescent="0.2"/>
    <row r="951" s="327" customFormat="1" x14ac:dyDescent="0.2"/>
    <row r="952" s="327" customFormat="1" x14ac:dyDescent="0.2"/>
    <row r="953" s="327" customFormat="1" x14ac:dyDescent="0.2"/>
    <row r="954" s="327" customFormat="1" x14ac:dyDescent="0.2"/>
    <row r="955" s="327" customFormat="1" x14ac:dyDescent="0.2"/>
    <row r="956" s="327" customFormat="1" x14ac:dyDescent="0.2"/>
    <row r="957" s="327" customFormat="1" x14ac:dyDescent="0.2"/>
    <row r="958" s="327" customFormat="1" x14ac:dyDescent="0.2"/>
    <row r="959" s="327" customFormat="1" x14ac:dyDescent="0.2"/>
    <row r="960" s="327" customFormat="1" x14ac:dyDescent="0.2"/>
    <row r="961" s="327" customFormat="1" x14ac:dyDescent="0.2"/>
    <row r="962" s="327" customFormat="1" x14ac:dyDescent="0.2"/>
    <row r="963" s="327" customFormat="1" x14ac:dyDescent="0.2"/>
    <row r="964" s="327" customFormat="1" x14ac:dyDescent="0.2"/>
    <row r="965" s="327" customFormat="1" x14ac:dyDescent="0.2"/>
    <row r="966" s="327" customFormat="1" x14ac:dyDescent="0.2"/>
    <row r="967" s="327" customFormat="1" x14ac:dyDescent="0.2"/>
    <row r="968" s="327" customFormat="1" x14ac:dyDescent="0.2"/>
    <row r="969" s="327" customFormat="1" x14ac:dyDescent="0.2"/>
    <row r="970" s="327" customFormat="1" x14ac:dyDescent="0.2"/>
    <row r="971" s="327" customFormat="1" x14ac:dyDescent="0.2"/>
    <row r="972" s="327" customFormat="1" x14ac:dyDescent="0.2"/>
    <row r="973" s="327" customFormat="1" x14ac:dyDescent="0.2"/>
    <row r="974" s="327" customFormat="1" x14ac:dyDescent="0.2"/>
    <row r="975" s="327" customFormat="1" x14ac:dyDescent="0.2"/>
    <row r="976" s="327" customFormat="1" x14ac:dyDescent="0.2"/>
    <row r="977" s="327" customFormat="1" x14ac:dyDescent="0.2"/>
    <row r="978" s="327" customFormat="1" x14ac:dyDescent="0.2"/>
    <row r="979" s="327" customFormat="1" x14ac:dyDescent="0.2"/>
    <row r="980" s="327" customFormat="1" x14ac:dyDescent="0.2"/>
    <row r="981" s="327" customFormat="1" x14ac:dyDescent="0.2"/>
    <row r="982" s="327" customFormat="1" x14ac:dyDescent="0.2"/>
    <row r="983" s="327" customFormat="1" x14ac:dyDescent="0.2"/>
    <row r="984" s="327" customFormat="1" x14ac:dyDescent="0.2"/>
    <row r="985" s="327" customFormat="1" x14ac:dyDescent="0.2"/>
    <row r="986" s="327" customFormat="1" x14ac:dyDescent="0.2"/>
    <row r="987" s="327" customFormat="1" x14ac:dyDescent="0.2"/>
    <row r="988" s="327" customFormat="1" x14ac:dyDescent="0.2"/>
    <row r="989" s="327" customFormat="1" x14ac:dyDescent="0.2"/>
    <row r="990" s="327" customFormat="1" x14ac:dyDescent="0.2"/>
    <row r="991" s="327" customFormat="1" x14ac:dyDescent="0.2"/>
    <row r="992" s="327" customFormat="1" x14ac:dyDescent="0.2"/>
    <row r="993" s="327" customFormat="1" x14ac:dyDescent="0.2"/>
    <row r="994" s="327" customFormat="1" x14ac:dyDescent="0.2"/>
    <row r="995" s="327" customFormat="1" x14ac:dyDescent="0.2"/>
    <row r="996" s="327" customFormat="1" x14ac:dyDescent="0.2"/>
    <row r="997" s="327" customFormat="1" x14ac:dyDescent="0.2"/>
    <row r="998" s="327" customFormat="1" x14ac:dyDescent="0.2"/>
    <row r="999" s="327" customFormat="1" x14ac:dyDescent="0.2"/>
    <row r="1000" s="327" customFormat="1" x14ac:dyDescent="0.2"/>
    <row r="1001" s="327" customFormat="1" x14ac:dyDescent="0.2"/>
    <row r="1002" s="327" customFormat="1" x14ac:dyDescent="0.2"/>
    <row r="1003" s="327" customFormat="1" x14ac:dyDescent="0.2"/>
    <row r="1004" s="327" customFormat="1" x14ac:dyDescent="0.2"/>
    <row r="1005" s="327" customFormat="1" x14ac:dyDescent="0.2"/>
    <row r="1006" s="327" customFormat="1" x14ac:dyDescent="0.2"/>
    <row r="1007" s="327" customFormat="1" x14ac:dyDescent="0.2"/>
    <row r="1008" s="327" customFormat="1" x14ac:dyDescent="0.2"/>
    <row r="1009" s="327" customFormat="1" x14ac:dyDescent="0.2"/>
    <row r="1010" s="327" customFormat="1" x14ac:dyDescent="0.2"/>
    <row r="1011" s="327" customFormat="1" x14ac:dyDescent="0.2"/>
    <row r="1012" s="327" customFormat="1" x14ac:dyDescent="0.2"/>
    <row r="1013" s="327" customFormat="1" x14ac:dyDescent="0.2"/>
    <row r="1014" s="327" customFormat="1" x14ac:dyDescent="0.2"/>
    <row r="1015" s="327" customFormat="1" x14ac:dyDescent="0.2"/>
    <row r="1016" s="327" customFormat="1" x14ac:dyDescent="0.2"/>
    <row r="1017" s="327" customFormat="1" x14ac:dyDescent="0.2"/>
    <row r="1018" s="327" customFormat="1" x14ac:dyDescent="0.2"/>
    <row r="1019" s="327" customFormat="1" x14ac:dyDescent="0.2"/>
    <row r="1020" s="327" customFormat="1" x14ac:dyDescent="0.2"/>
    <row r="1021" s="327" customFormat="1" x14ac:dyDescent="0.2"/>
    <row r="1022" s="327" customFormat="1" x14ac:dyDescent="0.2"/>
    <row r="1023" s="327" customFormat="1" x14ac:dyDescent="0.2"/>
    <row r="1024" s="327" customFormat="1" x14ac:dyDescent="0.2"/>
    <row r="1025" s="327" customFormat="1" x14ac:dyDescent="0.2"/>
    <row r="1026" s="327" customFormat="1" x14ac:dyDescent="0.2"/>
    <row r="1027" s="327" customFormat="1" x14ac:dyDescent="0.2"/>
    <row r="1028" s="327" customFormat="1" x14ac:dyDescent="0.2"/>
    <row r="1029" s="327" customFormat="1" x14ac:dyDescent="0.2"/>
    <row r="1030" s="327" customFormat="1" x14ac:dyDescent="0.2"/>
    <row r="1031" s="327" customFormat="1" x14ac:dyDescent="0.2"/>
    <row r="1032" s="327" customFormat="1" x14ac:dyDescent="0.2"/>
    <row r="1033" s="327" customFormat="1" x14ac:dyDescent="0.2"/>
    <row r="1034" s="327" customFormat="1" x14ac:dyDescent="0.2"/>
    <row r="1035" s="327" customFormat="1" x14ac:dyDescent="0.2"/>
    <row r="1036" s="327" customFormat="1" x14ac:dyDescent="0.2"/>
    <row r="1037" s="327" customFormat="1" x14ac:dyDescent="0.2"/>
    <row r="1038" s="327" customFormat="1" x14ac:dyDescent="0.2"/>
    <row r="1039" s="327" customFormat="1" x14ac:dyDescent="0.2"/>
    <row r="1040" s="327" customFormat="1" x14ac:dyDescent="0.2"/>
    <row r="1041" s="327" customFormat="1" x14ac:dyDescent="0.2"/>
    <row r="1042" s="327" customFormat="1" x14ac:dyDescent="0.2"/>
    <row r="1043" s="327" customFormat="1" x14ac:dyDescent="0.2"/>
    <row r="1044" s="327" customFormat="1" x14ac:dyDescent="0.2"/>
    <row r="1045" s="327" customFormat="1" x14ac:dyDescent="0.2"/>
    <row r="1046" s="327" customFormat="1" x14ac:dyDescent="0.2"/>
    <row r="1047" s="327" customFormat="1" x14ac:dyDescent="0.2"/>
    <row r="1048" s="327" customFormat="1" x14ac:dyDescent="0.2"/>
    <row r="1049" s="327" customFormat="1" x14ac:dyDescent="0.2"/>
    <row r="1050" s="327" customFormat="1" x14ac:dyDescent="0.2"/>
    <row r="1051" s="327" customFormat="1" x14ac:dyDescent="0.2"/>
    <row r="1052" s="327" customFormat="1" x14ac:dyDescent="0.2"/>
    <row r="1053" s="327" customFormat="1" x14ac:dyDescent="0.2"/>
    <row r="1054" s="327" customFormat="1" x14ac:dyDescent="0.2"/>
    <row r="1055" s="327" customFormat="1" x14ac:dyDescent="0.2"/>
    <row r="1056" s="327" customFormat="1" x14ac:dyDescent="0.2"/>
    <row r="1057" s="327" customFormat="1" x14ac:dyDescent="0.2"/>
    <row r="1058" s="327" customFormat="1" x14ac:dyDescent="0.2"/>
    <row r="1059" s="327" customFormat="1" x14ac:dyDescent="0.2"/>
    <row r="1060" s="327" customFormat="1" x14ac:dyDescent="0.2"/>
    <row r="1061" s="327" customFormat="1" x14ac:dyDescent="0.2"/>
    <row r="1062" s="327" customFormat="1" x14ac:dyDescent="0.2"/>
    <row r="1063" s="327" customFormat="1" x14ac:dyDescent="0.2"/>
    <row r="1064" s="327" customFormat="1" x14ac:dyDescent="0.2"/>
    <row r="1065" s="327" customFormat="1" x14ac:dyDescent="0.2"/>
    <row r="1066" s="327" customFormat="1" x14ac:dyDescent="0.2"/>
    <row r="1067" s="327" customFormat="1" x14ac:dyDescent="0.2"/>
    <row r="1068" s="327" customFormat="1" x14ac:dyDescent="0.2"/>
    <row r="1069" s="327" customFormat="1" x14ac:dyDescent="0.2"/>
    <row r="1070" s="327" customFormat="1" x14ac:dyDescent="0.2"/>
    <row r="1071" s="327" customFormat="1" x14ac:dyDescent="0.2"/>
    <row r="1072" s="327" customFormat="1" x14ac:dyDescent="0.2"/>
    <row r="1073" s="327" customFormat="1" x14ac:dyDescent="0.2"/>
    <row r="1074" s="327" customFormat="1" x14ac:dyDescent="0.2"/>
    <row r="1075" s="327" customFormat="1" x14ac:dyDescent="0.2"/>
    <row r="1076" s="327" customFormat="1" x14ac:dyDescent="0.2"/>
    <row r="1077" s="327" customFormat="1" x14ac:dyDescent="0.2"/>
    <row r="1078" s="327" customFormat="1" x14ac:dyDescent="0.2"/>
    <row r="1079" s="327" customFormat="1" x14ac:dyDescent="0.2"/>
    <row r="1080" s="327" customFormat="1" x14ac:dyDescent="0.2"/>
    <row r="1081" s="327" customFormat="1" x14ac:dyDescent="0.2"/>
    <row r="1082" s="327" customFormat="1" x14ac:dyDescent="0.2"/>
    <row r="1083" s="327" customFormat="1" x14ac:dyDescent="0.2"/>
    <row r="1084" s="327" customFormat="1" x14ac:dyDescent="0.2"/>
    <row r="1085" s="327" customFormat="1" x14ac:dyDescent="0.2"/>
    <row r="1086" s="327" customFormat="1" x14ac:dyDescent="0.2"/>
    <row r="1087" s="327" customFormat="1" x14ac:dyDescent="0.2"/>
    <row r="1088" s="327" customFormat="1" x14ac:dyDescent="0.2"/>
    <row r="1089" s="327" customFormat="1" x14ac:dyDescent="0.2"/>
    <row r="1090" s="327" customFormat="1" x14ac:dyDescent="0.2"/>
    <row r="1091" s="327" customFormat="1" x14ac:dyDescent="0.2"/>
    <row r="1092" s="327" customFormat="1" x14ac:dyDescent="0.2"/>
    <row r="1093" s="327" customFormat="1" x14ac:dyDescent="0.2"/>
    <row r="1094" s="327" customFormat="1" x14ac:dyDescent="0.2"/>
    <row r="1095" s="327" customFormat="1" x14ac:dyDescent="0.2"/>
    <row r="1096" s="327" customFormat="1" x14ac:dyDescent="0.2"/>
    <row r="1097" s="327" customFormat="1" x14ac:dyDescent="0.2"/>
    <row r="1098" s="327" customFormat="1" x14ac:dyDescent="0.2"/>
    <row r="1099" s="327" customFormat="1" x14ac:dyDescent="0.2"/>
    <row r="1100" s="327" customFormat="1" x14ac:dyDescent="0.2"/>
    <row r="1101" s="327" customFormat="1" x14ac:dyDescent="0.2"/>
    <row r="1102" s="327" customFormat="1" x14ac:dyDescent="0.2"/>
    <row r="1103" s="327" customFormat="1" x14ac:dyDescent="0.2"/>
    <row r="1104" s="327" customFormat="1" x14ac:dyDescent="0.2"/>
    <row r="1105" s="327" customFormat="1" x14ac:dyDescent="0.2"/>
    <row r="1106" s="327" customFormat="1" x14ac:dyDescent="0.2"/>
    <row r="1107" s="327" customFormat="1" x14ac:dyDescent="0.2"/>
    <row r="1108" s="327" customFormat="1" x14ac:dyDescent="0.2"/>
    <row r="1109" s="327" customFormat="1" x14ac:dyDescent="0.2"/>
    <row r="1110" s="327" customFormat="1" x14ac:dyDescent="0.2"/>
    <row r="1111" s="327" customFormat="1" x14ac:dyDescent="0.2"/>
    <row r="1112" s="327" customFormat="1" x14ac:dyDescent="0.2"/>
    <row r="1113" s="327" customFormat="1" x14ac:dyDescent="0.2"/>
    <row r="1114" s="327" customFormat="1" x14ac:dyDescent="0.2"/>
    <row r="1115" s="327" customFormat="1" x14ac:dyDescent="0.2"/>
    <row r="1116" s="327" customFormat="1" x14ac:dyDescent="0.2"/>
    <row r="1117" s="327" customFormat="1" x14ac:dyDescent="0.2"/>
    <row r="1118" s="327" customFormat="1" x14ac:dyDescent="0.2"/>
    <row r="1119" s="327" customFormat="1" x14ac:dyDescent="0.2"/>
    <row r="1120" s="327" customFormat="1" x14ac:dyDescent="0.2"/>
    <row r="1121" s="327" customFormat="1" x14ac:dyDescent="0.2"/>
    <row r="1122" s="327" customFormat="1" x14ac:dyDescent="0.2"/>
    <row r="1123" s="327" customFormat="1" x14ac:dyDescent="0.2"/>
    <row r="1124" s="327" customFormat="1" x14ac:dyDescent="0.2"/>
    <row r="1125" s="327" customFormat="1" x14ac:dyDescent="0.2"/>
    <row r="1126" s="327" customFormat="1" x14ac:dyDescent="0.2"/>
    <row r="1127" s="327" customFormat="1" x14ac:dyDescent="0.2"/>
    <row r="1128" s="327" customFormat="1" x14ac:dyDescent="0.2"/>
    <row r="1129" s="327" customFormat="1" x14ac:dyDescent="0.2"/>
    <row r="1130" s="327" customFormat="1" x14ac:dyDescent="0.2"/>
    <row r="1131" s="327" customFormat="1" x14ac:dyDescent="0.2"/>
    <row r="1132" s="327" customFormat="1" x14ac:dyDescent="0.2"/>
    <row r="1133" s="327" customFormat="1" x14ac:dyDescent="0.2"/>
    <row r="1134" s="327" customFormat="1" x14ac:dyDescent="0.2"/>
    <row r="1135" s="327" customFormat="1" x14ac:dyDescent="0.2"/>
    <row r="1136" s="327" customFormat="1" x14ac:dyDescent="0.2"/>
    <row r="1137" s="327" customFormat="1" x14ac:dyDescent="0.2"/>
    <row r="1138" s="327" customFormat="1" x14ac:dyDescent="0.2"/>
    <row r="1139" s="327" customFormat="1" x14ac:dyDescent="0.2"/>
    <row r="1140" s="327" customFormat="1" x14ac:dyDescent="0.2"/>
    <row r="1141" s="327" customFormat="1" x14ac:dyDescent="0.2"/>
    <row r="1142" s="327" customFormat="1" x14ac:dyDescent="0.2"/>
    <row r="1143" s="327" customFormat="1" x14ac:dyDescent="0.2"/>
    <row r="1144" s="327" customFormat="1" x14ac:dyDescent="0.2"/>
    <row r="1145" s="327" customFormat="1" x14ac:dyDescent="0.2"/>
    <row r="1146" s="327" customFormat="1" x14ac:dyDescent="0.2"/>
    <row r="1147" s="327" customFormat="1" x14ac:dyDescent="0.2"/>
    <row r="1148" s="327" customFormat="1" x14ac:dyDescent="0.2"/>
    <row r="1149" s="327" customFormat="1" x14ac:dyDescent="0.2"/>
    <row r="1150" s="327" customFormat="1" x14ac:dyDescent="0.2"/>
    <row r="1151" s="327" customFormat="1" x14ac:dyDescent="0.2"/>
    <row r="1152" s="327" customFormat="1" x14ac:dyDescent="0.2"/>
    <row r="1153" s="327" customFormat="1" x14ac:dyDescent="0.2"/>
    <row r="1154" s="327" customFormat="1" x14ac:dyDescent="0.2"/>
    <row r="1155" s="327" customFormat="1" x14ac:dyDescent="0.2"/>
    <row r="1156" s="327" customFormat="1" x14ac:dyDescent="0.2"/>
    <row r="1157" s="327" customFormat="1" x14ac:dyDescent="0.2"/>
    <row r="1158" s="327" customFormat="1" x14ac:dyDescent="0.2"/>
    <row r="1159" s="327" customFormat="1" x14ac:dyDescent="0.2"/>
    <row r="1160" s="327" customFormat="1" x14ac:dyDescent="0.2"/>
    <row r="1161" s="327" customFormat="1" x14ac:dyDescent="0.2"/>
    <row r="1162" s="327" customFormat="1" x14ac:dyDescent="0.2"/>
    <row r="1163" s="327" customFormat="1" x14ac:dyDescent="0.2"/>
    <row r="1164" s="327" customFormat="1" x14ac:dyDescent="0.2"/>
    <row r="1165" s="327" customFormat="1" x14ac:dyDescent="0.2"/>
    <row r="1166" s="327" customFormat="1" x14ac:dyDescent="0.2"/>
    <row r="1167" s="327" customFormat="1" x14ac:dyDescent="0.2"/>
    <row r="1168" s="327" customFormat="1" x14ac:dyDescent="0.2"/>
    <row r="1169" s="327" customFormat="1" x14ac:dyDescent="0.2"/>
    <row r="1170" s="327" customFormat="1" x14ac:dyDescent="0.2"/>
    <row r="1171" s="327" customFormat="1" x14ac:dyDescent="0.2"/>
    <row r="1172" s="327" customFormat="1" x14ac:dyDescent="0.2"/>
    <row r="1173" s="327" customFormat="1" x14ac:dyDescent="0.2"/>
    <row r="1174" s="327" customFormat="1" x14ac:dyDescent="0.2"/>
    <row r="1175" s="327" customFormat="1" x14ac:dyDescent="0.2"/>
    <row r="1176" s="327" customFormat="1" x14ac:dyDescent="0.2"/>
    <row r="1177" s="327" customFormat="1" x14ac:dyDescent="0.2"/>
    <row r="1178" s="327" customFormat="1" x14ac:dyDescent="0.2"/>
    <row r="1179" s="327" customFormat="1" x14ac:dyDescent="0.2"/>
    <row r="1180" s="327" customFormat="1" x14ac:dyDescent="0.2"/>
    <row r="1181" s="327" customFormat="1" x14ac:dyDescent="0.2"/>
    <row r="1182" s="327" customFormat="1" x14ac:dyDescent="0.2"/>
    <row r="1183" s="327" customFormat="1" x14ac:dyDescent="0.2"/>
    <row r="1184" s="327" customFormat="1" x14ac:dyDescent="0.2"/>
    <row r="1185" s="327" customFormat="1" x14ac:dyDescent="0.2"/>
    <row r="1186" s="327" customFormat="1" x14ac:dyDescent="0.2"/>
    <row r="1187" s="327" customFormat="1" x14ac:dyDescent="0.2"/>
    <row r="1188" s="327" customFormat="1" x14ac:dyDescent="0.2"/>
    <row r="1189" s="327" customFormat="1" x14ac:dyDescent="0.2"/>
    <row r="1190" s="327" customFormat="1" x14ac:dyDescent="0.2"/>
    <row r="1191" s="327" customFormat="1" x14ac:dyDescent="0.2"/>
    <row r="1192" s="327" customFormat="1" x14ac:dyDescent="0.2"/>
    <row r="1193" s="327" customFormat="1" x14ac:dyDescent="0.2"/>
    <row r="1194" s="327" customFormat="1" x14ac:dyDescent="0.2"/>
    <row r="1195" s="327" customFormat="1" x14ac:dyDescent="0.2"/>
    <row r="1196" s="327" customFormat="1" x14ac:dyDescent="0.2"/>
    <row r="1197" s="327" customFormat="1" x14ac:dyDescent="0.2"/>
    <row r="1198" s="327" customFormat="1" x14ac:dyDescent="0.2"/>
    <row r="1199" s="327" customFormat="1" x14ac:dyDescent="0.2"/>
    <row r="1200" s="327" customFormat="1" x14ac:dyDescent="0.2"/>
    <row r="1201" s="327" customFormat="1" x14ac:dyDescent="0.2"/>
    <row r="1202" s="327" customFormat="1" x14ac:dyDescent="0.2"/>
    <row r="1203" s="327" customFormat="1" x14ac:dyDescent="0.2"/>
    <row r="1204" s="327" customFormat="1" x14ac:dyDescent="0.2"/>
    <row r="1205" s="327" customFormat="1" x14ac:dyDescent="0.2"/>
    <row r="1206" s="327" customFormat="1" x14ac:dyDescent="0.2"/>
    <row r="1207" s="327" customFormat="1" x14ac:dyDescent="0.2"/>
    <row r="1208" s="327" customFormat="1" x14ac:dyDescent="0.2"/>
    <row r="1209" s="327" customFormat="1" x14ac:dyDescent="0.2"/>
    <row r="1210" s="327" customFormat="1" x14ac:dyDescent="0.2"/>
    <row r="1211" s="327" customFormat="1" x14ac:dyDescent="0.2"/>
    <row r="1212" s="327" customFormat="1" x14ac:dyDescent="0.2"/>
    <row r="1213" s="327" customFormat="1" x14ac:dyDescent="0.2"/>
    <row r="1214" s="327" customFormat="1" x14ac:dyDescent="0.2"/>
    <row r="1215" s="327" customFormat="1" x14ac:dyDescent="0.2"/>
    <row r="1216" s="327" customFormat="1" x14ac:dyDescent="0.2"/>
    <row r="1217" s="327" customFormat="1" x14ac:dyDescent="0.2"/>
    <row r="1218" s="327" customFormat="1" x14ac:dyDescent="0.2"/>
    <row r="1219" s="327" customFormat="1" x14ac:dyDescent="0.2"/>
    <row r="1220" s="327" customFormat="1" x14ac:dyDescent="0.2"/>
    <row r="1221" s="327" customFormat="1" x14ac:dyDescent="0.2"/>
    <row r="1222" s="327" customFormat="1" x14ac:dyDescent="0.2"/>
    <row r="1223" s="327" customFormat="1" x14ac:dyDescent="0.2"/>
    <row r="1224" s="327" customFormat="1" x14ac:dyDescent="0.2"/>
    <row r="1225" s="327" customFormat="1" x14ac:dyDescent="0.2"/>
    <row r="1226" s="327" customFormat="1" x14ac:dyDescent="0.2"/>
    <row r="1227" s="327" customFormat="1" x14ac:dyDescent="0.2"/>
    <row r="1228" s="327" customFormat="1" x14ac:dyDescent="0.2"/>
    <row r="1229" s="327" customFormat="1" x14ac:dyDescent="0.2"/>
    <row r="1230" s="327" customFormat="1" x14ac:dyDescent="0.2"/>
    <row r="1231" s="327" customFormat="1" x14ac:dyDescent="0.2"/>
    <row r="1232" s="327" customFormat="1" x14ac:dyDescent="0.2"/>
    <row r="1233" s="327" customFormat="1" x14ac:dyDescent="0.2"/>
    <row r="1234" s="327" customFormat="1" x14ac:dyDescent="0.2"/>
    <row r="1235" s="327" customFormat="1" x14ac:dyDescent="0.2"/>
    <row r="1236" s="327" customFormat="1" x14ac:dyDescent="0.2"/>
    <row r="1237" s="327" customFormat="1" x14ac:dyDescent="0.2"/>
    <row r="1238" s="327" customFormat="1" x14ac:dyDescent="0.2"/>
    <row r="1239" s="327" customFormat="1" x14ac:dyDescent="0.2"/>
    <row r="1240" s="327" customFormat="1" x14ac:dyDescent="0.2"/>
    <row r="1241" s="327" customFormat="1" x14ac:dyDescent="0.2"/>
    <row r="1242" s="327" customFormat="1" x14ac:dyDescent="0.2"/>
    <row r="1243" s="327" customFormat="1" x14ac:dyDescent="0.2"/>
    <row r="1244" s="327" customFormat="1" x14ac:dyDescent="0.2"/>
    <row r="1245" s="327" customFormat="1" x14ac:dyDescent="0.2"/>
    <row r="1246" s="327" customFormat="1" x14ac:dyDescent="0.2"/>
    <row r="1247" s="327" customFormat="1" x14ac:dyDescent="0.2"/>
    <row r="1248" s="327" customFormat="1" x14ac:dyDescent="0.2"/>
    <row r="1249" s="327" customFormat="1" x14ac:dyDescent="0.2"/>
    <row r="1250" s="327" customFormat="1" x14ac:dyDescent="0.2"/>
    <row r="1251" s="327" customFormat="1" x14ac:dyDescent="0.2"/>
    <row r="1252" s="327" customFormat="1" x14ac:dyDescent="0.2"/>
    <row r="1253" s="327" customFormat="1" x14ac:dyDescent="0.2"/>
    <row r="1254" s="327" customFormat="1" x14ac:dyDescent="0.2"/>
    <row r="1255" s="327" customFormat="1" x14ac:dyDescent="0.2"/>
    <row r="1256" s="327" customFormat="1" x14ac:dyDescent="0.2"/>
    <row r="1257" s="327" customFormat="1" x14ac:dyDescent="0.2"/>
    <row r="1258" s="327" customFormat="1" x14ac:dyDescent="0.2"/>
    <row r="1259" s="327" customFormat="1" x14ac:dyDescent="0.2"/>
    <row r="1260" s="327" customFormat="1" x14ac:dyDescent="0.2"/>
    <row r="1261" s="327" customFormat="1" x14ac:dyDescent="0.2"/>
    <row r="1262" s="327" customFormat="1" x14ac:dyDescent="0.2"/>
    <row r="1263" s="327" customFormat="1" x14ac:dyDescent="0.2"/>
    <row r="1264" s="327" customFormat="1" x14ac:dyDescent="0.2"/>
    <row r="1265" s="327" customFormat="1" x14ac:dyDescent="0.2"/>
    <row r="1266" s="327" customFormat="1" x14ac:dyDescent="0.2"/>
    <row r="1267" s="327" customFormat="1" x14ac:dyDescent="0.2"/>
    <row r="1268" s="327" customFormat="1" x14ac:dyDescent="0.2"/>
    <row r="1269" s="327" customFormat="1" x14ac:dyDescent="0.2"/>
    <row r="1270" s="327" customFormat="1" x14ac:dyDescent="0.2"/>
    <row r="1271" s="327" customFormat="1" x14ac:dyDescent="0.2"/>
    <row r="1272" s="327" customFormat="1" x14ac:dyDescent="0.2"/>
    <row r="1273" s="327" customFormat="1" x14ac:dyDescent="0.2"/>
    <row r="1274" s="327" customFormat="1" x14ac:dyDescent="0.2"/>
    <row r="1275" s="327" customFormat="1" x14ac:dyDescent="0.2"/>
    <row r="1276" s="327" customFormat="1" x14ac:dyDescent="0.2"/>
    <row r="1277" s="327" customFormat="1" x14ac:dyDescent="0.2"/>
    <row r="1278" s="327" customFormat="1" x14ac:dyDescent="0.2"/>
    <row r="1279" s="327" customFormat="1" x14ac:dyDescent="0.2"/>
    <row r="1280" s="327" customFormat="1" x14ac:dyDescent="0.2"/>
    <row r="1281" s="327" customFormat="1" x14ac:dyDescent="0.2"/>
    <row r="1282" s="327" customFormat="1" x14ac:dyDescent="0.2"/>
    <row r="1283" s="327" customFormat="1" x14ac:dyDescent="0.2"/>
    <row r="1284" s="327" customFormat="1" x14ac:dyDescent="0.2"/>
    <row r="1285" s="327" customFormat="1" x14ac:dyDescent="0.2"/>
    <row r="1286" s="327" customFormat="1" x14ac:dyDescent="0.2"/>
    <row r="1287" s="327" customFormat="1" x14ac:dyDescent="0.2"/>
    <row r="1288" s="327" customFormat="1" x14ac:dyDescent="0.2"/>
    <row r="1289" s="327" customFormat="1" x14ac:dyDescent="0.2"/>
    <row r="1290" s="327" customFormat="1" x14ac:dyDescent="0.2"/>
    <row r="1291" s="327" customFormat="1" x14ac:dyDescent="0.2"/>
    <row r="1292" s="327" customFormat="1" x14ac:dyDescent="0.2"/>
    <row r="1293" s="327" customFormat="1" x14ac:dyDescent="0.2"/>
    <row r="1294" s="327" customFormat="1" x14ac:dyDescent="0.2"/>
    <row r="1295" s="327" customFormat="1" x14ac:dyDescent="0.2"/>
    <row r="1296" s="327" customFormat="1" x14ac:dyDescent="0.2"/>
    <row r="1297" s="327" customFormat="1" x14ac:dyDescent="0.2"/>
    <row r="1298" s="327" customFormat="1" x14ac:dyDescent="0.2"/>
    <row r="1299" s="327" customFormat="1" x14ac:dyDescent="0.2"/>
    <row r="1300" s="327" customFormat="1" x14ac:dyDescent="0.2"/>
    <row r="1301" s="327" customFormat="1" x14ac:dyDescent="0.2"/>
    <row r="1302" s="327" customFormat="1" x14ac:dyDescent="0.2"/>
    <row r="1303" s="327" customFormat="1" x14ac:dyDescent="0.2"/>
    <row r="1304" s="327" customFormat="1" x14ac:dyDescent="0.2"/>
    <row r="1305" s="327" customFormat="1" x14ac:dyDescent="0.2"/>
    <row r="1306" s="327" customFormat="1" x14ac:dyDescent="0.2"/>
    <row r="1307" s="327" customFormat="1" x14ac:dyDescent="0.2"/>
    <row r="1308" s="327" customFormat="1" x14ac:dyDescent="0.2"/>
    <row r="1309" s="327" customFormat="1" x14ac:dyDescent="0.2"/>
    <row r="1310" s="327" customFormat="1" x14ac:dyDescent="0.2"/>
    <row r="1311" s="327" customFormat="1" x14ac:dyDescent="0.2"/>
    <row r="1312" s="327" customFormat="1" x14ac:dyDescent="0.2"/>
    <row r="1313" s="327" customFormat="1" x14ac:dyDescent="0.2"/>
    <row r="1314" s="327" customFormat="1" x14ac:dyDescent="0.2"/>
    <row r="1315" s="327" customFormat="1" x14ac:dyDescent="0.2"/>
    <row r="1316" s="327" customFormat="1" x14ac:dyDescent="0.2"/>
    <row r="1317" s="327" customFormat="1" x14ac:dyDescent="0.2"/>
    <row r="1318" s="327" customFormat="1" x14ac:dyDescent="0.2"/>
    <row r="1319" s="327" customFormat="1" x14ac:dyDescent="0.2"/>
    <row r="1320" s="327" customFormat="1" x14ac:dyDescent="0.2"/>
    <row r="1321" s="327" customFormat="1" x14ac:dyDescent="0.2"/>
    <row r="1322" s="327" customFormat="1" x14ac:dyDescent="0.2"/>
    <row r="1323" s="327" customFormat="1" x14ac:dyDescent="0.2"/>
    <row r="1324" s="327" customFormat="1" x14ac:dyDescent="0.2"/>
    <row r="1325" s="327" customFormat="1" x14ac:dyDescent="0.2"/>
    <row r="1326" s="327" customFormat="1" x14ac:dyDescent="0.2"/>
    <row r="1327" s="327" customFormat="1" x14ac:dyDescent="0.2"/>
    <row r="1328" s="327" customFormat="1" x14ac:dyDescent="0.2"/>
    <row r="1329" s="327" customFormat="1" x14ac:dyDescent="0.2"/>
    <row r="1330" s="327" customFormat="1" x14ac:dyDescent="0.2"/>
    <row r="1331" s="327" customFormat="1" x14ac:dyDescent="0.2"/>
    <row r="1332" s="327" customFormat="1" x14ac:dyDescent="0.2"/>
    <row r="1333" s="327" customFormat="1" x14ac:dyDescent="0.2"/>
    <row r="1334" s="327" customFormat="1" x14ac:dyDescent="0.2"/>
    <row r="1335" s="327" customFormat="1" x14ac:dyDescent="0.2"/>
    <row r="1336" s="327" customFormat="1" x14ac:dyDescent="0.2"/>
    <row r="1337" s="327" customFormat="1" x14ac:dyDescent="0.2"/>
    <row r="1338" s="327" customFormat="1" x14ac:dyDescent="0.2"/>
    <row r="1339" s="327" customFormat="1" x14ac:dyDescent="0.2"/>
    <row r="1340" s="327" customFormat="1" x14ac:dyDescent="0.2"/>
    <row r="1341" s="327" customFormat="1" x14ac:dyDescent="0.2"/>
    <row r="1342" s="327" customFormat="1" x14ac:dyDescent="0.2"/>
    <row r="1343" s="327" customFormat="1" x14ac:dyDescent="0.2"/>
    <row r="1344" s="327" customFormat="1" x14ac:dyDescent="0.2"/>
    <row r="1345" s="327" customFormat="1" x14ac:dyDescent="0.2"/>
    <row r="1346" s="327" customFormat="1" x14ac:dyDescent="0.2"/>
    <row r="1347" s="327" customFormat="1" x14ac:dyDescent="0.2"/>
    <row r="1348" s="327" customFormat="1" x14ac:dyDescent="0.2"/>
    <row r="1349" s="327" customFormat="1" x14ac:dyDescent="0.2"/>
    <row r="1350" s="327" customFormat="1" x14ac:dyDescent="0.2"/>
    <row r="1351" s="327" customFormat="1" x14ac:dyDescent="0.2"/>
    <row r="1352" s="327" customFormat="1" x14ac:dyDescent="0.2"/>
    <row r="1353" s="327" customFormat="1" x14ac:dyDescent="0.2"/>
    <row r="1354" s="327" customFormat="1" x14ac:dyDescent="0.2"/>
    <row r="1355" s="327" customFormat="1" x14ac:dyDescent="0.2"/>
    <row r="1356" s="327" customFormat="1" x14ac:dyDescent="0.2"/>
    <row r="1357" s="327" customFormat="1" x14ac:dyDescent="0.2"/>
    <row r="1358" s="327" customFormat="1" x14ac:dyDescent="0.2"/>
    <row r="1359" s="327" customFormat="1" x14ac:dyDescent="0.2"/>
    <row r="1360" s="327" customFormat="1" x14ac:dyDescent="0.2"/>
    <row r="1361" s="327" customFormat="1" x14ac:dyDescent="0.2"/>
    <row r="1362" s="327" customFormat="1" x14ac:dyDescent="0.2"/>
    <row r="1363" s="327" customFormat="1" x14ac:dyDescent="0.2"/>
    <row r="1364" s="327" customFormat="1" x14ac:dyDescent="0.2"/>
    <row r="1365" s="327" customFormat="1" x14ac:dyDescent="0.2"/>
    <row r="1366" s="327" customFormat="1" x14ac:dyDescent="0.2"/>
    <row r="1367" s="327" customFormat="1" x14ac:dyDescent="0.2"/>
    <row r="1368" s="327" customFormat="1" x14ac:dyDescent="0.2"/>
    <row r="1369" s="327" customFormat="1" x14ac:dyDescent="0.2"/>
    <row r="1370" s="327" customFormat="1" x14ac:dyDescent="0.2"/>
    <row r="1371" s="327" customFormat="1" x14ac:dyDescent="0.2"/>
    <row r="1372" s="327" customFormat="1" x14ac:dyDescent="0.2"/>
    <row r="1373" s="327" customFormat="1" x14ac:dyDescent="0.2"/>
    <row r="1374" s="327" customFormat="1" x14ac:dyDescent="0.2"/>
    <row r="1375" s="327" customFormat="1" x14ac:dyDescent="0.2"/>
    <row r="1376" s="327" customFormat="1" x14ac:dyDescent="0.2"/>
    <row r="1377" s="327" customFormat="1" x14ac:dyDescent="0.2"/>
    <row r="1378" s="327" customFormat="1" x14ac:dyDescent="0.2"/>
    <row r="1379" s="327" customFormat="1" x14ac:dyDescent="0.2"/>
    <row r="1380" s="327" customFormat="1" x14ac:dyDescent="0.2"/>
    <row r="1381" s="327" customFormat="1" x14ac:dyDescent="0.2"/>
    <row r="1382" s="327" customFormat="1" x14ac:dyDescent="0.2"/>
    <row r="1383" s="327" customFormat="1" x14ac:dyDescent="0.2"/>
    <row r="1384" s="327" customFormat="1" x14ac:dyDescent="0.2"/>
    <row r="1385" s="327" customFormat="1" x14ac:dyDescent="0.2"/>
    <row r="1386" s="327" customFormat="1" x14ac:dyDescent="0.2"/>
    <row r="1387" s="327" customFormat="1" x14ac:dyDescent="0.2"/>
    <row r="1388" s="327" customFormat="1" x14ac:dyDescent="0.2"/>
    <row r="1389" s="327" customFormat="1" x14ac:dyDescent="0.2"/>
    <row r="1390" s="327" customFormat="1" x14ac:dyDescent="0.2"/>
    <row r="1391" s="327" customFormat="1" x14ac:dyDescent="0.2"/>
    <row r="1392" s="327" customFormat="1" x14ac:dyDescent="0.2"/>
    <row r="1393" s="327" customFormat="1" x14ac:dyDescent="0.2"/>
    <row r="1394" s="327" customFormat="1" x14ac:dyDescent="0.2"/>
    <row r="1395" s="327" customFormat="1" x14ac:dyDescent="0.2"/>
    <row r="1396" s="327" customFormat="1" x14ac:dyDescent="0.2"/>
    <row r="1397" s="327" customFormat="1" x14ac:dyDescent="0.2"/>
    <row r="1398" s="327" customFormat="1" x14ac:dyDescent="0.2"/>
    <row r="1399" s="327" customFormat="1" x14ac:dyDescent="0.2"/>
    <row r="1400" s="327" customFormat="1" x14ac:dyDescent="0.2"/>
    <row r="1401" s="327" customFormat="1" x14ac:dyDescent="0.2"/>
    <row r="1402" s="327" customFormat="1" x14ac:dyDescent="0.2"/>
    <row r="1403" s="327" customFormat="1" x14ac:dyDescent="0.2"/>
    <row r="1404" s="327" customFormat="1" x14ac:dyDescent="0.2"/>
    <row r="1405" s="327" customFormat="1" x14ac:dyDescent="0.2"/>
    <row r="1406" s="327" customFormat="1" x14ac:dyDescent="0.2"/>
    <row r="1407" s="327" customFormat="1" x14ac:dyDescent="0.2"/>
    <row r="1408" s="327" customFormat="1" x14ac:dyDescent="0.2"/>
    <row r="1409" s="327" customFormat="1" x14ac:dyDescent="0.2"/>
    <row r="1410" s="327" customFormat="1" x14ac:dyDescent="0.2"/>
    <row r="1411" s="327" customFormat="1" x14ac:dyDescent="0.2"/>
    <row r="1412" s="327" customFormat="1" x14ac:dyDescent="0.2"/>
    <row r="1413" s="327" customFormat="1" x14ac:dyDescent="0.2"/>
    <row r="1414" s="327" customFormat="1" x14ac:dyDescent="0.2"/>
    <row r="1415" s="327" customFormat="1" x14ac:dyDescent="0.2"/>
    <row r="1416" s="327" customFormat="1" x14ac:dyDescent="0.2"/>
    <row r="1417" s="327" customFormat="1" x14ac:dyDescent="0.2"/>
    <row r="1418" s="327" customFormat="1" x14ac:dyDescent="0.2"/>
    <row r="1419" s="327" customFormat="1" x14ac:dyDescent="0.2"/>
    <row r="1420" s="327" customFormat="1" x14ac:dyDescent="0.2"/>
    <row r="1421" s="327" customFormat="1" x14ac:dyDescent="0.2"/>
    <row r="1422" s="327" customFormat="1" x14ac:dyDescent="0.2"/>
    <row r="1423" s="327" customFormat="1" x14ac:dyDescent="0.2"/>
    <row r="1424" s="327" customFormat="1" x14ac:dyDescent="0.2"/>
    <row r="1425" s="327" customFormat="1" x14ac:dyDescent="0.2"/>
    <row r="1426" s="327" customFormat="1" x14ac:dyDescent="0.2"/>
    <row r="1427" s="327" customFormat="1" x14ac:dyDescent="0.2"/>
    <row r="1428" s="327" customFormat="1" x14ac:dyDescent="0.2"/>
    <row r="1429" s="327" customFormat="1" x14ac:dyDescent="0.2"/>
    <row r="1430" s="327" customFormat="1" x14ac:dyDescent="0.2"/>
    <row r="1431" s="327" customFormat="1" x14ac:dyDescent="0.2"/>
    <row r="1432" s="327" customFormat="1" x14ac:dyDescent="0.2"/>
    <row r="1433" s="327" customFormat="1" x14ac:dyDescent="0.2"/>
    <row r="1434" s="327" customFormat="1" x14ac:dyDescent="0.2"/>
    <row r="1435" s="327" customFormat="1" x14ac:dyDescent="0.2"/>
    <row r="1436" s="327" customFormat="1" x14ac:dyDescent="0.2"/>
    <row r="1437" s="327" customFormat="1" x14ac:dyDescent="0.2"/>
    <row r="1438" s="327" customFormat="1" x14ac:dyDescent="0.2"/>
    <row r="1439" s="327" customFormat="1" x14ac:dyDescent="0.2"/>
    <row r="1440" s="327" customFormat="1" x14ac:dyDescent="0.2"/>
    <row r="1441" s="327" customFormat="1" x14ac:dyDescent="0.2"/>
    <row r="1442" s="327" customFormat="1" x14ac:dyDescent="0.2"/>
    <row r="1443" s="327" customFormat="1" x14ac:dyDescent="0.2"/>
    <row r="1444" s="327" customFormat="1" x14ac:dyDescent="0.2"/>
    <row r="1445" s="327" customFormat="1" x14ac:dyDescent="0.2"/>
    <row r="1446" s="327" customFormat="1" x14ac:dyDescent="0.2"/>
    <row r="1447" s="327" customFormat="1" x14ac:dyDescent="0.2"/>
    <row r="1448" s="327" customFormat="1" x14ac:dyDescent="0.2"/>
    <row r="1449" s="327" customFormat="1" x14ac:dyDescent="0.2"/>
    <row r="1450" s="327" customFormat="1" x14ac:dyDescent="0.2"/>
    <row r="1451" s="327" customFormat="1" x14ac:dyDescent="0.2"/>
    <row r="1452" s="327" customFormat="1" x14ac:dyDescent="0.2"/>
    <row r="1453" s="327" customFormat="1" x14ac:dyDescent="0.2"/>
    <row r="1454" s="327" customFormat="1" x14ac:dyDescent="0.2"/>
    <row r="1455" s="327" customFormat="1" x14ac:dyDescent="0.2"/>
    <row r="1456" s="327" customFormat="1" x14ac:dyDescent="0.2"/>
    <row r="1457" s="327" customFormat="1" x14ac:dyDescent="0.2"/>
    <row r="1458" s="327" customFormat="1" x14ac:dyDescent="0.2"/>
    <row r="1459" s="327" customFormat="1" x14ac:dyDescent="0.2"/>
    <row r="1460" s="327" customFormat="1" x14ac:dyDescent="0.2"/>
    <row r="1461" s="327" customFormat="1" x14ac:dyDescent="0.2"/>
    <row r="1462" s="327" customFormat="1" x14ac:dyDescent="0.2"/>
    <row r="1463" s="327" customFormat="1" x14ac:dyDescent="0.2"/>
    <row r="1464" s="327" customFormat="1" x14ac:dyDescent="0.2"/>
    <row r="1465" s="327" customFormat="1" x14ac:dyDescent="0.2"/>
    <row r="1466" s="327" customFormat="1" x14ac:dyDescent="0.2"/>
    <row r="1467" s="327" customFormat="1" x14ac:dyDescent="0.2"/>
    <row r="1468" s="327" customFormat="1" x14ac:dyDescent="0.2"/>
    <row r="1469" s="327" customFormat="1" x14ac:dyDescent="0.2"/>
    <row r="1470" s="327" customFormat="1" x14ac:dyDescent="0.2"/>
    <row r="1471" s="327" customFormat="1" x14ac:dyDescent="0.2"/>
    <row r="1472" s="327" customFormat="1" x14ac:dyDescent="0.2"/>
    <row r="1473" s="327" customFormat="1" x14ac:dyDescent="0.2"/>
    <row r="1474" s="327" customFormat="1" x14ac:dyDescent="0.2"/>
    <row r="1475" s="327" customFormat="1" x14ac:dyDescent="0.2"/>
    <row r="1476" s="327" customFormat="1" x14ac:dyDescent="0.2"/>
    <row r="1477" s="327" customFormat="1" x14ac:dyDescent="0.2"/>
    <row r="1478" s="327" customFormat="1" x14ac:dyDescent="0.2"/>
    <row r="1479" s="327" customFormat="1" x14ac:dyDescent="0.2"/>
    <row r="1480" s="327" customFormat="1" x14ac:dyDescent="0.2"/>
    <row r="1481" s="327" customFormat="1" x14ac:dyDescent="0.2"/>
    <row r="1482" s="327" customFormat="1" x14ac:dyDescent="0.2"/>
    <row r="1483" s="327" customFormat="1" x14ac:dyDescent="0.2"/>
    <row r="1484" s="327" customFormat="1" x14ac:dyDescent="0.2"/>
    <row r="1485" s="327" customFormat="1" x14ac:dyDescent="0.2"/>
    <row r="1486" s="327" customFormat="1" x14ac:dyDescent="0.2"/>
    <row r="1487" s="327" customFormat="1" x14ac:dyDescent="0.2"/>
    <row r="1488" s="327" customFormat="1" x14ac:dyDescent="0.2"/>
    <row r="1489" s="327" customFormat="1" x14ac:dyDescent="0.2"/>
    <row r="1490" s="327" customFormat="1" x14ac:dyDescent="0.2"/>
    <row r="1491" s="327" customFormat="1" x14ac:dyDescent="0.2"/>
    <row r="1492" s="327" customFormat="1" x14ac:dyDescent="0.2"/>
    <row r="1493" s="327" customFormat="1" x14ac:dyDescent="0.2"/>
    <row r="1494" s="327" customFormat="1" x14ac:dyDescent="0.2"/>
    <row r="1495" s="327" customFormat="1" x14ac:dyDescent="0.2"/>
    <row r="1496" s="327" customFormat="1" x14ac:dyDescent="0.2"/>
    <row r="1497" s="327" customFormat="1" x14ac:dyDescent="0.2"/>
    <row r="1498" s="327" customFormat="1" x14ac:dyDescent="0.2"/>
    <row r="1499" s="327" customFormat="1" x14ac:dyDescent="0.2"/>
    <row r="1500" s="327" customFormat="1" x14ac:dyDescent="0.2"/>
    <row r="1501" s="327" customFormat="1" x14ac:dyDescent="0.2"/>
    <row r="1502" s="327" customFormat="1" x14ac:dyDescent="0.2"/>
    <row r="1503" s="327" customFormat="1" x14ac:dyDescent="0.2"/>
    <row r="1504" s="327" customFormat="1" x14ac:dyDescent="0.2"/>
    <row r="1505" s="327" customFormat="1" x14ac:dyDescent="0.2"/>
    <row r="1506" s="327" customFormat="1" x14ac:dyDescent="0.2"/>
    <row r="1507" s="327" customFormat="1" x14ac:dyDescent="0.2"/>
    <row r="1508" s="327" customFormat="1" x14ac:dyDescent="0.2"/>
    <row r="1509" s="327" customFormat="1" x14ac:dyDescent="0.2"/>
    <row r="1510" s="327" customFormat="1" x14ac:dyDescent="0.2"/>
    <row r="1511" s="327" customFormat="1" x14ac:dyDescent="0.2"/>
    <row r="1512" s="327" customFormat="1" x14ac:dyDescent="0.2"/>
    <row r="1513" s="327" customFormat="1" x14ac:dyDescent="0.2"/>
    <row r="1514" s="327" customFormat="1" x14ac:dyDescent="0.2"/>
    <row r="1515" s="327" customFormat="1" x14ac:dyDescent="0.2"/>
    <row r="1516" s="327" customFormat="1" x14ac:dyDescent="0.2"/>
    <row r="1517" s="327" customFormat="1" x14ac:dyDescent="0.2"/>
    <row r="1518" s="327" customFormat="1" x14ac:dyDescent="0.2"/>
    <row r="1519" s="327" customFormat="1" x14ac:dyDescent="0.2"/>
    <row r="1520" s="327" customFormat="1" x14ac:dyDescent="0.2"/>
    <row r="1521" s="327" customFormat="1" x14ac:dyDescent="0.2"/>
    <row r="1522" s="327" customFormat="1" x14ac:dyDescent="0.2"/>
    <row r="1523" s="327" customFormat="1" x14ac:dyDescent="0.2"/>
    <row r="1524" s="327" customFormat="1" x14ac:dyDescent="0.2"/>
    <row r="1525" s="327" customFormat="1" x14ac:dyDescent="0.2"/>
    <row r="1526" s="327" customFormat="1" x14ac:dyDescent="0.2"/>
    <row r="1527" s="327" customFormat="1" x14ac:dyDescent="0.2"/>
    <row r="1528" s="327" customFormat="1" x14ac:dyDescent="0.2"/>
    <row r="1529" s="327" customFormat="1" x14ac:dyDescent="0.2"/>
    <row r="1530" s="327" customFormat="1" x14ac:dyDescent="0.2"/>
    <row r="1531" s="327" customFormat="1" x14ac:dyDescent="0.2"/>
    <row r="1532" s="327" customFormat="1" x14ac:dyDescent="0.2"/>
    <row r="1533" s="327" customFormat="1" x14ac:dyDescent="0.2"/>
    <row r="1534" s="327" customFormat="1" x14ac:dyDescent="0.2"/>
    <row r="1535" s="327" customFormat="1" x14ac:dyDescent="0.2"/>
    <row r="1536" s="327" customFormat="1" x14ac:dyDescent="0.2"/>
    <row r="1537" s="327" customFormat="1" x14ac:dyDescent="0.2"/>
    <row r="1538" s="327" customFormat="1" x14ac:dyDescent="0.2"/>
    <row r="1539" s="327" customFormat="1" x14ac:dyDescent="0.2"/>
    <row r="1540" s="327" customFormat="1" x14ac:dyDescent="0.2"/>
    <row r="1541" s="327" customFormat="1" x14ac:dyDescent="0.2"/>
    <row r="1542" s="327" customFormat="1" x14ac:dyDescent="0.2"/>
    <row r="1543" s="327" customFormat="1" x14ac:dyDescent="0.2"/>
    <row r="1544" s="327" customFormat="1" x14ac:dyDescent="0.2"/>
    <row r="1545" s="327" customFormat="1" x14ac:dyDescent="0.2"/>
    <row r="1546" s="327" customFormat="1" x14ac:dyDescent="0.2"/>
    <row r="1547" s="327" customFormat="1" x14ac:dyDescent="0.2"/>
    <row r="1548" s="327" customFormat="1" x14ac:dyDescent="0.2"/>
    <row r="1549" s="327" customFormat="1" x14ac:dyDescent="0.2"/>
    <row r="1550" s="327" customFormat="1" x14ac:dyDescent="0.2"/>
    <row r="1551" s="327" customFormat="1" x14ac:dyDescent="0.2"/>
    <row r="1552" s="327" customFormat="1" x14ac:dyDescent="0.2"/>
    <row r="1553" s="327" customFormat="1" x14ac:dyDescent="0.2"/>
    <row r="1554" s="327" customFormat="1" x14ac:dyDescent="0.2"/>
    <row r="1555" s="327" customFormat="1" x14ac:dyDescent="0.2"/>
    <row r="1556" s="327" customFormat="1" x14ac:dyDescent="0.2"/>
    <row r="1557" s="327" customFormat="1" x14ac:dyDescent="0.2"/>
    <row r="1558" s="327" customFormat="1" x14ac:dyDescent="0.2"/>
    <row r="1559" s="327" customFormat="1" x14ac:dyDescent="0.2"/>
    <row r="1560" s="327" customFormat="1" x14ac:dyDescent="0.2"/>
    <row r="1561" s="327" customFormat="1" x14ac:dyDescent="0.2"/>
    <row r="1562" s="327" customFormat="1" x14ac:dyDescent="0.2"/>
    <row r="1563" s="327" customFormat="1" x14ac:dyDescent="0.2"/>
    <row r="1564" s="327" customFormat="1" x14ac:dyDescent="0.2"/>
    <row r="1565" s="327" customFormat="1" x14ac:dyDescent="0.2"/>
    <row r="1566" s="327" customFormat="1" x14ac:dyDescent="0.2"/>
    <row r="1567" s="327" customFormat="1" x14ac:dyDescent="0.2"/>
    <row r="1568" s="327" customFormat="1" x14ac:dyDescent="0.2"/>
    <row r="1569" s="327" customFormat="1" x14ac:dyDescent="0.2"/>
    <row r="1570" s="327" customFormat="1" x14ac:dyDescent="0.2"/>
    <row r="1571" s="327" customFormat="1" x14ac:dyDescent="0.2"/>
    <row r="1572" s="327" customFormat="1" x14ac:dyDescent="0.2"/>
    <row r="1573" s="327" customFormat="1" x14ac:dyDescent="0.2"/>
    <row r="1574" s="327" customFormat="1" x14ac:dyDescent="0.2"/>
    <row r="1575" s="327" customFormat="1" x14ac:dyDescent="0.2"/>
    <row r="1576" s="327" customFormat="1" x14ac:dyDescent="0.2"/>
    <row r="1577" s="327" customFormat="1" x14ac:dyDescent="0.2"/>
    <row r="1578" s="327" customFormat="1" x14ac:dyDescent="0.2"/>
    <row r="1579" s="327" customFormat="1" x14ac:dyDescent="0.2"/>
    <row r="1580" s="327" customFormat="1" x14ac:dyDescent="0.2"/>
    <row r="1581" s="327" customFormat="1" x14ac:dyDescent="0.2"/>
    <row r="1582" s="327" customFormat="1" x14ac:dyDescent="0.2"/>
    <row r="1583" s="327" customFormat="1" x14ac:dyDescent="0.2"/>
    <row r="1584" s="327" customFormat="1" x14ac:dyDescent="0.2"/>
    <row r="1585" s="327" customFormat="1" x14ac:dyDescent="0.2"/>
    <row r="1586" s="327" customFormat="1" x14ac:dyDescent="0.2"/>
    <row r="1587" s="327" customFormat="1" x14ac:dyDescent="0.2"/>
    <row r="1588" s="327" customFormat="1" x14ac:dyDescent="0.2"/>
    <row r="1589" s="327" customFormat="1" x14ac:dyDescent="0.2"/>
    <row r="1590" s="327" customFormat="1" x14ac:dyDescent="0.2"/>
    <row r="1591" s="327" customFormat="1" x14ac:dyDescent="0.2"/>
    <row r="1592" s="327" customFormat="1" x14ac:dyDescent="0.2"/>
    <row r="1593" s="327" customFormat="1" x14ac:dyDescent="0.2"/>
    <row r="1594" s="327" customFormat="1" x14ac:dyDescent="0.2"/>
    <row r="1595" s="327" customFormat="1" x14ac:dyDescent="0.2"/>
    <row r="1596" s="327" customFormat="1" x14ac:dyDescent="0.2"/>
    <row r="1597" s="327" customFormat="1" x14ac:dyDescent="0.2"/>
    <row r="1598" s="327" customFormat="1" x14ac:dyDescent="0.2"/>
    <row r="1599" s="327" customFormat="1" x14ac:dyDescent="0.2"/>
    <row r="1600" s="327" customFormat="1" x14ac:dyDescent="0.2"/>
    <row r="1601" s="327" customFormat="1" x14ac:dyDescent="0.2"/>
    <row r="1602" s="327" customFormat="1" x14ac:dyDescent="0.2"/>
    <row r="1603" s="327" customFormat="1" x14ac:dyDescent="0.2"/>
    <row r="1604" s="327" customFormat="1" x14ac:dyDescent="0.2"/>
    <row r="1605" s="327" customFormat="1" x14ac:dyDescent="0.2"/>
    <row r="1606" s="327" customFormat="1" x14ac:dyDescent="0.2"/>
    <row r="1607" s="327" customFormat="1" x14ac:dyDescent="0.2"/>
    <row r="1608" s="327" customFormat="1" x14ac:dyDescent="0.2"/>
    <row r="1609" s="327" customFormat="1" x14ac:dyDescent="0.2"/>
    <row r="1610" s="327" customFormat="1" x14ac:dyDescent="0.2"/>
    <row r="1611" s="327" customFormat="1" x14ac:dyDescent="0.2"/>
    <row r="1612" s="327" customFormat="1" x14ac:dyDescent="0.2"/>
    <row r="1613" s="327" customFormat="1" x14ac:dyDescent="0.2"/>
    <row r="1614" s="327" customFormat="1" x14ac:dyDescent="0.2"/>
    <row r="1615" s="327" customFormat="1" x14ac:dyDescent="0.2"/>
    <row r="1616" s="327" customFormat="1" x14ac:dyDescent="0.2"/>
    <row r="1617" s="327" customFormat="1" x14ac:dyDescent="0.2"/>
    <row r="1618" s="327" customFormat="1" x14ac:dyDescent="0.2"/>
    <row r="1619" s="327" customFormat="1" x14ac:dyDescent="0.2"/>
    <row r="1620" s="327" customFormat="1" x14ac:dyDescent="0.2"/>
    <row r="1621" s="327" customFormat="1" x14ac:dyDescent="0.2"/>
    <row r="1622" s="327" customFormat="1" x14ac:dyDescent="0.2"/>
    <row r="1623" s="327" customFormat="1" x14ac:dyDescent="0.2"/>
    <row r="1624" s="327" customFormat="1" x14ac:dyDescent="0.2"/>
    <row r="1625" s="327" customFormat="1" x14ac:dyDescent="0.2"/>
    <row r="1626" s="327" customFormat="1" x14ac:dyDescent="0.2"/>
    <row r="1627" s="327" customFormat="1" x14ac:dyDescent="0.2"/>
    <row r="1628" s="327" customFormat="1" x14ac:dyDescent="0.2"/>
    <row r="1629" s="327" customFormat="1" x14ac:dyDescent="0.2"/>
    <row r="1630" s="327" customFormat="1" x14ac:dyDescent="0.2"/>
    <row r="1631" s="327" customFormat="1" x14ac:dyDescent="0.2"/>
    <row r="1632" s="327" customFormat="1" x14ac:dyDescent="0.2"/>
    <row r="1633" s="327" customFormat="1" x14ac:dyDescent="0.2"/>
    <row r="1634" s="327" customFormat="1" x14ac:dyDescent="0.2"/>
    <row r="1635" s="327" customFormat="1" x14ac:dyDescent="0.2"/>
    <row r="1636" s="327" customFormat="1" x14ac:dyDescent="0.2"/>
    <row r="1637" s="327" customFormat="1" x14ac:dyDescent="0.2"/>
    <row r="1638" s="327" customFormat="1" x14ac:dyDescent="0.2"/>
    <row r="1639" s="327" customFormat="1" x14ac:dyDescent="0.2"/>
    <row r="1640" s="327" customFormat="1" x14ac:dyDescent="0.2"/>
    <row r="1641" s="327" customFormat="1" x14ac:dyDescent="0.2"/>
    <row r="1642" s="327" customFormat="1" x14ac:dyDescent="0.2"/>
    <row r="1643" s="327" customFormat="1" x14ac:dyDescent="0.2"/>
    <row r="1644" s="327" customFormat="1" x14ac:dyDescent="0.2"/>
    <row r="1645" s="327" customFormat="1" x14ac:dyDescent="0.2"/>
    <row r="1646" s="327" customFormat="1" x14ac:dyDescent="0.2"/>
    <row r="1647" s="327" customFormat="1" x14ac:dyDescent="0.2"/>
    <row r="1648" s="327" customFormat="1" x14ac:dyDescent="0.2"/>
    <row r="1649" s="327" customFormat="1" x14ac:dyDescent="0.2"/>
    <row r="1650" s="327" customFormat="1" x14ac:dyDescent="0.2"/>
    <row r="1651" s="327" customFormat="1" x14ac:dyDescent="0.2"/>
    <row r="1652" s="327" customFormat="1" x14ac:dyDescent="0.2"/>
    <row r="1653" s="327" customFormat="1" x14ac:dyDescent="0.2"/>
    <row r="1654" s="327" customFormat="1" x14ac:dyDescent="0.2"/>
    <row r="1655" s="327" customFormat="1" x14ac:dyDescent="0.2"/>
    <row r="1656" s="327" customFormat="1" x14ac:dyDescent="0.2"/>
    <row r="1657" s="327" customFormat="1" x14ac:dyDescent="0.2"/>
    <row r="1658" s="327" customFormat="1" x14ac:dyDescent="0.2"/>
    <row r="1659" s="327" customFormat="1" x14ac:dyDescent="0.2"/>
    <row r="1660" s="327" customFormat="1" x14ac:dyDescent="0.2"/>
    <row r="1661" s="327" customFormat="1" x14ac:dyDescent="0.2"/>
    <row r="1662" s="327" customFormat="1" x14ac:dyDescent="0.2"/>
    <row r="1663" s="327" customFormat="1" x14ac:dyDescent="0.2"/>
    <row r="1664" s="327" customFormat="1" x14ac:dyDescent="0.2"/>
    <row r="1665" s="327" customFormat="1" x14ac:dyDescent="0.2"/>
    <row r="1666" s="327" customFormat="1" x14ac:dyDescent="0.2"/>
    <row r="1667" s="327" customFormat="1" x14ac:dyDescent="0.2"/>
    <row r="1668" s="327" customFormat="1" x14ac:dyDescent="0.2"/>
    <row r="1669" s="327" customFormat="1" x14ac:dyDescent="0.2"/>
    <row r="1670" s="327" customFormat="1" x14ac:dyDescent="0.2"/>
    <row r="1671" s="327" customFormat="1" x14ac:dyDescent="0.2"/>
    <row r="1672" s="327" customFormat="1" x14ac:dyDescent="0.2"/>
    <row r="1673" s="327" customFormat="1" x14ac:dyDescent="0.2"/>
    <row r="1674" s="327" customFormat="1" x14ac:dyDescent="0.2"/>
    <row r="1675" s="327" customFormat="1" x14ac:dyDescent="0.2"/>
    <row r="1676" s="327" customFormat="1" x14ac:dyDescent="0.2"/>
    <row r="1677" s="327" customFormat="1" x14ac:dyDescent="0.2"/>
    <row r="1678" s="327" customFormat="1" x14ac:dyDescent="0.2"/>
    <row r="1679" s="327" customFormat="1" x14ac:dyDescent="0.2"/>
    <row r="1680" s="327" customFormat="1" x14ac:dyDescent="0.2"/>
    <row r="1681" s="327" customFormat="1" x14ac:dyDescent="0.2"/>
    <row r="1682" s="327" customFormat="1" x14ac:dyDescent="0.2"/>
    <row r="1683" s="327" customFormat="1" x14ac:dyDescent="0.2"/>
    <row r="1684" s="327" customFormat="1" x14ac:dyDescent="0.2"/>
    <row r="1685" s="327" customFormat="1" x14ac:dyDescent="0.2"/>
    <row r="1686" s="327" customFormat="1" x14ac:dyDescent="0.2"/>
    <row r="1687" s="327" customFormat="1" x14ac:dyDescent="0.2"/>
    <row r="1688" s="327" customFormat="1" x14ac:dyDescent="0.2"/>
    <row r="1689" s="327" customFormat="1" x14ac:dyDescent="0.2"/>
    <row r="1690" s="327" customFormat="1" x14ac:dyDescent="0.2"/>
    <row r="1691" s="327" customFormat="1" x14ac:dyDescent="0.2"/>
    <row r="1692" s="327" customFormat="1" x14ac:dyDescent="0.2"/>
    <row r="1693" s="327" customFormat="1" x14ac:dyDescent="0.2"/>
    <row r="1694" s="327" customFormat="1" x14ac:dyDescent="0.2"/>
    <row r="1695" s="327" customFormat="1" x14ac:dyDescent="0.2"/>
    <row r="1696" s="327" customFormat="1" x14ac:dyDescent="0.2"/>
    <row r="1697" s="327" customFormat="1" x14ac:dyDescent="0.2"/>
    <row r="1698" s="327" customFormat="1" x14ac:dyDescent="0.2"/>
    <row r="1699" s="327" customFormat="1" x14ac:dyDescent="0.2"/>
    <row r="1700" s="327" customFormat="1" x14ac:dyDescent="0.2"/>
    <row r="1701" s="327" customFormat="1" x14ac:dyDescent="0.2"/>
    <row r="1702" s="327" customFormat="1" x14ac:dyDescent="0.2"/>
    <row r="1703" s="327" customFormat="1" x14ac:dyDescent="0.2"/>
    <row r="1704" s="327" customFormat="1" x14ac:dyDescent="0.2"/>
    <row r="1705" s="327" customFormat="1" x14ac:dyDescent="0.2"/>
    <row r="1706" s="327" customFormat="1" x14ac:dyDescent="0.2"/>
    <row r="1707" s="327" customFormat="1" x14ac:dyDescent="0.2"/>
    <row r="1708" s="327" customFormat="1" x14ac:dyDescent="0.2"/>
    <row r="1709" s="327" customFormat="1" x14ac:dyDescent="0.2"/>
    <row r="1710" s="327" customFormat="1" x14ac:dyDescent="0.2"/>
    <row r="1711" s="327" customFormat="1" x14ac:dyDescent="0.2"/>
    <row r="1712" s="327" customFormat="1" x14ac:dyDescent="0.2"/>
    <row r="1713" s="327" customFormat="1" x14ac:dyDescent="0.2"/>
    <row r="1714" s="327" customFormat="1" x14ac:dyDescent="0.2"/>
    <row r="1715" s="327" customFormat="1" x14ac:dyDescent="0.2"/>
    <row r="1716" s="327" customFormat="1" x14ac:dyDescent="0.2"/>
    <row r="1717" s="327" customFormat="1" x14ac:dyDescent="0.2"/>
    <row r="1718" s="327" customFormat="1" x14ac:dyDescent="0.2"/>
    <row r="1719" s="327" customFormat="1" x14ac:dyDescent="0.2"/>
    <row r="1720" s="327" customFormat="1" x14ac:dyDescent="0.2"/>
    <row r="1721" s="327" customFormat="1" x14ac:dyDescent="0.2"/>
    <row r="1722" s="327" customFormat="1" x14ac:dyDescent="0.2"/>
    <row r="1723" s="327" customFormat="1" x14ac:dyDescent="0.2"/>
    <row r="1724" s="327" customFormat="1" x14ac:dyDescent="0.2"/>
    <row r="1725" s="327" customFormat="1" x14ac:dyDescent="0.2"/>
    <row r="1726" s="327" customFormat="1" x14ac:dyDescent="0.2"/>
    <row r="1727" s="327" customFormat="1" x14ac:dyDescent="0.2"/>
    <row r="1728" s="327" customFormat="1" x14ac:dyDescent="0.2"/>
    <row r="1729" s="327" customFormat="1" x14ac:dyDescent="0.2"/>
    <row r="1730" s="327" customFormat="1" x14ac:dyDescent="0.2"/>
    <row r="1731" s="327" customFormat="1" x14ac:dyDescent="0.2"/>
    <row r="1732" s="327" customFormat="1" x14ac:dyDescent="0.2"/>
    <row r="1733" s="327" customFormat="1" x14ac:dyDescent="0.2"/>
    <row r="1734" s="327" customFormat="1" x14ac:dyDescent="0.2"/>
    <row r="1735" s="327" customFormat="1" x14ac:dyDescent="0.2"/>
    <row r="1736" s="327" customFormat="1" x14ac:dyDescent="0.2"/>
    <row r="1737" s="327" customFormat="1" x14ac:dyDescent="0.2"/>
    <row r="1738" s="327" customFormat="1" x14ac:dyDescent="0.2"/>
    <row r="1739" s="327" customFormat="1" x14ac:dyDescent="0.2"/>
    <row r="1740" s="327" customFormat="1" x14ac:dyDescent="0.2"/>
    <row r="1741" s="327" customFormat="1" x14ac:dyDescent="0.2"/>
    <row r="1742" s="327" customFormat="1" x14ac:dyDescent="0.2"/>
    <row r="1743" s="327" customFormat="1" x14ac:dyDescent="0.2"/>
    <row r="1744" s="327" customFormat="1" x14ac:dyDescent="0.2"/>
    <row r="1745" s="327" customFormat="1" x14ac:dyDescent="0.2"/>
    <row r="1746" s="327" customFormat="1" x14ac:dyDescent="0.2"/>
    <row r="1747" s="327" customFormat="1" x14ac:dyDescent="0.2"/>
    <row r="1748" s="327" customFormat="1" x14ac:dyDescent="0.2"/>
    <row r="1749" s="327" customFormat="1" x14ac:dyDescent="0.2"/>
    <row r="1750" s="327" customFormat="1" x14ac:dyDescent="0.2"/>
    <row r="1751" s="327" customFormat="1" x14ac:dyDescent="0.2"/>
    <row r="1752" s="327" customFormat="1" x14ac:dyDescent="0.2"/>
    <row r="1753" s="327" customFormat="1" x14ac:dyDescent="0.2"/>
    <row r="1754" s="327" customFormat="1" x14ac:dyDescent="0.2"/>
    <row r="1755" s="327" customFormat="1" x14ac:dyDescent="0.2"/>
    <row r="1756" s="327" customFormat="1" x14ac:dyDescent="0.2"/>
    <row r="1757" s="327" customFormat="1" x14ac:dyDescent="0.2"/>
    <row r="1758" s="327" customFormat="1" x14ac:dyDescent="0.2"/>
    <row r="1759" s="327" customFormat="1" x14ac:dyDescent="0.2"/>
    <row r="1760" s="327" customFormat="1" x14ac:dyDescent="0.2"/>
    <row r="1761" s="327" customFormat="1" x14ac:dyDescent="0.2"/>
    <row r="1762" s="327" customFormat="1" x14ac:dyDescent="0.2"/>
    <row r="1763" s="327" customFormat="1" x14ac:dyDescent="0.2"/>
    <row r="1764" s="327" customFormat="1" x14ac:dyDescent="0.2"/>
    <row r="1765" s="327" customFormat="1" x14ac:dyDescent="0.2"/>
    <row r="1766" s="327" customFormat="1" x14ac:dyDescent="0.2"/>
    <row r="1767" s="327" customFormat="1" x14ac:dyDescent="0.2"/>
    <row r="1768" s="327" customFormat="1" x14ac:dyDescent="0.2"/>
    <row r="1769" s="327" customFormat="1" x14ac:dyDescent="0.2"/>
    <row r="1770" s="327" customFormat="1" x14ac:dyDescent="0.2"/>
    <row r="1771" s="327" customFormat="1" x14ac:dyDescent="0.2"/>
    <row r="1772" s="327" customFormat="1" x14ac:dyDescent="0.2"/>
    <row r="1773" s="327" customFormat="1" x14ac:dyDescent="0.2"/>
    <row r="1774" s="327" customFormat="1" x14ac:dyDescent="0.2"/>
    <row r="1775" s="327" customFormat="1" x14ac:dyDescent="0.2"/>
    <row r="1776" s="327" customFormat="1" x14ac:dyDescent="0.2"/>
    <row r="1777" s="327" customFormat="1" x14ac:dyDescent="0.2"/>
    <row r="1778" s="327" customFormat="1" x14ac:dyDescent="0.2"/>
    <row r="1779" s="327" customFormat="1" x14ac:dyDescent="0.2"/>
    <row r="1780" s="327" customFormat="1" x14ac:dyDescent="0.2"/>
    <row r="1781" s="327" customFormat="1" x14ac:dyDescent="0.2"/>
    <row r="1782" s="327" customFormat="1" x14ac:dyDescent="0.2"/>
    <row r="1783" s="327" customFormat="1" x14ac:dyDescent="0.2"/>
    <row r="1784" s="327" customFormat="1" x14ac:dyDescent="0.2"/>
    <row r="1785" s="327" customFormat="1" x14ac:dyDescent="0.2"/>
    <row r="1786" s="327" customFormat="1" x14ac:dyDescent="0.2"/>
    <row r="1787" s="327" customFormat="1" x14ac:dyDescent="0.2"/>
    <row r="1788" s="327" customFormat="1" x14ac:dyDescent="0.2"/>
    <row r="1789" s="327" customFormat="1" x14ac:dyDescent="0.2"/>
    <row r="1790" s="327" customFormat="1" x14ac:dyDescent="0.2"/>
    <row r="1791" s="327" customFormat="1" x14ac:dyDescent="0.2"/>
    <row r="1792" s="327" customFormat="1" x14ac:dyDescent="0.2"/>
    <row r="1793" s="327" customFormat="1" x14ac:dyDescent="0.2"/>
    <row r="1794" s="327" customFormat="1" x14ac:dyDescent="0.2"/>
    <row r="1795" s="327" customFormat="1" x14ac:dyDescent="0.2"/>
    <row r="1796" s="327" customFormat="1" x14ac:dyDescent="0.2"/>
    <row r="1797" s="327" customFormat="1" x14ac:dyDescent="0.2"/>
    <row r="1798" s="327" customFormat="1" x14ac:dyDescent="0.2"/>
    <row r="1799" s="327" customFormat="1" x14ac:dyDescent="0.2"/>
    <row r="1800" s="327" customFormat="1" x14ac:dyDescent="0.2"/>
    <row r="1801" s="327" customFormat="1" x14ac:dyDescent="0.2"/>
    <row r="1802" s="327" customFormat="1" x14ac:dyDescent="0.2"/>
    <row r="1803" s="327" customFormat="1" x14ac:dyDescent="0.2"/>
    <row r="1804" s="327" customFormat="1" x14ac:dyDescent="0.2"/>
    <row r="1805" s="327" customFormat="1" x14ac:dyDescent="0.2"/>
    <row r="1806" s="327" customFormat="1" x14ac:dyDescent="0.2"/>
    <row r="1807" s="327" customFormat="1" x14ac:dyDescent="0.2"/>
    <row r="1808" s="327" customFormat="1" x14ac:dyDescent="0.2"/>
    <row r="1809" s="327" customFormat="1" x14ac:dyDescent="0.2"/>
    <row r="1810" s="327" customFormat="1" x14ac:dyDescent="0.2"/>
    <row r="1811" s="327" customFormat="1" x14ac:dyDescent="0.2"/>
    <row r="1812" s="327" customFormat="1" x14ac:dyDescent="0.2"/>
    <row r="1813" s="327" customFormat="1" x14ac:dyDescent="0.2"/>
    <row r="1814" s="327" customFormat="1" x14ac:dyDescent="0.2"/>
    <row r="1815" s="327" customFormat="1" x14ac:dyDescent="0.2"/>
    <row r="1816" s="327" customFormat="1" x14ac:dyDescent="0.2"/>
    <row r="1817" s="327" customFormat="1" x14ac:dyDescent="0.2"/>
    <row r="1818" s="327" customFormat="1" x14ac:dyDescent="0.2"/>
    <row r="1819" s="327" customFormat="1" x14ac:dyDescent="0.2"/>
    <row r="1820" s="327" customFormat="1" x14ac:dyDescent="0.2"/>
    <row r="1821" s="327" customFormat="1" x14ac:dyDescent="0.2"/>
    <row r="1822" s="327" customFormat="1" x14ac:dyDescent="0.2"/>
    <row r="1823" s="327" customFormat="1" x14ac:dyDescent="0.2"/>
    <row r="1824" s="327" customFormat="1" x14ac:dyDescent="0.2"/>
    <row r="1825" s="327" customFormat="1" x14ac:dyDescent="0.2"/>
    <row r="1826" s="327" customFormat="1" x14ac:dyDescent="0.2"/>
    <row r="1827" s="327" customFormat="1" x14ac:dyDescent="0.2"/>
    <row r="1828" s="327" customFormat="1" x14ac:dyDescent="0.2"/>
    <row r="1829" s="327" customFormat="1" x14ac:dyDescent="0.2"/>
    <row r="1830" s="327" customFormat="1" x14ac:dyDescent="0.2"/>
    <row r="1831" s="327" customFormat="1" x14ac:dyDescent="0.2"/>
    <row r="1832" s="327" customFormat="1" x14ac:dyDescent="0.2"/>
    <row r="1833" s="327" customFormat="1" x14ac:dyDescent="0.2"/>
    <row r="1834" s="327" customFormat="1" x14ac:dyDescent="0.2"/>
    <row r="1835" s="327" customFormat="1" x14ac:dyDescent="0.2"/>
    <row r="1836" s="327" customFormat="1" x14ac:dyDescent="0.2"/>
    <row r="1837" s="327" customFormat="1" x14ac:dyDescent="0.2"/>
    <row r="1838" s="327" customFormat="1" x14ac:dyDescent="0.2"/>
    <row r="1839" s="327" customFormat="1" x14ac:dyDescent="0.2"/>
    <row r="1840" s="327" customFormat="1" x14ac:dyDescent="0.2"/>
    <row r="1841" s="327" customFormat="1" x14ac:dyDescent="0.2"/>
    <row r="1842" s="327" customFormat="1" x14ac:dyDescent="0.2"/>
    <row r="1843" s="327" customFormat="1" x14ac:dyDescent="0.2"/>
    <row r="1844" s="327" customFormat="1" x14ac:dyDescent="0.2"/>
    <row r="1845" s="327" customFormat="1" x14ac:dyDescent="0.2"/>
    <row r="1846" s="327" customFormat="1" x14ac:dyDescent="0.2"/>
    <row r="1847" s="327" customFormat="1" x14ac:dyDescent="0.2"/>
    <row r="1848" s="327" customFormat="1" x14ac:dyDescent="0.2"/>
    <row r="1849" s="327" customFormat="1" x14ac:dyDescent="0.2"/>
    <row r="1850" s="327" customFormat="1" x14ac:dyDescent="0.2"/>
    <row r="1851" s="327" customFormat="1" x14ac:dyDescent="0.2"/>
    <row r="1852" s="327" customFormat="1" x14ac:dyDescent="0.2"/>
    <row r="1853" s="327" customFormat="1" x14ac:dyDescent="0.2"/>
    <row r="1854" s="327" customFormat="1" x14ac:dyDescent="0.2"/>
    <row r="1855" s="327" customFormat="1" x14ac:dyDescent="0.2"/>
    <row r="1856" s="327" customFormat="1" x14ac:dyDescent="0.2"/>
    <row r="1857" s="327" customFormat="1" x14ac:dyDescent="0.2"/>
    <row r="1858" s="327" customFormat="1" x14ac:dyDescent="0.2"/>
    <row r="1859" s="327" customFormat="1" x14ac:dyDescent="0.2"/>
    <row r="1860" s="327" customFormat="1" x14ac:dyDescent="0.2"/>
    <row r="1861" s="327" customFormat="1" x14ac:dyDescent="0.2"/>
    <row r="1862" s="327" customFormat="1" x14ac:dyDescent="0.2"/>
    <row r="1863" s="327" customFormat="1" x14ac:dyDescent="0.2"/>
    <row r="1864" s="327" customFormat="1" x14ac:dyDescent="0.2"/>
    <row r="1865" s="327" customFormat="1" x14ac:dyDescent="0.2"/>
    <row r="1866" s="327" customFormat="1" x14ac:dyDescent="0.2"/>
    <row r="1867" s="327" customFormat="1" x14ac:dyDescent="0.2"/>
    <row r="1868" s="327" customFormat="1" x14ac:dyDescent="0.2"/>
    <row r="1869" s="327" customFormat="1" x14ac:dyDescent="0.2"/>
    <row r="1870" s="327" customFormat="1" x14ac:dyDescent="0.2"/>
    <row r="1871" s="327" customFormat="1" x14ac:dyDescent="0.2"/>
    <row r="1872" s="327" customFormat="1" x14ac:dyDescent="0.2"/>
    <row r="1873" s="327" customFormat="1" x14ac:dyDescent="0.2"/>
    <row r="1874" s="327" customFormat="1" x14ac:dyDescent="0.2"/>
    <row r="1875" s="327" customFormat="1" x14ac:dyDescent="0.2"/>
    <row r="1876" s="327" customFormat="1" x14ac:dyDescent="0.2"/>
    <row r="1877" s="327" customFormat="1" x14ac:dyDescent="0.2"/>
    <row r="1878" s="327" customFormat="1" x14ac:dyDescent="0.2"/>
    <row r="1879" s="327" customFormat="1" x14ac:dyDescent="0.2"/>
    <row r="1880" s="327" customFormat="1" x14ac:dyDescent="0.2"/>
    <row r="1881" s="327" customFormat="1" x14ac:dyDescent="0.2"/>
    <row r="1882" s="327" customFormat="1" x14ac:dyDescent="0.2"/>
    <row r="1883" s="327" customFormat="1" x14ac:dyDescent="0.2"/>
    <row r="1884" s="327" customFormat="1" x14ac:dyDescent="0.2"/>
    <row r="1885" s="327" customFormat="1" x14ac:dyDescent="0.2"/>
    <row r="1886" s="327" customFormat="1" x14ac:dyDescent="0.2"/>
    <row r="1887" s="327" customFormat="1" x14ac:dyDescent="0.2"/>
    <row r="1888" s="327" customFormat="1" x14ac:dyDescent="0.2"/>
    <row r="1889" s="327" customFormat="1" x14ac:dyDescent="0.2"/>
    <row r="1890" s="327" customFormat="1" x14ac:dyDescent="0.2"/>
    <row r="1891" s="327" customFormat="1" x14ac:dyDescent="0.2"/>
    <row r="1892" s="327" customFormat="1" x14ac:dyDescent="0.2"/>
    <row r="1893" s="327" customFormat="1" x14ac:dyDescent="0.2"/>
    <row r="1894" s="327" customFormat="1" x14ac:dyDescent="0.2"/>
    <row r="1895" s="327" customFormat="1" x14ac:dyDescent="0.2"/>
    <row r="1896" s="327" customFormat="1" x14ac:dyDescent="0.2"/>
    <row r="1897" s="327" customFormat="1" x14ac:dyDescent="0.2"/>
    <row r="1898" s="327" customFormat="1" x14ac:dyDescent="0.2"/>
    <row r="1899" s="327" customFormat="1" x14ac:dyDescent="0.2"/>
    <row r="1900" s="327" customFormat="1" x14ac:dyDescent="0.2"/>
    <row r="1901" s="327" customFormat="1" x14ac:dyDescent="0.2"/>
    <row r="1902" s="327" customFormat="1" x14ac:dyDescent="0.2"/>
    <row r="1903" s="327" customFormat="1" x14ac:dyDescent="0.2"/>
    <row r="1904" s="327" customFormat="1" x14ac:dyDescent="0.2"/>
    <row r="1905" s="327" customFormat="1" x14ac:dyDescent="0.2"/>
    <row r="1906" s="327" customFormat="1" x14ac:dyDescent="0.2"/>
    <row r="1907" s="327" customFormat="1" x14ac:dyDescent="0.2"/>
    <row r="1908" s="327" customFormat="1" x14ac:dyDescent="0.2"/>
    <row r="1909" s="327" customFormat="1" x14ac:dyDescent="0.2"/>
    <row r="1910" s="327" customFormat="1" x14ac:dyDescent="0.2"/>
    <row r="1911" s="327" customFormat="1" x14ac:dyDescent="0.2"/>
    <row r="1912" s="327" customFormat="1" x14ac:dyDescent="0.2"/>
    <row r="1913" s="327" customFormat="1" x14ac:dyDescent="0.2"/>
    <row r="1914" s="327" customFormat="1" x14ac:dyDescent="0.2"/>
    <row r="1915" s="327" customFormat="1" x14ac:dyDescent="0.2"/>
    <row r="1916" s="327" customFormat="1" x14ac:dyDescent="0.2"/>
    <row r="1917" s="327" customFormat="1" x14ac:dyDescent="0.2"/>
    <row r="1918" s="327" customFormat="1" x14ac:dyDescent="0.2"/>
    <row r="1919" s="327" customFormat="1" x14ac:dyDescent="0.2"/>
    <row r="1920" s="327" customFormat="1" x14ac:dyDescent="0.2"/>
    <row r="1921" s="327" customFormat="1" x14ac:dyDescent="0.2"/>
    <row r="1922" s="327" customFormat="1" x14ac:dyDescent="0.2"/>
    <row r="1923" s="327" customFormat="1" x14ac:dyDescent="0.2"/>
    <row r="1924" s="327" customFormat="1" x14ac:dyDescent="0.2"/>
    <row r="1925" s="327" customFormat="1" x14ac:dyDescent="0.2"/>
    <row r="1926" s="327" customFormat="1" x14ac:dyDescent="0.2"/>
    <row r="1927" s="327" customFormat="1" x14ac:dyDescent="0.2"/>
    <row r="1928" s="327" customFormat="1" x14ac:dyDescent="0.2"/>
    <row r="1929" s="327" customFormat="1" x14ac:dyDescent="0.2"/>
    <row r="1930" s="327" customFormat="1" x14ac:dyDescent="0.2"/>
    <row r="1931" s="327" customFormat="1" x14ac:dyDescent="0.2"/>
    <row r="1932" s="327" customFormat="1" x14ac:dyDescent="0.2"/>
    <row r="1933" s="327" customFormat="1" x14ac:dyDescent="0.2"/>
    <row r="1934" s="327" customFormat="1" x14ac:dyDescent="0.2"/>
    <row r="1935" s="327" customFormat="1" x14ac:dyDescent="0.2"/>
    <row r="1936" s="327" customFormat="1" x14ac:dyDescent="0.2"/>
    <row r="1937" s="327" customFormat="1" x14ac:dyDescent="0.2"/>
    <row r="1938" s="327" customFormat="1" x14ac:dyDescent="0.2"/>
    <row r="1939" s="327" customFormat="1" x14ac:dyDescent="0.2"/>
    <row r="1940" s="327" customFormat="1" x14ac:dyDescent="0.2"/>
    <row r="1941" s="327" customFormat="1" x14ac:dyDescent="0.2"/>
    <row r="1942" s="327" customFormat="1" x14ac:dyDescent="0.2"/>
    <row r="1943" s="327" customFormat="1" x14ac:dyDescent="0.2"/>
    <row r="1944" s="327" customFormat="1" x14ac:dyDescent="0.2"/>
    <row r="1945" s="327" customFormat="1" x14ac:dyDescent="0.2"/>
    <row r="1946" s="327" customFormat="1" x14ac:dyDescent="0.2"/>
    <row r="1947" s="327" customFormat="1" x14ac:dyDescent="0.2"/>
    <row r="1948" s="327" customFormat="1" x14ac:dyDescent="0.2"/>
    <row r="1949" s="327" customFormat="1" x14ac:dyDescent="0.2"/>
    <row r="1950" s="327" customFormat="1" x14ac:dyDescent="0.2"/>
    <row r="1951" s="327" customFormat="1" x14ac:dyDescent="0.2"/>
    <row r="1952" s="327" customFormat="1" x14ac:dyDescent="0.2"/>
    <row r="1953" s="327" customFormat="1" x14ac:dyDescent="0.2"/>
    <row r="1954" s="327" customFormat="1" x14ac:dyDescent="0.2"/>
    <row r="1955" s="327" customFormat="1" x14ac:dyDescent="0.2"/>
    <row r="1956" s="327" customFormat="1" x14ac:dyDescent="0.2"/>
    <row r="1957" s="327" customFormat="1" x14ac:dyDescent="0.2"/>
    <row r="1958" s="327" customFormat="1" x14ac:dyDescent="0.2"/>
    <row r="1959" s="327" customFormat="1" x14ac:dyDescent="0.2"/>
    <row r="1960" s="327" customFormat="1" x14ac:dyDescent="0.2"/>
    <row r="1961" s="327" customFormat="1" x14ac:dyDescent="0.2"/>
    <row r="1962" s="327" customFormat="1" x14ac:dyDescent="0.2"/>
    <row r="1963" s="327" customFormat="1" x14ac:dyDescent="0.2"/>
    <row r="1964" s="327" customFormat="1" x14ac:dyDescent="0.2"/>
    <row r="1965" s="327" customFormat="1" x14ac:dyDescent="0.2"/>
    <row r="1966" s="327" customFormat="1" x14ac:dyDescent="0.2"/>
    <row r="1967" s="327" customFormat="1" x14ac:dyDescent="0.2"/>
    <row r="1968" s="327" customFormat="1" x14ac:dyDescent="0.2"/>
    <row r="1969" s="327" customFormat="1" x14ac:dyDescent="0.2"/>
    <row r="1970" s="327" customFormat="1" x14ac:dyDescent="0.2"/>
    <row r="1971" s="327" customFormat="1" x14ac:dyDescent="0.2"/>
    <row r="1972" s="327" customFormat="1" x14ac:dyDescent="0.2"/>
    <row r="1973" s="327" customFormat="1" x14ac:dyDescent="0.2"/>
    <row r="1974" s="327" customFormat="1" x14ac:dyDescent="0.2"/>
    <row r="1975" s="327" customFormat="1" x14ac:dyDescent="0.2"/>
    <row r="1976" s="327" customFormat="1" x14ac:dyDescent="0.2"/>
    <row r="1977" s="327" customFormat="1" x14ac:dyDescent="0.2"/>
    <row r="1978" s="327" customFormat="1" x14ac:dyDescent="0.2"/>
    <row r="1979" s="327" customFormat="1" x14ac:dyDescent="0.2"/>
    <row r="1980" s="327" customFormat="1" x14ac:dyDescent="0.2"/>
    <row r="1981" s="327" customFormat="1" x14ac:dyDescent="0.2"/>
    <row r="1982" s="327" customFormat="1" x14ac:dyDescent="0.2"/>
    <row r="1983" s="327" customFormat="1" x14ac:dyDescent="0.2"/>
    <row r="1984" s="327" customFormat="1" x14ac:dyDescent="0.2"/>
    <row r="1985" s="327" customFormat="1" x14ac:dyDescent="0.2"/>
    <row r="1986" s="327" customFormat="1" x14ac:dyDescent="0.2"/>
    <row r="1987" s="327" customFormat="1" x14ac:dyDescent="0.2"/>
    <row r="1988" s="327" customFormat="1" x14ac:dyDescent="0.2"/>
    <row r="1989" s="327" customFormat="1" x14ac:dyDescent="0.2"/>
    <row r="1990" s="327" customFormat="1" x14ac:dyDescent="0.2"/>
    <row r="1991" s="327" customFormat="1" x14ac:dyDescent="0.2"/>
    <row r="1992" s="327" customFormat="1" x14ac:dyDescent="0.2"/>
    <row r="1993" s="327" customFormat="1" x14ac:dyDescent="0.2"/>
    <row r="1994" s="327" customFormat="1" x14ac:dyDescent="0.2"/>
    <row r="1995" s="327" customFormat="1" x14ac:dyDescent="0.2"/>
    <row r="1996" s="327" customFormat="1" x14ac:dyDescent="0.2"/>
    <row r="1997" s="327" customFormat="1" x14ac:dyDescent="0.2"/>
    <row r="1998" s="327" customFormat="1" x14ac:dyDescent="0.2"/>
    <row r="1999" s="327" customFormat="1" x14ac:dyDescent="0.2"/>
    <row r="2000" s="327" customFormat="1" x14ac:dyDescent="0.2"/>
    <row r="2001" s="327" customFormat="1" x14ac:dyDescent="0.2"/>
    <row r="2002" s="327" customFormat="1" x14ac:dyDescent="0.2"/>
    <row r="2003" s="327" customFormat="1" x14ac:dyDescent="0.2"/>
    <row r="2004" s="327" customFormat="1" x14ac:dyDescent="0.2"/>
    <row r="2005" s="327" customFormat="1" x14ac:dyDescent="0.2"/>
    <row r="2006" s="327" customFormat="1" x14ac:dyDescent="0.2"/>
    <row r="2007" s="327" customFormat="1" x14ac:dyDescent="0.2"/>
    <row r="2008" s="327" customFormat="1" x14ac:dyDescent="0.2"/>
    <row r="2009" s="327" customFormat="1" x14ac:dyDescent="0.2"/>
    <row r="2010" s="327" customFormat="1" x14ac:dyDescent="0.2"/>
    <row r="2011" s="327" customFormat="1" x14ac:dyDescent="0.2"/>
    <row r="2012" s="327" customFormat="1" x14ac:dyDescent="0.2"/>
    <row r="2013" s="327" customFormat="1" x14ac:dyDescent="0.2"/>
    <row r="2014" s="327" customFormat="1" x14ac:dyDescent="0.2"/>
    <row r="2015" s="327" customFormat="1" x14ac:dyDescent="0.2"/>
    <row r="2016" s="327" customFormat="1" x14ac:dyDescent="0.2"/>
    <row r="2017" s="327" customFormat="1" x14ac:dyDescent="0.2"/>
    <row r="2018" s="327" customFormat="1" x14ac:dyDescent="0.2"/>
    <row r="2019" s="327" customFormat="1" x14ac:dyDescent="0.2"/>
    <row r="2020" s="327" customFormat="1" x14ac:dyDescent="0.2"/>
    <row r="2021" s="327" customFormat="1" x14ac:dyDescent="0.2"/>
    <row r="2022" s="327" customFormat="1" x14ac:dyDescent="0.2"/>
    <row r="2023" s="327" customFormat="1" x14ac:dyDescent="0.2"/>
    <row r="2024" s="327" customFormat="1" x14ac:dyDescent="0.2"/>
    <row r="2025" s="327" customFormat="1" x14ac:dyDescent="0.2"/>
    <row r="2026" s="327" customFormat="1" x14ac:dyDescent="0.2"/>
    <row r="2027" s="327" customFormat="1" x14ac:dyDescent="0.2"/>
    <row r="2028" s="327" customFormat="1" x14ac:dyDescent="0.2"/>
    <row r="2029" s="327" customFormat="1" x14ac:dyDescent="0.2"/>
    <row r="2030" s="327" customFormat="1" x14ac:dyDescent="0.2"/>
    <row r="2031" s="327" customFormat="1" x14ac:dyDescent="0.2"/>
    <row r="2032" s="327" customFormat="1" x14ac:dyDescent="0.2"/>
    <row r="2033" s="327" customFormat="1" x14ac:dyDescent="0.2"/>
    <row r="2034" s="327" customFormat="1" x14ac:dyDescent="0.2"/>
    <row r="2035" s="327" customFormat="1" x14ac:dyDescent="0.2"/>
    <row r="2036" s="327" customFormat="1" x14ac:dyDescent="0.2"/>
    <row r="2037" s="327" customFormat="1" x14ac:dyDescent="0.2"/>
    <row r="2038" s="327" customFormat="1" x14ac:dyDescent="0.2"/>
    <row r="2039" s="327" customFormat="1" x14ac:dyDescent="0.2"/>
    <row r="2040" s="327" customFormat="1" x14ac:dyDescent="0.2"/>
    <row r="2041" s="327" customFormat="1" x14ac:dyDescent="0.2"/>
    <row r="2042" s="327" customFormat="1" x14ac:dyDescent="0.2"/>
    <row r="2043" s="327" customFormat="1" x14ac:dyDescent="0.2"/>
    <row r="2044" s="327" customFormat="1" x14ac:dyDescent="0.2"/>
    <row r="2045" s="327" customFormat="1" x14ac:dyDescent="0.2"/>
    <row r="2046" s="327" customFormat="1" x14ac:dyDescent="0.2"/>
    <row r="2047" s="327" customFormat="1" x14ac:dyDescent="0.2"/>
    <row r="2048" s="327" customFormat="1" x14ac:dyDescent="0.2"/>
    <row r="2049" s="327" customFormat="1" x14ac:dyDescent="0.2"/>
    <row r="2050" s="327" customFormat="1" x14ac:dyDescent="0.2"/>
    <row r="2051" s="327" customFormat="1" x14ac:dyDescent="0.2"/>
    <row r="2052" s="327" customFormat="1" x14ac:dyDescent="0.2"/>
    <row r="2053" s="327" customFormat="1" x14ac:dyDescent="0.2"/>
    <row r="2054" s="327" customFormat="1" x14ac:dyDescent="0.2"/>
    <row r="2055" s="327" customFormat="1" x14ac:dyDescent="0.2"/>
    <row r="2056" s="327" customFormat="1" x14ac:dyDescent="0.2"/>
    <row r="2057" s="327" customFormat="1" x14ac:dyDescent="0.2"/>
    <row r="2058" s="327" customFormat="1" x14ac:dyDescent="0.2"/>
    <row r="2059" s="327" customFormat="1" x14ac:dyDescent="0.2"/>
    <row r="2060" s="327" customFormat="1" x14ac:dyDescent="0.2"/>
    <row r="2061" s="327" customFormat="1" x14ac:dyDescent="0.2"/>
    <row r="2062" s="327" customFormat="1" x14ac:dyDescent="0.2"/>
    <row r="2063" s="327" customFormat="1" x14ac:dyDescent="0.2"/>
    <row r="2064" s="327" customFormat="1" x14ac:dyDescent="0.2"/>
    <row r="2065" s="327" customFormat="1" x14ac:dyDescent="0.2"/>
    <row r="2066" s="327" customFormat="1" x14ac:dyDescent="0.2"/>
    <row r="2067" s="327" customFormat="1" x14ac:dyDescent="0.2"/>
    <row r="2068" s="327" customFormat="1" x14ac:dyDescent="0.2"/>
    <row r="2069" s="327" customFormat="1" x14ac:dyDescent="0.2"/>
    <row r="2070" s="327" customFormat="1" x14ac:dyDescent="0.2"/>
    <row r="2071" s="327" customFormat="1" x14ac:dyDescent="0.2"/>
    <row r="2072" s="327" customFormat="1" x14ac:dyDescent="0.2"/>
    <row r="2073" s="327" customFormat="1" x14ac:dyDescent="0.2"/>
    <row r="2074" s="327" customFormat="1" x14ac:dyDescent="0.2"/>
    <row r="2075" s="327" customFormat="1" x14ac:dyDescent="0.2"/>
    <row r="2076" s="327" customFormat="1" x14ac:dyDescent="0.2"/>
    <row r="2077" s="327" customFormat="1" x14ac:dyDescent="0.2"/>
    <row r="2078" s="327" customFormat="1" x14ac:dyDescent="0.2"/>
    <row r="2079" s="327" customFormat="1" x14ac:dyDescent="0.2"/>
    <row r="2080" s="327" customFormat="1" x14ac:dyDescent="0.2"/>
    <row r="2081" s="327" customFormat="1" x14ac:dyDescent="0.2"/>
    <row r="2082" s="327" customFormat="1" x14ac:dyDescent="0.2"/>
    <row r="2083" s="327" customFormat="1" x14ac:dyDescent="0.2"/>
    <row r="2084" s="327" customFormat="1" x14ac:dyDescent="0.2"/>
    <row r="2085" s="327" customFormat="1" x14ac:dyDescent="0.2"/>
    <row r="2086" s="327" customFormat="1" x14ac:dyDescent="0.2"/>
    <row r="2087" s="327" customFormat="1" x14ac:dyDescent="0.2"/>
    <row r="2088" s="327" customFormat="1" x14ac:dyDescent="0.2"/>
    <row r="2089" s="327" customFormat="1" x14ac:dyDescent="0.2"/>
    <row r="2090" s="327" customFormat="1" x14ac:dyDescent="0.2"/>
    <row r="2091" s="327" customFormat="1" x14ac:dyDescent="0.2"/>
    <row r="2092" s="327" customFormat="1" x14ac:dyDescent="0.2"/>
    <row r="2093" s="327" customFormat="1" x14ac:dyDescent="0.2"/>
    <row r="2094" s="327" customFormat="1" x14ac:dyDescent="0.2"/>
    <row r="2095" s="327" customFormat="1" x14ac:dyDescent="0.2"/>
    <row r="2096" s="327" customFormat="1" x14ac:dyDescent="0.2"/>
    <row r="2097" s="327" customFormat="1" x14ac:dyDescent="0.2"/>
    <row r="2098" s="327" customFormat="1" x14ac:dyDescent="0.2"/>
    <row r="2099" s="327" customFormat="1" x14ac:dyDescent="0.2"/>
    <row r="2100" s="327" customFormat="1" x14ac:dyDescent="0.2"/>
    <row r="2101" s="327" customFormat="1" x14ac:dyDescent="0.2"/>
    <row r="2102" s="327" customFormat="1" x14ac:dyDescent="0.2"/>
    <row r="2103" s="327" customFormat="1" x14ac:dyDescent="0.2"/>
    <row r="2104" s="327" customFormat="1" x14ac:dyDescent="0.2"/>
    <row r="2105" s="327" customFormat="1" x14ac:dyDescent="0.2"/>
    <row r="2106" s="327" customFormat="1" x14ac:dyDescent="0.2"/>
    <row r="2107" s="327" customFormat="1" x14ac:dyDescent="0.2"/>
    <row r="2108" s="327" customFormat="1" x14ac:dyDescent="0.2"/>
    <row r="2109" s="327" customFormat="1" x14ac:dyDescent="0.2"/>
    <row r="2110" s="327" customFormat="1" x14ac:dyDescent="0.2"/>
    <row r="2111" s="327" customFormat="1" x14ac:dyDescent="0.2"/>
    <row r="2112" s="327" customFormat="1" x14ac:dyDescent="0.2"/>
    <row r="2113" s="327" customFormat="1" x14ac:dyDescent="0.2"/>
    <row r="2114" s="327" customFormat="1" x14ac:dyDescent="0.2"/>
    <row r="2115" s="327" customFormat="1" x14ac:dyDescent="0.2"/>
    <row r="2116" s="327" customFormat="1" x14ac:dyDescent="0.2"/>
    <row r="2117" s="327" customFormat="1" x14ac:dyDescent="0.2"/>
    <row r="2118" s="327" customFormat="1" x14ac:dyDescent="0.2"/>
    <row r="2119" s="327" customFormat="1" x14ac:dyDescent="0.2"/>
    <row r="2120" s="327" customFormat="1" x14ac:dyDescent="0.2"/>
    <row r="2121" s="327" customFormat="1" x14ac:dyDescent="0.2"/>
    <row r="2122" s="327" customFormat="1" x14ac:dyDescent="0.2"/>
    <row r="2123" s="327" customFormat="1" x14ac:dyDescent="0.2"/>
    <row r="2124" s="327" customFormat="1" x14ac:dyDescent="0.2"/>
    <row r="2125" s="327" customFormat="1" x14ac:dyDescent="0.2"/>
    <row r="2126" s="327" customFormat="1" x14ac:dyDescent="0.2"/>
    <row r="2127" s="327" customFormat="1" x14ac:dyDescent="0.2"/>
    <row r="2128" s="327" customFormat="1" x14ac:dyDescent="0.2"/>
    <row r="2129" s="327" customFormat="1" x14ac:dyDescent="0.2"/>
    <row r="2130" s="327" customFormat="1" x14ac:dyDescent="0.2"/>
    <row r="2131" s="327" customFormat="1" x14ac:dyDescent="0.2"/>
    <row r="2132" s="327" customFormat="1" x14ac:dyDescent="0.2"/>
    <row r="2133" s="327" customFormat="1" x14ac:dyDescent="0.2"/>
    <row r="2134" s="327" customFormat="1" x14ac:dyDescent="0.2"/>
    <row r="2135" s="327" customFormat="1" x14ac:dyDescent="0.2"/>
    <row r="2136" s="327" customFormat="1" x14ac:dyDescent="0.2"/>
    <row r="2137" s="327" customFormat="1" x14ac:dyDescent="0.2"/>
    <row r="2138" s="327" customFormat="1" x14ac:dyDescent="0.2"/>
    <row r="2139" s="327" customFormat="1" x14ac:dyDescent="0.2"/>
    <row r="2140" s="327" customFormat="1" x14ac:dyDescent="0.2"/>
    <row r="2141" s="327" customFormat="1" x14ac:dyDescent="0.2"/>
    <row r="2142" s="327" customFormat="1" x14ac:dyDescent="0.2"/>
    <row r="2143" s="327" customFormat="1" x14ac:dyDescent="0.2"/>
    <row r="2144" s="327" customFormat="1" x14ac:dyDescent="0.2"/>
    <row r="2145" s="327" customFormat="1" x14ac:dyDescent="0.2"/>
    <row r="2146" s="327" customFormat="1" x14ac:dyDescent="0.2"/>
    <row r="2147" s="327" customFormat="1" x14ac:dyDescent="0.2"/>
    <row r="2148" s="327" customFormat="1" x14ac:dyDescent="0.2"/>
    <row r="2149" s="327" customFormat="1" x14ac:dyDescent="0.2"/>
    <row r="2150" s="327" customFormat="1" x14ac:dyDescent="0.2"/>
    <row r="2151" s="327" customFormat="1" x14ac:dyDescent="0.2"/>
    <row r="2152" s="327" customFormat="1" x14ac:dyDescent="0.2"/>
    <row r="2153" s="327" customFormat="1" x14ac:dyDescent="0.2"/>
    <row r="2154" s="327" customFormat="1" x14ac:dyDescent="0.2"/>
    <row r="2155" s="327" customFormat="1" x14ac:dyDescent="0.2"/>
    <row r="2156" s="327" customFormat="1" x14ac:dyDescent="0.2"/>
    <row r="2157" s="327" customFormat="1" x14ac:dyDescent="0.2"/>
    <row r="2158" s="327" customFormat="1" x14ac:dyDescent="0.2"/>
    <row r="2159" s="327" customFormat="1" x14ac:dyDescent="0.2"/>
    <row r="2160" s="327" customFormat="1" x14ac:dyDescent="0.2"/>
    <row r="2161" s="327" customFormat="1" x14ac:dyDescent="0.2"/>
    <row r="2162" s="327" customFormat="1" x14ac:dyDescent="0.2"/>
    <row r="2163" s="327" customFormat="1" x14ac:dyDescent="0.2"/>
    <row r="2164" s="327" customFormat="1" x14ac:dyDescent="0.2"/>
    <row r="2165" s="327" customFormat="1" x14ac:dyDescent="0.2"/>
    <row r="2166" s="327" customFormat="1" x14ac:dyDescent="0.2"/>
    <row r="2167" s="327" customFormat="1" x14ac:dyDescent="0.2"/>
    <row r="2168" s="327" customFormat="1" x14ac:dyDescent="0.2"/>
    <row r="2169" s="327" customFormat="1" x14ac:dyDescent="0.2"/>
    <row r="2170" s="327" customFormat="1" x14ac:dyDescent="0.2"/>
    <row r="2171" s="327" customFormat="1" x14ac:dyDescent="0.2"/>
    <row r="2172" s="327" customFormat="1" x14ac:dyDescent="0.2"/>
    <row r="2173" s="327" customFormat="1" x14ac:dyDescent="0.2"/>
    <row r="2174" s="327" customFormat="1" x14ac:dyDescent="0.2"/>
    <row r="2175" s="327" customFormat="1" x14ac:dyDescent="0.2"/>
    <row r="2176" s="327" customFormat="1" x14ac:dyDescent="0.2"/>
    <row r="2177" s="327" customFormat="1" x14ac:dyDescent="0.2"/>
    <row r="2178" s="327" customFormat="1" x14ac:dyDescent="0.2"/>
    <row r="2179" s="327" customFormat="1" x14ac:dyDescent="0.2"/>
    <row r="2180" s="327" customFormat="1" x14ac:dyDescent="0.2"/>
    <row r="2181" s="327" customFormat="1" x14ac:dyDescent="0.2"/>
    <row r="2182" s="327" customFormat="1" x14ac:dyDescent="0.2"/>
    <row r="2183" s="327" customFormat="1" x14ac:dyDescent="0.2"/>
    <row r="2184" s="327" customFormat="1" x14ac:dyDescent="0.2"/>
    <row r="2185" s="327" customFormat="1" x14ac:dyDescent="0.2"/>
    <row r="2186" s="327" customFormat="1" x14ac:dyDescent="0.2"/>
    <row r="2187" s="327" customFormat="1" x14ac:dyDescent="0.2"/>
    <row r="2188" s="327" customFormat="1" x14ac:dyDescent="0.2"/>
    <row r="2189" s="327" customFormat="1" x14ac:dyDescent="0.2"/>
    <row r="2190" s="327" customFormat="1" x14ac:dyDescent="0.2"/>
    <row r="2191" s="327" customFormat="1" x14ac:dyDescent="0.2"/>
    <row r="2192" s="327" customFormat="1" x14ac:dyDescent="0.2"/>
    <row r="2193" s="327" customFormat="1" x14ac:dyDescent="0.2"/>
    <row r="2194" s="327" customFormat="1" x14ac:dyDescent="0.2"/>
    <row r="2195" s="327" customFormat="1" x14ac:dyDescent="0.2"/>
    <row r="2196" s="327" customFormat="1" x14ac:dyDescent="0.2"/>
    <row r="2197" s="327" customFormat="1" x14ac:dyDescent="0.2"/>
    <row r="2198" s="327" customFormat="1" x14ac:dyDescent="0.2"/>
    <row r="2199" s="327" customFormat="1" x14ac:dyDescent="0.2"/>
    <row r="2200" s="327" customFormat="1" x14ac:dyDescent="0.2"/>
    <row r="2201" s="327" customFormat="1" x14ac:dyDescent="0.2"/>
    <row r="2202" s="327" customFormat="1" x14ac:dyDescent="0.2"/>
    <row r="2203" s="327" customFormat="1" x14ac:dyDescent="0.2"/>
    <row r="2204" s="327" customFormat="1" x14ac:dyDescent="0.2"/>
    <row r="2205" s="327" customFormat="1" x14ac:dyDescent="0.2"/>
    <row r="2206" s="327" customFormat="1" x14ac:dyDescent="0.2"/>
    <row r="2207" s="327" customFormat="1" x14ac:dyDescent="0.2"/>
    <row r="2208" s="327" customFormat="1" x14ac:dyDescent="0.2"/>
    <row r="2209" s="327" customFormat="1" x14ac:dyDescent="0.2"/>
    <row r="2210" s="327" customFormat="1" x14ac:dyDescent="0.2"/>
    <row r="2211" s="327" customFormat="1" x14ac:dyDescent="0.2"/>
    <row r="2212" s="327" customFormat="1" x14ac:dyDescent="0.2"/>
    <row r="2213" s="327" customFormat="1" x14ac:dyDescent="0.2"/>
    <row r="2214" s="327" customFormat="1" x14ac:dyDescent="0.2"/>
    <row r="2215" s="327" customFormat="1" x14ac:dyDescent="0.2"/>
    <row r="2216" s="327" customFormat="1" x14ac:dyDescent="0.2"/>
    <row r="2217" s="327" customFormat="1" x14ac:dyDescent="0.2"/>
    <row r="2218" s="327" customFormat="1" x14ac:dyDescent="0.2"/>
    <row r="2219" s="327" customFormat="1" x14ac:dyDescent="0.2"/>
    <row r="2220" s="327" customFormat="1" x14ac:dyDescent="0.2"/>
    <row r="2221" s="327" customFormat="1" x14ac:dyDescent="0.2"/>
    <row r="2222" s="327" customFormat="1" x14ac:dyDescent="0.2"/>
    <row r="2223" s="327" customFormat="1" x14ac:dyDescent="0.2"/>
    <row r="2224" s="327" customFormat="1" x14ac:dyDescent="0.2"/>
    <row r="2225" s="327" customFormat="1" x14ac:dyDescent="0.2"/>
    <row r="2226" s="327" customFormat="1" x14ac:dyDescent="0.2"/>
    <row r="2227" s="327" customFormat="1" x14ac:dyDescent="0.2"/>
    <row r="2228" s="327" customFormat="1" x14ac:dyDescent="0.2"/>
    <row r="2229" s="327" customFormat="1" x14ac:dyDescent="0.2"/>
    <row r="2230" s="327" customFormat="1" x14ac:dyDescent="0.2"/>
    <row r="2231" s="327" customFormat="1" x14ac:dyDescent="0.2"/>
    <row r="2232" s="327" customFormat="1" x14ac:dyDescent="0.2"/>
    <row r="2233" s="327" customFormat="1" x14ac:dyDescent="0.2"/>
    <row r="2234" s="327" customFormat="1" x14ac:dyDescent="0.2"/>
    <row r="2235" s="327" customFormat="1" x14ac:dyDescent="0.2"/>
    <row r="2236" s="327" customFormat="1" x14ac:dyDescent="0.2"/>
    <row r="2237" s="327" customFormat="1" x14ac:dyDescent="0.2"/>
    <row r="2238" s="327" customFormat="1" x14ac:dyDescent="0.2"/>
    <row r="2239" s="327" customFormat="1" x14ac:dyDescent="0.2"/>
    <row r="2240" s="327" customFormat="1" x14ac:dyDescent="0.2"/>
    <row r="2241" s="327" customFormat="1" x14ac:dyDescent="0.2"/>
    <row r="2242" s="327" customFormat="1" x14ac:dyDescent="0.2"/>
    <row r="2243" s="327" customFormat="1" x14ac:dyDescent="0.2"/>
    <row r="2244" s="327" customFormat="1" x14ac:dyDescent="0.2"/>
    <row r="2245" s="327" customFormat="1" x14ac:dyDescent="0.2"/>
    <row r="2246" s="327" customFormat="1" x14ac:dyDescent="0.2"/>
    <row r="2247" s="327" customFormat="1" x14ac:dyDescent="0.2"/>
    <row r="2248" s="327" customFormat="1" x14ac:dyDescent="0.2"/>
    <row r="2249" s="327" customFormat="1" x14ac:dyDescent="0.2"/>
    <row r="2250" s="327" customFormat="1" x14ac:dyDescent="0.2"/>
    <row r="2251" s="327" customFormat="1" x14ac:dyDescent="0.2"/>
    <row r="2252" s="327" customFormat="1" x14ac:dyDescent="0.2"/>
    <row r="2253" s="327" customFormat="1" x14ac:dyDescent="0.2"/>
    <row r="2254" s="327" customFormat="1" x14ac:dyDescent="0.2"/>
    <row r="2255" s="327" customFormat="1" x14ac:dyDescent="0.2"/>
    <row r="2256" s="327" customFormat="1" x14ac:dyDescent="0.2"/>
    <row r="2257" s="327" customFormat="1" x14ac:dyDescent="0.2"/>
    <row r="2258" s="327" customFormat="1" x14ac:dyDescent="0.2"/>
    <row r="2259" s="327" customFormat="1" x14ac:dyDescent="0.2"/>
    <row r="2260" s="327" customFormat="1" x14ac:dyDescent="0.2"/>
    <row r="2261" s="327" customFormat="1" x14ac:dyDescent="0.2"/>
    <row r="2262" s="327" customFormat="1" x14ac:dyDescent="0.2"/>
    <row r="2263" s="327" customFormat="1" x14ac:dyDescent="0.2"/>
    <row r="2264" s="327" customFormat="1" x14ac:dyDescent="0.2"/>
    <row r="2265" s="327" customFormat="1" x14ac:dyDescent="0.2"/>
    <row r="2266" s="327" customFormat="1" x14ac:dyDescent="0.2"/>
    <row r="2267" s="327" customFormat="1" x14ac:dyDescent="0.2"/>
    <row r="2268" s="327" customFormat="1" x14ac:dyDescent="0.2"/>
    <row r="2269" s="327" customFormat="1" x14ac:dyDescent="0.2"/>
    <row r="2270" s="327" customFormat="1" x14ac:dyDescent="0.2"/>
    <row r="2271" s="327" customFormat="1" x14ac:dyDescent="0.2"/>
    <row r="2272" s="327" customFormat="1" x14ac:dyDescent="0.2"/>
    <row r="2273" s="327" customFormat="1" x14ac:dyDescent="0.2"/>
    <row r="2274" s="327" customFormat="1" x14ac:dyDescent="0.2"/>
    <row r="2275" s="327" customFormat="1" x14ac:dyDescent="0.2"/>
    <row r="2276" s="327" customFormat="1" x14ac:dyDescent="0.2"/>
    <row r="2277" s="327" customFormat="1" x14ac:dyDescent="0.2"/>
    <row r="2278" s="327" customFormat="1" x14ac:dyDescent="0.2"/>
    <row r="2279" s="327" customFormat="1" x14ac:dyDescent="0.2"/>
    <row r="2280" s="327" customFormat="1" x14ac:dyDescent="0.2"/>
    <row r="2281" s="327" customFormat="1" x14ac:dyDescent="0.2"/>
    <row r="2282" s="327" customFormat="1" x14ac:dyDescent="0.2"/>
    <row r="2283" s="327" customFormat="1" x14ac:dyDescent="0.2"/>
    <row r="2284" s="327" customFormat="1" x14ac:dyDescent="0.2"/>
    <row r="2285" s="327" customFormat="1" x14ac:dyDescent="0.2"/>
    <row r="2286" s="327" customFormat="1" x14ac:dyDescent="0.2"/>
    <row r="2287" s="327" customFormat="1" x14ac:dyDescent="0.2"/>
    <row r="2288" s="327" customFormat="1" x14ac:dyDescent="0.2"/>
    <row r="2289" s="327" customFormat="1" x14ac:dyDescent="0.2"/>
    <row r="2290" s="327" customFormat="1" x14ac:dyDescent="0.2"/>
    <row r="2291" s="327" customFormat="1" x14ac:dyDescent="0.2"/>
    <row r="2292" s="327" customFormat="1" x14ac:dyDescent="0.2"/>
    <row r="2293" s="327" customFormat="1" x14ac:dyDescent="0.2"/>
    <row r="2294" s="327" customFormat="1" x14ac:dyDescent="0.2"/>
    <row r="2295" s="327" customFormat="1" x14ac:dyDescent="0.2"/>
    <row r="2296" s="327" customFormat="1" x14ac:dyDescent="0.2"/>
    <row r="2297" s="327" customFormat="1" x14ac:dyDescent="0.2"/>
    <row r="2298" s="327" customFormat="1" x14ac:dyDescent="0.2"/>
    <row r="2299" s="327" customFormat="1" x14ac:dyDescent="0.2"/>
    <row r="2300" s="327" customFormat="1" x14ac:dyDescent="0.2"/>
    <row r="2301" s="327" customFormat="1" x14ac:dyDescent="0.2"/>
    <row r="2302" s="327" customFormat="1" x14ac:dyDescent="0.2"/>
    <row r="2303" s="327" customFormat="1" x14ac:dyDescent="0.2"/>
    <row r="2304" s="327" customFormat="1" x14ac:dyDescent="0.2"/>
    <row r="2305" s="327" customFormat="1" x14ac:dyDescent="0.2"/>
    <row r="2306" s="327" customFormat="1" x14ac:dyDescent="0.2"/>
    <row r="2307" s="327" customFormat="1" x14ac:dyDescent="0.2"/>
    <row r="2308" s="327" customFormat="1" x14ac:dyDescent="0.2"/>
    <row r="2309" s="327" customFormat="1" x14ac:dyDescent="0.2"/>
    <row r="2310" s="327" customFormat="1" x14ac:dyDescent="0.2"/>
    <row r="2311" s="327" customFormat="1" x14ac:dyDescent="0.2"/>
    <row r="2312" s="327" customFormat="1" x14ac:dyDescent="0.2"/>
    <row r="2313" s="327" customFormat="1" x14ac:dyDescent="0.2"/>
    <row r="2314" s="327" customFormat="1" x14ac:dyDescent="0.2"/>
    <row r="2315" s="327" customFormat="1" x14ac:dyDescent="0.2"/>
    <row r="2316" s="327" customFormat="1" x14ac:dyDescent="0.2"/>
    <row r="2317" s="327" customFormat="1" x14ac:dyDescent="0.2"/>
    <row r="2318" s="327" customFormat="1" x14ac:dyDescent="0.2"/>
    <row r="2319" s="327" customFormat="1" x14ac:dyDescent="0.2"/>
    <row r="2320" s="327" customFormat="1" x14ac:dyDescent="0.2"/>
    <row r="2321" s="327" customFormat="1" x14ac:dyDescent="0.2"/>
    <row r="2322" s="327" customFormat="1" x14ac:dyDescent="0.2"/>
    <row r="2323" s="327" customFormat="1" x14ac:dyDescent="0.2"/>
    <row r="2324" s="327" customFormat="1" x14ac:dyDescent="0.2"/>
    <row r="2325" s="327" customFormat="1" x14ac:dyDescent="0.2"/>
    <row r="2326" s="327" customFormat="1" x14ac:dyDescent="0.2"/>
    <row r="2327" s="327" customFormat="1" x14ac:dyDescent="0.2"/>
    <row r="2328" s="327" customFormat="1" x14ac:dyDescent="0.2"/>
    <row r="2329" s="327" customFormat="1" x14ac:dyDescent="0.2"/>
    <row r="2330" s="327" customFormat="1" x14ac:dyDescent="0.2"/>
    <row r="2331" s="327" customFormat="1" x14ac:dyDescent="0.2"/>
    <row r="2332" s="327" customFormat="1" x14ac:dyDescent="0.2"/>
    <row r="2333" s="327" customFormat="1" x14ac:dyDescent="0.2"/>
    <row r="2334" s="327" customFormat="1" x14ac:dyDescent="0.2"/>
    <row r="2335" s="327" customFormat="1" x14ac:dyDescent="0.2"/>
    <row r="2336" s="327" customFormat="1" x14ac:dyDescent="0.2"/>
    <row r="2337" s="327" customFormat="1" x14ac:dyDescent="0.2"/>
    <row r="2338" s="327" customFormat="1" x14ac:dyDescent="0.2"/>
    <row r="2339" s="327" customFormat="1" x14ac:dyDescent="0.2"/>
    <row r="2340" s="327" customFormat="1" x14ac:dyDescent="0.2"/>
    <row r="2341" s="327" customFormat="1" x14ac:dyDescent="0.2"/>
    <row r="2342" s="327" customFormat="1" x14ac:dyDescent="0.2"/>
    <row r="2343" s="327" customFormat="1" x14ac:dyDescent="0.2"/>
    <row r="2344" s="327" customFormat="1" x14ac:dyDescent="0.2"/>
    <row r="2345" s="327" customFormat="1" x14ac:dyDescent="0.2"/>
    <row r="2346" s="327" customFormat="1" x14ac:dyDescent="0.2"/>
    <row r="2347" s="327" customFormat="1" x14ac:dyDescent="0.2"/>
    <row r="2348" s="327" customFormat="1" x14ac:dyDescent="0.2"/>
    <row r="2349" s="327" customFormat="1" x14ac:dyDescent="0.2"/>
    <row r="2350" s="327" customFormat="1" x14ac:dyDescent="0.2"/>
    <row r="2351" s="327" customFormat="1" x14ac:dyDescent="0.2"/>
    <row r="2352" s="327" customFormat="1" x14ac:dyDescent="0.2"/>
    <row r="2353" s="327" customFormat="1" x14ac:dyDescent="0.2"/>
    <row r="2354" s="327" customFormat="1" x14ac:dyDescent="0.2"/>
    <row r="2355" s="327" customFormat="1" x14ac:dyDescent="0.2"/>
    <row r="2356" s="327" customFormat="1" x14ac:dyDescent="0.2"/>
    <row r="2357" s="327" customFormat="1" x14ac:dyDescent="0.2"/>
    <row r="2358" s="327" customFormat="1" x14ac:dyDescent="0.2"/>
    <row r="2359" s="327" customFormat="1" x14ac:dyDescent="0.2"/>
    <row r="2360" s="327" customFormat="1" x14ac:dyDescent="0.2"/>
    <row r="2361" s="327" customFormat="1" x14ac:dyDescent="0.2"/>
    <row r="2362" s="327" customFormat="1" x14ac:dyDescent="0.2"/>
    <row r="2363" s="327" customFormat="1" x14ac:dyDescent="0.2"/>
    <row r="2364" s="327" customFormat="1" x14ac:dyDescent="0.2"/>
    <row r="2365" s="327" customFormat="1" x14ac:dyDescent="0.2"/>
    <row r="2366" s="327" customFormat="1" x14ac:dyDescent="0.2"/>
    <row r="2367" s="327" customFormat="1" x14ac:dyDescent="0.2"/>
    <row r="2368" s="327" customFormat="1" x14ac:dyDescent="0.2"/>
    <row r="2369" s="327" customFormat="1" x14ac:dyDescent="0.2"/>
    <row r="2370" s="327" customFormat="1" x14ac:dyDescent="0.2"/>
    <row r="2371" s="327" customFormat="1" x14ac:dyDescent="0.2"/>
    <row r="2372" s="327" customFormat="1" x14ac:dyDescent="0.2"/>
    <row r="2373" s="327" customFormat="1" x14ac:dyDescent="0.2"/>
    <row r="2374" s="327" customFormat="1" x14ac:dyDescent="0.2"/>
    <row r="2375" s="327" customFormat="1" x14ac:dyDescent="0.2"/>
    <row r="2376" s="327" customFormat="1" x14ac:dyDescent="0.2"/>
    <row r="2377" s="327" customFormat="1" x14ac:dyDescent="0.2"/>
    <row r="2378" s="327" customFormat="1" x14ac:dyDescent="0.2"/>
    <row r="2379" s="327" customFormat="1" x14ac:dyDescent="0.2"/>
    <row r="2380" s="327" customFormat="1" x14ac:dyDescent="0.2"/>
    <row r="2381" s="327" customFormat="1" x14ac:dyDescent="0.2"/>
    <row r="2382" s="327" customFormat="1" x14ac:dyDescent="0.2"/>
    <row r="2383" s="327" customFormat="1" x14ac:dyDescent="0.2"/>
    <row r="2384" s="327" customFormat="1" x14ac:dyDescent="0.2"/>
    <row r="2385" s="327" customFormat="1" x14ac:dyDescent="0.2"/>
    <row r="2386" s="327" customFormat="1" x14ac:dyDescent="0.2"/>
    <row r="2387" s="327" customFormat="1" x14ac:dyDescent="0.2"/>
    <row r="2388" s="327" customFormat="1" x14ac:dyDescent="0.2"/>
    <row r="2389" s="327" customFormat="1" x14ac:dyDescent="0.2"/>
    <row r="2390" s="327" customFormat="1" x14ac:dyDescent="0.2"/>
    <row r="2391" s="327" customFormat="1" x14ac:dyDescent="0.2"/>
    <row r="2392" s="327" customFormat="1" x14ac:dyDescent="0.2"/>
    <row r="2393" s="327" customFormat="1" x14ac:dyDescent="0.2"/>
    <row r="2394" s="327" customFormat="1" x14ac:dyDescent="0.2"/>
    <row r="2395" s="327" customFormat="1" x14ac:dyDescent="0.2"/>
    <row r="2396" s="327" customFormat="1" x14ac:dyDescent="0.2"/>
    <row r="2397" s="327" customFormat="1" x14ac:dyDescent="0.2"/>
    <row r="2398" s="327" customFormat="1" x14ac:dyDescent="0.2"/>
    <row r="2399" s="327" customFormat="1" x14ac:dyDescent="0.2"/>
    <row r="2400" s="327" customFormat="1" x14ac:dyDescent="0.2"/>
    <row r="2401" s="327" customFormat="1" x14ac:dyDescent="0.2"/>
    <row r="2402" s="327" customFormat="1" x14ac:dyDescent="0.2"/>
    <row r="2403" s="327" customFormat="1" x14ac:dyDescent="0.2"/>
    <row r="2404" s="327" customFormat="1" x14ac:dyDescent="0.2"/>
    <row r="2405" s="327" customFormat="1" x14ac:dyDescent="0.2"/>
    <row r="2406" s="327" customFormat="1" x14ac:dyDescent="0.2"/>
    <row r="2407" s="327" customFormat="1" x14ac:dyDescent="0.2"/>
    <row r="2408" s="327" customFormat="1" x14ac:dyDescent="0.2"/>
    <row r="2409" s="327" customFormat="1" x14ac:dyDescent="0.2"/>
    <row r="2410" s="327" customFormat="1" x14ac:dyDescent="0.2"/>
    <row r="2411" s="327" customFormat="1" x14ac:dyDescent="0.2"/>
    <row r="2412" s="327" customFormat="1" x14ac:dyDescent="0.2"/>
    <row r="2413" s="327" customFormat="1" x14ac:dyDescent="0.2"/>
    <row r="2414" s="327" customFormat="1" x14ac:dyDescent="0.2"/>
    <row r="2415" s="327" customFormat="1" x14ac:dyDescent="0.2"/>
    <row r="2416" s="327" customFormat="1" x14ac:dyDescent="0.2"/>
    <row r="2417" s="327" customFormat="1" x14ac:dyDescent="0.2"/>
    <row r="2418" s="327" customFormat="1" x14ac:dyDescent="0.2"/>
    <row r="2419" s="327" customFormat="1" x14ac:dyDescent="0.2"/>
    <row r="2420" s="327" customFormat="1" x14ac:dyDescent="0.2"/>
    <row r="2421" s="327" customFormat="1" x14ac:dyDescent="0.2"/>
    <row r="2422" s="327" customFormat="1" x14ac:dyDescent="0.2"/>
    <row r="2423" s="327" customFormat="1" x14ac:dyDescent="0.2"/>
    <row r="2424" s="327" customFormat="1" x14ac:dyDescent="0.2"/>
    <row r="2425" s="327" customFormat="1" x14ac:dyDescent="0.2"/>
    <row r="2426" s="327" customFormat="1" x14ac:dyDescent="0.2"/>
    <row r="2427" s="327" customFormat="1" x14ac:dyDescent="0.2"/>
    <row r="2428" s="327" customFormat="1" x14ac:dyDescent="0.2"/>
    <row r="2429" s="327" customFormat="1" x14ac:dyDescent="0.2"/>
    <row r="2430" s="327" customFormat="1" x14ac:dyDescent="0.2"/>
    <row r="2431" s="327" customFormat="1" x14ac:dyDescent="0.2"/>
    <row r="2432" s="327" customFormat="1" x14ac:dyDescent="0.2"/>
    <row r="2433" s="327" customFormat="1" x14ac:dyDescent="0.2"/>
    <row r="2434" s="327" customFormat="1" x14ac:dyDescent="0.2"/>
    <row r="2435" s="327" customFormat="1" x14ac:dyDescent="0.2"/>
    <row r="2436" s="327" customFormat="1" x14ac:dyDescent="0.2"/>
    <row r="2437" s="327" customFormat="1" x14ac:dyDescent="0.2"/>
    <row r="2438" s="327" customFormat="1" x14ac:dyDescent="0.2"/>
    <row r="2439" s="327" customFormat="1" x14ac:dyDescent="0.2"/>
    <row r="2440" s="327" customFormat="1" x14ac:dyDescent="0.2"/>
    <row r="2441" s="327" customFormat="1" x14ac:dyDescent="0.2"/>
    <row r="2442" s="327" customFormat="1" x14ac:dyDescent="0.2"/>
    <row r="2443" s="327" customFormat="1" x14ac:dyDescent="0.2"/>
    <row r="2444" s="327" customFormat="1" x14ac:dyDescent="0.2"/>
    <row r="2445" s="327" customFormat="1" x14ac:dyDescent="0.2"/>
    <row r="2446" s="327" customFormat="1" x14ac:dyDescent="0.2"/>
    <row r="2447" s="327" customFormat="1" x14ac:dyDescent="0.2"/>
    <row r="2448" s="327" customFormat="1" x14ac:dyDescent="0.2"/>
    <row r="2449" s="327" customFormat="1" x14ac:dyDescent="0.2"/>
    <row r="2450" s="327" customFormat="1" x14ac:dyDescent="0.2"/>
    <row r="2451" s="327" customFormat="1" x14ac:dyDescent="0.2"/>
    <row r="2452" s="327" customFormat="1" x14ac:dyDescent="0.2"/>
    <row r="2453" s="327" customFormat="1" x14ac:dyDescent="0.2"/>
    <row r="2454" s="327" customFormat="1" x14ac:dyDescent="0.2"/>
    <row r="2455" s="327" customFormat="1" x14ac:dyDescent="0.2"/>
    <row r="2456" s="327" customFormat="1" x14ac:dyDescent="0.2"/>
    <row r="2457" s="327" customFormat="1" x14ac:dyDescent="0.2"/>
    <row r="2458" s="327" customFormat="1" x14ac:dyDescent="0.2"/>
    <row r="2459" s="327" customFormat="1" x14ac:dyDescent="0.2"/>
    <row r="2460" s="327" customFormat="1" x14ac:dyDescent="0.2"/>
    <row r="2461" s="327" customFormat="1" x14ac:dyDescent="0.2"/>
    <row r="2462" s="327" customFormat="1" x14ac:dyDescent="0.2"/>
    <row r="2463" s="327" customFormat="1" x14ac:dyDescent="0.2"/>
    <row r="2464" s="327" customFormat="1" x14ac:dyDescent="0.2"/>
    <row r="2465" s="327" customFormat="1" x14ac:dyDescent="0.2"/>
    <row r="2466" s="327" customFormat="1" x14ac:dyDescent="0.2"/>
    <row r="2467" s="327" customFormat="1" x14ac:dyDescent="0.2"/>
    <row r="2468" s="327" customFormat="1" x14ac:dyDescent="0.2"/>
    <row r="2469" s="327" customFormat="1" x14ac:dyDescent="0.2"/>
    <row r="2470" s="327" customFormat="1" x14ac:dyDescent="0.2"/>
    <row r="2471" s="327" customFormat="1" x14ac:dyDescent="0.2"/>
    <row r="2472" s="327" customFormat="1" x14ac:dyDescent="0.2"/>
    <row r="2473" s="327" customFormat="1" x14ac:dyDescent="0.2"/>
    <row r="2474" s="327" customFormat="1" x14ac:dyDescent="0.2"/>
    <row r="2475" s="327" customFormat="1" x14ac:dyDescent="0.2"/>
    <row r="2476" s="327" customFormat="1" x14ac:dyDescent="0.2"/>
    <row r="2477" s="327" customFormat="1" x14ac:dyDescent="0.2"/>
    <row r="2478" s="327" customFormat="1" x14ac:dyDescent="0.2"/>
    <row r="2479" s="327" customFormat="1" x14ac:dyDescent="0.2"/>
    <row r="2480" s="327" customFormat="1" x14ac:dyDescent="0.2"/>
    <row r="2481" s="327" customFormat="1" x14ac:dyDescent="0.2"/>
    <row r="2482" s="327" customFormat="1" x14ac:dyDescent="0.2"/>
    <row r="2483" s="327" customFormat="1" x14ac:dyDescent="0.2"/>
    <row r="2484" s="327" customFormat="1" x14ac:dyDescent="0.2"/>
    <row r="2485" s="327" customFormat="1" x14ac:dyDescent="0.2"/>
    <row r="2486" s="327" customFormat="1" x14ac:dyDescent="0.2"/>
    <row r="2487" s="327" customFormat="1" x14ac:dyDescent="0.2"/>
    <row r="2488" s="327" customFormat="1" x14ac:dyDescent="0.2"/>
    <row r="2489" s="327" customFormat="1" x14ac:dyDescent="0.2"/>
    <row r="2490" s="327" customFormat="1" x14ac:dyDescent="0.2"/>
    <row r="2491" s="327" customFormat="1" x14ac:dyDescent="0.2"/>
    <row r="2492" s="327" customFormat="1" x14ac:dyDescent="0.2"/>
    <row r="2493" s="327" customFormat="1" x14ac:dyDescent="0.2"/>
    <row r="2494" s="327" customFormat="1" x14ac:dyDescent="0.2"/>
    <row r="2495" s="327" customFormat="1" x14ac:dyDescent="0.2"/>
    <row r="2496" s="327" customFormat="1" x14ac:dyDescent="0.2"/>
    <row r="2497" s="327" customFormat="1" x14ac:dyDescent="0.2"/>
    <row r="2498" s="327" customFormat="1" x14ac:dyDescent="0.2"/>
    <row r="2499" s="327" customFormat="1" x14ac:dyDescent="0.2"/>
    <row r="2500" s="327" customFormat="1" x14ac:dyDescent="0.2"/>
    <row r="2501" s="327" customFormat="1" x14ac:dyDescent="0.2"/>
    <row r="2502" s="327" customFormat="1" x14ac:dyDescent="0.2"/>
    <row r="2503" s="327" customFormat="1" x14ac:dyDescent="0.2"/>
    <row r="2504" s="327" customFormat="1" x14ac:dyDescent="0.2"/>
    <row r="2505" s="327" customFormat="1" x14ac:dyDescent="0.2"/>
    <row r="2506" s="327" customFormat="1" x14ac:dyDescent="0.2"/>
    <row r="2507" s="327" customFormat="1" x14ac:dyDescent="0.2"/>
    <row r="2508" s="327" customFormat="1" x14ac:dyDescent="0.2"/>
    <row r="2509" s="327" customFormat="1" x14ac:dyDescent="0.2"/>
    <row r="2510" s="327" customFormat="1" x14ac:dyDescent="0.2"/>
    <row r="2511" s="327" customFormat="1" x14ac:dyDescent="0.2"/>
    <row r="2512" s="327" customFormat="1" x14ac:dyDescent="0.2"/>
    <row r="2513" s="327" customFormat="1" x14ac:dyDescent="0.2"/>
    <row r="2514" s="327" customFormat="1" x14ac:dyDescent="0.2"/>
    <row r="2515" s="327" customFormat="1" x14ac:dyDescent="0.2"/>
    <row r="2516" s="327" customFormat="1" x14ac:dyDescent="0.2"/>
    <row r="2517" s="327" customFormat="1" x14ac:dyDescent="0.2"/>
    <row r="2518" s="327" customFormat="1" x14ac:dyDescent="0.2"/>
    <row r="2519" s="327" customFormat="1" x14ac:dyDescent="0.2"/>
    <row r="2520" s="327" customFormat="1" x14ac:dyDescent="0.2"/>
    <row r="2521" s="327" customFormat="1" x14ac:dyDescent="0.2"/>
    <row r="2522" s="327" customFormat="1" x14ac:dyDescent="0.2"/>
    <row r="2523" s="327" customFormat="1" x14ac:dyDescent="0.2"/>
    <row r="2524" s="327" customFormat="1" x14ac:dyDescent="0.2"/>
    <row r="2525" s="327" customFormat="1" x14ac:dyDescent="0.2"/>
    <row r="2526" s="327" customFormat="1" x14ac:dyDescent="0.2"/>
    <row r="2527" s="327" customFormat="1" x14ac:dyDescent="0.2"/>
    <row r="2528" s="327" customFormat="1" x14ac:dyDescent="0.2"/>
    <row r="2529" s="327" customFormat="1" x14ac:dyDescent="0.2"/>
    <row r="2530" s="327" customFormat="1" x14ac:dyDescent="0.2"/>
    <row r="2531" s="327" customFormat="1" x14ac:dyDescent="0.2"/>
    <row r="2532" s="327" customFormat="1" x14ac:dyDescent="0.2"/>
    <row r="2533" s="327" customFormat="1" x14ac:dyDescent="0.2"/>
    <row r="2534" s="327" customFormat="1" x14ac:dyDescent="0.2"/>
    <row r="2535" s="327" customFormat="1" x14ac:dyDescent="0.2"/>
    <row r="2536" s="327" customFormat="1" x14ac:dyDescent="0.2"/>
    <row r="2537" s="327" customFormat="1" x14ac:dyDescent="0.2"/>
    <row r="2538" s="327" customFormat="1" x14ac:dyDescent="0.2"/>
    <row r="2539" s="327" customFormat="1" x14ac:dyDescent="0.2"/>
    <row r="2540" s="327" customFormat="1" x14ac:dyDescent="0.2"/>
    <row r="2541" s="327" customFormat="1" x14ac:dyDescent="0.2"/>
    <row r="2542" s="327" customFormat="1" x14ac:dyDescent="0.2"/>
    <row r="2543" s="327" customFormat="1" x14ac:dyDescent="0.2"/>
    <row r="2544" s="327" customFormat="1" x14ac:dyDescent="0.2"/>
    <row r="2545" s="327" customFormat="1" x14ac:dyDescent="0.2"/>
    <row r="2546" s="327" customFormat="1" x14ac:dyDescent="0.2"/>
    <row r="2547" s="327" customFormat="1" x14ac:dyDescent="0.2"/>
    <row r="2548" s="327" customFormat="1" x14ac:dyDescent="0.2"/>
    <row r="2549" s="327" customFormat="1" x14ac:dyDescent="0.2"/>
    <row r="2550" s="327" customFormat="1" x14ac:dyDescent="0.2"/>
    <row r="2551" s="327" customFormat="1" x14ac:dyDescent="0.2"/>
    <row r="2552" s="327" customFormat="1" x14ac:dyDescent="0.2"/>
    <row r="2553" s="327" customFormat="1" x14ac:dyDescent="0.2"/>
    <row r="2554" s="327" customFormat="1" x14ac:dyDescent="0.2"/>
    <row r="2555" s="327" customFormat="1" x14ac:dyDescent="0.2"/>
    <row r="2556" s="327" customFormat="1" x14ac:dyDescent="0.2"/>
    <row r="2557" s="327" customFormat="1" x14ac:dyDescent="0.2"/>
    <row r="2558" s="327" customFormat="1" x14ac:dyDescent="0.2"/>
    <row r="2559" s="327" customFormat="1" x14ac:dyDescent="0.2"/>
    <row r="2560" s="327" customFormat="1" x14ac:dyDescent="0.2"/>
    <row r="2561" s="327" customFormat="1" x14ac:dyDescent="0.2"/>
    <row r="2562" s="327" customFormat="1" x14ac:dyDescent="0.2"/>
    <row r="2563" s="327" customFormat="1" x14ac:dyDescent="0.2"/>
    <row r="2564" s="327" customFormat="1" x14ac:dyDescent="0.2"/>
    <row r="2565" s="327" customFormat="1" x14ac:dyDescent="0.2"/>
    <row r="2566" s="327" customFormat="1" x14ac:dyDescent="0.2"/>
    <row r="2567" s="327" customFormat="1" x14ac:dyDescent="0.2"/>
    <row r="2568" s="327" customFormat="1" x14ac:dyDescent="0.2"/>
    <row r="2569" s="327" customFormat="1" x14ac:dyDescent="0.2"/>
    <row r="2570" s="327" customFormat="1" x14ac:dyDescent="0.2"/>
    <row r="2571" s="327" customFormat="1" x14ac:dyDescent="0.2"/>
    <row r="2572" s="327" customFormat="1" x14ac:dyDescent="0.2"/>
    <row r="2573" s="327" customFormat="1" x14ac:dyDescent="0.2"/>
    <row r="2574" s="327" customFormat="1" x14ac:dyDescent="0.2"/>
    <row r="2575" s="327" customFormat="1" x14ac:dyDescent="0.2"/>
    <row r="2576" s="327" customFormat="1" x14ac:dyDescent="0.2"/>
    <row r="2577" s="327" customFormat="1" x14ac:dyDescent="0.2"/>
    <row r="2578" s="327" customFormat="1" x14ac:dyDescent="0.2"/>
    <row r="2579" s="327" customFormat="1" x14ac:dyDescent="0.2"/>
    <row r="2580" s="327" customFormat="1" x14ac:dyDescent="0.2"/>
    <row r="2581" s="327" customFormat="1" x14ac:dyDescent="0.2"/>
    <row r="2582" s="327" customFormat="1" x14ac:dyDescent="0.2"/>
    <row r="2583" s="327" customFormat="1" x14ac:dyDescent="0.2"/>
    <row r="2584" s="327" customFormat="1" x14ac:dyDescent="0.2"/>
    <row r="2585" s="327" customFormat="1" x14ac:dyDescent="0.2"/>
    <row r="2586" s="327" customFormat="1" x14ac:dyDescent="0.2"/>
    <row r="2587" s="327" customFormat="1" x14ac:dyDescent="0.2"/>
    <row r="2588" s="327" customFormat="1" x14ac:dyDescent="0.2"/>
    <row r="2589" s="327" customFormat="1" x14ac:dyDescent="0.2"/>
    <row r="2590" s="327" customFormat="1" x14ac:dyDescent="0.2"/>
    <row r="2591" s="327" customFormat="1" x14ac:dyDescent="0.2"/>
    <row r="2592" s="327" customFormat="1" x14ac:dyDescent="0.2"/>
    <row r="2593" s="327" customFormat="1" x14ac:dyDescent="0.2"/>
    <row r="2594" s="327" customFormat="1" x14ac:dyDescent="0.2"/>
    <row r="2595" s="327" customFormat="1" x14ac:dyDescent="0.2"/>
    <row r="2596" s="327" customFormat="1" x14ac:dyDescent="0.2"/>
    <row r="2597" s="327" customFormat="1" x14ac:dyDescent="0.2"/>
    <row r="2598" s="327" customFormat="1" x14ac:dyDescent="0.2"/>
    <row r="2599" s="327" customFormat="1" x14ac:dyDescent="0.2"/>
    <row r="2600" s="327" customFormat="1" x14ac:dyDescent="0.2"/>
    <row r="2601" s="327" customFormat="1" x14ac:dyDescent="0.2"/>
    <row r="2602" s="327" customFormat="1" x14ac:dyDescent="0.2"/>
    <row r="2603" s="327" customFormat="1" x14ac:dyDescent="0.2"/>
    <row r="2604" s="327" customFormat="1" x14ac:dyDescent="0.2"/>
    <row r="2605" s="327" customFormat="1" x14ac:dyDescent="0.2"/>
    <row r="2606" s="327" customFormat="1" x14ac:dyDescent="0.2"/>
    <row r="2607" s="327" customFormat="1" x14ac:dyDescent="0.2"/>
    <row r="2608" s="327" customFormat="1" x14ac:dyDescent="0.2"/>
    <row r="2609" s="327" customFormat="1" x14ac:dyDescent="0.2"/>
    <row r="2610" s="327" customFormat="1" x14ac:dyDescent="0.2"/>
    <row r="2611" s="327" customFormat="1" x14ac:dyDescent="0.2"/>
    <row r="2612" s="327" customFormat="1" x14ac:dyDescent="0.2"/>
    <row r="2613" s="327" customFormat="1" x14ac:dyDescent="0.2"/>
    <row r="2614" s="327" customFormat="1" x14ac:dyDescent="0.2"/>
    <row r="2615" s="327" customFormat="1" x14ac:dyDescent="0.2"/>
    <row r="2616" s="327" customFormat="1" x14ac:dyDescent="0.2"/>
    <row r="2617" s="327" customFormat="1" x14ac:dyDescent="0.2"/>
    <row r="2618" s="327" customFormat="1" x14ac:dyDescent="0.2"/>
    <row r="2619" s="327" customFormat="1" x14ac:dyDescent="0.2"/>
    <row r="2620" s="327" customFormat="1" x14ac:dyDescent="0.2"/>
    <row r="2621" s="327" customFormat="1" x14ac:dyDescent="0.2"/>
    <row r="2622" s="327" customFormat="1" x14ac:dyDescent="0.2"/>
    <row r="2623" s="327" customFormat="1" x14ac:dyDescent="0.2"/>
    <row r="2624" s="327" customFormat="1" x14ac:dyDescent="0.2"/>
    <row r="2625" s="327" customFormat="1" x14ac:dyDescent="0.2"/>
    <row r="2626" s="327" customFormat="1" x14ac:dyDescent="0.2"/>
    <row r="2627" s="327" customFormat="1" x14ac:dyDescent="0.2"/>
    <row r="2628" s="327" customFormat="1" x14ac:dyDescent="0.2"/>
    <row r="2629" s="327" customFormat="1" x14ac:dyDescent="0.2"/>
    <row r="2630" s="327" customFormat="1" x14ac:dyDescent="0.2"/>
    <row r="2631" s="327" customFormat="1" x14ac:dyDescent="0.2"/>
    <row r="2632" s="327" customFormat="1" x14ac:dyDescent="0.2"/>
    <row r="2633" s="327" customFormat="1" x14ac:dyDescent="0.2"/>
    <row r="2634" s="327" customFormat="1" x14ac:dyDescent="0.2"/>
    <row r="2635" s="327" customFormat="1" x14ac:dyDescent="0.2"/>
    <row r="2636" s="327" customFormat="1" x14ac:dyDescent="0.2"/>
    <row r="2637" s="327" customFormat="1" x14ac:dyDescent="0.2"/>
    <row r="2638" s="327" customFormat="1" x14ac:dyDescent="0.2"/>
    <row r="2639" s="327" customFormat="1" x14ac:dyDescent="0.2"/>
    <row r="2640" s="327" customFormat="1" x14ac:dyDescent="0.2"/>
    <row r="2641" s="327" customFormat="1" x14ac:dyDescent="0.2"/>
    <row r="2642" s="327" customFormat="1" x14ac:dyDescent="0.2"/>
    <row r="2643" s="327" customFormat="1" x14ac:dyDescent="0.2"/>
    <row r="2644" s="327" customFormat="1" x14ac:dyDescent="0.2"/>
    <row r="2645" s="327" customFormat="1" x14ac:dyDescent="0.2"/>
    <row r="2646" s="327" customFormat="1" x14ac:dyDescent="0.2"/>
    <row r="2647" s="327" customFormat="1" x14ac:dyDescent="0.2"/>
    <row r="2648" s="327" customFormat="1" x14ac:dyDescent="0.2"/>
    <row r="2649" s="327" customFormat="1" x14ac:dyDescent="0.2"/>
    <row r="2650" s="327" customFormat="1" x14ac:dyDescent="0.2"/>
    <row r="2651" s="327" customFormat="1" x14ac:dyDescent="0.2"/>
    <row r="2652" s="327" customFormat="1" x14ac:dyDescent="0.2"/>
    <row r="2653" s="327" customFormat="1" x14ac:dyDescent="0.2"/>
    <row r="2654" s="327" customFormat="1" x14ac:dyDescent="0.2"/>
    <row r="2655" s="327" customFormat="1" x14ac:dyDescent="0.2"/>
    <row r="2656" s="327" customFormat="1" x14ac:dyDescent="0.2"/>
    <row r="2657" s="327" customFormat="1" x14ac:dyDescent="0.2"/>
    <row r="2658" s="327" customFormat="1" x14ac:dyDescent="0.2"/>
    <row r="2659" s="327" customFormat="1" x14ac:dyDescent="0.2"/>
    <row r="2660" s="327" customFormat="1" x14ac:dyDescent="0.2"/>
    <row r="2661" s="327" customFormat="1" x14ac:dyDescent="0.2"/>
    <row r="2662" s="327" customFormat="1" x14ac:dyDescent="0.2"/>
    <row r="2663" s="327" customFormat="1" x14ac:dyDescent="0.2"/>
    <row r="2664" s="327" customFormat="1" x14ac:dyDescent="0.2"/>
    <row r="2665" s="327" customFormat="1" x14ac:dyDescent="0.2"/>
    <row r="2666" s="327" customFormat="1" x14ac:dyDescent="0.2"/>
    <row r="2667" s="327" customFormat="1" x14ac:dyDescent="0.2"/>
    <row r="2668" s="327" customFormat="1" x14ac:dyDescent="0.2"/>
    <row r="2669" s="327" customFormat="1" x14ac:dyDescent="0.2"/>
    <row r="2670" s="327" customFormat="1" x14ac:dyDescent="0.2"/>
    <row r="2671" s="327" customFormat="1" x14ac:dyDescent="0.2"/>
    <row r="2672" s="327" customFormat="1" x14ac:dyDescent="0.2"/>
    <row r="2673" s="327" customFormat="1" x14ac:dyDescent="0.2"/>
    <row r="2674" s="327" customFormat="1" x14ac:dyDescent="0.2"/>
    <row r="2675" s="327" customFormat="1" x14ac:dyDescent="0.2"/>
    <row r="2676" s="327" customFormat="1" x14ac:dyDescent="0.2"/>
    <row r="2677" s="327" customFormat="1" x14ac:dyDescent="0.2"/>
    <row r="2678" s="327" customFormat="1" x14ac:dyDescent="0.2"/>
    <row r="2679" s="327" customFormat="1" x14ac:dyDescent="0.2"/>
    <row r="2680" s="327" customFormat="1" x14ac:dyDescent="0.2"/>
    <row r="2681" s="327" customFormat="1" x14ac:dyDescent="0.2"/>
    <row r="2682" s="327" customFormat="1" x14ac:dyDescent="0.2"/>
    <row r="2683" s="327" customFormat="1" x14ac:dyDescent="0.2"/>
    <row r="2684" s="327" customFormat="1" x14ac:dyDescent="0.2"/>
    <row r="2685" s="327" customFormat="1" x14ac:dyDescent="0.2"/>
    <row r="2686" s="327" customFormat="1" x14ac:dyDescent="0.2"/>
    <row r="2687" s="327" customFormat="1" x14ac:dyDescent="0.2"/>
    <row r="2688" s="327" customFormat="1" x14ac:dyDescent="0.2"/>
    <row r="2689" s="327" customFormat="1" x14ac:dyDescent="0.2"/>
    <row r="2690" s="327" customFormat="1" x14ac:dyDescent="0.2"/>
    <row r="2691" s="327" customFormat="1" x14ac:dyDescent="0.2"/>
    <row r="2692" s="327" customFormat="1" x14ac:dyDescent="0.2"/>
    <row r="2693" s="327" customFormat="1" x14ac:dyDescent="0.2"/>
    <row r="2694" s="327" customFormat="1" x14ac:dyDescent="0.2"/>
    <row r="2695" s="327" customFormat="1" x14ac:dyDescent="0.2"/>
    <row r="2696" s="327" customFormat="1" x14ac:dyDescent="0.2"/>
    <row r="2697" s="327" customFormat="1" x14ac:dyDescent="0.2"/>
    <row r="2698" s="327" customFormat="1" x14ac:dyDescent="0.2"/>
    <row r="2699" s="327" customFormat="1" x14ac:dyDescent="0.2"/>
    <row r="2700" s="327" customFormat="1" x14ac:dyDescent="0.2"/>
    <row r="2701" s="327" customFormat="1" x14ac:dyDescent="0.2"/>
    <row r="2702" s="327" customFormat="1" x14ac:dyDescent="0.2"/>
    <row r="2703" s="327" customFormat="1" x14ac:dyDescent="0.2"/>
    <row r="2704" s="327" customFormat="1" x14ac:dyDescent="0.2"/>
    <row r="2705" s="327" customFormat="1" x14ac:dyDescent="0.2"/>
    <row r="2706" s="327" customFormat="1" x14ac:dyDescent="0.2"/>
    <row r="2707" s="327" customFormat="1" x14ac:dyDescent="0.2"/>
    <row r="2708" s="327" customFormat="1" x14ac:dyDescent="0.2"/>
    <row r="2709" s="327" customFormat="1" x14ac:dyDescent="0.2"/>
    <row r="2710" s="327" customFormat="1" x14ac:dyDescent="0.2"/>
    <row r="2711" s="327" customFormat="1" x14ac:dyDescent="0.2"/>
    <row r="2712" s="327" customFormat="1" x14ac:dyDescent="0.2"/>
    <row r="2713" s="327" customFormat="1" x14ac:dyDescent="0.2"/>
    <row r="2714" s="327" customFormat="1" x14ac:dyDescent="0.2"/>
    <row r="2715" s="327" customFormat="1" x14ac:dyDescent="0.2"/>
    <row r="2716" s="327" customFormat="1" x14ac:dyDescent="0.2"/>
    <row r="2717" s="327" customFormat="1" x14ac:dyDescent="0.2"/>
    <row r="2718" s="327" customFormat="1" x14ac:dyDescent="0.2"/>
    <row r="2719" s="327" customFormat="1" x14ac:dyDescent="0.2"/>
    <row r="2720" s="327" customFormat="1" x14ac:dyDescent="0.2"/>
    <row r="2721" s="327" customFormat="1" x14ac:dyDescent="0.2"/>
    <row r="2722" s="327" customFormat="1" x14ac:dyDescent="0.2"/>
    <row r="2723" s="327" customFormat="1" x14ac:dyDescent="0.2"/>
    <row r="2724" s="327" customFormat="1" x14ac:dyDescent="0.2"/>
    <row r="2725" s="327" customFormat="1" x14ac:dyDescent="0.2"/>
    <row r="2726" s="327" customFormat="1" x14ac:dyDescent="0.2"/>
    <row r="2727" s="327" customFormat="1" x14ac:dyDescent="0.2"/>
    <row r="2728" s="327" customFormat="1" x14ac:dyDescent="0.2"/>
    <row r="2729" s="327" customFormat="1" x14ac:dyDescent="0.2"/>
    <row r="2730" s="327" customFormat="1" x14ac:dyDescent="0.2"/>
    <row r="2731" s="327" customFormat="1" x14ac:dyDescent="0.2"/>
    <row r="2732" s="327" customFormat="1" x14ac:dyDescent="0.2"/>
    <row r="2733" s="327" customFormat="1" x14ac:dyDescent="0.2"/>
    <row r="2734" s="327" customFormat="1" x14ac:dyDescent="0.2"/>
    <row r="2735" s="327" customFormat="1" x14ac:dyDescent="0.2"/>
    <row r="2736" s="327" customFormat="1" x14ac:dyDescent="0.2"/>
    <row r="2737" s="327" customFormat="1" x14ac:dyDescent="0.2"/>
    <row r="2738" s="327" customFormat="1" x14ac:dyDescent="0.2"/>
    <row r="2739" s="327" customFormat="1" x14ac:dyDescent="0.2"/>
    <row r="2740" s="327" customFormat="1" x14ac:dyDescent="0.2"/>
    <row r="2741" s="327" customFormat="1" x14ac:dyDescent="0.2"/>
    <row r="2742" s="327" customFormat="1" x14ac:dyDescent="0.2"/>
    <row r="2743" s="327" customFormat="1" x14ac:dyDescent="0.2"/>
    <row r="2744" s="327" customFormat="1" x14ac:dyDescent="0.2"/>
    <row r="2745" s="327" customFormat="1" x14ac:dyDescent="0.2"/>
    <row r="2746" s="327" customFormat="1" x14ac:dyDescent="0.2"/>
    <row r="2747" s="327" customFormat="1" x14ac:dyDescent="0.2"/>
    <row r="2748" s="327" customFormat="1" x14ac:dyDescent="0.2"/>
    <row r="2749" s="327" customFormat="1" x14ac:dyDescent="0.2"/>
    <row r="2750" s="327" customFormat="1" x14ac:dyDescent="0.2"/>
    <row r="2751" s="327" customFormat="1" x14ac:dyDescent="0.2"/>
    <row r="2752" s="327" customFormat="1" x14ac:dyDescent="0.2"/>
    <row r="2753" s="327" customFormat="1" x14ac:dyDescent="0.2"/>
    <row r="2754" s="327" customFormat="1" x14ac:dyDescent="0.2"/>
    <row r="2755" s="327" customFormat="1" x14ac:dyDescent="0.2"/>
    <row r="2756" s="327" customFormat="1" x14ac:dyDescent="0.2"/>
    <row r="2757" s="327" customFormat="1" x14ac:dyDescent="0.2"/>
    <row r="2758" s="327" customFormat="1" x14ac:dyDescent="0.2"/>
    <row r="2759" s="327" customFormat="1" x14ac:dyDescent="0.2"/>
    <row r="2760" s="327" customFormat="1" x14ac:dyDescent="0.2"/>
    <row r="2761" s="327" customFormat="1" x14ac:dyDescent="0.2"/>
    <row r="2762" s="327" customFormat="1" x14ac:dyDescent="0.2"/>
    <row r="2763" s="327" customFormat="1" x14ac:dyDescent="0.2"/>
    <row r="2764" s="327" customFormat="1" x14ac:dyDescent="0.2"/>
    <row r="2765" s="327" customFormat="1" x14ac:dyDescent="0.2"/>
    <row r="2766" s="327" customFormat="1" x14ac:dyDescent="0.2"/>
    <row r="2767" s="327" customFormat="1" x14ac:dyDescent="0.2"/>
    <row r="2768" s="327" customFormat="1" x14ac:dyDescent="0.2"/>
    <row r="2769" s="327" customFormat="1" x14ac:dyDescent="0.2"/>
    <row r="2770" s="327" customFormat="1" x14ac:dyDescent="0.2"/>
    <row r="2771" s="327" customFormat="1" x14ac:dyDescent="0.2"/>
    <row r="2772" s="327" customFormat="1" x14ac:dyDescent="0.2"/>
    <row r="2773" s="327" customFormat="1" x14ac:dyDescent="0.2"/>
    <row r="2774" s="327" customFormat="1" x14ac:dyDescent="0.2"/>
    <row r="2775" s="327" customFormat="1" x14ac:dyDescent="0.2"/>
    <row r="2776" s="327" customFormat="1" x14ac:dyDescent="0.2"/>
    <row r="2777" s="327" customFormat="1" x14ac:dyDescent="0.2"/>
    <row r="2778" s="327" customFormat="1" x14ac:dyDescent="0.2"/>
    <row r="2779" s="327" customFormat="1" x14ac:dyDescent="0.2"/>
    <row r="2780" s="327" customFormat="1" x14ac:dyDescent="0.2"/>
    <row r="2781" s="327" customFormat="1" x14ac:dyDescent="0.2"/>
    <row r="2782" s="327" customFormat="1" x14ac:dyDescent="0.2"/>
    <row r="2783" s="327" customFormat="1" x14ac:dyDescent="0.2"/>
    <row r="2784" s="327" customFormat="1" x14ac:dyDescent="0.2"/>
    <row r="2785" s="327" customFormat="1" x14ac:dyDescent="0.2"/>
    <row r="2786" s="327" customFormat="1" x14ac:dyDescent="0.2"/>
    <row r="2787" s="327" customFormat="1" x14ac:dyDescent="0.2"/>
    <row r="2788" s="327" customFormat="1" x14ac:dyDescent="0.2"/>
    <row r="2789" s="327" customFormat="1" x14ac:dyDescent="0.2"/>
    <row r="2790" s="327" customFormat="1" x14ac:dyDescent="0.2"/>
    <row r="2791" s="327" customFormat="1" x14ac:dyDescent="0.2"/>
    <row r="2792" s="327" customFormat="1" x14ac:dyDescent="0.2"/>
    <row r="2793" s="327" customFormat="1" x14ac:dyDescent="0.2"/>
    <row r="2794" s="327" customFormat="1" x14ac:dyDescent="0.2"/>
    <row r="2795" s="327" customFormat="1" x14ac:dyDescent="0.2"/>
    <row r="2796" s="327" customFormat="1" x14ac:dyDescent="0.2"/>
    <row r="2797" s="327" customFormat="1" x14ac:dyDescent="0.2"/>
    <row r="2798" s="327" customFormat="1" x14ac:dyDescent="0.2"/>
    <row r="2799" s="327" customFormat="1" x14ac:dyDescent="0.2"/>
    <row r="2800" s="327" customFormat="1" x14ac:dyDescent="0.2"/>
    <row r="2801" s="327" customFormat="1" x14ac:dyDescent="0.2"/>
    <row r="2802" s="327" customFormat="1" x14ac:dyDescent="0.2"/>
    <row r="2803" s="327" customFormat="1" x14ac:dyDescent="0.2"/>
    <row r="2804" s="327" customFormat="1" x14ac:dyDescent="0.2"/>
    <row r="2805" s="327" customFormat="1" x14ac:dyDescent="0.2"/>
    <row r="2806" s="327" customFormat="1" x14ac:dyDescent="0.2"/>
    <row r="2807" s="327" customFormat="1" x14ac:dyDescent="0.2"/>
    <row r="2808" s="327" customFormat="1" x14ac:dyDescent="0.2"/>
    <row r="2809" s="327" customFormat="1" x14ac:dyDescent="0.2"/>
    <row r="2810" s="327" customFormat="1" x14ac:dyDescent="0.2"/>
    <row r="2811" s="327" customFormat="1" x14ac:dyDescent="0.2"/>
    <row r="2812" s="327" customFormat="1" x14ac:dyDescent="0.2"/>
    <row r="2813" s="327" customFormat="1" x14ac:dyDescent="0.2"/>
    <row r="2814" s="327" customFormat="1" x14ac:dyDescent="0.2"/>
    <row r="2815" s="327" customFormat="1" x14ac:dyDescent="0.2"/>
    <row r="2816" s="327" customFormat="1" x14ac:dyDescent="0.2"/>
    <row r="2817" s="327" customFormat="1" x14ac:dyDescent="0.2"/>
    <row r="2818" s="327" customFormat="1" x14ac:dyDescent="0.2"/>
    <row r="2819" s="327" customFormat="1" x14ac:dyDescent="0.2"/>
    <row r="2820" s="327" customFormat="1" x14ac:dyDescent="0.2"/>
    <row r="2821" s="327" customFormat="1" x14ac:dyDescent="0.2"/>
    <row r="2822" s="327" customFormat="1" x14ac:dyDescent="0.2"/>
    <row r="2823" s="327" customFormat="1" x14ac:dyDescent="0.2"/>
    <row r="2824" s="327" customFormat="1" x14ac:dyDescent="0.2"/>
    <row r="2825" s="327" customFormat="1" x14ac:dyDescent="0.2"/>
    <row r="2826" s="327" customFormat="1" x14ac:dyDescent="0.2"/>
    <row r="2827" s="327" customFormat="1" x14ac:dyDescent="0.2"/>
    <row r="2828" s="327" customFormat="1" x14ac:dyDescent="0.2"/>
    <row r="2829" s="327" customFormat="1" x14ac:dyDescent="0.2"/>
    <row r="2830" s="327" customFormat="1" x14ac:dyDescent="0.2"/>
    <row r="2831" s="327" customFormat="1" x14ac:dyDescent="0.2"/>
    <row r="2832" s="327" customFormat="1" x14ac:dyDescent="0.2"/>
    <row r="2833" s="327" customFormat="1" x14ac:dyDescent="0.2"/>
    <row r="2834" s="327" customFormat="1" x14ac:dyDescent="0.2"/>
    <row r="2835" s="327" customFormat="1" x14ac:dyDescent="0.2"/>
    <row r="2836" s="327" customFormat="1" x14ac:dyDescent="0.2"/>
    <row r="2837" s="327" customFormat="1" x14ac:dyDescent="0.2"/>
    <row r="2838" s="327" customFormat="1" x14ac:dyDescent="0.2"/>
    <row r="2839" s="327" customFormat="1" x14ac:dyDescent="0.2"/>
    <row r="2840" s="327" customFormat="1" x14ac:dyDescent="0.2"/>
    <row r="2841" s="327" customFormat="1" x14ac:dyDescent="0.2"/>
    <row r="2842" s="327" customFormat="1" x14ac:dyDescent="0.2"/>
    <row r="2843" s="327" customFormat="1" x14ac:dyDescent="0.2"/>
    <row r="2844" s="327" customFormat="1" x14ac:dyDescent="0.2"/>
    <row r="2845" s="327" customFormat="1" x14ac:dyDescent="0.2"/>
    <row r="2846" s="327" customFormat="1" x14ac:dyDescent="0.2"/>
    <row r="2847" s="327" customFormat="1" x14ac:dyDescent="0.2"/>
    <row r="2848" s="327" customFormat="1" x14ac:dyDescent="0.2"/>
    <row r="2849" s="327" customFormat="1" x14ac:dyDescent="0.2"/>
    <row r="2850" s="327" customFormat="1" x14ac:dyDescent="0.2"/>
    <row r="2851" s="327" customFormat="1" x14ac:dyDescent="0.2"/>
    <row r="2852" s="327" customFormat="1" x14ac:dyDescent="0.2"/>
    <row r="2853" s="327" customFormat="1" x14ac:dyDescent="0.2"/>
    <row r="2854" s="327" customFormat="1" x14ac:dyDescent="0.2"/>
    <row r="2855" s="327" customFormat="1" x14ac:dyDescent="0.2"/>
    <row r="2856" s="327" customFormat="1" x14ac:dyDescent="0.2"/>
    <row r="2857" s="327" customFormat="1" x14ac:dyDescent="0.2"/>
    <row r="2858" s="327" customFormat="1" x14ac:dyDescent="0.2"/>
    <row r="2859" s="327" customFormat="1" x14ac:dyDescent="0.2"/>
    <row r="2860" s="327" customFormat="1" x14ac:dyDescent="0.2"/>
    <row r="2861" s="327" customFormat="1" x14ac:dyDescent="0.2"/>
    <row r="2862" s="327" customFormat="1" x14ac:dyDescent="0.2"/>
    <row r="2863" s="327" customFormat="1" x14ac:dyDescent="0.2"/>
    <row r="2864" s="327" customFormat="1" x14ac:dyDescent="0.2"/>
    <row r="2865" s="327" customFormat="1" x14ac:dyDescent="0.2"/>
    <row r="2866" s="327" customFormat="1" x14ac:dyDescent="0.2"/>
    <row r="2867" s="327" customFormat="1" x14ac:dyDescent="0.2"/>
    <row r="2868" s="327" customFormat="1" x14ac:dyDescent="0.2"/>
    <row r="2869" s="327" customFormat="1" x14ac:dyDescent="0.2"/>
    <row r="2870" s="327" customFormat="1" x14ac:dyDescent="0.2"/>
    <row r="2871" s="327" customFormat="1" x14ac:dyDescent="0.2"/>
    <row r="2872" s="327" customFormat="1" x14ac:dyDescent="0.2"/>
    <row r="2873" s="327" customFormat="1" x14ac:dyDescent="0.2"/>
    <row r="2874" s="327" customFormat="1" x14ac:dyDescent="0.2"/>
    <row r="2875" s="327" customFormat="1" x14ac:dyDescent="0.2"/>
    <row r="2876" s="327" customFormat="1" x14ac:dyDescent="0.2"/>
    <row r="2877" s="327" customFormat="1" x14ac:dyDescent="0.2"/>
    <row r="2878" s="327" customFormat="1" x14ac:dyDescent="0.2"/>
    <row r="2879" s="327" customFormat="1" x14ac:dyDescent="0.2"/>
    <row r="2880" s="327" customFormat="1" x14ac:dyDescent="0.2"/>
    <row r="2881" s="327" customFormat="1" x14ac:dyDescent="0.2"/>
    <row r="2882" s="327" customFormat="1" x14ac:dyDescent="0.2"/>
    <row r="2883" s="327" customFormat="1" x14ac:dyDescent="0.2"/>
    <row r="2884" s="327" customFormat="1" x14ac:dyDescent="0.2"/>
    <row r="2885" s="327" customFormat="1" x14ac:dyDescent="0.2"/>
    <row r="2886" s="327" customFormat="1" x14ac:dyDescent="0.2"/>
    <row r="2887" s="327" customFormat="1" x14ac:dyDescent="0.2"/>
    <row r="2888" s="327" customFormat="1" x14ac:dyDescent="0.2"/>
    <row r="2889" s="327" customFormat="1" x14ac:dyDescent="0.2"/>
    <row r="2890" s="327" customFormat="1" x14ac:dyDescent="0.2"/>
    <row r="2891" s="327" customFormat="1" x14ac:dyDescent="0.2"/>
    <row r="2892" s="327" customFormat="1" x14ac:dyDescent="0.2"/>
    <row r="2893" s="327" customFormat="1" x14ac:dyDescent="0.2"/>
    <row r="2894" s="327" customFormat="1" x14ac:dyDescent="0.2"/>
    <row r="2895" s="327" customFormat="1" x14ac:dyDescent="0.2"/>
    <row r="2896" s="327" customFormat="1" x14ac:dyDescent="0.2"/>
    <row r="2897" s="327" customFormat="1" x14ac:dyDescent="0.2"/>
    <row r="2898" s="327" customFormat="1" x14ac:dyDescent="0.2"/>
    <row r="2899" s="327" customFormat="1" x14ac:dyDescent="0.2"/>
    <row r="2900" s="327" customFormat="1" x14ac:dyDescent="0.2"/>
    <row r="2901" s="327" customFormat="1" x14ac:dyDescent="0.2"/>
    <row r="2902" s="327" customFormat="1" x14ac:dyDescent="0.2"/>
    <row r="2903" s="327" customFormat="1" x14ac:dyDescent="0.2"/>
    <row r="2904" s="327" customFormat="1" x14ac:dyDescent="0.2"/>
    <row r="2905" s="327" customFormat="1" x14ac:dyDescent="0.2"/>
    <row r="2906" s="327" customFormat="1" x14ac:dyDescent="0.2"/>
    <row r="2907" s="327" customFormat="1" x14ac:dyDescent="0.2"/>
    <row r="2908" s="327" customFormat="1" x14ac:dyDescent="0.2"/>
    <row r="2909" s="327" customFormat="1" x14ac:dyDescent="0.2"/>
    <row r="2910" s="327" customFormat="1" x14ac:dyDescent="0.2"/>
    <row r="2911" s="327" customFormat="1" x14ac:dyDescent="0.2"/>
    <row r="2912" s="327" customFormat="1" x14ac:dyDescent="0.2"/>
    <row r="2913" s="327" customFormat="1" x14ac:dyDescent="0.2"/>
    <row r="2914" s="327" customFormat="1" x14ac:dyDescent="0.2"/>
    <row r="2915" s="327" customFormat="1" x14ac:dyDescent="0.2"/>
    <row r="2916" s="327" customFormat="1" x14ac:dyDescent="0.2"/>
    <row r="2917" s="327" customFormat="1" x14ac:dyDescent="0.2"/>
    <row r="2918" s="327" customFormat="1" x14ac:dyDescent="0.2"/>
    <row r="2919" s="327" customFormat="1" x14ac:dyDescent="0.2"/>
    <row r="2920" s="327" customFormat="1" x14ac:dyDescent="0.2"/>
    <row r="2921" s="327" customFormat="1" x14ac:dyDescent="0.2"/>
    <row r="2922" s="327" customFormat="1" x14ac:dyDescent="0.2"/>
    <row r="2923" s="327" customFormat="1" x14ac:dyDescent="0.2"/>
    <row r="2924" s="327" customFormat="1" x14ac:dyDescent="0.2"/>
    <row r="2925" s="327" customFormat="1" x14ac:dyDescent="0.2"/>
    <row r="2926" s="327" customFormat="1" x14ac:dyDescent="0.2"/>
    <row r="2927" s="327" customFormat="1" x14ac:dyDescent="0.2"/>
    <row r="2928" s="327" customFormat="1" x14ac:dyDescent="0.2"/>
    <row r="2929" s="327" customFormat="1" x14ac:dyDescent="0.2"/>
    <row r="2930" s="327" customFormat="1" x14ac:dyDescent="0.2"/>
    <row r="2931" s="327" customFormat="1" x14ac:dyDescent="0.2"/>
    <row r="2932" s="327" customFormat="1" x14ac:dyDescent="0.2"/>
    <row r="2933" s="327" customFormat="1" x14ac:dyDescent="0.2"/>
    <row r="2934" s="327" customFormat="1" x14ac:dyDescent="0.2"/>
    <row r="2935" s="327" customFormat="1" x14ac:dyDescent="0.2"/>
    <row r="2936" s="327" customFormat="1" x14ac:dyDescent="0.2"/>
    <row r="2937" s="327" customFormat="1" x14ac:dyDescent="0.2"/>
    <row r="2938" s="327" customFormat="1" x14ac:dyDescent="0.2"/>
    <row r="2939" s="327" customFormat="1" x14ac:dyDescent="0.2"/>
    <row r="2940" s="327" customFormat="1" x14ac:dyDescent="0.2"/>
    <row r="2941" s="327" customFormat="1" x14ac:dyDescent="0.2"/>
    <row r="2942" s="327" customFormat="1" x14ac:dyDescent="0.2"/>
    <row r="2943" s="327" customFormat="1" x14ac:dyDescent="0.2"/>
    <row r="2944" s="327" customFormat="1" x14ac:dyDescent="0.2"/>
    <row r="2945" s="327" customFormat="1" x14ac:dyDescent="0.2"/>
    <row r="2946" s="327" customFormat="1" x14ac:dyDescent="0.2"/>
    <row r="2947" s="327" customFormat="1" x14ac:dyDescent="0.2"/>
    <row r="2948" s="327" customFormat="1" x14ac:dyDescent="0.2"/>
    <row r="2949" s="327" customFormat="1" x14ac:dyDescent="0.2"/>
    <row r="2950" s="327" customFormat="1" x14ac:dyDescent="0.2"/>
    <row r="2951" s="327" customFormat="1" x14ac:dyDescent="0.2"/>
    <row r="2952" s="327" customFormat="1" x14ac:dyDescent="0.2"/>
    <row r="2953" s="327" customFormat="1" x14ac:dyDescent="0.2"/>
    <row r="2954" s="327" customFormat="1" x14ac:dyDescent="0.2"/>
    <row r="2955" s="327" customFormat="1" x14ac:dyDescent="0.2"/>
    <row r="2956" s="327" customFormat="1" x14ac:dyDescent="0.2"/>
    <row r="2957" s="327" customFormat="1" x14ac:dyDescent="0.2"/>
    <row r="2958" s="327" customFormat="1" x14ac:dyDescent="0.2"/>
    <row r="2959" s="327" customFormat="1" x14ac:dyDescent="0.2"/>
    <row r="2960" s="327" customFormat="1" x14ac:dyDescent="0.2"/>
    <row r="2961" s="327" customFormat="1" x14ac:dyDescent="0.2"/>
    <row r="2962" s="327" customFormat="1" x14ac:dyDescent="0.2"/>
    <row r="2963" s="327" customFormat="1" x14ac:dyDescent="0.2"/>
    <row r="2964" s="327" customFormat="1" x14ac:dyDescent="0.2"/>
    <row r="2965" s="327" customFormat="1" x14ac:dyDescent="0.2"/>
    <row r="2966" s="327" customFormat="1" x14ac:dyDescent="0.2"/>
    <row r="2967" s="327" customFormat="1" x14ac:dyDescent="0.2"/>
    <row r="2968" s="327" customFormat="1" x14ac:dyDescent="0.2"/>
    <row r="2969" s="327" customFormat="1" x14ac:dyDescent="0.2"/>
    <row r="2970" s="327" customFormat="1" x14ac:dyDescent="0.2"/>
    <row r="2971" s="327" customFormat="1" x14ac:dyDescent="0.2"/>
    <row r="2972" s="327" customFormat="1" x14ac:dyDescent="0.2"/>
    <row r="2973" s="327" customFormat="1" x14ac:dyDescent="0.2"/>
    <row r="2974" s="327" customFormat="1" x14ac:dyDescent="0.2"/>
    <row r="2975" s="327" customFormat="1" x14ac:dyDescent="0.2"/>
    <row r="2976" s="327" customFormat="1" x14ac:dyDescent="0.2"/>
    <row r="2977" s="327" customFormat="1" x14ac:dyDescent="0.2"/>
    <row r="2978" s="327" customFormat="1" x14ac:dyDescent="0.2"/>
    <row r="2979" s="327" customFormat="1" x14ac:dyDescent="0.2"/>
    <row r="2980" s="327" customFormat="1" x14ac:dyDescent="0.2"/>
    <row r="2981" s="327" customFormat="1" x14ac:dyDescent="0.2"/>
    <row r="2982" s="327" customFormat="1" x14ac:dyDescent="0.2"/>
    <row r="2983" s="327" customFormat="1" x14ac:dyDescent="0.2"/>
    <row r="2984" s="327" customFormat="1" x14ac:dyDescent="0.2"/>
    <row r="2985" s="327" customFormat="1" x14ac:dyDescent="0.2"/>
    <row r="2986" s="327" customFormat="1" x14ac:dyDescent="0.2"/>
    <row r="2987" s="327" customFormat="1" x14ac:dyDescent="0.2"/>
    <row r="2988" s="327" customFormat="1" x14ac:dyDescent="0.2"/>
    <row r="2989" s="327" customFormat="1" x14ac:dyDescent="0.2"/>
    <row r="2990" s="327" customFormat="1" x14ac:dyDescent="0.2"/>
    <row r="2991" s="327" customFormat="1" x14ac:dyDescent="0.2"/>
    <row r="2992" s="327" customFormat="1" x14ac:dyDescent="0.2"/>
    <row r="2993" s="327" customFormat="1" x14ac:dyDescent="0.2"/>
    <row r="2994" s="327" customFormat="1" x14ac:dyDescent="0.2"/>
    <row r="2995" s="327" customFormat="1" x14ac:dyDescent="0.2"/>
    <row r="2996" s="327" customFormat="1" x14ac:dyDescent="0.2"/>
    <row r="2997" s="327" customFormat="1" x14ac:dyDescent="0.2"/>
    <row r="2998" s="327" customFormat="1" x14ac:dyDescent="0.2"/>
    <row r="2999" s="327" customFormat="1" x14ac:dyDescent="0.2"/>
    <row r="3000" s="327" customFormat="1" x14ac:dyDescent="0.2"/>
    <row r="3001" s="327" customFormat="1" x14ac:dyDescent="0.2"/>
    <row r="3002" s="327" customFormat="1" x14ac:dyDescent="0.2"/>
    <row r="3003" s="327" customFormat="1" x14ac:dyDescent="0.2"/>
    <row r="3004" s="327" customFormat="1" x14ac:dyDescent="0.2"/>
    <row r="3005" s="327" customFormat="1" x14ac:dyDescent="0.2"/>
    <row r="3006" s="327" customFormat="1" x14ac:dyDescent="0.2"/>
    <row r="3007" s="327" customFormat="1" x14ac:dyDescent="0.2"/>
    <row r="3008" s="327" customFormat="1" x14ac:dyDescent="0.2"/>
    <row r="3009" s="327" customFormat="1" x14ac:dyDescent="0.2"/>
    <row r="3010" s="327" customFormat="1" x14ac:dyDescent="0.2"/>
    <row r="3011" s="327" customFormat="1" x14ac:dyDescent="0.2"/>
    <row r="3012" s="327" customFormat="1" x14ac:dyDescent="0.2"/>
    <row r="3013" s="327" customFormat="1" x14ac:dyDescent="0.2"/>
    <row r="3014" s="327" customFormat="1" x14ac:dyDescent="0.2"/>
    <row r="3015" s="327" customFormat="1" x14ac:dyDescent="0.2"/>
    <row r="3016" s="327" customFormat="1" x14ac:dyDescent="0.2"/>
    <row r="3017" s="327" customFormat="1" x14ac:dyDescent="0.2"/>
    <row r="3018" s="327" customFormat="1" x14ac:dyDescent="0.2"/>
    <row r="3019" s="327" customFormat="1" x14ac:dyDescent="0.2"/>
    <row r="3020" s="327" customFormat="1" x14ac:dyDescent="0.2"/>
    <row r="3021" s="327" customFormat="1" x14ac:dyDescent="0.2"/>
    <row r="3022" s="327" customFormat="1" x14ac:dyDescent="0.2"/>
    <row r="3023" s="327" customFormat="1" x14ac:dyDescent="0.2"/>
    <row r="3024" s="327" customFormat="1" x14ac:dyDescent="0.2"/>
    <row r="3025" s="327" customFormat="1" x14ac:dyDescent="0.2"/>
    <row r="3026" s="327" customFormat="1" x14ac:dyDescent="0.2"/>
    <row r="3027" s="327" customFormat="1" x14ac:dyDescent="0.2"/>
    <row r="3028" s="327" customFormat="1" x14ac:dyDescent="0.2"/>
    <row r="3029" s="327" customFormat="1" x14ac:dyDescent="0.2"/>
    <row r="3030" s="327" customFormat="1" x14ac:dyDescent="0.2"/>
    <row r="3031" s="327" customFormat="1" x14ac:dyDescent="0.2"/>
    <row r="3032" s="327" customFormat="1" x14ac:dyDescent="0.2"/>
    <row r="3033" s="327" customFormat="1" x14ac:dyDescent="0.2"/>
    <row r="3034" s="327" customFormat="1" x14ac:dyDescent="0.2"/>
    <row r="3035" s="327" customFormat="1" x14ac:dyDescent="0.2"/>
    <row r="3036" s="327" customFormat="1" x14ac:dyDescent="0.2"/>
    <row r="3037" s="327" customFormat="1" x14ac:dyDescent="0.2"/>
    <row r="3038" s="327" customFormat="1" x14ac:dyDescent="0.2"/>
    <row r="3039" s="327" customFormat="1" x14ac:dyDescent="0.2"/>
    <row r="3040" s="327" customFormat="1" x14ac:dyDescent="0.2"/>
    <row r="3041" s="327" customFormat="1" x14ac:dyDescent="0.2"/>
    <row r="3042" s="327" customFormat="1" x14ac:dyDescent="0.2"/>
    <row r="3043" s="327" customFormat="1" x14ac:dyDescent="0.2"/>
    <row r="3044" s="327" customFormat="1" x14ac:dyDescent="0.2"/>
    <row r="3045" s="327" customFormat="1" x14ac:dyDescent="0.2"/>
    <row r="3046" s="327" customFormat="1" x14ac:dyDescent="0.2"/>
    <row r="3047" s="327" customFormat="1" x14ac:dyDescent="0.2"/>
    <row r="3048" s="327" customFormat="1" x14ac:dyDescent="0.2"/>
    <row r="3049" s="327" customFormat="1" x14ac:dyDescent="0.2"/>
    <row r="3050" s="327" customFormat="1" x14ac:dyDescent="0.2"/>
    <row r="3051" s="327" customFormat="1" x14ac:dyDescent="0.2"/>
    <row r="3052" s="327" customFormat="1" x14ac:dyDescent="0.2"/>
    <row r="3053" s="327" customFormat="1" x14ac:dyDescent="0.2"/>
    <row r="3054" s="327" customFormat="1" x14ac:dyDescent="0.2"/>
    <row r="3055" s="327" customFormat="1" x14ac:dyDescent="0.2"/>
    <row r="3056" s="327" customFormat="1" x14ac:dyDescent="0.2"/>
    <row r="3057" s="327" customFormat="1" x14ac:dyDescent="0.2"/>
    <row r="3058" s="327" customFormat="1" x14ac:dyDescent="0.2"/>
    <row r="3059" s="327" customFormat="1" x14ac:dyDescent="0.2"/>
    <row r="3060" s="327" customFormat="1" x14ac:dyDescent="0.2"/>
    <row r="3061" s="327" customFormat="1" x14ac:dyDescent="0.2"/>
    <row r="3062" s="327" customFormat="1" x14ac:dyDescent="0.2"/>
    <row r="3063" s="327" customFormat="1" x14ac:dyDescent="0.2"/>
    <row r="3064" s="327" customFormat="1" x14ac:dyDescent="0.2"/>
    <row r="3065" s="327" customFormat="1" x14ac:dyDescent="0.2"/>
    <row r="3066" s="327" customFormat="1" x14ac:dyDescent="0.2"/>
    <row r="3067" s="327" customFormat="1" x14ac:dyDescent="0.2"/>
    <row r="3068" s="327" customFormat="1" x14ac:dyDescent="0.2"/>
    <row r="3069" s="327" customFormat="1" x14ac:dyDescent="0.2"/>
    <row r="3070" s="327" customFormat="1" x14ac:dyDescent="0.2"/>
    <row r="3071" s="327" customFormat="1" x14ac:dyDescent="0.2"/>
    <row r="3072" s="327" customFormat="1" x14ac:dyDescent="0.2"/>
    <row r="3073" s="327" customFormat="1" x14ac:dyDescent="0.2"/>
    <row r="3074" s="327" customFormat="1" x14ac:dyDescent="0.2"/>
    <row r="3075" s="327" customFormat="1" x14ac:dyDescent="0.2"/>
    <row r="3076" s="327" customFormat="1" x14ac:dyDescent="0.2"/>
    <row r="3077" s="327" customFormat="1" x14ac:dyDescent="0.2"/>
    <row r="3078" s="327" customFormat="1" x14ac:dyDescent="0.2"/>
    <row r="3079" s="327" customFormat="1" x14ac:dyDescent="0.2"/>
    <row r="3080" s="327" customFormat="1" x14ac:dyDescent="0.2"/>
    <row r="3081" s="327" customFormat="1" x14ac:dyDescent="0.2"/>
    <row r="3082" s="327" customFormat="1" x14ac:dyDescent="0.2"/>
    <row r="3083" s="327" customFormat="1" x14ac:dyDescent="0.2"/>
    <row r="3084" s="327" customFormat="1" x14ac:dyDescent="0.2"/>
    <row r="3085" s="327" customFormat="1" x14ac:dyDescent="0.2"/>
    <row r="3086" s="327" customFormat="1" x14ac:dyDescent="0.2"/>
    <row r="3087" s="327" customFormat="1" x14ac:dyDescent="0.2"/>
    <row r="3088" s="327" customFormat="1" x14ac:dyDescent="0.2"/>
    <row r="3089" s="327" customFormat="1" x14ac:dyDescent="0.2"/>
    <row r="3090" s="327" customFormat="1" x14ac:dyDescent="0.2"/>
    <row r="3091" s="327" customFormat="1" x14ac:dyDescent="0.2"/>
    <row r="3092" s="327" customFormat="1" x14ac:dyDescent="0.2"/>
    <row r="3093" s="327" customFormat="1" x14ac:dyDescent="0.2"/>
    <row r="3094" s="327" customFormat="1" x14ac:dyDescent="0.2"/>
    <row r="3095" s="327" customFormat="1" x14ac:dyDescent="0.2"/>
    <row r="3096" s="327" customFormat="1" x14ac:dyDescent="0.2"/>
    <row r="3097" s="327" customFormat="1" x14ac:dyDescent="0.2"/>
    <row r="3098" s="327" customFormat="1" x14ac:dyDescent="0.2"/>
    <row r="3099" s="327" customFormat="1" x14ac:dyDescent="0.2"/>
    <row r="3100" s="327" customFormat="1" x14ac:dyDescent="0.2"/>
    <row r="3101" s="327" customFormat="1" x14ac:dyDescent="0.2"/>
    <row r="3102" s="327" customFormat="1" x14ac:dyDescent="0.2"/>
    <row r="3103" s="327" customFormat="1" x14ac:dyDescent="0.2"/>
    <row r="3104" s="327" customFormat="1" x14ac:dyDescent="0.2"/>
    <row r="3105" s="327" customFormat="1" x14ac:dyDescent="0.2"/>
    <row r="3106" s="327" customFormat="1" x14ac:dyDescent="0.2"/>
    <row r="3107" s="327" customFormat="1" x14ac:dyDescent="0.2"/>
    <row r="3108" s="327" customFormat="1" x14ac:dyDescent="0.2"/>
    <row r="3109" s="327" customFormat="1" x14ac:dyDescent="0.2"/>
    <row r="3110" s="327" customFormat="1" x14ac:dyDescent="0.2"/>
    <row r="3111" s="327" customFormat="1" x14ac:dyDescent="0.2"/>
    <row r="3112" s="327" customFormat="1" x14ac:dyDescent="0.2"/>
    <row r="3113" s="327" customFormat="1" x14ac:dyDescent="0.2"/>
    <row r="3114" s="327" customFormat="1" x14ac:dyDescent="0.2"/>
    <row r="3115" s="327" customFormat="1" x14ac:dyDescent="0.2"/>
    <row r="3116" s="327" customFormat="1" x14ac:dyDescent="0.2"/>
    <row r="3117" s="327" customFormat="1" x14ac:dyDescent="0.2"/>
    <row r="3118" s="327" customFormat="1" x14ac:dyDescent="0.2"/>
    <row r="3119" s="327" customFormat="1" x14ac:dyDescent="0.2"/>
    <row r="3120" s="327" customFormat="1" x14ac:dyDescent="0.2"/>
    <row r="3121" s="327" customFormat="1" x14ac:dyDescent="0.2"/>
    <row r="3122" s="327" customFormat="1" x14ac:dyDescent="0.2"/>
    <row r="3123" s="327" customFormat="1" x14ac:dyDescent="0.2"/>
    <row r="3124" s="327" customFormat="1" x14ac:dyDescent="0.2"/>
    <row r="3125" s="327" customFormat="1" x14ac:dyDescent="0.2"/>
    <row r="3126" s="327" customFormat="1" x14ac:dyDescent="0.2"/>
    <row r="3127" s="327" customFormat="1" x14ac:dyDescent="0.2"/>
    <row r="3128" s="327" customFormat="1" x14ac:dyDescent="0.2"/>
    <row r="3129" s="327" customFormat="1" x14ac:dyDescent="0.2"/>
    <row r="3130" s="327" customFormat="1" x14ac:dyDescent="0.2"/>
    <row r="3131" s="327" customFormat="1" x14ac:dyDescent="0.2"/>
    <row r="3132" s="327" customFormat="1" x14ac:dyDescent="0.2"/>
    <row r="3133" s="327" customFormat="1" x14ac:dyDescent="0.2"/>
    <row r="3134" s="327" customFormat="1" x14ac:dyDescent="0.2"/>
    <row r="3135" s="327" customFormat="1" x14ac:dyDescent="0.2"/>
    <row r="3136" s="327" customFormat="1" x14ac:dyDescent="0.2"/>
    <row r="3137" s="327" customFormat="1" x14ac:dyDescent="0.2"/>
    <row r="3138" s="327" customFormat="1" x14ac:dyDescent="0.2"/>
    <row r="3139" s="327" customFormat="1" x14ac:dyDescent="0.2"/>
    <row r="3140" s="327" customFormat="1" x14ac:dyDescent="0.2"/>
    <row r="3141" s="327" customFormat="1" x14ac:dyDescent="0.2"/>
    <row r="3142" s="327" customFormat="1" x14ac:dyDescent="0.2"/>
    <row r="3143" s="327" customFormat="1" x14ac:dyDescent="0.2"/>
    <row r="3144" s="327" customFormat="1" x14ac:dyDescent="0.2"/>
    <row r="3145" s="327" customFormat="1" x14ac:dyDescent="0.2"/>
    <row r="3146" s="327" customFormat="1" x14ac:dyDescent="0.2"/>
    <row r="3147" s="327" customFormat="1" x14ac:dyDescent="0.2"/>
    <row r="3148" s="327" customFormat="1" x14ac:dyDescent="0.2"/>
    <row r="3149" s="327" customFormat="1" x14ac:dyDescent="0.2"/>
    <row r="3150" s="327" customFormat="1" x14ac:dyDescent="0.2"/>
    <row r="3151" s="327" customFormat="1" x14ac:dyDescent="0.2"/>
    <row r="3152" s="327" customFormat="1" x14ac:dyDescent="0.2"/>
    <row r="3153" s="327" customFormat="1" x14ac:dyDescent="0.2"/>
    <row r="3154" s="327" customFormat="1" x14ac:dyDescent="0.2"/>
    <row r="3155" s="327" customFormat="1" x14ac:dyDescent="0.2"/>
    <row r="3156" s="327" customFormat="1" x14ac:dyDescent="0.2"/>
    <row r="3157" s="327" customFormat="1" x14ac:dyDescent="0.2"/>
    <row r="3158" s="327" customFormat="1" x14ac:dyDescent="0.2"/>
    <row r="3159" s="327" customFormat="1" x14ac:dyDescent="0.2"/>
    <row r="3160" s="327" customFormat="1" x14ac:dyDescent="0.2"/>
    <row r="3161" s="327" customFormat="1" x14ac:dyDescent="0.2"/>
    <row r="3162" s="327" customFormat="1" x14ac:dyDescent="0.2"/>
    <row r="3163" s="327" customFormat="1" x14ac:dyDescent="0.2"/>
    <row r="3164" s="327" customFormat="1" x14ac:dyDescent="0.2"/>
    <row r="3165" s="327" customFormat="1" x14ac:dyDescent="0.2"/>
    <row r="3166" s="327" customFormat="1" x14ac:dyDescent="0.2"/>
    <row r="3167" s="327" customFormat="1" x14ac:dyDescent="0.2"/>
    <row r="3168" s="327" customFormat="1" x14ac:dyDescent="0.2"/>
    <row r="3169" s="327" customFormat="1" x14ac:dyDescent="0.2"/>
    <row r="3170" s="327" customFormat="1" x14ac:dyDescent="0.2"/>
    <row r="3171" s="327" customFormat="1" x14ac:dyDescent="0.2"/>
    <row r="3172" s="327" customFormat="1" x14ac:dyDescent="0.2"/>
    <row r="3173" s="327" customFormat="1" x14ac:dyDescent="0.2"/>
    <row r="3174" s="327" customFormat="1" x14ac:dyDescent="0.2"/>
    <row r="3175" s="327" customFormat="1" x14ac:dyDescent="0.2"/>
    <row r="3176" s="327" customFormat="1" x14ac:dyDescent="0.2"/>
    <row r="3177" s="327" customFormat="1" x14ac:dyDescent="0.2"/>
    <row r="3178" s="327" customFormat="1" x14ac:dyDescent="0.2"/>
    <row r="3179" s="327" customFormat="1" x14ac:dyDescent="0.2"/>
    <row r="3180" s="327" customFormat="1" x14ac:dyDescent="0.2"/>
    <row r="3181" s="327" customFormat="1" x14ac:dyDescent="0.2"/>
    <row r="3182" s="327" customFormat="1" x14ac:dyDescent="0.2"/>
    <row r="3183" s="327" customFormat="1" x14ac:dyDescent="0.2"/>
    <row r="3184" s="327" customFormat="1" x14ac:dyDescent="0.2"/>
    <row r="3185" s="327" customFormat="1" x14ac:dyDescent="0.2"/>
    <row r="3186" s="327" customFormat="1" x14ac:dyDescent="0.2"/>
    <row r="3187" s="327" customFormat="1" x14ac:dyDescent="0.2"/>
    <row r="3188" s="327" customFormat="1" x14ac:dyDescent="0.2"/>
    <row r="3189" s="327" customFormat="1" x14ac:dyDescent="0.2"/>
    <row r="3190" s="327" customFormat="1" x14ac:dyDescent="0.2"/>
    <row r="3191" s="327" customFormat="1" x14ac:dyDescent="0.2"/>
    <row r="3192" s="327" customFormat="1" x14ac:dyDescent="0.2"/>
    <row r="3193" s="327" customFormat="1" x14ac:dyDescent="0.2"/>
    <row r="3194" s="327" customFormat="1" x14ac:dyDescent="0.2"/>
    <row r="3195" s="327" customFormat="1" x14ac:dyDescent="0.2"/>
    <row r="3196" s="327" customFormat="1" x14ac:dyDescent="0.2"/>
    <row r="3197" s="327" customFormat="1" x14ac:dyDescent="0.2"/>
    <row r="3198" s="327" customFormat="1" x14ac:dyDescent="0.2"/>
    <row r="3199" s="327" customFormat="1" x14ac:dyDescent="0.2"/>
    <row r="3200" s="327" customFormat="1" x14ac:dyDescent="0.2"/>
    <row r="3201" s="327" customFormat="1" x14ac:dyDescent="0.2"/>
    <row r="3202" s="327" customFormat="1" x14ac:dyDescent="0.2"/>
    <row r="3203" s="327" customFormat="1" x14ac:dyDescent="0.2"/>
    <row r="3204" s="327" customFormat="1" x14ac:dyDescent="0.2"/>
    <row r="3205" s="327" customFormat="1" x14ac:dyDescent="0.2"/>
    <row r="3206" s="327" customFormat="1" x14ac:dyDescent="0.2"/>
    <row r="3207" s="327" customFormat="1" x14ac:dyDescent="0.2"/>
    <row r="3208" s="327" customFormat="1" x14ac:dyDescent="0.2"/>
    <row r="3209" s="327" customFormat="1" x14ac:dyDescent="0.2"/>
    <row r="3210" s="327" customFormat="1" x14ac:dyDescent="0.2"/>
    <row r="3211" s="327" customFormat="1" x14ac:dyDescent="0.2"/>
    <row r="3212" s="327" customFormat="1" x14ac:dyDescent="0.2"/>
    <row r="3213" s="327" customFormat="1" x14ac:dyDescent="0.2"/>
    <row r="3214" s="327" customFormat="1" x14ac:dyDescent="0.2"/>
    <row r="3215" s="327" customFormat="1" x14ac:dyDescent="0.2"/>
    <row r="3216" s="327" customFormat="1" x14ac:dyDescent="0.2"/>
    <row r="3217" s="327" customFormat="1" x14ac:dyDescent="0.2"/>
    <row r="3218" s="327" customFormat="1" x14ac:dyDescent="0.2"/>
    <row r="3219" s="327" customFormat="1" x14ac:dyDescent="0.2"/>
    <row r="3220" s="327" customFormat="1" x14ac:dyDescent="0.2"/>
    <row r="3221" s="327" customFormat="1" x14ac:dyDescent="0.2"/>
    <row r="3222" s="327" customFormat="1" x14ac:dyDescent="0.2"/>
    <row r="3223" s="327" customFormat="1" x14ac:dyDescent="0.2"/>
    <row r="3224" s="327" customFormat="1" x14ac:dyDescent="0.2"/>
    <row r="3225" s="327" customFormat="1" x14ac:dyDescent="0.2"/>
    <row r="3226" s="327" customFormat="1" x14ac:dyDescent="0.2"/>
    <row r="3227" s="327" customFormat="1" x14ac:dyDescent="0.2"/>
    <row r="3228" s="327" customFormat="1" x14ac:dyDescent="0.2"/>
    <row r="3229" s="327" customFormat="1" x14ac:dyDescent="0.2"/>
    <row r="3230" s="327" customFormat="1" x14ac:dyDescent="0.2"/>
    <row r="3231" s="327" customFormat="1" x14ac:dyDescent="0.2"/>
    <row r="3232" s="327" customFormat="1" x14ac:dyDescent="0.2"/>
    <row r="3233" s="327" customFormat="1" x14ac:dyDescent="0.2"/>
    <row r="3234" s="327" customFormat="1" x14ac:dyDescent="0.2"/>
    <row r="3235" s="327" customFormat="1" x14ac:dyDescent="0.2"/>
    <row r="3236" s="327" customFormat="1" x14ac:dyDescent="0.2"/>
    <row r="3237" s="327" customFormat="1" x14ac:dyDescent="0.2"/>
    <row r="3238" s="327" customFormat="1" x14ac:dyDescent="0.2"/>
    <row r="3239" s="327" customFormat="1" x14ac:dyDescent="0.2"/>
    <row r="3240" s="327" customFormat="1" x14ac:dyDescent="0.2"/>
    <row r="3241" s="327" customFormat="1" x14ac:dyDescent="0.2"/>
    <row r="3242" s="327" customFormat="1" x14ac:dyDescent="0.2"/>
    <row r="3243" s="327" customFormat="1" x14ac:dyDescent="0.2"/>
    <row r="3244" s="327" customFormat="1" x14ac:dyDescent="0.2"/>
    <row r="3245" s="327" customFormat="1" x14ac:dyDescent="0.2"/>
    <row r="3246" s="327" customFormat="1" x14ac:dyDescent="0.2"/>
    <row r="3247" s="327" customFormat="1" x14ac:dyDescent="0.2"/>
    <row r="3248" s="327" customFormat="1" x14ac:dyDescent="0.2"/>
    <row r="3249" s="327" customFormat="1" x14ac:dyDescent="0.2"/>
    <row r="3250" s="327" customFormat="1" x14ac:dyDescent="0.2"/>
    <row r="3251" s="327" customFormat="1" x14ac:dyDescent="0.2"/>
    <row r="3252" s="327" customFormat="1" x14ac:dyDescent="0.2"/>
    <row r="3253" s="327" customFormat="1" x14ac:dyDescent="0.2"/>
    <row r="3254" s="327" customFormat="1" x14ac:dyDescent="0.2"/>
    <row r="3255" s="327" customFormat="1" x14ac:dyDescent="0.2"/>
    <row r="3256" s="327" customFormat="1" x14ac:dyDescent="0.2"/>
    <row r="3257" s="327" customFormat="1" x14ac:dyDescent="0.2"/>
    <row r="3258" s="327" customFormat="1" x14ac:dyDescent="0.2"/>
    <row r="3259" s="327" customFormat="1" x14ac:dyDescent="0.2"/>
    <row r="3260" s="327" customFormat="1" x14ac:dyDescent="0.2"/>
    <row r="3261" s="327" customFormat="1" x14ac:dyDescent="0.2"/>
    <row r="3262" s="327" customFormat="1" x14ac:dyDescent="0.2"/>
    <row r="3263" s="327" customFormat="1" x14ac:dyDescent="0.2"/>
    <row r="3264" s="327" customFormat="1" x14ac:dyDescent="0.2"/>
    <row r="3265" s="327" customFormat="1" x14ac:dyDescent="0.2"/>
    <row r="3266" s="327" customFormat="1" x14ac:dyDescent="0.2"/>
    <row r="3267" s="327" customFormat="1" x14ac:dyDescent="0.2"/>
    <row r="3268" s="327" customFormat="1" x14ac:dyDescent="0.2"/>
    <row r="3269" s="327" customFormat="1" x14ac:dyDescent="0.2"/>
    <row r="3270" s="327" customFormat="1" x14ac:dyDescent="0.2"/>
    <row r="3271" s="327" customFormat="1" x14ac:dyDescent="0.2"/>
    <row r="3272" s="327" customFormat="1" x14ac:dyDescent="0.2"/>
    <row r="3273" s="327" customFormat="1" x14ac:dyDescent="0.2"/>
    <row r="3274" s="327" customFormat="1" x14ac:dyDescent="0.2"/>
    <row r="3275" s="327" customFormat="1" x14ac:dyDescent="0.2"/>
    <row r="3276" s="327" customFormat="1" x14ac:dyDescent="0.2"/>
    <row r="3277" s="327" customFormat="1" x14ac:dyDescent="0.2"/>
    <row r="3278" s="327" customFormat="1" x14ac:dyDescent="0.2"/>
    <row r="3279" s="327" customFormat="1" x14ac:dyDescent="0.2"/>
    <row r="3280" s="327" customFormat="1" x14ac:dyDescent="0.2"/>
    <row r="3281" s="327" customFormat="1" x14ac:dyDescent="0.2"/>
    <row r="3282" s="327" customFormat="1" x14ac:dyDescent="0.2"/>
    <row r="3283" s="327" customFormat="1" x14ac:dyDescent="0.2"/>
    <row r="3284" s="327" customFormat="1" x14ac:dyDescent="0.2"/>
    <row r="3285" s="327" customFormat="1" x14ac:dyDescent="0.2"/>
    <row r="3286" s="327" customFormat="1" x14ac:dyDescent="0.2"/>
    <row r="3287" s="327" customFormat="1" x14ac:dyDescent="0.2"/>
    <row r="3288" s="327" customFormat="1" x14ac:dyDescent="0.2"/>
    <row r="3289" s="327" customFormat="1" x14ac:dyDescent="0.2"/>
    <row r="3290" s="327" customFormat="1" x14ac:dyDescent="0.2"/>
    <row r="3291" s="327" customFormat="1" x14ac:dyDescent="0.2"/>
    <row r="3292" s="327" customFormat="1" x14ac:dyDescent="0.2"/>
    <row r="3293" s="327" customFormat="1" x14ac:dyDescent="0.2"/>
    <row r="3294" s="327" customFormat="1" x14ac:dyDescent="0.2"/>
    <row r="3295" s="327" customFormat="1" x14ac:dyDescent="0.2"/>
    <row r="3296" s="327" customFormat="1" x14ac:dyDescent="0.2"/>
    <row r="3297" s="327" customFormat="1" x14ac:dyDescent="0.2"/>
    <row r="3298" s="327" customFormat="1" x14ac:dyDescent="0.2"/>
    <row r="3299" s="327" customFormat="1" x14ac:dyDescent="0.2"/>
    <row r="3300" s="327" customFormat="1" x14ac:dyDescent="0.2"/>
    <row r="3301" s="327" customFormat="1" x14ac:dyDescent="0.2"/>
    <row r="3302" s="327" customFormat="1" x14ac:dyDescent="0.2"/>
    <row r="3303" s="327" customFormat="1" x14ac:dyDescent="0.2"/>
    <row r="3304" s="327" customFormat="1" x14ac:dyDescent="0.2"/>
    <row r="3305" s="327" customFormat="1" x14ac:dyDescent="0.2"/>
    <row r="3306" s="327" customFormat="1" x14ac:dyDescent="0.2"/>
    <row r="3307" s="327" customFormat="1" x14ac:dyDescent="0.2"/>
    <row r="3308" s="327" customFormat="1" x14ac:dyDescent="0.2"/>
    <row r="3309" s="327" customFormat="1" x14ac:dyDescent="0.2"/>
    <row r="3310" s="327" customFormat="1" x14ac:dyDescent="0.2"/>
    <row r="3311" s="327" customFormat="1" x14ac:dyDescent="0.2"/>
    <row r="3312" s="327" customFormat="1" x14ac:dyDescent="0.2"/>
    <row r="3313" s="327" customFormat="1" x14ac:dyDescent="0.2"/>
    <row r="3314" s="327" customFormat="1" x14ac:dyDescent="0.2"/>
    <row r="3315" s="327" customFormat="1" x14ac:dyDescent="0.2"/>
    <row r="3316" s="327" customFormat="1" x14ac:dyDescent="0.2"/>
    <row r="3317" s="327" customFormat="1" x14ac:dyDescent="0.2"/>
    <row r="3318" s="327" customFormat="1" x14ac:dyDescent="0.2"/>
    <row r="3319" s="327" customFormat="1" x14ac:dyDescent="0.2"/>
    <row r="3320" s="327" customFormat="1" x14ac:dyDescent="0.2"/>
    <row r="3321" s="327" customFormat="1" x14ac:dyDescent="0.2"/>
    <row r="3322" s="327" customFormat="1" x14ac:dyDescent="0.2"/>
    <row r="3323" s="327" customFormat="1" x14ac:dyDescent="0.2"/>
    <row r="3324" s="327" customFormat="1" x14ac:dyDescent="0.2"/>
    <row r="3325" s="327" customFormat="1" x14ac:dyDescent="0.2"/>
    <row r="3326" s="327" customFormat="1" x14ac:dyDescent="0.2"/>
    <row r="3327" s="327" customFormat="1" x14ac:dyDescent="0.2"/>
    <row r="3328" s="327" customFormat="1" x14ac:dyDescent="0.2"/>
    <row r="3329" s="327" customFormat="1" x14ac:dyDescent="0.2"/>
    <row r="3330" s="327" customFormat="1" x14ac:dyDescent="0.2"/>
    <row r="3331" s="327" customFormat="1" x14ac:dyDescent="0.2"/>
    <row r="3332" s="327" customFormat="1" x14ac:dyDescent="0.2"/>
    <row r="3333" s="327" customFormat="1" x14ac:dyDescent="0.2"/>
    <row r="3334" s="327" customFormat="1" x14ac:dyDescent="0.2"/>
    <row r="3335" s="327" customFormat="1" x14ac:dyDescent="0.2"/>
    <row r="3336" s="327" customFormat="1" x14ac:dyDescent="0.2"/>
    <row r="3337" s="327" customFormat="1" x14ac:dyDescent="0.2"/>
    <row r="3338" s="327" customFormat="1" x14ac:dyDescent="0.2"/>
    <row r="3339" s="327" customFormat="1" x14ac:dyDescent="0.2"/>
    <row r="3340" s="327" customFormat="1" x14ac:dyDescent="0.2"/>
    <row r="3341" s="327" customFormat="1" x14ac:dyDescent="0.2"/>
    <row r="3342" s="327" customFormat="1" x14ac:dyDescent="0.2"/>
    <row r="3343" s="327" customFormat="1" x14ac:dyDescent="0.2"/>
    <row r="3344" s="327" customFormat="1" x14ac:dyDescent="0.2"/>
    <row r="3345" s="327" customFormat="1" x14ac:dyDescent="0.2"/>
    <row r="3346" s="327" customFormat="1" x14ac:dyDescent="0.2"/>
    <row r="3347" s="327" customFormat="1" x14ac:dyDescent="0.2"/>
    <row r="3348" s="327" customFormat="1" x14ac:dyDescent="0.2"/>
    <row r="3349" s="327" customFormat="1" x14ac:dyDescent="0.2"/>
    <row r="3350" s="327" customFormat="1" x14ac:dyDescent="0.2"/>
    <row r="3351" s="327" customFormat="1" x14ac:dyDescent="0.2"/>
    <row r="3352" s="327" customFormat="1" x14ac:dyDescent="0.2"/>
    <row r="3353" s="327" customFormat="1" x14ac:dyDescent="0.2"/>
    <row r="3354" s="327" customFormat="1" x14ac:dyDescent="0.2"/>
    <row r="3355" s="327" customFormat="1" x14ac:dyDescent="0.2"/>
    <row r="3356" s="327" customFormat="1" x14ac:dyDescent="0.2"/>
    <row r="3357" s="327" customFormat="1" x14ac:dyDescent="0.2"/>
    <row r="3358" s="327" customFormat="1" x14ac:dyDescent="0.2"/>
    <row r="3359" s="327" customFormat="1" x14ac:dyDescent="0.2"/>
    <row r="3360" s="327" customFormat="1" x14ac:dyDescent="0.2"/>
    <row r="3361" s="327" customFormat="1" x14ac:dyDescent="0.2"/>
    <row r="3362" s="327" customFormat="1" x14ac:dyDescent="0.2"/>
    <row r="3363" s="327" customFormat="1" x14ac:dyDescent="0.2"/>
    <row r="3364" s="327" customFormat="1" x14ac:dyDescent="0.2"/>
    <row r="3365" s="327" customFormat="1" x14ac:dyDescent="0.2"/>
    <row r="3366" s="327" customFormat="1" x14ac:dyDescent="0.2"/>
    <row r="3367" s="327" customFormat="1" x14ac:dyDescent="0.2"/>
    <row r="3368" s="327" customFormat="1" x14ac:dyDescent="0.2"/>
    <row r="3369" s="327" customFormat="1" x14ac:dyDescent="0.2"/>
    <row r="3370" s="327" customFormat="1" x14ac:dyDescent="0.2"/>
    <row r="3371" s="327" customFormat="1" x14ac:dyDescent="0.2"/>
    <row r="3372" s="327" customFormat="1" x14ac:dyDescent="0.2"/>
    <row r="3373" s="327" customFormat="1" x14ac:dyDescent="0.2"/>
    <row r="3374" s="327" customFormat="1" x14ac:dyDescent="0.2"/>
    <row r="3375" s="327" customFormat="1" x14ac:dyDescent="0.2"/>
    <row r="3376" s="327" customFormat="1" x14ac:dyDescent="0.2"/>
    <row r="3377" s="327" customFormat="1" x14ac:dyDescent="0.2"/>
    <row r="3378" s="327" customFormat="1" x14ac:dyDescent="0.2"/>
    <row r="3379" s="327" customFormat="1" x14ac:dyDescent="0.2"/>
    <row r="3380" s="327" customFormat="1" x14ac:dyDescent="0.2"/>
    <row r="3381" s="327" customFormat="1" x14ac:dyDescent="0.2"/>
    <row r="3382" s="327" customFormat="1" x14ac:dyDescent="0.2"/>
    <row r="3383" s="327" customFormat="1" x14ac:dyDescent="0.2"/>
    <row r="3384" s="327" customFormat="1" x14ac:dyDescent="0.2"/>
    <row r="3385" s="327" customFormat="1" x14ac:dyDescent="0.2"/>
    <row r="3386" s="327" customFormat="1" x14ac:dyDescent="0.2"/>
    <row r="3387" s="327" customFormat="1" x14ac:dyDescent="0.2"/>
    <row r="3388" s="327" customFormat="1" x14ac:dyDescent="0.2"/>
    <row r="3389" s="327" customFormat="1" x14ac:dyDescent="0.2"/>
    <row r="3390" s="327" customFormat="1" x14ac:dyDescent="0.2"/>
    <row r="3391" s="327" customFormat="1" x14ac:dyDescent="0.2"/>
    <row r="3392" s="327" customFormat="1" x14ac:dyDescent="0.2"/>
    <row r="3393" s="327" customFormat="1" x14ac:dyDescent="0.2"/>
    <row r="3394" s="327" customFormat="1" x14ac:dyDescent="0.2"/>
    <row r="3395" s="327" customFormat="1" x14ac:dyDescent="0.2"/>
    <row r="3396" s="327" customFormat="1" x14ac:dyDescent="0.2"/>
    <row r="3397" s="327" customFormat="1" x14ac:dyDescent="0.2"/>
    <row r="3398" s="327" customFormat="1" x14ac:dyDescent="0.2"/>
    <row r="3399" s="327" customFormat="1" x14ac:dyDescent="0.2"/>
    <row r="3400" s="327" customFormat="1" x14ac:dyDescent="0.2"/>
    <row r="3401" s="327" customFormat="1" x14ac:dyDescent="0.2"/>
    <row r="3402" s="327" customFormat="1" x14ac:dyDescent="0.2"/>
    <row r="3403" s="327" customFormat="1" x14ac:dyDescent="0.2"/>
    <row r="3404" s="327" customFormat="1" x14ac:dyDescent="0.2"/>
    <row r="3405" s="327" customFormat="1" x14ac:dyDescent="0.2"/>
    <row r="3406" s="327" customFormat="1" x14ac:dyDescent="0.2"/>
    <row r="3407" s="327" customFormat="1" x14ac:dyDescent="0.2"/>
    <row r="3408" s="327" customFormat="1" x14ac:dyDescent="0.2"/>
    <row r="3409" s="327" customFormat="1" x14ac:dyDescent="0.2"/>
    <row r="3410" s="327" customFormat="1" x14ac:dyDescent="0.2"/>
    <row r="3411" s="327" customFormat="1" x14ac:dyDescent="0.2"/>
    <row r="3412" s="327" customFormat="1" x14ac:dyDescent="0.2"/>
    <row r="3413" s="327" customFormat="1" x14ac:dyDescent="0.2"/>
    <row r="3414" s="327" customFormat="1" x14ac:dyDescent="0.2"/>
    <row r="3415" s="327" customFormat="1" x14ac:dyDescent="0.2"/>
    <row r="3416" s="327" customFormat="1" x14ac:dyDescent="0.2"/>
    <row r="3417" s="327" customFormat="1" x14ac:dyDescent="0.2"/>
    <row r="3418" s="327" customFormat="1" x14ac:dyDescent="0.2"/>
    <row r="3419" s="327" customFormat="1" x14ac:dyDescent="0.2"/>
    <row r="3420" s="327" customFormat="1" x14ac:dyDescent="0.2"/>
    <row r="3421" s="327" customFormat="1" x14ac:dyDescent="0.2"/>
    <row r="3422" s="327" customFormat="1" x14ac:dyDescent="0.2"/>
    <row r="3423" s="327" customFormat="1" x14ac:dyDescent="0.2"/>
    <row r="3424" s="327" customFormat="1" x14ac:dyDescent="0.2"/>
    <row r="3425" s="327" customFormat="1" x14ac:dyDescent="0.2"/>
    <row r="3426" s="327" customFormat="1" x14ac:dyDescent="0.2"/>
    <row r="3427" s="327" customFormat="1" x14ac:dyDescent="0.2"/>
    <row r="3428" s="327" customFormat="1" x14ac:dyDescent="0.2"/>
    <row r="3429" s="327" customFormat="1" x14ac:dyDescent="0.2"/>
    <row r="3430" s="327" customFormat="1" x14ac:dyDescent="0.2"/>
    <row r="3431" s="327" customFormat="1" x14ac:dyDescent="0.2"/>
    <row r="3432" s="327" customFormat="1" x14ac:dyDescent="0.2"/>
    <row r="3433" s="327" customFormat="1" x14ac:dyDescent="0.2"/>
    <row r="3434" s="327" customFormat="1" x14ac:dyDescent="0.2"/>
    <row r="3435" s="327" customFormat="1" x14ac:dyDescent="0.2"/>
    <row r="3436" s="327" customFormat="1" x14ac:dyDescent="0.2"/>
    <row r="3437" s="327" customFormat="1" x14ac:dyDescent="0.2"/>
    <row r="3438" s="327" customFormat="1" x14ac:dyDescent="0.2"/>
    <row r="3439" s="327" customFormat="1" x14ac:dyDescent="0.2"/>
    <row r="3440" s="327" customFormat="1" x14ac:dyDescent="0.2"/>
    <row r="3441" s="327" customFormat="1" x14ac:dyDescent="0.2"/>
    <row r="3442" s="327" customFormat="1" x14ac:dyDescent="0.2"/>
    <row r="3443" s="327" customFormat="1" x14ac:dyDescent="0.2"/>
    <row r="3444" s="327" customFormat="1" x14ac:dyDescent="0.2"/>
    <row r="3445" s="327" customFormat="1" x14ac:dyDescent="0.2"/>
    <row r="3446" s="327" customFormat="1" x14ac:dyDescent="0.2"/>
    <row r="3447" s="327" customFormat="1" x14ac:dyDescent="0.2"/>
    <row r="3448" s="327" customFormat="1" x14ac:dyDescent="0.2"/>
    <row r="3449" s="327" customFormat="1" x14ac:dyDescent="0.2"/>
    <row r="3450" s="327" customFormat="1" x14ac:dyDescent="0.2"/>
    <row r="3451" s="327" customFormat="1" x14ac:dyDescent="0.2"/>
    <row r="3452" s="327" customFormat="1" x14ac:dyDescent="0.2"/>
    <row r="3453" s="327" customFormat="1" x14ac:dyDescent="0.2"/>
    <row r="3454" s="327" customFormat="1" x14ac:dyDescent="0.2"/>
    <row r="3455" s="327" customFormat="1" x14ac:dyDescent="0.2"/>
    <row r="3456" s="327" customFormat="1" x14ac:dyDescent="0.2"/>
    <row r="3457" s="327" customFormat="1" x14ac:dyDescent="0.2"/>
    <row r="3458" s="327" customFormat="1" x14ac:dyDescent="0.2"/>
    <row r="3459" s="327" customFormat="1" x14ac:dyDescent="0.2"/>
    <row r="3460" s="327" customFormat="1" x14ac:dyDescent="0.2"/>
    <row r="3461" s="327" customFormat="1" x14ac:dyDescent="0.2"/>
    <row r="3462" s="327" customFormat="1" x14ac:dyDescent="0.2"/>
    <row r="3463" s="327" customFormat="1" x14ac:dyDescent="0.2"/>
    <row r="3464" s="327" customFormat="1" x14ac:dyDescent="0.2"/>
    <row r="3465" s="327" customFormat="1" x14ac:dyDescent="0.2"/>
    <row r="3466" s="327" customFormat="1" x14ac:dyDescent="0.2"/>
    <row r="3467" s="327" customFormat="1" x14ac:dyDescent="0.2"/>
    <row r="3468" s="327" customFormat="1" x14ac:dyDescent="0.2"/>
    <row r="3469" s="327" customFormat="1" x14ac:dyDescent="0.2"/>
    <row r="3470" s="327" customFormat="1" x14ac:dyDescent="0.2"/>
    <row r="3471" s="327" customFormat="1" x14ac:dyDescent="0.2"/>
    <row r="3472" s="327" customFormat="1" x14ac:dyDescent="0.2"/>
    <row r="3473" s="327" customFormat="1" x14ac:dyDescent="0.2"/>
    <row r="3474" s="327" customFormat="1" x14ac:dyDescent="0.2"/>
    <row r="3475" s="327" customFormat="1" x14ac:dyDescent="0.2"/>
    <row r="3476" s="327" customFormat="1" x14ac:dyDescent="0.2"/>
    <row r="3477" s="327" customFormat="1" x14ac:dyDescent="0.2"/>
    <row r="3478" s="327" customFormat="1" x14ac:dyDescent="0.2"/>
    <row r="3479" s="327" customFormat="1" x14ac:dyDescent="0.2"/>
    <row r="3480" s="327" customFormat="1" x14ac:dyDescent="0.2"/>
    <row r="3481" s="327" customFormat="1" x14ac:dyDescent="0.2"/>
    <row r="3482" s="327" customFormat="1" x14ac:dyDescent="0.2"/>
    <row r="3483" s="327" customFormat="1" x14ac:dyDescent="0.2"/>
    <row r="3484" s="327" customFormat="1" x14ac:dyDescent="0.2"/>
    <row r="3485" s="327" customFormat="1" x14ac:dyDescent="0.2"/>
    <row r="3486" s="327" customFormat="1" x14ac:dyDescent="0.2"/>
    <row r="3487" s="327" customFormat="1" x14ac:dyDescent="0.2"/>
    <row r="3488" s="327" customFormat="1" x14ac:dyDescent="0.2"/>
    <row r="3489" s="327" customFormat="1" x14ac:dyDescent="0.2"/>
    <row r="3490" s="327" customFormat="1" x14ac:dyDescent="0.2"/>
    <row r="3491" s="327" customFormat="1" x14ac:dyDescent="0.2"/>
    <row r="3492" s="327" customFormat="1" x14ac:dyDescent="0.2"/>
    <row r="3493" s="327" customFormat="1" x14ac:dyDescent="0.2"/>
    <row r="3494" s="327" customFormat="1" x14ac:dyDescent="0.2"/>
    <row r="3495" s="327" customFormat="1" x14ac:dyDescent="0.2"/>
    <row r="3496" s="327" customFormat="1" x14ac:dyDescent="0.2"/>
    <row r="3497" s="327" customFormat="1" x14ac:dyDescent="0.2"/>
    <row r="3498" s="327" customFormat="1" x14ac:dyDescent="0.2"/>
    <row r="3499" s="327" customFormat="1" x14ac:dyDescent="0.2"/>
    <row r="3500" s="327" customFormat="1" x14ac:dyDescent="0.2"/>
    <row r="3501" s="327" customFormat="1" x14ac:dyDescent="0.2"/>
    <row r="3502" s="327" customFormat="1" x14ac:dyDescent="0.2"/>
    <row r="3503" s="327" customFormat="1" x14ac:dyDescent="0.2"/>
    <row r="3504" s="327" customFormat="1" x14ac:dyDescent="0.2"/>
    <row r="3505" s="327" customFormat="1" x14ac:dyDescent="0.2"/>
    <row r="3506" s="327" customFormat="1" x14ac:dyDescent="0.2"/>
    <row r="3507" s="327" customFormat="1" x14ac:dyDescent="0.2"/>
    <row r="3508" s="327" customFormat="1" x14ac:dyDescent="0.2"/>
    <row r="3509" s="327" customFormat="1" x14ac:dyDescent="0.2"/>
    <row r="3510" s="327" customFormat="1" x14ac:dyDescent="0.2"/>
    <row r="3511" s="327" customFormat="1" x14ac:dyDescent="0.2"/>
    <row r="3512" s="327" customFormat="1" x14ac:dyDescent="0.2"/>
    <row r="3513" s="327" customFormat="1" x14ac:dyDescent="0.2"/>
    <row r="3514" s="327" customFormat="1" x14ac:dyDescent="0.2"/>
    <row r="3515" s="327" customFormat="1" x14ac:dyDescent="0.2"/>
    <row r="3516" s="327" customFormat="1" x14ac:dyDescent="0.2"/>
    <row r="3517" s="327" customFormat="1" x14ac:dyDescent="0.2"/>
    <row r="3518" s="327" customFormat="1" x14ac:dyDescent="0.2"/>
    <row r="3519" s="327" customFormat="1" x14ac:dyDescent="0.2"/>
    <row r="3520" s="327" customFormat="1" x14ac:dyDescent="0.2"/>
    <row r="3521" s="327" customFormat="1" x14ac:dyDescent="0.2"/>
    <row r="3522" s="327" customFormat="1" x14ac:dyDescent="0.2"/>
    <row r="3523" s="327" customFormat="1" x14ac:dyDescent="0.2"/>
    <row r="3524" s="327" customFormat="1" x14ac:dyDescent="0.2"/>
    <row r="3525" s="327" customFormat="1" x14ac:dyDescent="0.2"/>
    <row r="3526" s="327" customFormat="1" x14ac:dyDescent="0.2"/>
    <row r="3527" s="327" customFormat="1" x14ac:dyDescent="0.2"/>
    <row r="3528" s="327" customFormat="1" x14ac:dyDescent="0.2"/>
    <row r="3529" s="327" customFormat="1" x14ac:dyDescent="0.2"/>
    <row r="3530" s="327" customFormat="1" x14ac:dyDescent="0.2"/>
    <row r="3531" s="327" customFormat="1" x14ac:dyDescent="0.2"/>
    <row r="3532" s="327" customFormat="1" x14ac:dyDescent="0.2"/>
    <row r="3533" s="327" customFormat="1" x14ac:dyDescent="0.2"/>
    <row r="3534" s="327" customFormat="1" x14ac:dyDescent="0.2"/>
    <row r="3535" s="327" customFormat="1" x14ac:dyDescent="0.2"/>
    <row r="3536" s="327" customFormat="1" x14ac:dyDescent="0.2"/>
    <row r="3537" s="327" customFormat="1" x14ac:dyDescent="0.2"/>
    <row r="3538" s="327" customFormat="1" x14ac:dyDescent="0.2"/>
    <row r="3539" s="327" customFormat="1" x14ac:dyDescent="0.2"/>
    <row r="3540" s="327" customFormat="1" x14ac:dyDescent="0.2"/>
    <row r="3541" s="327" customFormat="1" x14ac:dyDescent="0.2"/>
    <row r="3542" s="327" customFormat="1" x14ac:dyDescent="0.2"/>
    <row r="3543" s="327" customFormat="1" x14ac:dyDescent="0.2"/>
    <row r="3544" s="327" customFormat="1" x14ac:dyDescent="0.2"/>
    <row r="3545" s="327" customFormat="1" x14ac:dyDescent="0.2"/>
    <row r="3546" s="327" customFormat="1" x14ac:dyDescent="0.2"/>
    <row r="3547" s="327" customFormat="1" x14ac:dyDescent="0.2"/>
    <row r="3548" s="327" customFormat="1" x14ac:dyDescent="0.2"/>
    <row r="3549" s="327" customFormat="1" x14ac:dyDescent="0.2"/>
    <row r="3550" s="327" customFormat="1" x14ac:dyDescent="0.2"/>
    <row r="3551" s="327" customFormat="1" x14ac:dyDescent="0.2"/>
    <row r="3552" s="327" customFormat="1" x14ac:dyDescent="0.2"/>
    <row r="3553" s="327" customFormat="1" x14ac:dyDescent="0.2"/>
    <row r="3554" s="327" customFormat="1" x14ac:dyDescent="0.2"/>
    <row r="3555" s="327" customFormat="1" x14ac:dyDescent="0.2"/>
    <row r="3556" s="327" customFormat="1" x14ac:dyDescent="0.2"/>
    <row r="3557" s="327" customFormat="1" x14ac:dyDescent="0.2"/>
    <row r="3558" s="327" customFormat="1" x14ac:dyDescent="0.2"/>
    <row r="3559" s="327" customFormat="1" x14ac:dyDescent="0.2"/>
    <row r="3560" s="327" customFormat="1" x14ac:dyDescent="0.2"/>
    <row r="3561" s="327" customFormat="1" x14ac:dyDescent="0.2"/>
    <row r="3562" s="327" customFormat="1" x14ac:dyDescent="0.2"/>
    <row r="3563" s="327" customFormat="1" x14ac:dyDescent="0.2"/>
    <row r="3564" s="327" customFormat="1" x14ac:dyDescent="0.2"/>
    <row r="3565" s="327" customFormat="1" x14ac:dyDescent="0.2"/>
    <row r="3566" s="327" customFormat="1" x14ac:dyDescent="0.2"/>
    <row r="3567" s="327" customFormat="1" x14ac:dyDescent="0.2"/>
    <row r="3568" s="327" customFormat="1" x14ac:dyDescent="0.2"/>
    <row r="3569" s="327" customFormat="1" x14ac:dyDescent="0.2"/>
    <row r="3570" s="327" customFormat="1" x14ac:dyDescent="0.2"/>
    <row r="3571" s="327" customFormat="1" x14ac:dyDescent="0.2"/>
    <row r="3572" s="327" customFormat="1" x14ac:dyDescent="0.2"/>
    <row r="3573" s="327" customFormat="1" x14ac:dyDescent="0.2"/>
    <row r="3574" s="327" customFormat="1" x14ac:dyDescent="0.2"/>
    <row r="3575" s="327" customFormat="1" x14ac:dyDescent="0.2"/>
    <row r="3576" s="327" customFormat="1" x14ac:dyDescent="0.2"/>
    <row r="3577" s="327" customFormat="1" x14ac:dyDescent="0.2"/>
    <row r="3578" s="327" customFormat="1" x14ac:dyDescent="0.2"/>
    <row r="3579" s="327" customFormat="1" x14ac:dyDescent="0.2"/>
    <row r="3580" s="327" customFormat="1" x14ac:dyDescent="0.2"/>
    <row r="3581" s="327" customFormat="1" x14ac:dyDescent="0.2"/>
    <row r="3582" s="327" customFormat="1" x14ac:dyDescent="0.2"/>
    <row r="3583" s="327" customFormat="1" x14ac:dyDescent="0.2"/>
    <row r="3584" s="327" customFormat="1" x14ac:dyDescent="0.2"/>
    <row r="3585" s="327" customFormat="1" x14ac:dyDescent="0.2"/>
    <row r="3586" s="327" customFormat="1" x14ac:dyDescent="0.2"/>
    <row r="3587" s="327" customFormat="1" x14ac:dyDescent="0.2"/>
    <row r="3588" s="327" customFormat="1" x14ac:dyDescent="0.2"/>
    <row r="3589" s="327" customFormat="1" x14ac:dyDescent="0.2"/>
    <row r="3590" s="327" customFormat="1" x14ac:dyDescent="0.2"/>
    <row r="3591" s="327" customFormat="1" x14ac:dyDescent="0.2"/>
    <row r="3592" s="327" customFormat="1" x14ac:dyDescent="0.2"/>
    <row r="3593" s="327" customFormat="1" x14ac:dyDescent="0.2"/>
    <row r="3594" s="327" customFormat="1" x14ac:dyDescent="0.2"/>
    <row r="3595" s="327" customFormat="1" x14ac:dyDescent="0.2"/>
    <row r="3596" s="327" customFormat="1" x14ac:dyDescent="0.2"/>
    <row r="3597" s="327" customFormat="1" x14ac:dyDescent="0.2"/>
    <row r="3598" s="327" customFormat="1" x14ac:dyDescent="0.2"/>
    <row r="3599" s="327" customFormat="1" x14ac:dyDescent="0.2"/>
    <row r="3600" s="327" customFormat="1" x14ac:dyDescent="0.2"/>
    <row r="3601" s="327" customFormat="1" x14ac:dyDescent="0.2"/>
    <row r="3602" s="327" customFormat="1" x14ac:dyDescent="0.2"/>
    <row r="3603" s="327" customFormat="1" x14ac:dyDescent="0.2"/>
    <row r="3604" s="327" customFormat="1" x14ac:dyDescent="0.2"/>
    <row r="3605" s="327" customFormat="1" x14ac:dyDescent="0.2"/>
    <row r="3606" s="327" customFormat="1" x14ac:dyDescent="0.2"/>
    <row r="3607" s="327" customFormat="1" x14ac:dyDescent="0.2"/>
    <row r="3608" s="327" customFormat="1" x14ac:dyDescent="0.2"/>
    <row r="3609" s="327" customFormat="1" x14ac:dyDescent="0.2"/>
    <row r="3610" s="327" customFormat="1" x14ac:dyDescent="0.2"/>
    <row r="3611" s="327" customFormat="1" x14ac:dyDescent="0.2"/>
    <row r="3612" s="327" customFormat="1" x14ac:dyDescent="0.2"/>
    <row r="3613" s="327" customFormat="1" x14ac:dyDescent="0.2"/>
    <row r="3614" s="327" customFormat="1" x14ac:dyDescent="0.2"/>
    <row r="3615" s="327" customFormat="1" x14ac:dyDescent="0.2"/>
    <row r="3616" s="327" customFormat="1" x14ac:dyDescent="0.2"/>
    <row r="3617" s="327" customFormat="1" x14ac:dyDescent="0.2"/>
    <row r="3618" s="327" customFormat="1" x14ac:dyDescent="0.2"/>
    <row r="3619" s="327" customFormat="1" x14ac:dyDescent="0.2"/>
    <row r="3620" s="327" customFormat="1" x14ac:dyDescent="0.2"/>
    <row r="3621" s="327" customFormat="1" x14ac:dyDescent="0.2"/>
    <row r="3622" s="327" customFormat="1" x14ac:dyDescent="0.2"/>
    <row r="3623" s="327" customFormat="1" x14ac:dyDescent="0.2"/>
    <row r="3624" s="327" customFormat="1" x14ac:dyDescent="0.2"/>
    <row r="3625" s="327" customFormat="1" x14ac:dyDescent="0.2"/>
    <row r="3626" s="327" customFormat="1" x14ac:dyDescent="0.2"/>
    <row r="3627" s="327" customFormat="1" x14ac:dyDescent="0.2"/>
    <row r="3628" s="327" customFormat="1" x14ac:dyDescent="0.2"/>
    <row r="3629" s="327" customFormat="1" x14ac:dyDescent="0.2"/>
    <row r="3630" s="327" customFormat="1" x14ac:dyDescent="0.2"/>
    <row r="3631" s="327" customFormat="1" x14ac:dyDescent="0.2"/>
    <row r="3632" s="327" customFormat="1" x14ac:dyDescent="0.2"/>
    <row r="3633" s="327" customFormat="1" x14ac:dyDescent="0.2"/>
    <row r="3634" s="327" customFormat="1" x14ac:dyDescent="0.2"/>
    <row r="3635" s="327" customFormat="1" x14ac:dyDescent="0.2"/>
    <row r="3636" s="327" customFormat="1" x14ac:dyDescent="0.2"/>
    <row r="3637" s="327" customFormat="1" x14ac:dyDescent="0.2"/>
    <row r="3638" s="327" customFormat="1" x14ac:dyDescent="0.2"/>
    <row r="3639" s="327" customFormat="1" x14ac:dyDescent="0.2"/>
    <row r="3640" s="327" customFormat="1" x14ac:dyDescent="0.2"/>
    <row r="3641" s="327" customFormat="1" x14ac:dyDescent="0.2"/>
    <row r="3642" s="327" customFormat="1" x14ac:dyDescent="0.2"/>
    <row r="3643" s="327" customFormat="1" x14ac:dyDescent="0.2"/>
    <row r="3644" s="327" customFormat="1" x14ac:dyDescent="0.2"/>
    <row r="3645" s="327" customFormat="1" x14ac:dyDescent="0.2"/>
    <row r="3646" s="327" customFormat="1" x14ac:dyDescent="0.2"/>
    <row r="3647" s="327" customFormat="1" x14ac:dyDescent="0.2"/>
    <row r="3648" s="327" customFormat="1" x14ac:dyDescent="0.2"/>
    <row r="3649" s="327" customFormat="1" x14ac:dyDescent="0.2"/>
    <row r="3650" s="327" customFormat="1" x14ac:dyDescent="0.2"/>
    <row r="3651" s="327" customFormat="1" x14ac:dyDescent="0.2"/>
    <row r="3652" s="327" customFormat="1" x14ac:dyDescent="0.2"/>
    <row r="3653" s="327" customFormat="1" x14ac:dyDescent="0.2"/>
    <row r="3654" s="327" customFormat="1" x14ac:dyDescent="0.2"/>
    <row r="3655" s="327" customFormat="1" x14ac:dyDescent="0.2"/>
    <row r="3656" s="327" customFormat="1" x14ac:dyDescent="0.2"/>
    <row r="3657" s="327" customFormat="1" x14ac:dyDescent="0.2"/>
    <row r="3658" s="327" customFormat="1" x14ac:dyDescent="0.2"/>
    <row r="3659" s="327" customFormat="1" x14ac:dyDescent="0.2"/>
    <row r="3660" s="327" customFormat="1" x14ac:dyDescent="0.2"/>
    <row r="3661" s="327" customFormat="1" x14ac:dyDescent="0.2"/>
    <row r="3662" s="327" customFormat="1" x14ac:dyDescent="0.2"/>
    <row r="3663" s="327" customFormat="1" x14ac:dyDescent="0.2"/>
    <row r="3664" s="327" customFormat="1" x14ac:dyDescent="0.2"/>
    <row r="3665" s="327" customFormat="1" x14ac:dyDescent="0.2"/>
    <row r="3666" s="327" customFormat="1" x14ac:dyDescent="0.2"/>
    <row r="3667" s="327" customFormat="1" x14ac:dyDescent="0.2"/>
    <row r="3668" s="327" customFormat="1" x14ac:dyDescent="0.2"/>
    <row r="3669" s="327" customFormat="1" x14ac:dyDescent="0.2"/>
    <row r="3670" s="327" customFormat="1" x14ac:dyDescent="0.2"/>
    <row r="3671" s="327" customFormat="1" x14ac:dyDescent="0.2"/>
    <row r="3672" s="327" customFormat="1" x14ac:dyDescent="0.2"/>
    <row r="3673" s="327" customFormat="1" x14ac:dyDescent="0.2"/>
    <row r="3674" s="327" customFormat="1" x14ac:dyDescent="0.2"/>
    <row r="3675" s="327" customFormat="1" x14ac:dyDescent="0.2"/>
    <row r="3676" s="327" customFormat="1" x14ac:dyDescent="0.2"/>
    <row r="3677" s="327" customFormat="1" x14ac:dyDescent="0.2"/>
    <row r="3678" s="327" customFormat="1" x14ac:dyDescent="0.2"/>
    <row r="3679" s="327" customFormat="1" x14ac:dyDescent="0.2"/>
    <row r="3680" s="327" customFormat="1" x14ac:dyDescent="0.2"/>
    <row r="3681" s="327" customFormat="1" x14ac:dyDescent="0.2"/>
    <row r="3682" s="327" customFormat="1" x14ac:dyDescent="0.2"/>
    <row r="3683" s="327" customFormat="1" x14ac:dyDescent="0.2"/>
    <row r="3684" s="327" customFormat="1" x14ac:dyDescent="0.2"/>
    <row r="3685" s="327" customFormat="1" x14ac:dyDescent="0.2"/>
    <row r="3686" s="327" customFormat="1" x14ac:dyDescent="0.2"/>
    <row r="3687" s="327" customFormat="1" x14ac:dyDescent="0.2"/>
    <row r="3688" s="327" customFormat="1" x14ac:dyDescent="0.2"/>
    <row r="3689" s="327" customFormat="1" x14ac:dyDescent="0.2"/>
    <row r="3690" s="327" customFormat="1" x14ac:dyDescent="0.2"/>
    <row r="3691" s="327" customFormat="1" x14ac:dyDescent="0.2"/>
    <row r="3692" s="327" customFormat="1" x14ac:dyDescent="0.2"/>
    <row r="3693" s="327" customFormat="1" x14ac:dyDescent="0.2"/>
    <row r="3694" s="327" customFormat="1" x14ac:dyDescent="0.2"/>
    <row r="3695" s="327" customFormat="1" x14ac:dyDescent="0.2"/>
    <row r="3696" s="327" customFormat="1" x14ac:dyDescent="0.2"/>
    <row r="3697" s="327" customFormat="1" x14ac:dyDescent="0.2"/>
    <row r="3698" s="327" customFormat="1" x14ac:dyDescent="0.2"/>
    <row r="3699" s="327" customFormat="1" x14ac:dyDescent="0.2"/>
    <row r="3700" s="327" customFormat="1" x14ac:dyDescent="0.2"/>
    <row r="3701" s="327" customFormat="1" x14ac:dyDescent="0.2"/>
    <row r="3702" s="327" customFormat="1" x14ac:dyDescent="0.2"/>
    <row r="3703" s="327" customFormat="1" x14ac:dyDescent="0.2"/>
    <row r="3704" s="327" customFormat="1" x14ac:dyDescent="0.2"/>
    <row r="3705" s="327" customFormat="1" x14ac:dyDescent="0.2"/>
    <row r="3706" s="327" customFormat="1" x14ac:dyDescent="0.2"/>
    <row r="3707" s="327" customFormat="1" x14ac:dyDescent="0.2"/>
    <row r="3708" s="327" customFormat="1" x14ac:dyDescent="0.2"/>
    <row r="3709" s="327" customFormat="1" x14ac:dyDescent="0.2"/>
    <row r="3710" s="327" customFormat="1" x14ac:dyDescent="0.2"/>
    <row r="3711" s="327" customFormat="1" x14ac:dyDescent="0.2"/>
    <row r="3712" s="327" customFormat="1" x14ac:dyDescent="0.2"/>
    <row r="3713" s="327" customFormat="1" x14ac:dyDescent="0.2"/>
    <row r="3714" s="327" customFormat="1" x14ac:dyDescent="0.2"/>
    <row r="3715" s="327" customFormat="1" x14ac:dyDescent="0.2"/>
    <row r="3716" s="327" customFormat="1" x14ac:dyDescent="0.2"/>
    <row r="3717" s="327" customFormat="1" x14ac:dyDescent="0.2"/>
    <row r="3718" s="327" customFormat="1" x14ac:dyDescent="0.2"/>
    <row r="3719" s="327" customFormat="1" x14ac:dyDescent="0.2"/>
    <row r="3720" s="327" customFormat="1" x14ac:dyDescent="0.2"/>
    <row r="3721" s="327" customFormat="1" x14ac:dyDescent="0.2"/>
    <row r="3722" s="327" customFormat="1" x14ac:dyDescent="0.2"/>
    <row r="3723" s="327" customFormat="1" x14ac:dyDescent="0.2"/>
    <row r="3724" s="327" customFormat="1" x14ac:dyDescent="0.2"/>
    <row r="3725" s="327" customFormat="1" x14ac:dyDescent="0.2"/>
    <row r="3726" s="327" customFormat="1" x14ac:dyDescent="0.2"/>
    <row r="3727" s="327" customFormat="1" x14ac:dyDescent="0.2"/>
    <row r="3728" s="327" customFormat="1" x14ac:dyDescent="0.2"/>
    <row r="3729" s="327" customFormat="1" x14ac:dyDescent="0.2"/>
    <row r="3730" s="327" customFormat="1" x14ac:dyDescent="0.2"/>
    <row r="3731" s="327" customFormat="1" x14ac:dyDescent="0.2"/>
    <row r="3732" s="327" customFormat="1" x14ac:dyDescent="0.2"/>
    <row r="3733" s="327" customFormat="1" x14ac:dyDescent="0.2"/>
    <row r="3734" s="327" customFormat="1" x14ac:dyDescent="0.2"/>
    <row r="3735" s="327" customFormat="1" x14ac:dyDescent="0.2"/>
    <row r="3736" s="327" customFormat="1" x14ac:dyDescent="0.2"/>
    <row r="3737" s="327" customFormat="1" x14ac:dyDescent="0.2"/>
    <row r="3738" s="327" customFormat="1" x14ac:dyDescent="0.2"/>
    <row r="3739" s="327" customFormat="1" x14ac:dyDescent="0.2"/>
    <row r="3740" s="327" customFormat="1" x14ac:dyDescent="0.2"/>
    <row r="3741" s="327" customFormat="1" x14ac:dyDescent="0.2"/>
    <row r="3742" s="327" customFormat="1" x14ac:dyDescent="0.2"/>
    <row r="3743" s="327" customFormat="1" x14ac:dyDescent="0.2"/>
    <row r="3744" s="327" customFormat="1" x14ac:dyDescent="0.2"/>
    <row r="3745" s="327" customFormat="1" x14ac:dyDescent="0.2"/>
    <row r="3746" s="327" customFormat="1" x14ac:dyDescent="0.2"/>
    <row r="3747" s="327" customFormat="1" x14ac:dyDescent="0.2"/>
    <row r="3748" s="327" customFormat="1" x14ac:dyDescent="0.2"/>
    <row r="3749" s="327" customFormat="1" x14ac:dyDescent="0.2"/>
    <row r="3750" s="327" customFormat="1" x14ac:dyDescent="0.2"/>
    <row r="3751" s="327" customFormat="1" x14ac:dyDescent="0.2"/>
    <row r="3752" s="327" customFormat="1" x14ac:dyDescent="0.2"/>
    <row r="3753" s="327" customFormat="1" x14ac:dyDescent="0.2"/>
    <row r="3754" s="327" customFormat="1" x14ac:dyDescent="0.2"/>
    <row r="3755" s="327" customFormat="1" x14ac:dyDescent="0.2"/>
    <row r="3756" s="327" customFormat="1" x14ac:dyDescent="0.2"/>
    <row r="3757" s="327" customFormat="1" x14ac:dyDescent="0.2"/>
    <row r="3758" s="327" customFormat="1" x14ac:dyDescent="0.2"/>
    <row r="3759" s="327" customFormat="1" x14ac:dyDescent="0.2"/>
    <row r="3760" s="327" customFormat="1" x14ac:dyDescent="0.2"/>
    <row r="3761" s="327" customFormat="1" x14ac:dyDescent="0.2"/>
    <row r="3762" s="327" customFormat="1" x14ac:dyDescent="0.2"/>
    <row r="3763" s="327" customFormat="1" x14ac:dyDescent="0.2"/>
    <row r="3764" s="327" customFormat="1" x14ac:dyDescent="0.2"/>
    <row r="3765" s="327" customFormat="1" x14ac:dyDescent="0.2"/>
    <row r="3766" s="327" customFormat="1" x14ac:dyDescent="0.2"/>
    <row r="3767" s="327" customFormat="1" x14ac:dyDescent="0.2"/>
    <row r="3768" s="327" customFormat="1" x14ac:dyDescent="0.2"/>
    <row r="3769" s="327" customFormat="1" x14ac:dyDescent="0.2"/>
    <row r="3770" s="327" customFormat="1" x14ac:dyDescent="0.2"/>
    <row r="3771" s="327" customFormat="1" x14ac:dyDescent="0.2"/>
    <row r="3772" s="327" customFormat="1" x14ac:dyDescent="0.2"/>
    <row r="3773" s="327" customFormat="1" x14ac:dyDescent="0.2"/>
    <row r="3774" s="327" customFormat="1" x14ac:dyDescent="0.2"/>
    <row r="3775" s="327" customFormat="1" x14ac:dyDescent="0.2"/>
    <row r="3776" s="327" customFormat="1" x14ac:dyDescent="0.2"/>
    <row r="3777" s="327" customFormat="1" x14ac:dyDescent="0.2"/>
    <row r="3778" s="327" customFormat="1" x14ac:dyDescent="0.2"/>
    <row r="3779" s="327" customFormat="1" x14ac:dyDescent="0.2"/>
    <row r="3780" s="327" customFormat="1" x14ac:dyDescent="0.2"/>
    <row r="3781" s="327" customFormat="1" x14ac:dyDescent="0.2"/>
    <row r="3782" s="327" customFormat="1" x14ac:dyDescent="0.2"/>
    <row r="3783" s="327" customFormat="1" x14ac:dyDescent="0.2"/>
    <row r="3784" s="327" customFormat="1" x14ac:dyDescent="0.2"/>
    <row r="3785" s="327" customFormat="1" x14ac:dyDescent="0.2"/>
    <row r="3786" s="327" customFormat="1" x14ac:dyDescent="0.2"/>
    <row r="3787" s="327" customFormat="1" x14ac:dyDescent="0.2"/>
    <row r="3788" s="327" customFormat="1" x14ac:dyDescent="0.2"/>
    <row r="3789" s="327" customFormat="1" x14ac:dyDescent="0.2"/>
    <row r="3790" s="327" customFormat="1" x14ac:dyDescent="0.2"/>
    <row r="3791" s="327" customFormat="1" x14ac:dyDescent="0.2"/>
    <row r="3792" s="327" customFormat="1" x14ac:dyDescent="0.2"/>
    <row r="3793" s="327" customFormat="1" x14ac:dyDescent="0.2"/>
    <row r="3794" s="327" customFormat="1" x14ac:dyDescent="0.2"/>
    <row r="3795" s="327" customFormat="1" x14ac:dyDescent="0.2"/>
    <row r="3796" s="327" customFormat="1" x14ac:dyDescent="0.2"/>
    <row r="3797" s="327" customFormat="1" x14ac:dyDescent="0.2"/>
    <row r="3798" s="327" customFormat="1" x14ac:dyDescent="0.2"/>
    <row r="3799" s="327" customFormat="1" x14ac:dyDescent="0.2"/>
    <row r="3800" s="327" customFormat="1" x14ac:dyDescent="0.2"/>
    <row r="3801" s="327" customFormat="1" x14ac:dyDescent="0.2"/>
    <row r="3802" s="327" customFormat="1" x14ac:dyDescent="0.2"/>
    <row r="3803" s="327" customFormat="1" x14ac:dyDescent="0.2"/>
    <row r="3804" s="327" customFormat="1" x14ac:dyDescent="0.2"/>
    <row r="3805" s="327" customFormat="1" x14ac:dyDescent="0.2"/>
    <row r="3806" s="327" customFormat="1" x14ac:dyDescent="0.2"/>
    <row r="3807" s="327" customFormat="1" x14ac:dyDescent="0.2"/>
    <row r="3808" s="327" customFormat="1" x14ac:dyDescent="0.2"/>
    <row r="3809" s="327" customFormat="1" x14ac:dyDescent="0.2"/>
    <row r="3810" s="327" customFormat="1" x14ac:dyDescent="0.2"/>
    <row r="3811" s="327" customFormat="1" x14ac:dyDescent="0.2"/>
    <row r="3812" s="327" customFormat="1" x14ac:dyDescent="0.2"/>
    <row r="3813" s="327" customFormat="1" x14ac:dyDescent="0.2"/>
    <row r="3814" s="327" customFormat="1" x14ac:dyDescent="0.2"/>
    <row r="3815" s="327" customFormat="1" x14ac:dyDescent="0.2"/>
    <row r="3816" s="327" customFormat="1" x14ac:dyDescent="0.2"/>
    <row r="3817" s="327" customFormat="1" x14ac:dyDescent="0.2"/>
    <row r="3818" s="327" customFormat="1" x14ac:dyDescent="0.2"/>
    <row r="3819" s="327" customFormat="1" x14ac:dyDescent="0.2"/>
    <row r="3820" s="327" customFormat="1" x14ac:dyDescent="0.2"/>
    <row r="3821" s="327" customFormat="1" x14ac:dyDescent="0.2"/>
    <row r="3822" s="327" customFormat="1" x14ac:dyDescent="0.2"/>
    <row r="3823" s="327" customFormat="1" x14ac:dyDescent="0.2"/>
    <row r="3824" s="327" customFormat="1" x14ac:dyDescent="0.2"/>
    <row r="3825" s="327" customFormat="1" x14ac:dyDescent="0.2"/>
    <row r="3826" s="327" customFormat="1" x14ac:dyDescent="0.2"/>
    <row r="3827" s="327" customFormat="1" x14ac:dyDescent="0.2"/>
    <row r="3828" s="327" customFormat="1" x14ac:dyDescent="0.2"/>
    <row r="3829" s="327" customFormat="1" x14ac:dyDescent="0.2"/>
    <row r="3830" s="327" customFormat="1" x14ac:dyDescent="0.2"/>
    <row r="3831" s="327" customFormat="1" x14ac:dyDescent="0.2"/>
    <row r="3832" s="327" customFormat="1" x14ac:dyDescent="0.2"/>
    <row r="3833" s="327" customFormat="1" x14ac:dyDescent="0.2"/>
    <row r="3834" s="327" customFormat="1" x14ac:dyDescent="0.2"/>
    <row r="3835" s="327" customFormat="1" x14ac:dyDescent="0.2"/>
    <row r="3836" s="327" customFormat="1" x14ac:dyDescent="0.2"/>
    <row r="3837" s="327" customFormat="1" x14ac:dyDescent="0.2"/>
    <row r="3838" s="327" customFormat="1" x14ac:dyDescent="0.2"/>
    <row r="3839" s="327" customFormat="1" x14ac:dyDescent="0.2"/>
    <row r="3840" s="327" customFormat="1" x14ac:dyDescent="0.2"/>
    <row r="3841" s="327" customFormat="1" x14ac:dyDescent="0.2"/>
    <row r="3842" s="327" customFormat="1" x14ac:dyDescent="0.2"/>
    <row r="3843" s="327" customFormat="1" x14ac:dyDescent="0.2"/>
    <row r="3844" s="327" customFormat="1" x14ac:dyDescent="0.2"/>
    <row r="3845" s="327" customFormat="1" x14ac:dyDescent="0.2"/>
    <row r="3846" s="327" customFormat="1" x14ac:dyDescent="0.2"/>
    <row r="3847" s="327" customFormat="1" x14ac:dyDescent="0.2"/>
    <row r="3848" s="327" customFormat="1" x14ac:dyDescent="0.2"/>
    <row r="3849" s="327" customFormat="1" x14ac:dyDescent="0.2"/>
    <row r="3850" s="327" customFormat="1" x14ac:dyDescent="0.2"/>
    <row r="3851" s="327" customFormat="1" x14ac:dyDescent="0.2"/>
    <row r="3852" s="327" customFormat="1" x14ac:dyDescent="0.2"/>
    <row r="3853" s="327" customFormat="1" x14ac:dyDescent="0.2"/>
    <row r="3854" s="327" customFormat="1" x14ac:dyDescent="0.2"/>
    <row r="3855" s="327" customFormat="1" x14ac:dyDescent="0.2"/>
    <row r="3856" s="327" customFormat="1" x14ac:dyDescent="0.2"/>
    <row r="3857" s="327" customFormat="1" x14ac:dyDescent="0.2"/>
    <row r="3858" s="327" customFormat="1" x14ac:dyDescent="0.2"/>
    <row r="3859" s="327" customFormat="1" x14ac:dyDescent="0.2"/>
    <row r="3860" s="327" customFormat="1" x14ac:dyDescent="0.2"/>
    <row r="3861" s="327" customFormat="1" x14ac:dyDescent="0.2"/>
    <row r="3862" s="327" customFormat="1" x14ac:dyDescent="0.2"/>
    <row r="3863" s="327" customFormat="1" x14ac:dyDescent="0.2"/>
    <row r="3864" s="327" customFormat="1" x14ac:dyDescent="0.2"/>
    <row r="3865" s="327" customFormat="1" x14ac:dyDescent="0.2"/>
    <row r="3866" s="327" customFormat="1" x14ac:dyDescent="0.2"/>
    <row r="3867" s="327" customFormat="1" x14ac:dyDescent="0.2"/>
    <row r="3868" s="327" customFormat="1" x14ac:dyDescent="0.2"/>
    <row r="3869" s="327" customFormat="1" x14ac:dyDescent="0.2"/>
    <row r="3870" s="327" customFormat="1" x14ac:dyDescent="0.2"/>
    <row r="3871" s="327" customFormat="1" x14ac:dyDescent="0.2"/>
    <row r="3872" s="327" customFormat="1" x14ac:dyDescent="0.2"/>
    <row r="3873" s="327" customFormat="1" x14ac:dyDescent="0.2"/>
    <row r="3874" s="327" customFormat="1" x14ac:dyDescent="0.2"/>
    <row r="3875" s="327" customFormat="1" x14ac:dyDescent="0.2"/>
    <row r="3876" s="327" customFormat="1" x14ac:dyDescent="0.2"/>
    <row r="3877" s="327" customFormat="1" x14ac:dyDescent="0.2"/>
    <row r="3878" s="327" customFormat="1" x14ac:dyDescent="0.2"/>
    <row r="3879" s="327" customFormat="1" x14ac:dyDescent="0.2"/>
    <row r="3880" s="327" customFormat="1" x14ac:dyDescent="0.2"/>
    <row r="3881" s="327" customFormat="1" x14ac:dyDescent="0.2"/>
    <row r="3882" s="327" customFormat="1" x14ac:dyDescent="0.2"/>
    <row r="3883" s="327" customFormat="1" x14ac:dyDescent="0.2"/>
    <row r="3884" s="327" customFormat="1" x14ac:dyDescent="0.2"/>
    <row r="3885" s="327" customFormat="1" x14ac:dyDescent="0.2"/>
    <row r="3886" s="327" customFormat="1" x14ac:dyDescent="0.2"/>
    <row r="3887" s="327" customFormat="1" x14ac:dyDescent="0.2"/>
    <row r="3888" s="327" customFormat="1" x14ac:dyDescent="0.2"/>
    <row r="3889" s="327" customFormat="1" x14ac:dyDescent="0.2"/>
    <row r="3890" s="327" customFormat="1" x14ac:dyDescent="0.2"/>
    <row r="3891" s="327" customFormat="1" x14ac:dyDescent="0.2"/>
    <row r="3892" s="327" customFormat="1" x14ac:dyDescent="0.2"/>
    <row r="3893" s="327" customFormat="1" x14ac:dyDescent="0.2"/>
    <row r="3894" s="327" customFormat="1" x14ac:dyDescent="0.2"/>
    <row r="3895" s="327" customFormat="1" x14ac:dyDescent="0.2"/>
    <row r="3896" s="327" customFormat="1" x14ac:dyDescent="0.2"/>
    <row r="3897" s="327" customFormat="1" x14ac:dyDescent="0.2"/>
    <row r="3898" s="327" customFormat="1" x14ac:dyDescent="0.2"/>
    <row r="3899" s="327" customFormat="1" x14ac:dyDescent="0.2"/>
    <row r="3900" s="327" customFormat="1" x14ac:dyDescent="0.2"/>
    <row r="3901" s="327" customFormat="1" x14ac:dyDescent="0.2"/>
    <row r="3902" s="327" customFormat="1" x14ac:dyDescent="0.2"/>
    <row r="3903" s="327" customFormat="1" x14ac:dyDescent="0.2"/>
    <row r="3904" s="327" customFormat="1" x14ac:dyDescent="0.2"/>
    <row r="3905" s="327" customFormat="1" x14ac:dyDescent="0.2"/>
    <row r="3906" s="327" customFormat="1" x14ac:dyDescent="0.2"/>
    <row r="3907" s="327" customFormat="1" x14ac:dyDescent="0.2"/>
    <row r="3908" s="327" customFormat="1" x14ac:dyDescent="0.2"/>
    <row r="3909" s="327" customFormat="1" x14ac:dyDescent="0.2"/>
    <row r="3910" s="327" customFormat="1" x14ac:dyDescent="0.2"/>
    <row r="3911" s="327" customFormat="1" x14ac:dyDescent="0.2"/>
    <row r="3912" s="327" customFormat="1" x14ac:dyDescent="0.2"/>
    <row r="3913" s="327" customFormat="1" x14ac:dyDescent="0.2"/>
    <row r="3914" s="327" customFormat="1" x14ac:dyDescent="0.2"/>
    <row r="3915" s="327" customFormat="1" x14ac:dyDescent="0.2"/>
    <row r="3916" s="327" customFormat="1" x14ac:dyDescent="0.2"/>
    <row r="3917" s="327" customFormat="1" x14ac:dyDescent="0.2"/>
    <row r="3918" s="327" customFormat="1" x14ac:dyDescent="0.2"/>
    <row r="3919" s="327" customFormat="1" x14ac:dyDescent="0.2"/>
    <row r="3920" s="327" customFormat="1" x14ac:dyDescent="0.2"/>
    <row r="3921" s="327" customFormat="1" x14ac:dyDescent="0.2"/>
    <row r="3922" s="327" customFormat="1" x14ac:dyDescent="0.2"/>
    <row r="3923" s="327" customFormat="1" x14ac:dyDescent="0.2"/>
    <row r="3924" s="327" customFormat="1" x14ac:dyDescent="0.2"/>
    <row r="3925" s="327" customFormat="1" x14ac:dyDescent="0.2"/>
    <row r="3926" s="327" customFormat="1" x14ac:dyDescent="0.2"/>
    <row r="3927" s="327" customFormat="1" x14ac:dyDescent="0.2"/>
    <row r="3928" s="327" customFormat="1" x14ac:dyDescent="0.2"/>
    <row r="3929" s="327" customFormat="1" x14ac:dyDescent="0.2"/>
    <row r="3930" s="327" customFormat="1" x14ac:dyDescent="0.2"/>
    <row r="3931" s="327" customFormat="1" x14ac:dyDescent="0.2"/>
    <row r="3932" s="327" customFormat="1" x14ac:dyDescent="0.2"/>
    <row r="3933" s="327" customFormat="1" x14ac:dyDescent="0.2"/>
    <row r="3934" s="327" customFormat="1" x14ac:dyDescent="0.2"/>
    <row r="3935" s="327" customFormat="1" x14ac:dyDescent="0.2"/>
    <row r="3936" s="327" customFormat="1" x14ac:dyDescent="0.2"/>
    <row r="3937" s="327" customFormat="1" x14ac:dyDescent="0.2"/>
    <row r="3938" s="327" customFormat="1" x14ac:dyDescent="0.2"/>
    <row r="3939" s="327" customFormat="1" x14ac:dyDescent="0.2"/>
    <row r="3940" s="327" customFormat="1" x14ac:dyDescent="0.2"/>
    <row r="3941" s="327" customFormat="1" x14ac:dyDescent="0.2"/>
    <row r="3942" s="327" customFormat="1" x14ac:dyDescent="0.2"/>
    <row r="3943" s="327" customFormat="1" x14ac:dyDescent="0.2"/>
    <row r="3944" s="327" customFormat="1" x14ac:dyDescent="0.2"/>
    <row r="3945" s="327" customFormat="1" x14ac:dyDescent="0.2"/>
    <row r="3946" s="327" customFormat="1" x14ac:dyDescent="0.2"/>
    <row r="3947" s="327" customFormat="1" x14ac:dyDescent="0.2"/>
    <row r="3948" s="327" customFormat="1" x14ac:dyDescent="0.2"/>
    <row r="3949" s="327" customFormat="1" x14ac:dyDescent="0.2"/>
    <row r="3950" s="327" customFormat="1" x14ac:dyDescent="0.2"/>
    <row r="3951" s="327" customFormat="1" x14ac:dyDescent="0.2"/>
    <row r="3952" s="327" customFormat="1" x14ac:dyDescent="0.2"/>
    <row r="3953" s="327" customFormat="1" x14ac:dyDescent="0.2"/>
    <row r="3954" s="327" customFormat="1" x14ac:dyDescent="0.2"/>
    <row r="3955" s="327" customFormat="1" x14ac:dyDescent="0.2"/>
    <row r="3956" s="327" customFormat="1" x14ac:dyDescent="0.2"/>
    <row r="3957" s="327" customFormat="1" x14ac:dyDescent="0.2"/>
    <row r="3958" s="327" customFormat="1" x14ac:dyDescent="0.2"/>
    <row r="3959" s="327" customFormat="1" x14ac:dyDescent="0.2"/>
    <row r="3960" s="327" customFormat="1" x14ac:dyDescent="0.2"/>
    <row r="3961" s="327" customFormat="1" x14ac:dyDescent="0.2"/>
    <row r="3962" s="327" customFormat="1" x14ac:dyDescent="0.2"/>
    <row r="3963" s="327" customFormat="1" x14ac:dyDescent="0.2"/>
    <row r="3964" s="327" customFormat="1" x14ac:dyDescent="0.2"/>
    <row r="3965" s="327" customFormat="1" x14ac:dyDescent="0.2"/>
    <row r="3966" s="327" customFormat="1" x14ac:dyDescent="0.2"/>
    <row r="3967" s="327" customFormat="1" x14ac:dyDescent="0.2"/>
    <row r="3968" s="327" customFormat="1" x14ac:dyDescent="0.2"/>
    <row r="3969" s="327" customFormat="1" x14ac:dyDescent="0.2"/>
    <row r="3970" s="327" customFormat="1" x14ac:dyDescent="0.2"/>
    <row r="3971" s="327" customFormat="1" x14ac:dyDescent="0.2"/>
    <row r="3972" s="327" customFormat="1" x14ac:dyDescent="0.2"/>
    <row r="3973" s="327" customFormat="1" x14ac:dyDescent="0.2"/>
    <row r="3974" s="327" customFormat="1" x14ac:dyDescent="0.2"/>
    <row r="3975" s="327" customFormat="1" x14ac:dyDescent="0.2"/>
    <row r="3976" s="327" customFormat="1" x14ac:dyDescent="0.2"/>
    <row r="3977" s="327" customFormat="1" x14ac:dyDescent="0.2"/>
    <row r="3978" s="327" customFormat="1" x14ac:dyDescent="0.2"/>
    <row r="3979" s="327" customFormat="1" x14ac:dyDescent="0.2"/>
    <row r="3980" s="327" customFormat="1" x14ac:dyDescent="0.2"/>
    <row r="3981" s="327" customFormat="1" x14ac:dyDescent="0.2"/>
    <row r="3982" s="327" customFormat="1" x14ac:dyDescent="0.2"/>
    <row r="3983" s="327" customFormat="1" x14ac:dyDescent="0.2"/>
    <row r="3984" s="327" customFormat="1" x14ac:dyDescent="0.2"/>
    <row r="3985" s="327" customFormat="1" x14ac:dyDescent="0.2"/>
    <row r="3986" s="327" customFormat="1" x14ac:dyDescent="0.2"/>
    <row r="3987" s="327" customFormat="1" x14ac:dyDescent="0.2"/>
    <row r="3988" s="327" customFormat="1" x14ac:dyDescent="0.2"/>
    <row r="3989" s="327" customFormat="1" x14ac:dyDescent="0.2"/>
    <row r="3990" s="327" customFormat="1" x14ac:dyDescent="0.2"/>
    <row r="3991" s="327" customFormat="1" x14ac:dyDescent="0.2"/>
    <row r="3992" s="327" customFormat="1" x14ac:dyDescent="0.2"/>
    <row r="3993" s="327" customFormat="1" x14ac:dyDescent="0.2"/>
    <row r="3994" s="327" customFormat="1" x14ac:dyDescent="0.2"/>
    <row r="3995" s="327" customFormat="1" x14ac:dyDescent="0.2"/>
    <row r="3996" s="327" customFormat="1" x14ac:dyDescent="0.2"/>
    <row r="3997" s="327" customFormat="1" x14ac:dyDescent="0.2"/>
    <row r="3998" s="327" customFormat="1" x14ac:dyDescent="0.2"/>
    <row r="3999" s="327" customFormat="1" x14ac:dyDescent="0.2"/>
    <row r="4000" s="327" customFormat="1" x14ac:dyDescent="0.2"/>
    <row r="4001" s="327" customFormat="1" x14ac:dyDescent="0.2"/>
    <row r="4002" s="327" customFormat="1" x14ac:dyDescent="0.2"/>
    <row r="4003" s="327" customFormat="1" x14ac:dyDescent="0.2"/>
    <row r="4004" s="327" customFormat="1" x14ac:dyDescent="0.2"/>
    <row r="4005" s="327" customFormat="1" x14ac:dyDescent="0.2"/>
    <row r="4006" s="327" customFormat="1" x14ac:dyDescent="0.2"/>
    <row r="4007" s="327" customFormat="1" x14ac:dyDescent="0.2"/>
    <row r="4008" s="327" customFormat="1" x14ac:dyDescent="0.2"/>
    <row r="4009" s="327" customFormat="1" x14ac:dyDescent="0.2"/>
    <row r="4010" s="327" customFormat="1" x14ac:dyDescent="0.2"/>
    <row r="4011" s="327" customFormat="1" x14ac:dyDescent="0.2"/>
    <row r="4012" s="327" customFormat="1" x14ac:dyDescent="0.2"/>
    <row r="4013" s="327" customFormat="1" x14ac:dyDescent="0.2"/>
    <row r="4014" s="327" customFormat="1" x14ac:dyDescent="0.2"/>
    <row r="4015" s="327" customFormat="1" x14ac:dyDescent="0.2"/>
    <row r="4016" s="327" customFormat="1" x14ac:dyDescent="0.2"/>
    <row r="4017" s="327" customFormat="1" x14ac:dyDescent="0.2"/>
    <row r="4018" s="327" customFormat="1" x14ac:dyDescent="0.2"/>
    <row r="4019" s="327" customFormat="1" x14ac:dyDescent="0.2"/>
    <row r="4020" s="327" customFormat="1" x14ac:dyDescent="0.2"/>
    <row r="4021" s="327" customFormat="1" x14ac:dyDescent="0.2"/>
    <row r="4022" s="327" customFormat="1" x14ac:dyDescent="0.2"/>
    <row r="4023" s="327" customFormat="1" x14ac:dyDescent="0.2"/>
    <row r="4024" s="327" customFormat="1" x14ac:dyDescent="0.2"/>
    <row r="4025" s="327" customFormat="1" x14ac:dyDescent="0.2"/>
    <row r="4026" s="327" customFormat="1" x14ac:dyDescent="0.2"/>
    <row r="4027" s="327" customFormat="1" x14ac:dyDescent="0.2"/>
    <row r="4028" s="327" customFormat="1" x14ac:dyDescent="0.2"/>
    <row r="4029" s="327" customFormat="1" x14ac:dyDescent="0.2"/>
    <row r="4030" s="327" customFormat="1" x14ac:dyDescent="0.2"/>
    <row r="4031" s="327" customFormat="1" x14ac:dyDescent="0.2"/>
    <row r="4032" s="327" customFormat="1" x14ac:dyDescent="0.2"/>
    <row r="4033" s="327" customFormat="1" x14ac:dyDescent="0.2"/>
    <row r="4034" s="327" customFormat="1" x14ac:dyDescent="0.2"/>
    <row r="4035" s="327" customFormat="1" x14ac:dyDescent="0.2"/>
    <row r="4036" s="327" customFormat="1" x14ac:dyDescent="0.2"/>
    <row r="4037" s="327" customFormat="1" x14ac:dyDescent="0.2"/>
    <row r="4038" s="327" customFormat="1" x14ac:dyDescent="0.2"/>
    <row r="4039" s="327" customFormat="1" x14ac:dyDescent="0.2"/>
    <row r="4040" s="327" customFormat="1" x14ac:dyDescent="0.2"/>
    <row r="4041" s="327" customFormat="1" x14ac:dyDescent="0.2"/>
    <row r="4042" s="327" customFormat="1" x14ac:dyDescent="0.2"/>
    <row r="4043" s="327" customFormat="1" x14ac:dyDescent="0.2"/>
    <row r="4044" s="327" customFormat="1" x14ac:dyDescent="0.2"/>
    <row r="4045" s="327" customFormat="1" x14ac:dyDescent="0.2"/>
    <row r="4046" s="327" customFormat="1" x14ac:dyDescent="0.2"/>
    <row r="4047" s="327" customFormat="1" x14ac:dyDescent="0.2"/>
    <row r="4048" s="327" customFormat="1" x14ac:dyDescent="0.2"/>
    <row r="4049" s="327" customFormat="1" x14ac:dyDescent="0.2"/>
    <row r="4050" s="327" customFormat="1" x14ac:dyDescent="0.2"/>
    <row r="4051" s="327" customFormat="1" x14ac:dyDescent="0.2"/>
    <row r="4052" s="327" customFormat="1" x14ac:dyDescent="0.2"/>
    <row r="4053" s="327" customFormat="1" x14ac:dyDescent="0.2"/>
    <row r="4054" s="327" customFormat="1" x14ac:dyDescent="0.2"/>
    <row r="4055" s="327" customFormat="1" x14ac:dyDescent="0.2"/>
    <row r="4056" s="327" customFormat="1" x14ac:dyDescent="0.2"/>
    <row r="4057" s="327" customFormat="1" x14ac:dyDescent="0.2"/>
    <row r="4058" s="327" customFormat="1" x14ac:dyDescent="0.2"/>
    <row r="4059" s="327" customFormat="1" x14ac:dyDescent="0.2"/>
    <row r="4060" s="327" customFormat="1" x14ac:dyDescent="0.2"/>
    <row r="4061" s="327" customFormat="1" x14ac:dyDescent="0.2"/>
    <row r="4062" s="327" customFormat="1" x14ac:dyDescent="0.2"/>
    <row r="4063" s="327" customFormat="1" x14ac:dyDescent="0.2"/>
    <row r="4064" s="327" customFormat="1" x14ac:dyDescent="0.2"/>
    <row r="4065" s="327" customFormat="1" x14ac:dyDescent="0.2"/>
    <row r="4066" s="327" customFormat="1" x14ac:dyDescent="0.2"/>
    <row r="4067" s="327" customFormat="1" x14ac:dyDescent="0.2"/>
    <row r="4068" s="327" customFormat="1" x14ac:dyDescent="0.2"/>
    <row r="4069" s="327" customFormat="1" x14ac:dyDescent="0.2"/>
    <row r="4070" s="327" customFormat="1" x14ac:dyDescent="0.2"/>
    <row r="4071" s="327" customFormat="1" x14ac:dyDescent="0.2"/>
    <row r="4072" s="327" customFormat="1" x14ac:dyDescent="0.2"/>
    <row r="4073" s="327" customFormat="1" x14ac:dyDescent="0.2"/>
    <row r="4074" s="327" customFormat="1" x14ac:dyDescent="0.2"/>
    <row r="4075" s="327" customFormat="1" x14ac:dyDescent="0.2"/>
    <row r="4076" s="327" customFormat="1" x14ac:dyDescent="0.2"/>
    <row r="4077" s="327" customFormat="1" x14ac:dyDescent="0.2"/>
    <row r="4078" s="327" customFormat="1" x14ac:dyDescent="0.2"/>
    <row r="4079" s="327" customFormat="1" x14ac:dyDescent="0.2"/>
    <row r="4080" s="327" customFormat="1" x14ac:dyDescent="0.2"/>
    <row r="4081" s="327" customFormat="1" x14ac:dyDescent="0.2"/>
    <row r="4082" s="327" customFormat="1" x14ac:dyDescent="0.2"/>
    <row r="4083" s="327" customFormat="1" x14ac:dyDescent="0.2"/>
    <row r="4084" s="327" customFormat="1" x14ac:dyDescent="0.2"/>
    <row r="4085" s="327" customFormat="1" x14ac:dyDescent="0.2"/>
    <row r="4086" s="327" customFormat="1" x14ac:dyDescent="0.2"/>
    <row r="4087" s="327" customFormat="1" x14ac:dyDescent="0.2"/>
    <row r="4088" s="327" customFormat="1" x14ac:dyDescent="0.2"/>
    <row r="4089" s="327" customFormat="1" x14ac:dyDescent="0.2"/>
    <row r="4090" s="327" customFormat="1" x14ac:dyDescent="0.2"/>
    <row r="4091" s="327" customFormat="1" x14ac:dyDescent="0.2"/>
    <row r="4092" s="327" customFormat="1" x14ac:dyDescent="0.2"/>
    <row r="4093" s="327" customFormat="1" x14ac:dyDescent="0.2"/>
    <row r="4094" s="327" customFormat="1" x14ac:dyDescent="0.2"/>
    <row r="4095" s="327" customFormat="1" x14ac:dyDescent="0.2"/>
    <row r="4096" s="327" customFormat="1" x14ac:dyDescent="0.2"/>
    <row r="4097" s="327" customFormat="1" x14ac:dyDescent="0.2"/>
    <row r="4098" s="327" customFormat="1" x14ac:dyDescent="0.2"/>
    <row r="4099" s="327" customFormat="1" x14ac:dyDescent="0.2"/>
    <row r="4100" s="327" customFormat="1" x14ac:dyDescent="0.2"/>
    <row r="4101" s="327" customFormat="1" x14ac:dyDescent="0.2"/>
    <row r="4102" s="327" customFormat="1" x14ac:dyDescent="0.2"/>
    <row r="4103" s="327" customFormat="1" x14ac:dyDescent="0.2"/>
    <row r="4104" s="327" customFormat="1" x14ac:dyDescent="0.2"/>
    <row r="4105" s="327" customFormat="1" x14ac:dyDescent="0.2"/>
    <row r="4106" s="327" customFormat="1" x14ac:dyDescent="0.2"/>
    <row r="4107" s="327" customFormat="1" x14ac:dyDescent="0.2"/>
    <row r="4108" s="327" customFormat="1" x14ac:dyDescent="0.2"/>
    <row r="4109" s="327" customFormat="1" x14ac:dyDescent="0.2"/>
    <row r="4110" s="327" customFormat="1" x14ac:dyDescent="0.2"/>
    <row r="4111" s="327" customFormat="1" x14ac:dyDescent="0.2"/>
    <row r="4112" s="327" customFormat="1" x14ac:dyDescent="0.2"/>
    <row r="4113" s="327" customFormat="1" x14ac:dyDescent="0.2"/>
    <row r="4114" s="327" customFormat="1" x14ac:dyDescent="0.2"/>
    <row r="4115" s="327" customFormat="1" x14ac:dyDescent="0.2"/>
    <row r="4116" s="327" customFormat="1" x14ac:dyDescent="0.2"/>
    <row r="4117" s="327" customFormat="1" x14ac:dyDescent="0.2"/>
    <row r="4118" s="327" customFormat="1" x14ac:dyDescent="0.2"/>
    <row r="4119" s="327" customFormat="1" x14ac:dyDescent="0.2"/>
    <row r="4120" s="327" customFormat="1" x14ac:dyDescent="0.2"/>
    <row r="4121" s="327" customFormat="1" x14ac:dyDescent="0.2"/>
    <row r="4122" s="327" customFormat="1" x14ac:dyDescent="0.2"/>
    <row r="4123" s="327" customFormat="1" x14ac:dyDescent="0.2"/>
    <row r="4124" s="327" customFormat="1" x14ac:dyDescent="0.2"/>
    <row r="4125" s="327" customFormat="1" x14ac:dyDescent="0.2"/>
    <row r="4126" s="327" customFormat="1" x14ac:dyDescent="0.2"/>
    <row r="4127" s="327" customFormat="1" x14ac:dyDescent="0.2"/>
    <row r="4128" s="327" customFormat="1" x14ac:dyDescent="0.2"/>
    <row r="4129" s="327" customFormat="1" x14ac:dyDescent="0.2"/>
    <row r="4130" s="327" customFormat="1" x14ac:dyDescent="0.2"/>
    <row r="4131" s="327" customFormat="1" x14ac:dyDescent="0.2"/>
    <row r="4132" s="327" customFormat="1" x14ac:dyDescent="0.2"/>
    <row r="4133" s="327" customFormat="1" x14ac:dyDescent="0.2"/>
    <row r="4134" s="327" customFormat="1" x14ac:dyDescent="0.2"/>
    <row r="4135" s="327" customFormat="1" x14ac:dyDescent="0.2"/>
    <row r="4136" s="327" customFormat="1" x14ac:dyDescent="0.2"/>
    <row r="4137" s="327" customFormat="1" x14ac:dyDescent="0.2"/>
    <row r="4138" s="327" customFormat="1" x14ac:dyDescent="0.2"/>
    <row r="4139" s="327" customFormat="1" x14ac:dyDescent="0.2"/>
    <row r="4140" s="327" customFormat="1" x14ac:dyDescent="0.2"/>
    <row r="4141" s="327" customFormat="1" x14ac:dyDescent="0.2"/>
    <row r="4142" s="327" customFormat="1" x14ac:dyDescent="0.2"/>
    <row r="4143" s="327" customFormat="1" x14ac:dyDescent="0.2"/>
    <row r="4144" s="327" customFormat="1" x14ac:dyDescent="0.2"/>
    <row r="4145" s="327" customFormat="1" x14ac:dyDescent="0.2"/>
    <row r="4146" s="327" customFormat="1" x14ac:dyDescent="0.2"/>
    <row r="4147" s="327" customFormat="1" x14ac:dyDescent="0.2"/>
    <row r="4148" s="327" customFormat="1" x14ac:dyDescent="0.2"/>
    <row r="4149" s="327" customFormat="1" x14ac:dyDescent="0.2"/>
    <row r="4150" s="327" customFormat="1" x14ac:dyDescent="0.2"/>
    <row r="4151" s="327" customFormat="1" x14ac:dyDescent="0.2"/>
    <row r="4152" s="327" customFormat="1" x14ac:dyDescent="0.2"/>
    <row r="4153" s="327" customFormat="1" x14ac:dyDescent="0.2"/>
    <row r="4154" s="327" customFormat="1" x14ac:dyDescent="0.2"/>
    <row r="4155" s="327" customFormat="1" x14ac:dyDescent="0.2"/>
    <row r="4156" s="327" customFormat="1" x14ac:dyDescent="0.2"/>
    <row r="4157" s="327" customFormat="1" x14ac:dyDescent="0.2"/>
    <row r="4158" s="327" customFormat="1" x14ac:dyDescent="0.2"/>
    <row r="4159" s="327" customFormat="1" x14ac:dyDescent="0.2"/>
    <row r="4160" s="327" customFormat="1" x14ac:dyDescent="0.2"/>
    <row r="4161" s="327" customFormat="1" x14ac:dyDescent="0.2"/>
    <row r="4162" s="327" customFormat="1" x14ac:dyDescent="0.2"/>
    <row r="4163" s="327" customFormat="1" x14ac:dyDescent="0.2"/>
    <row r="4164" s="327" customFormat="1" x14ac:dyDescent="0.2"/>
    <row r="4165" s="327" customFormat="1" x14ac:dyDescent="0.2"/>
    <row r="4166" s="327" customFormat="1" x14ac:dyDescent="0.2"/>
    <row r="4167" s="327" customFormat="1" x14ac:dyDescent="0.2"/>
    <row r="4168" s="327" customFormat="1" x14ac:dyDescent="0.2"/>
    <row r="4169" s="327" customFormat="1" x14ac:dyDescent="0.2"/>
    <row r="4170" s="327" customFormat="1" x14ac:dyDescent="0.2"/>
    <row r="4171" s="327" customFormat="1" x14ac:dyDescent="0.2"/>
    <row r="4172" s="327" customFormat="1" x14ac:dyDescent="0.2"/>
    <row r="4173" s="327" customFormat="1" x14ac:dyDescent="0.2"/>
    <row r="4174" s="327" customFormat="1" x14ac:dyDescent="0.2"/>
    <row r="4175" s="327" customFormat="1" x14ac:dyDescent="0.2"/>
    <row r="4176" s="327" customFormat="1" x14ac:dyDescent="0.2"/>
    <row r="4177" s="327" customFormat="1" x14ac:dyDescent="0.2"/>
    <row r="4178" s="327" customFormat="1" x14ac:dyDescent="0.2"/>
    <row r="4179" s="327" customFormat="1" x14ac:dyDescent="0.2"/>
    <row r="4180" s="327" customFormat="1" x14ac:dyDescent="0.2"/>
    <row r="4181" s="327" customFormat="1" x14ac:dyDescent="0.2"/>
    <row r="4182" s="327" customFormat="1" x14ac:dyDescent="0.2"/>
    <row r="4183" s="327" customFormat="1" x14ac:dyDescent="0.2"/>
    <row r="4184" s="327" customFormat="1" x14ac:dyDescent="0.2"/>
    <row r="4185" s="327" customFormat="1" x14ac:dyDescent="0.2"/>
    <row r="4186" s="327" customFormat="1" x14ac:dyDescent="0.2"/>
    <row r="4187" s="327" customFormat="1" x14ac:dyDescent="0.2"/>
    <row r="4188" s="327" customFormat="1" x14ac:dyDescent="0.2"/>
    <row r="4189" s="327" customFormat="1" x14ac:dyDescent="0.2"/>
    <row r="4190" s="327" customFormat="1" x14ac:dyDescent="0.2"/>
    <row r="4191" s="327" customFormat="1" x14ac:dyDescent="0.2"/>
    <row r="4192" s="327" customFormat="1" x14ac:dyDescent="0.2"/>
    <row r="4193" s="327" customFormat="1" x14ac:dyDescent="0.2"/>
    <row r="4194" s="327" customFormat="1" x14ac:dyDescent="0.2"/>
    <row r="4195" s="327" customFormat="1" x14ac:dyDescent="0.2"/>
    <row r="4196" s="327" customFormat="1" x14ac:dyDescent="0.2"/>
    <row r="4197" s="327" customFormat="1" x14ac:dyDescent="0.2"/>
    <row r="4198" s="327" customFormat="1" x14ac:dyDescent="0.2"/>
    <row r="4199" s="327" customFormat="1" x14ac:dyDescent="0.2"/>
    <row r="4200" s="327" customFormat="1" x14ac:dyDescent="0.2"/>
    <row r="4201" s="327" customFormat="1" x14ac:dyDescent="0.2"/>
    <row r="4202" s="327" customFormat="1" x14ac:dyDescent="0.2"/>
    <row r="4203" s="327" customFormat="1" x14ac:dyDescent="0.2"/>
    <row r="4204" s="327" customFormat="1" x14ac:dyDescent="0.2"/>
    <row r="4205" s="327" customFormat="1" x14ac:dyDescent="0.2"/>
    <row r="4206" s="327" customFormat="1" x14ac:dyDescent="0.2"/>
    <row r="4207" s="327" customFormat="1" x14ac:dyDescent="0.2"/>
    <row r="4208" s="327" customFormat="1" x14ac:dyDescent="0.2"/>
    <row r="4209" s="327" customFormat="1" x14ac:dyDescent="0.2"/>
    <row r="4210" s="327" customFormat="1" x14ac:dyDescent="0.2"/>
    <row r="4211" s="327" customFormat="1" x14ac:dyDescent="0.2"/>
    <row r="4212" s="327" customFormat="1" x14ac:dyDescent="0.2"/>
    <row r="4213" s="327" customFormat="1" x14ac:dyDescent="0.2"/>
    <row r="4214" s="327" customFormat="1" x14ac:dyDescent="0.2"/>
    <row r="4215" s="327" customFormat="1" x14ac:dyDescent="0.2"/>
    <row r="4216" s="327" customFormat="1" x14ac:dyDescent="0.2"/>
    <row r="4217" s="327" customFormat="1" x14ac:dyDescent="0.2"/>
    <row r="4218" s="327" customFormat="1" x14ac:dyDescent="0.2"/>
    <row r="4219" s="327" customFormat="1" x14ac:dyDescent="0.2"/>
    <row r="4220" s="327" customFormat="1" x14ac:dyDescent="0.2"/>
    <row r="4221" s="327" customFormat="1" x14ac:dyDescent="0.2"/>
    <row r="4222" s="327" customFormat="1" x14ac:dyDescent="0.2"/>
    <row r="4223" s="327" customFormat="1" x14ac:dyDescent="0.2"/>
    <row r="4224" s="327" customFormat="1" x14ac:dyDescent="0.2"/>
    <row r="4225" s="327" customFormat="1" x14ac:dyDescent="0.2"/>
    <row r="4226" s="327" customFormat="1" x14ac:dyDescent="0.2"/>
    <row r="4227" s="327" customFormat="1" x14ac:dyDescent="0.2"/>
    <row r="4228" s="327" customFormat="1" x14ac:dyDescent="0.2"/>
    <row r="4229" s="327" customFormat="1" x14ac:dyDescent="0.2"/>
    <row r="4230" s="327" customFormat="1" x14ac:dyDescent="0.2"/>
    <row r="4231" s="327" customFormat="1" x14ac:dyDescent="0.2"/>
    <row r="4232" s="327" customFormat="1" x14ac:dyDescent="0.2"/>
    <row r="4233" s="327" customFormat="1" x14ac:dyDescent="0.2"/>
    <row r="4234" s="327" customFormat="1" x14ac:dyDescent="0.2"/>
    <row r="4235" s="327" customFormat="1" x14ac:dyDescent="0.2"/>
    <row r="4236" s="327" customFormat="1" x14ac:dyDescent="0.2"/>
    <row r="4237" s="327" customFormat="1" x14ac:dyDescent="0.2"/>
    <row r="4238" s="327" customFormat="1" x14ac:dyDescent="0.2"/>
    <row r="4239" s="327" customFormat="1" x14ac:dyDescent="0.2"/>
    <row r="4240" s="327" customFormat="1" x14ac:dyDescent="0.2"/>
    <row r="4241" s="327" customFormat="1" x14ac:dyDescent="0.2"/>
    <row r="4242" s="327" customFormat="1" x14ac:dyDescent="0.2"/>
    <row r="4243" s="327" customFormat="1" x14ac:dyDescent="0.2"/>
    <row r="4244" s="327" customFormat="1" x14ac:dyDescent="0.2"/>
    <row r="4245" s="327" customFormat="1" x14ac:dyDescent="0.2"/>
    <row r="4246" s="327" customFormat="1" x14ac:dyDescent="0.2"/>
    <row r="4247" s="327" customFormat="1" x14ac:dyDescent="0.2"/>
    <row r="4248" s="327" customFormat="1" x14ac:dyDescent="0.2"/>
    <row r="4249" s="327" customFormat="1" x14ac:dyDescent="0.2"/>
    <row r="4250" s="327" customFormat="1" x14ac:dyDescent="0.2"/>
    <row r="4251" s="327" customFormat="1" x14ac:dyDescent="0.2"/>
    <row r="4252" s="327" customFormat="1" x14ac:dyDescent="0.2"/>
    <row r="4253" s="327" customFormat="1" x14ac:dyDescent="0.2"/>
    <row r="4254" s="327" customFormat="1" x14ac:dyDescent="0.2"/>
    <row r="4255" s="327" customFormat="1" x14ac:dyDescent="0.2"/>
    <row r="4256" s="327" customFormat="1" x14ac:dyDescent="0.2"/>
    <row r="4257" s="327" customFormat="1" x14ac:dyDescent="0.2"/>
    <row r="4258" s="327" customFormat="1" x14ac:dyDescent="0.2"/>
    <row r="4259" s="327" customFormat="1" x14ac:dyDescent="0.2"/>
    <row r="4260" s="327" customFormat="1" x14ac:dyDescent="0.2"/>
    <row r="4261" s="327" customFormat="1" x14ac:dyDescent="0.2"/>
    <row r="4262" s="327" customFormat="1" x14ac:dyDescent="0.2"/>
    <row r="4263" s="327" customFormat="1" x14ac:dyDescent="0.2"/>
    <row r="4264" s="327" customFormat="1" x14ac:dyDescent="0.2"/>
    <row r="4265" s="327" customFormat="1" x14ac:dyDescent="0.2"/>
    <row r="4266" s="327" customFormat="1" x14ac:dyDescent="0.2"/>
    <row r="4267" s="327" customFormat="1" x14ac:dyDescent="0.2"/>
    <row r="4268" s="327" customFormat="1" x14ac:dyDescent="0.2"/>
    <row r="4269" s="327" customFormat="1" x14ac:dyDescent="0.2"/>
    <row r="4270" s="327" customFormat="1" x14ac:dyDescent="0.2"/>
    <row r="4271" s="327" customFormat="1" x14ac:dyDescent="0.2"/>
    <row r="4272" s="327" customFormat="1" x14ac:dyDescent="0.2"/>
    <row r="4273" s="327" customFormat="1" x14ac:dyDescent="0.2"/>
    <row r="4274" s="327" customFormat="1" x14ac:dyDescent="0.2"/>
    <row r="4275" s="327" customFormat="1" x14ac:dyDescent="0.2"/>
    <row r="4276" s="327" customFormat="1" x14ac:dyDescent="0.2"/>
    <row r="4277" s="327" customFormat="1" x14ac:dyDescent="0.2"/>
    <row r="4278" s="327" customFormat="1" x14ac:dyDescent="0.2"/>
    <row r="4279" s="327" customFormat="1" x14ac:dyDescent="0.2"/>
    <row r="4280" s="327" customFormat="1" x14ac:dyDescent="0.2"/>
    <row r="4281" s="327" customFormat="1" x14ac:dyDescent="0.2"/>
    <row r="4282" s="327" customFormat="1" x14ac:dyDescent="0.2"/>
    <row r="4283" s="327" customFormat="1" x14ac:dyDescent="0.2"/>
    <row r="4284" s="327" customFormat="1" x14ac:dyDescent="0.2"/>
    <row r="4285" s="327" customFormat="1" x14ac:dyDescent="0.2"/>
    <row r="4286" s="327" customFormat="1" x14ac:dyDescent="0.2"/>
    <row r="4287" s="327" customFormat="1" x14ac:dyDescent="0.2"/>
    <row r="4288" s="327" customFormat="1" x14ac:dyDescent="0.2"/>
    <row r="4289" s="327" customFormat="1" x14ac:dyDescent="0.2"/>
    <row r="4290" s="327" customFormat="1" x14ac:dyDescent="0.2"/>
    <row r="4291" s="327" customFormat="1" x14ac:dyDescent="0.2"/>
    <row r="4292" s="327" customFormat="1" x14ac:dyDescent="0.2"/>
    <row r="4293" s="327" customFormat="1" x14ac:dyDescent="0.2"/>
    <row r="4294" s="327" customFormat="1" x14ac:dyDescent="0.2"/>
    <row r="4295" s="327" customFormat="1" x14ac:dyDescent="0.2"/>
    <row r="4296" s="327" customFormat="1" x14ac:dyDescent="0.2"/>
    <row r="4297" s="327" customFormat="1" x14ac:dyDescent="0.2"/>
    <row r="4298" s="327" customFormat="1" x14ac:dyDescent="0.2"/>
    <row r="4299" s="327" customFormat="1" x14ac:dyDescent="0.2"/>
    <row r="4300" s="327" customFormat="1" x14ac:dyDescent="0.2"/>
    <row r="4301" s="327" customFormat="1" x14ac:dyDescent="0.2"/>
    <row r="4302" s="327" customFormat="1" x14ac:dyDescent="0.2"/>
    <row r="4303" s="327" customFormat="1" x14ac:dyDescent="0.2"/>
    <row r="4304" s="327" customFormat="1" x14ac:dyDescent="0.2"/>
    <row r="4305" s="327" customFormat="1" x14ac:dyDescent="0.2"/>
    <row r="4306" s="327" customFormat="1" x14ac:dyDescent="0.2"/>
    <row r="4307" s="327" customFormat="1" x14ac:dyDescent="0.2"/>
    <row r="4308" s="327" customFormat="1" x14ac:dyDescent="0.2"/>
    <row r="4309" s="327" customFormat="1" x14ac:dyDescent="0.2"/>
    <row r="4310" s="327" customFormat="1" x14ac:dyDescent="0.2"/>
    <row r="4311" s="327" customFormat="1" x14ac:dyDescent="0.2"/>
    <row r="4312" s="327" customFormat="1" x14ac:dyDescent="0.2"/>
    <row r="4313" s="327" customFormat="1" x14ac:dyDescent="0.2"/>
    <row r="4314" s="327" customFormat="1" x14ac:dyDescent="0.2"/>
    <row r="4315" s="327" customFormat="1" x14ac:dyDescent="0.2"/>
    <row r="4316" s="327" customFormat="1" x14ac:dyDescent="0.2"/>
    <row r="4317" s="327" customFormat="1" x14ac:dyDescent="0.2"/>
    <row r="4318" s="327" customFormat="1" x14ac:dyDescent="0.2"/>
    <row r="4319" s="327" customFormat="1" x14ac:dyDescent="0.2"/>
    <row r="4320" s="327" customFormat="1" x14ac:dyDescent="0.2"/>
    <row r="4321" s="327" customFormat="1" x14ac:dyDescent="0.2"/>
    <row r="4322" s="327" customFormat="1" x14ac:dyDescent="0.2"/>
    <row r="4323" s="327" customFormat="1" x14ac:dyDescent="0.2"/>
    <row r="4324" s="327" customFormat="1" x14ac:dyDescent="0.2"/>
    <row r="4325" s="327" customFormat="1" x14ac:dyDescent="0.2"/>
    <row r="4326" s="327" customFormat="1" x14ac:dyDescent="0.2"/>
    <row r="4327" s="327" customFormat="1" x14ac:dyDescent="0.2"/>
    <row r="4328" s="327" customFormat="1" x14ac:dyDescent="0.2"/>
    <row r="4329" s="327" customFormat="1" x14ac:dyDescent="0.2"/>
    <row r="4330" s="327" customFormat="1" x14ac:dyDescent="0.2"/>
    <row r="4331" s="327" customFormat="1" x14ac:dyDescent="0.2"/>
    <row r="4332" s="327" customFormat="1" x14ac:dyDescent="0.2"/>
    <row r="4333" s="327" customFormat="1" x14ac:dyDescent="0.2"/>
    <row r="4334" s="327" customFormat="1" x14ac:dyDescent="0.2"/>
    <row r="4335" s="327" customFormat="1" x14ac:dyDescent="0.2"/>
    <row r="4336" s="327" customFormat="1" x14ac:dyDescent="0.2"/>
    <row r="4337" s="327" customFormat="1" x14ac:dyDescent="0.2"/>
    <row r="4338" s="327" customFormat="1" x14ac:dyDescent="0.2"/>
    <row r="4339" s="327" customFormat="1" x14ac:dyDescent="0.2"/>
    <row r="4340" s="327" customFormat="1" x14ac:dyDescent="0.2"/>
    <row r="4341" s="327" customFormat="1" x14ac:dyDescent="0.2"/>
    <row r="4342" s="327" customFormat="1" x14ac:dyDescent="0.2"/>
    <row r="4343" s="327" customFormat="1" x14ac:dyDescent="0.2"/>
    <row r="4344" s="327" customFormat="1" x14ac:dyDescent="0.2"/>
    <row r="4345" s="327" customFormat="1" x14ac:dyDescent="0.2"/>
    <row r="4346" s="327" customFormat="1" x14ac:dyDescent="0.2"/>
    <row r="4347" s="327" customFormat="1" x14ac:dyDescent="0.2"/>
    <row r="4348" s="327" customFormat="1" x14ac:dyDescent="0.2"/>
    <row r="4349" s="327" customFormat="1" x14ac:dyDescent="0.2"/>
    <row r="4350" s="327" customFormat="1" x14ac:dyDescent="0.2"/>
    <row r="4351" s="327" customFormat="1" x14ac:dyDescent="0.2"/>
    <row r="4352" s="327" customFormat="1" x14ac:dyDescent="0.2"/>
    <row r="4353" s="327" customFormat="1" x14ac:dyDescent="0.2"/>
    <row r="4354" s="327" customFormat="1" x14ac:dyDescent="0.2"/>
    <row r="4355" s="327" customFormat="1" x14ac:dyDescent="0.2"/>
    <row r="4356" s="327" customFormat="1" x14ac:dyDescent="0.2"/>
    <row r="4357" s="327" customFormat="1" x14ac:dyDescent="0.2"/>
    <row r="4358" s="327" customFormat="1" x14ac:dyDescent="0.2"/>
    <row r="4359" s="327" customFormat="1" x14ac:dyDescent="0.2"/>
    <row r="4360" s="327" customFormat="1" x14ac:dyDescent="0.2"/>
    <row r="4361" s="327" customFormat="1" x14ac:dyDescent="0.2"/>
    <row r="4362" s="327" customFormat="1" x14ac:dyDescent="0.2"/>
    <row r="4363" s="327" customFormat="1" x14ac:dyDescent="0.2"/>
    <row r="4364" s="327" customFormat="1" x14ac:dyDescent="0.2"/>
    <row r="4365" s="327" customFormat="1" x14ac:dyDescent="0.2"/>
    <row r="4366" s="327" customFormat="1" x14ac:dyDescent="0.2"/>
    <row r="4367" s="327" customFormat="1" x14ac:dyDescent="0.2"/>
    <row r="4368" s="327" customFormat="1" x14ac:dyDescent="0.2"/>
    <row r="4369" s="327" customFormat="1" x14ac:dyDescent="0.2"/>
    <row r="4370" s="327" customFormat="1" x14ac:dyDescent="0.2"/>
    <row r="4371" s="327" customFormat="1" x14ac:dyDescent="0.2"/>
    <row r="4372" s="327" customFormat="1" x14ac:dyDescent="0.2"/>
    <row r="4373" s="327" customFormat="1" x14ac:dyDescent="0.2"/>
    <row r="4374" s="327" customFormat="1" x14ac:dyDescent="0.2"/>
    <row r="4375" s="327" customFormat="1" x14ac:dyDescent="0.2"/>
    <row r="4376" s="327" customFormat="1" x14ac:dyDescent="0.2"/>
    <row r="4377" s="327" customFormat="1" x14ac:dyDescent="0.2"/>
    <row r="4378" s="327" customFormat="1" x14ac:dyDescent="0.2"/>
    <row r="4379" s="327" customFormat="1" x14ac:dyDescent="0.2"/>
    <row r="4380" s="327" customFormat="1" x14ac:dyDescent="0.2"/>
    <row r="4381" s="327" customFormat="1" x14ac:dyDescent="0.2"/>
    <row r="4382" s="327" customFormat="1" x14ac:dyDescent="0.2"/>
    <row r="4383" s="327" customFormat="1" x14ac:dyDescent="0.2"/>
    <row r="4384" s="327" customFormat="1" x14ac:dyDescent="0.2"/>
    <row r="4385" s="327" customFormat="1" x14ac:dyDescent="0.2"/>
    <row r="4386" s="327" customFormat="1" x14ac:dyDescent="0.2"/>
    <row r="4387" s="327" customFormat="1" x14ac:dyDescent="0.2"/>
    <row r="4388" s="327" customFormat="1" x14ac:dyDescent="0.2"/>
    <row r="4389" s="327" customFormat="1" x14ac:dyDescent="0.2"/>
    <row r="4390" s="327" customFormat="1" x14ac:dyDescent="0.2"/>
    <row r="4391" s="327" customFormat="1" x14ac:dyDescent="0.2"/>
    <row r="4392" s="327" customFormat="1" x14ac:dyDescent="0.2"/>
    <row r="4393" s="327" customFormat="1" x14ac:dyDescent="0.2"/>
    <row r="4394" s="327" customFormat="1" x14ac:dyDescent="0.2"/>
    <row r="4395" s="327" customFormat="1" x14ac:dyDescent="0.2"/>
    <row r="4396" s="327" customFormat="1" x14ac:dyDescent="0.2"/>
    <row r="4397" s="327" customFormat="1" x14ac:dyDescent="0.2"/>
    <row r="4398" s="327" customFormat="1" x14ac:dyDescent="0.2"/>
    <row r="4399" s="327" customFormat="1" x14ac:dyDescent="0.2"/>
    <row r="4400" s="327" customFormat="1" x14ac:dyDescent="0.2"/>
    <row r="4401" s="327" customFormat="1" x14ac:dyDescent="0.2"/>
    <row r="4402" s="327" customFormat="1" x14ac:dyDescent="0.2"/>
    <row r="4403" s="327" customFormat="1" x14ac:dyDescent="0.2"/>
    <row r="4404" s="327" customFormat="1" x14ac:dyDescent="0.2"/>
    <row r="4405" s="327" customFormat="1" x14ac:dyDescent="0.2"/>
    <row r="4406" s="327" customFormat="1" x14ac:dyDescent="0.2"/>
    <row r="4407" s="327" customFormat="1" x14ac:dyDescent="0.2"/>
    <row r="4408" s="327" customFormat="1" x14ac:dyDescent="0.2"/>
    <row r="4409" s="327" customFormat="1" x14ac:dyDescent="0.2"/>
    <row r="4410" s="327" customFormat="1" x14ac:dyDescent="0.2"/>
    <row r="4411" s="327" customFormat="1" x14ac:dyDescent="0.2"/>
    <row r="4412" s="327" customFormat="1" x14ac:dyDescent="0.2"/>
    <row r="4413" s="327" customFormat="1" x14ac:dyDescent="0.2"/>
    <row r="4414" s="327" customFormat="1" x14ac:dyDescent="0.2"/>
    <row r="4415" s="327" customFormat="1" x14ac:dyDescent="0.2"/>
    <row r="4416" s="327" customFormat="1" x14ac:dyDescent="0.2"/>
    <row r="4417" s="327" customFormat="1" x14ac:dyDescent="0.2"/>
    <row r="4418" s="327" customFormat="1" x14ac:dyDescent="0.2"/>
    <row r="4419" s="327" customFormat="1" x14ac:dyDescent="0.2"/>
    <row r="4420" s="327" customFormat="1" x14ac:dyDescent="0.2"/>
    <row r="4421" s="327" customFormat="1" x14ac:dyDescent="0.2"/>
    <row r="4422" s="327" customFormat="1" x14ac:dyDescent="0.2"/>
    <row r="4423" s="327" customFormat="1" x14ac:dyDescent="0.2"/>
    <row r="4424" s="327" customFormat="1" x14ac:dyDescent="0.2"/>
    <row r="4425" s="327" customFormat="1" x14ac:dyDescent="0.2"/>
    <row r="4426" s="327" customFormat="1" x14ac:dyDescent="0.2"/>
    <row r="4427" s="327" customFormat="1" x14ac:dyDescent="0.2"/>
    <row r="4428" s="327" customFormat="1" x14ac:dyDescent="0.2"/>
    <row r="4429" s="327" customFormat="1" x14ac:dyDescent="0.2"/>
    <row r="4430" s="327" customFormat="1" x14ac:dyDescent="0.2"/>
    <row r="4431" s="327" customFormat="1" x14ac:dyDescent="0.2"/>
    <row r="4432" s="327" customFormat="1" x14ac:dyDescent="0.2"/>
    <row r="4433" s="327" customFormat="1" x14ac:dyDescent="0.2"/>
    <row r="4434" s="327" customFormat="1" x14ac:dyDescent="0.2"/>
    <row r="4435" s="327" customFormat="1" x14ac:dyDescent="0.2"/>
    <row r="4436" s="327" customFormat="1" x14ac:dyDescent="0.2"/>
    <row r="4437" s="327" customFormat="1" x14ac:dyDescent="0.2"/>
    <row r="4438" s="327" customFormat="1" x14ac:dyDescent="0.2"/>
    <row r="4439" s="327" customFormat="1" x14ac:dyDescent="0.2"/>
    <row r="4440" s="327" customFormat="1" x14ac:dyDescent="0.2"/>
    <row r="4441" s="327" customFormat="1" x14ac:dyDescent="0.2"/>
    <row r="4442" s="327" customFormat="1" x14ac:dyDescent="0.2"/>
    <row r="4443" s="327" customFormat="1" x14ac:dyDescent="0.2"/>
    <row r="4444" s="327" customFormat="1" x14ac:dyDescent="0.2"/>
    <row r="4445" s="327" customFormat="1" x14ac:dyDescent="0.2"/>
    <row r="4446" s="327" customFormat="1" x14ac:dyDescent="0.2"/>
    <row r="4447" s="327" customFormat="1" x14ac:dyDescent="0.2"/>
    <row r="4448" s="327" customFormat="1" x14ac:dyDescent="0.2"/>
    <row r="4449" s="327" customFormat="1" x14ac:dyDescent="0.2"/>
    <row r="4450" s="327" customFormat="1" x14ac:dyDescent="0.2"/>
    <row r="4451" s="327" customFormat="1" x14ac:dyDescent="0.2"/>
    <row r="4452" s="327" customFormat="1" x14ac:dyDescent="0.2"/>
    <row r="4453" s="327" customFormat="1" x14ac:dyDescent="0.2"/>
    <row r="4454" s="327" customFormat="1" x14ac:dyDescent="0.2"/>
    <row r="4455" s="327" customFormat="1" x14ac:dyDescent="0.2"/>
    <row r="4456" s="327" customFormat="1" x14ac:dyDescent="0.2"/>
    <row r="4457" s="327" customFormat="1" x14ac:dyDescent="0.2"/>
    <row r="4458" s="327" customFormat="1" x14ac:dyDescent="0.2"/>
    <row r="4459" s="327" customFormat="1" x14ac:dyDescent="0.2"/>
    <row r="4460" s="327" customFormat="1" x14ac:dyDescent="0.2"/>
    <row r="4461" s="327" customFormat="1" x14ac:dyDescent="0.2"/>
    <row r="4462" s="327" customFormat="1" x14ac:dyDescent="0.2"/>
    <row r="4463" s="327" customFormat="1" x14ac:dyDescent="0.2"/>
    <row r="4464" s="327" customFormat="1" x14ac:dyDescent="0.2"/>
    <row r="4465" s="327" customFormat="1" x14ac:dyDescent="0.2"/>
    <row r="4466" s="327" customFormat="1" x14ac:dyDescent="0.2"/>
    <row r="4467" s="327" customFormat="1" x14ac:dyDescent="0.2"/>
    <row r="4468" s="327" customFormat="1" x14ac:dyDescent="0.2"/>
    <row r="4469" s="327" customFormat="1" x14ac:dyDescent="0.2"/>
    <row r="4470" s="327" customFormat="1" x14ac:dyDescent="0.2"/>
    <row r="4471" s="327" customFormat="1" x14ac:dyDescent="0.2"/>
    <row r="4472" s="327" customFormat="1" x14ac:dyDescent="0.2"/>
    <row r="4473" s="327" customFormat="1" x14ac:dyDescent="0.2"/>
    <row r="4474" s="327" customFormat="1" x14ac:dyDescent="0.2"/>
    <row r="4475" s="327" customFormat="1" x14ac:dyDescent="0.2"/>
    <row r="4476" s="327" customFormat="1" x14ac:dyDescent="0.2"/>
    <row r="4477" s="327" customFormat="1" x14ac:dyDescent="0.2"/>
    <row r="4478" s="327" customFormat="1" x14ac:dyDescent="0.2"/>
    <row r="4479" s="327" customFormat="1" x14ac:dyDescent="0.2"/>
    <row r="4480" s="327" customFormat="1" x14ac:dyDescent="0.2"/>
    <row r="4481" s="327" customFormat="1" x14ac:dyDescent="0.2"/>
    <row r="4482" s="327" customFormat="1" x14ac:dyDescent="0.2"/>
    <row r="4483" s="327" customFormat="1" x14ac:dyDescent="0.2"/>
    <row r="4484" s="327" customFormat="1" x14ac:dyDescent="0.2"/>
    <row r="4485" s="327" customFormat="1" x14ac:dyDescent="0.2"/>
    <row r="4486" s="327" customFormat="1" x14ac:dyDescent="0.2"/>
    <row r="4487" s="327" customFormat="1" x14ac:dyDescent="0.2"/>
    <row r="4488" s="327" customFormat="1" x14ac:dyDescent="0.2"/>
    <row r="4489" s="327" customFormat="1" x14ac:dyDescent="0.2"/>
    <row r="4490" s="327" customFormat="1" x14ac:dyDescent="0.2"/>
    <row r="4491" s="327" customFormat="1" x14ac:dyDescent="0.2"/>
    <row r="4492" s="327" customFormat="1" x14ac:dyDescent="0.2"/>
    <row r="4493" s="327" customFormat="1" x14ac:dyDescent="0.2"/>
    <row r="4494" s="327" customFormat="1" x14ac:dyDescent="0.2"/>
    <row r="4495" s="327" customFormat="1" x14ac:dyDescent="0.2"/>
    <row r="4496" s="327" customFormat="1" x14ac:dyDescent="0.2"/>
    <row r="4497" s="327" customFormat="1" x14ac:dyDescent="0.2"/>
    <row r="4498" s="327" customFormat="1" x14ac:dyDescent="0.2"/>
    <row r="4499" s="327" customFormat="1" x14ac:dyDescent="0.2"/>
    <row r="4500" s="327" customFormat="1" x14ac:dyDescent="0.2"/>
    <row r="4501" s="327" customFormat="1" x14ac:dyDescent="0.2"/>
    <row r="4502" s="327" customFormat="1" x14ac:dyDescent="0.2"/>
    <row r="4503" s="327" customFormat="1" x14ac:dyDescent="0.2"/>
    <row r="4504" s="327" customFormat="1" x14ac:dyDescent="0.2"/>
    <row r="4505" s="327" customFormat="1" x14ac:dyDescent="0.2"/>
    <row r="4506" s="327" customFormat="1" x14ac:dyDescent="0.2"/>
    <row r="4507" s="327" customFormat="1" x14ac:dyDescent="0.2"/>
    <row r="4508" s="327" customFormat="1" x14ac:dyDescent="0.2"/>
    <row r="4509" s="327" customFormat="1" x14ac:dyDescent="0.2"/>
    <row r="4510" s="327" customFormat="1" x14ac:dyDescent="0.2"/>
    <row r="4511" s="327" customFormat="1" x14ac:dyDescent="0.2"/>
    <row r="4512" s="327" customFormat="1" x14ac:dyDescent="0.2"/>
    <row r="4513" s="327" customFormat="1" x14ac:dyDescent="0.2"/>
    <row r="4514" s="327" customFormat="1" x14ac:dyDescent="0.2"/>
    <row r="4515" s="327" customFormat="1" x14ac:dyDescent="0.2"/>
    <row r="4516" s="327" customFormat="1" x14ac:dyDescent="0.2"/>
    <row r="4517" s="327" customFormat="1" x14ac:dyDescent="0.2"/>
    <row r="4518" s="327" customFormat="1" x14ac:dyDescent="0.2"/>
    <row r="4519" s="327" customFormat="1" x14ac:dyDescent="0.2"/>
    <row r="4520" s="327" customFormat="1" x14ac:dyDescent="0.2"/>
    <row r="4521" s="327" customFormat="1" x14ac:dyDescent="0.2"/>
    <row r="4522" s="327" customFormat="1" x14ac:dyDescent="0.2"/>
    <row r="4523" s="327" customFormat="1" x14ac:dyDescent="0.2"/>
    <row r="4524" s="327" customFormat="1" x14ac:dyDescent="0.2"/>
    <row r="4525" s="327" customFormat="1" x14ac:dyDescent="0.2"/>
    <row r="4526" s="327" customFormat="1" x14ac:dyDescent="0.2"/>
    <row r="4527" s="327" customFormat="1" x14ac:dyDescent="0.2"/>
    <row r="4528" s="327" customFormat="1" x14ac:dyDescent="0.2"/>
    <row r="4529" s="327" customFormat="1" x14ac:dyDescent="0.2"/>
    <row r="4530" s="327" customFormat="1" x14ac:dyDescent="0.2"/>
    <row r="4531" s="327" customFormat="1" x14ac:dyDescent="0.2"/>
    <row r="4532" s="327" customFormat="1" x14ac:dyDescent="0.2"/>
    <row r="4533" s="327" customFormat="1" x14ac:dyDescent="0.2"/>
    <row r="4534" s="327" customFormat="1" x14ac:dyDescent="0.2"/>
    <row r="4535" s="327" customFormat="1" x14ac:dyDescent="0.2"/>
    <row r="4536" s="327" customFormat="1" x14ac:dyDescent="0.2"/>
    <row r="4537" s="327" customFormat="1" x14ac:dyDescent="0.2"/>
    <row r="4538" s="327" customFormat="1" x14ac:dyDescent="0.2"/>
    <row r="4539" s="327" customFormat="1" x14ac:dyDescent="0.2"/>
    <row r="4540" s="327" customFormat="1" x14ac:dyDescent="0.2"/>
    <row r="4541" s="327" customFormat="1" x14ac:dyDescent="0.2"/>
    <row r="4542" s="327" customFormat="1" x14ac:dyDescent="0.2"/>
    <row r="4543" s="327" customFormat="1" x14ac:dyDescent="0.2"/>
    <row r="4544" s="327" customFormat="1" x14ac:dyDescent="0.2"/>
    <row r="4545" s="327" customFormat="1" x14ac:dyDescent="0.2"/>
    <row r="4546" s="327" customFormat="1" x14ac:dyDescent="0.2"/>
    <row r="4547" s="327" customFormat="1" x14ac:dyDescent="0.2"/>
    <row r="4548" s="327" customFormat="1" x14ac:dyDescent="0.2"/>
    <row r="4549" s="327" customFormat="1" x14ac:dyDescent="0.2"/>
    <row r="4550" s="327" customFormat="1" x14ac:dyDescent="0.2"/>
    <row r="4551" s="327" customFormat="1" x14ac:dyDescent="0.2"/>
    <row r="4552" s="327" customFormat="1" x14ac:dyDescent="0.2"/>
    <row r="4553" s="327" customFormat="1" x14ac:dyDescent="0.2"/>
    <row r="4554" s="327" customFormat="1" x14ac:dyDescent="0.2"/>
    <row r="4555" s="327" customFormat="1" x14ac:dyDescent="0.2"/>
    <row r="4556" s="327" customFormat="1" x14ac:dyDescent="0.2"/>
    <row r="4557" s="327" customFormat="1" x14ac:dyDescent="0.2"/>
    <row r="4558" s="327" customFormat="1" x14ac:dyDescent="0.2"/>
    <row r="4559" s="327" customFormat="1" x14ac:dyDescent="0.2"/>
    <row r="4560" s="327" customFormat="1" x14ac:dyDescent="0.2"/>
    <row r="4561" s="327" customFormat="1" x14ac:dyDescent="0.2"/>
    <row r="4562" s="327" customFormat="1" x14ac:dyDescent="0.2"/>
    <row r="4563" s="327" customFormat="1" x14ac:dyDescent="0.2"/>
    <row r="4564" s="327" customFormat="1" x14ac:dyDescent="0.2"/>
    <row r="4565" s="327" customFormat="1" x14ac:dyDescent="0.2"/>
    <row r="4566" s="327" customFormat="1" x14ac:dyDescent="0.2"/>
    <row r="4567" s="327" customFormat="1" x14ac:dyDescent="0.2"/>
    <row r="4568" s="327" customFormat="1" x14ac:dyDescent="0.2"/>
    <row r="4569" s="327" customFormat="1" x14ac:dyDescent="0.2"/>
    <row r="4570" s="327" customFormat="1" x14ac:dyDescent="0.2"/>
    <row r="4571" s="327" customFormat="1" x14ac:dyDescent="0.2"/>
    <row r="4572" s="327" customFormat="1" x14ac:dyDescent="0.2"/>
    <row r="4573" s="327" customFormat="1" x14ac:dyDescent="0.2"/>
    <row r="4574" s="327" customFormat="1" x14ac:dyDescent="0.2"/>
    <row r="4575" s="327" customFormat="1" x14ac:dyDescent="0.2"/>
    <row r="4576" s="327" customFormat="1" x14ac:dyDescent="0.2"/>
    <row r="4577" s="327" customFormat="1" x14ac:dyDescent="0.2"/>
    <row r="4578" s="327" customFormat="1" x14ac:dyDescent="0.2"/>
    <row r="4579" s="327" customFormat="1" x14ac:dyDescent="0.2"/>
    <row r="4580" s="327" customFormat="1" x14ac:dyDescent="0.2"/>
    <row r="4581" s="327" customFormat="1" x14ac:dyDescent="0.2"/>
    <row r="4582" s="327" customFormat="1" x14ac:dyDescent="0.2"/>
    <row r="4583" s="327" customFormat="1" x14ac:dyDescent="0.2"/>
    <row r="4584" s="327" customFormat="1" x14ac:dyDescent="0.2"/>
    <row r="4585" s="327" customFormat="1" x14ac:dyDescent="0.2"/>
    <row r="4586" s="327" customFormat="1" x14ac:dyDescent="0.2"/>
    <row r="4587" s="327" customFormat="1" x14ac:dyDescent="0.2"/>
    <row r="4588" s="327" customFormat="1" x14ac:dyDescent="0.2"/>
    <row r="4589" s="327" customFormat="1" x14ac:dyDescent="0.2"/>
    <row r="4590" s="327" customFormat="1" x14ac:dyDescent="0.2"/>
    <row r="4591" s="327" customFormat="1" x14ac:dyDescent="0.2"/>
    <row r="4592" s="327" customFormat="1" x14ac:dyDescent="0.2"/>
    <row r="4593" s="327" customFormat="1" x14ac:dyDescent="0.2"/>
    <row r="4594" s="327" customFormat="1" x14ac:dyDescent="0.2"/>
    <row r="4595" s="327" customFormat="1" x14ac:dyDescent="0.2"/>
    <row r="4596" s="327" customFormat="1" x14ac:dyDescent="0.2"/>
    <row r="4597" s="327" customFormat="1" x14ac:dyDescent="0.2"/>
    <row r="4598" s="327" customFormat="1" x14ac:dyDescent="0.2"/>
    <row r="4599" s="327" customFormat="1" x14ac:dyDescent="0.2"/>
    <row r="4600" s="327" customFormat="1" x14ac:dyDescent="0.2"/>
    <row r="4601" s="327" customFormat="1" x14ac:dyDescent="0.2"/>
    <row r="4602" s="327" customFormat="1" x14ac:dyDescent="0.2"/>
    <row r="4603" s="327" customFormat="1" x14ac:dyDescent="0.2"/>
    <row r="4604" s="327" customFormat="1" x14ac:dyDescent="0.2"/>
    <row r="4605" s="327" customFormat="1" x14ac:dyDescent="0.2"/>
    <row r="4606" s="327" customFormat="1" x14ac:dyDescent="0.2"/>
    <row r="4607" s="327" customFormat="1" x14ac:dyDescent="0.2"/>
    <row r="4608" s="327" customFormat="1" x14ac:dyDescent="0.2"/>
    <row r="4609" s="327" customFormat="1" x14ac:dyDescent="0.2"/>
    <row r="4610" s="327" customFormat="1" x14ac:dyDescent="0.2"/>
    <row r="4611" s="327" customFormat="1" x14ac:dyDescent="0.2"/>
    <row r="4612" s="327" customFormat="1" x14ac:dyDescent="0.2"/>
    <row r="4613" s="327" customFormat="1" x14ac:dyDescent="0.2"/>
    <row r="4614" s="327" customFormat="1" x14ac:dyDescent="0.2"/>
    <row r="4615" s="327" customFormat="1" x14ac:dyDescent="0.2"/>
    <row r="4616" s="327" customFormat="1" x14ac:dyDescent="0.2"/>
    <row r="4617" s="327" customFormat="1" x14ac:dyDescent="0.2"/>
    <row r="4618" s="327" customFormat="1" x14ac:dyDescent="0.2"/>
    <row r="4619" s="327" customFormat="1" x14ac:dyDescent="0.2"/>
    <row r="4620" s="327" customFormat="1" x14ac:dyDescent="0.2"/>
    <row r="4621" s="327" customFormat="1" x14ac:dyDescent="0.2"/>
    <row r="4622" s="327" customFormat="1" x14ac:dyDescent="0.2"/>
    <row r="4623" s="327" customFormat="1" x14ac:dyDescent="0.2"/>
    <row r="4624" s="327" customFormat="1" x14ac:dyDescent="0.2"/>
    <row r="4625" s="327" customFormat="1" x14ac:dyDescent="0.2"/>
    <row r="4626" s="327" customFormat="1" x14ac:dyDescent="0.2"/>
    <row r="4627" s="327" customFormat="1" x14ac:dyDescent="0.2"/>
    <row r="4628" s="327" customFormat="1" x14ac:dyDescent="0.2"/>
    <row r="4629" s="327" customFormat="1" x14ac:dyDescent="0.2"/>
    <row r="4630" s="327" customFormat="1" x14ac:dyDescent="0.2"/>
    <row r="4631" s="327" customFormat="1" x14ac:dyDescent="0.2"/>
    <row r="4632" s="327" customFormat="1" x14ac:dyDescent="0.2"/>
    <row r="4633" s="327" customFormat="1" x14ac:dyDescent="0.2"/>
    <row r="4634" s="327" customFormat="1" x14ac:dyDescent="0.2"/>
    <row r="4635" s="327" customFormat="1" x14ac:dyDescent="0.2"/>
    <row r="4636" s="327" customFormat="1" x14ac:dyDescent="0.2"/>
    <row r="4637" s="327" customFormat="1" x14ac:dyDescent="0.2"/>
    <row r="4638" s="327" customFormat="1" x14ac:dyDescent="0.2"/>
    <row r="4639" s="327" customFormat="1" x14ac:dyDescent="0.2"/>
    <row r="4640" s="327" customFormat="1" x14ac:dyDescent="0.2"/>
    <row r="4641" s="327" customFormat="1" x14ac:dyDescent="0.2"/>
    <row r="4642" s="327" customFormat="1" x14ac:dyDescent="0.2"/>
    <row r="4643" s="327" customFormat="1" x14ac:dyDescent="0.2"/>
    <row r="4644" s="327" customFormat="1" x14ac:dyDescent="0.2"/>
    <row r="4645" s="327" customFormat="1" x14ac:dyDescent="0.2"/>
    <row r="4646" s="327" customFormat="1" x14ac:dyDescent="0.2"/>
    <row r="4647" s="327" customFormat="1" x14ac:dyDescent="0.2"/>
    <row r="4648" s="327" customFormat="1" x14ac:dyDescent="0.2"/>
    <row r="4649" s="327" customFormat="1" x14ac:dyDescent="0.2"/>
    <row r="4650" s="327" customFormat="1" x14ac:dyDescent="0.2"/>
    <row r="4651" s="327" customFormat="1" x14ac:dyDescent="0.2"/>
    <row r="4652" s="327" customFormat="1" x14ac:dyDescent="0.2"/>
    <row r="4653" s="327" customFormat="1" x14ac:dyDescent="0.2"/>
    <row r="4654" s="327" customFormat="1" x14ac:dyDescent="0.2"/>
    <row r="4655" s="327" customFormat="1" x14ac:dyDescent="0.2"/>
    <row r="4656" s="327" customFormat="1" x14ac:dyDescent="0.2"/>
    <row r="4657" s="327" customFormat="1" x14ac:dyDescent="0.2"/>
    <row r="4658" s="327" customFormat="1" x14ac:dyDescent="0.2"/>
    <row r="4659" s="327" customFormat="1" x14ac:dyDescent="0.2"/>
    <row r="4660" s="327" customFormat="1" x14ac:dyDescent="0.2"/>
    <row r="4661" s="327" customFormat="1" x14ac:dyDescent="0.2"/>
    <row r="4662" s="327" customFormat="1" x14ac:dyDescent="0.2"/>
    <row r="4663" s="327" customFormat="1" x14ac:dyDescent="0.2"/>
    <row r="4664" s="327" customFormat="1" x14ac:dyDescent="0.2"/>
    <row r="4665" s="327" customFormat="1" x14ac:dyDescent="0.2"/>
    <row r="4666" s="327" customFormat="1" x14ac:dyDescent="0.2"/>
    <row r="4667" s="327" customFormat="1" x14ac:dyDescent="0.2"/>
    <row r="4668" s="327" customFormat="1" x14ac:dyDescent="0.2"/>
    <row r="4669" s="327" customFormat="1" x14ac:dyDescent="0.2"/>
    <row r="4670" s="327" customFormat="1" x14ac:dyDescent="0.2"/>
    <row r="4671" s="327" customFormat="1" x14ac:dyDescent="0.2"/>
    <row r="4672" s="327" customFormat="1" x14ac:dyDescent="0.2"/>
    <row r="4673" s="327" customFormat="1" x14ac:dyDescent="0.2"/>
    <row r="4674" s="327" customFormat="1" x14ac:dyDescent="0.2"/>
    <row r="4675" s="327" customFormat="1" x14ac:dyDescent="0.2"/>
    <row r="4676" s="327" customFormat="1" x14ac:dyDescent="0.2"/>
    <row r="4677" s="327" customFormat="1" x14ac:dyDescent="0.2"/>
    <row r="4678" s="327" customFormat="1" x14ac:dyDescent="0.2"/>
    <row r="4679" s="327" customFormat="1" x14ac:dyDescent="0.2"/>
    <row r="4680" s="327" customFormat="1" x14ac:dyDescent="0.2"/>
    <row r="4681" s="327" customFormat="1" x14ac:dyDescent="0.2"/>
    <row r="4682" s="327" customFormat="1" x14ac:dyDescent="0.2"/>
    <row r="4683" s="327" customFormat="1" x14ac:dyDescent="0.2"/>
    <row r="4684" s="327" customFormat="1" x14ac:dyDescent="0.2"/>
    <row r="4685" s="327" customFormat="1" x14ac:dyDescent="0.2"/>
    <row r="4686" s="327" customFormat="1" x14ac:dyDescent="0.2"/>
    <row r="4687" s="327" customFormat="1" x14ac:dyDescent="0.2"/>
    <row r="4688" s="327" customFormat="1" x14ac:dyDescent="0.2"/>
    <row r="4689" s="327" customFormat="1" x14ac:dyDescent="0.2"/>
    <row r="4690" s="327" customFormat="1" x14ac:dyDescent="0.2"/>
    <row r="4691" s="327" customFormat="1" x14ac:dyDescent="0.2"/>
    <row r="4692" s="327" customFormat="1" x14ac:dyDescent="0.2"/>
    <row r="4693" s="327" customFormat="1" x14ac:dyDescent="0.2"/>
    <row r="4694" s="327" customFormat="1" x14ac:dyDescent="0.2"/>
    <row r="4695" s="327" customFormat="1" x14ac:dyDescent="0.2"/>
    <row r="4696" s="327" customFormat="1" x14ac:dyDescent="0.2"/>
    <row r="4697" s="327" customFormat="1" x14ac:dyDescent="0.2"/>
    <row r="4698" s="327" customFormat="1" x14ac:dyDescent="0.2"/>
    <row r="4699" s="327" customFormat="1" x14ac:dyDescent="0.2"/>
    <row r="4700" s="327" customFormat="1" x14ac:dyDescent="0.2"/>
    <row r="4701" s="327" customFormat="1" x14ac:dyDescent="0.2"/>
    <row r="4702" s="327" customFormat="1" x14ac:dyDescent="0.2"/>
    <row r="4703" s="327" customFormat="1" x14ac:dyDescent="0.2"/>
    <row r="4704" s="327" customFormat="1" x14ac:dyDescent="0.2"/>
    <row r="4705" s="327" customFormat="1" x14ac:dyDescent="0.2"/>
    <row r="4706" s="327" customFormat="1" x14ac:dyDescent="0.2"/>
    <row r="4707" s="327" customFormat="1" x14ac:dyDescent="0.2"/>
    <row r="4708" s="327" customFormat="1" x14ac:dyDescent="0.2"/>
    <row r="4709" s="327" customFormat="1" x14ac:dyDescent="0.2"/>
    <row r="4710" s="327" customFormat="1" x14ac:dyDescent="0.2"/>
    <row r="4711" s="327" customFormat="1" x14ac:dyDescent="0.2"/>
    <row r="4712" s="327" customFormat="1" x14ac:dyDescent="0.2"/>
    <row r="4713" s="327" customFormat="1" x14ac:dyDescent="0.2"/>
    <row r="4714" s="327" customFormat="1" x14ac:dyDescent="0.2"/>
    <row r="4715" s="327" customFormat="1" x14ac:dyDescent="0.2"/>
    <row r="4716" s="327" customFormat="1" x14ac:dyDescent="0.2"/>
    <row r="4717" s="327" customFormat="1" x14ac:dyDescent="0.2"/>
    <row r="4718" s="327" customFormat="1" x14ac:dyDescent="0.2"/>
    <row r="4719" s="327" customFormat="1" x14ac:dyDescent="0.2"/>
    <row r="4720" s="327" customFormat="1" x14ac:dyDescent="0.2"/>
    <row r="4721" s="327" customFormat="1" x14ac:dyDescent="0.2"/>
    <row r="4722" s="327" customFormat="1" x14ac:dyDescent="0.2"/>
    <row r="4723" s="327" customFormat="1" x14ac:dyDescent="0.2"/>
    <row r="4724" s="327" customFormat="1" x14ac:dyDescent="0.2"/>
    <row r="4725" s="327" customFormat="1" x14ac:dyDescent="0.2"/>
    <row r="4726" s="327" customFormat="1" x14ac:dyDescent="0.2"/>
    <row r="4727" s="327" customFormat="1" x14ac:dyDescent="0.2"/>
    <row r="4728" s="327" customFormat="1" x14ac:dyDescent="0.2"/>
    <row r="4729" s="327" customFormat="1" x14ac:dyDescent="0.2"/>
    <row r="4730" s="327" customFormat="1" x14ac:dyDescent="0.2"/>
    <row r="4731" s="327" customFormat="1" x14ac:dyDescent="0.2"/>
    <row r="4732" s="327" customFormat="1" x14ac:dyDescent="0.2"/>
    <row r="4733" s="327" customFormat="1" x14ac:dyDescent="0.2"/>
    <row r="4734" s="327" customFormat="1" x14ac:dyDescent="0.2"/>
    <row r="4735" s="327" customFormat="1" x14ac:dyDescent="0.2"/>
    <row r="4736" s="327" customFormat="1" x14ac:dyDescent="0.2"/>
    <row r="4737" s="327" customFormat="1" x14ac:dyDescent="0.2"/>
    <row r="4738" s="327" customFormat="1" x14ac:dyDescent="0.2"/>
    <row r="4739" s="327" customFormat="1" x14ac:dyDescent="0.2"/>
    <row r="4740" s="327" customFormat="1" x14ac:dyDescent="0.2"/>
    <row r="4741" s="327" customFormat="1" x14ac:dyDescent="0.2"/>
    <row r="4742" s="327" customFormat="1" x14ac:dyDescent="0.2"/>
    <row r="4743" s="327" customFormat="1" x14ac:dyDescent="0.2"/>
    <row r="4744" s="327" customFormat="1" x14ac:dyDescent="0.2"/>
    <row r="4745" s="327" customFormat="1" x14ac:dyDescent="0.2"/>
    <row r="4746" s="327" customFormat="1" x14ac:dyDescent="0.2"/>
    <row r="4747" s="327" customFormat="1" x14ac:dyDescent="0.2"/>
    <row r="4748" s="327" customFormat="1" x14ac:dyDescent="0.2"/>
    <row r="4749" s="327" customFormat="1" x14ac:dyDescent="0.2"/>
    <row r="4750" s="327" customFormat="1" x14ac:dyDescent="0.2"/>
    <row r="4751" s="327" customFormat="1" x14ac:dyDescent="0.2"/>
    <row r="4752" s="327" customFormat="1" x14ac:dyDescent="0.2"/>
    <row r="4753" s="327" customFormat="1" x14ac:dyDescent="0.2"/>
    <row r="4754" s="327" customFormat="1" x14ac:dyDescent="0.2"/>
    <row r="4755" s="327" customFormat="1" x14ac:dyDescent="0.2"/>
    <row r="4756" s="327" customFormat="1" x14ac:dyDescent="0.2"/>
    <row r="4757" s="327" customFormat="1" x14ac:dyDescent="0.2"/>
    <row r="4758" s="327" customFormat="1" x14ac:dyDescent="0.2"/>
    <row r="4759" s="327" customFormat="1" x14ac:dyDescent="0.2"/>
    <row r="4760" s="327" customFormat="1" x14ac:dyDescent="0.2"/>
    <row r="4761" s="327" customFormat="1" x14ac:dyDescent="0.2"/>
    <row r="4762" s="327" customFormat="1" x14ac:dyDescent="0.2"/>
    <row r="4763" s="327" customFormat="1" x14ac:dyDescent="0.2"/>
    <row r="4764" s="327" customFormat="1" x14ac:dyDescent="0.2"/>
    <row r="4765" s="327" customFormat="1" x14ac:dyDescent="0.2"/>
    <row r="4766" s="327" customFormat="1" x14ac:dyDescent="0.2"/>
    <row r="4767" s="327" customFormat="1" x14ac:dyDescent="0.2"/>
    <row r="4768" s="327" customFormat="1" x14ac:dyDescent="0.2"/>
    <row r="4769" s="327" customFormat="1" x14ac:dyDescent="0.2"/>
    <row r="4770" s="327" customFormat="1" x14ac:dyDescent="0.2"/>
    <row r="4771" s="327" customFormat="1" x14ac:dyDescent="0.2"/>
    <row r="4772" s="327" customFormat="1" x14ac:dyDescent="0.2"/>
    <row r="4773" s="327" customFormat="1" x14ac:dyDescent="0.2"/>
    <row r="4774" s="327" customFormat="1" x14ac:dyDescent="0.2"/>
    <row r="4775" s="327" customFormat="1" x14ac:dyDescent="0.2"/>
    <row r="4776" s="327" customFormat="1" x14ac:dyDescent="0.2"/>
    <row r="4777" s="327" customFormat="1" x14ac:dyDescent="0.2"/>
    <row r="4778" s="327" customFormat="1" x14ac:dyDescent="0.2"/>
    <row r="4779" s="327" customFormat="1" x14ac:dyDescent="0.2"/>
    <row r="4780" s="327" customFormat="1" x14ac:dyDescent="0.2"/>
    <row r="4781" s="327" customFormat="1" x14ac:dyDescent="0.2"/>
    <row r="4782" s="327" customFormat="1" x14ac:dyDescent="0.2"/>
    <row r="4783" s="327" customFormat="1" x14ac:dyDescent="0.2"/>
    <row r="4784" s="327" customFormat="1" x14ac:dyDescent="0.2"/>
    <row r="4785" s="327" customFormat="1" x14ac:dyDescent="0.2"/>
    <row r="4786" s="327" customFormat="1" x14ac:dyDescent="0.2"/>
    <row r="4787" s="327" customFormat="1" x14ac:dyDescent="0.2"/>
    <row r="4788" s="327" customFormat="1" x14ac:dyDescent="0.2"/>
    <row r="4789" s="327" customFormat="1" x14ac:dyDescent="0.2"/>
    <row r="4790" s="327" customFormat="1" x14ac:dyDescent="0.2"/>
    <row r="4791" s="327" customFormat="1" x14ac:dyDescent="0.2"/>
    <row r="4792" s="327" customFormat="1" x14ac:dyDescent="0.2"/>
    <row r="4793" s="327" customFormat="1" x14ac:dyDescent="0.2"/>
    <row r="4794" s="327" customFormat="1" x14ac:dyDescent="0.2"/>
    <row r="4795" s="327" customFormat="1" x14ac:dyDescent="0.2"/>
    <row r="4796" s="327" customFormat="1" x14ac:dyDescent="0.2"/>
    <row r="4797" s="327" customFormat="1" x14ac:dyDescent="0.2"/>
    <row r="4798" s="327" customFormat="1" x14ac:dyDescent="0.2"/>
    <row r="4799" s="327" customFormat="1" x14ac:dyDescent="0.2"/>
    <row r="4800" s="327" customFormat="1" x14ac:dyDescent="0.2"/>
    <row r="4801" s="327" customFormat="1" x14ac:dyDescent="0.2"/>
    <row r="4802" s="327" customFormat="1" x14ac:dyDescent="0.2"/>
    <row r="4803" s="327" customFormat="1" x14ac:dyDescent="0.2"/>
    <row r="4804" s="327" customFormat="1" x14ac:dyDescent="0.2"/>
    <row r="4805" s="327" customFormat="1" x14ac:dyDescent="0.2"/>
    <row r="4806" s="327" customFormat="1" x14ac:dyDescent="0.2"/>
    <row r="4807" s="327" customFormat="1" x14ac:dyDescent="0.2"/>
    <row r="4808" s="327" customFormat="1" x14ac:dyDescent="0.2"/>
    <row r="4809" s="327" customFormat="1" x14ac:dyDescent="0.2"/>
    <row r="4810" s="327" customFormat="1" x14ac:dyDescent="0.2"/>
    <row r="4811" s="327" customFormat="1" x14ac:dyDescent="0.2"/>
    <row r="4812" s="327" customFormat="1" x14ac:dyDescent="0.2"/>
    <row r="4813" s="327" customFormat="1" x14ac:dyDescent="0.2"/>
    <row r="4814" s="327" customFormat="1" x14ac:dyDescent="0.2"/>
    <row r="4815" s="327" customFormat="1" x14ac:dyDescent="0.2"/>
    <row r="4816" s="327" customFormat="1" x14ac:dyDescent="0.2"/>
    <row r="4817" s="327" customFormat="1" x14ac:dyDescent="0.2"/>
    <row r="4818" s="327" customFormat="1" x14ac:dyDescent="0.2"/>
    <row r="4819" s="327" customFormat="1" x14ac:dyDescent="0.2"/>
    <row r="4820" s="327" customFormat="1" x14ac:dyDescent="0.2"/>
    <row r="4821" s="327" customFormat="1" x14ac:dyDescent="0.2"/>
    <row r="4822" s="327" customFormat="1" x14ac:dyDescent="0.2"/>
    <row r="4823" s="327" customFormat="1" x14ac:dyDescent="0.2"/>
    <row r="4824" s="327" customFormat="1" x14ac:dyDescent="0.2"/>
    <row r="4825" s="327" customFormat="1" x14ac:dyDescent="0.2"/>
    <row r="4826" s="327" customFormat="1" x14ac:dyDescent="0.2"/>
    <row r="4827" s="327" customFormat="1" x14ac:dyDescent="0.2"/>
    <row r="4828" s="327" customFormat="1" x14ac:dyDescent="0.2"/>
    <row r="4829" s="327" customFormat="1" x14ac:dyDescent="0.2"/>
    <row r="4830" s="327" customFormat="1" x14ac:dyDescent="0.2"/>
    <row r="4831" s="327" customFormat="1" x14ac:dyDescent="0.2"/>
    <row r="4832" s="327" customFormat="1" x14ac:dyDescent="0.2"/>
    <row r="4833" s="327" customFormat="1" x14ac:dyDescent="0.2"/>
    <row r="4834" s="327" customFormat="1" x14ac:dyDescent="0.2"/>
    <row r="4835" s="327" customFormat="1" x14ac:dyDescent="0.2"/>
    <row r="4836" s="327" customFormat="1" x14ac:dyDescent="0.2"/>
    <row r="4837" s="327" customFormat="1" x14ac:dyDescent="0.2"/>
    <row r="4838" s="327" customFormat="1" x14ac:dyDescent="0.2"/>
    <row r="4839" s="327" customFormat="1" x14ac:dyDescent="0.2"/>
    <row r="4840" s="327" customFormat="1" x14ac:dyDescent="0.2"/>
    <row r="4841" s="327" customFormat="1" x14ac:dyDescent="0.2"/>
    <row r="4842" s="327" customFormat="1" x14ac:dyDescent="0.2"/>
    <row r="4843" s="327" customFormat="1" x14ac:dyDescent="0.2"/>
    <row r="4844" s="327" customFormat="1" x14ac:dyDescent="0.2"/>
    <row r="4845" s="327" customFormat="1" x14ac:dyDescent="0.2"/>
    <row r="4846" s="327" customFormat="1" x14ac:dyDescent="0.2"/>
    <row r="4847" s="327" customFormat="1" x14ac:dyDescent="0.2"/>
    <row r="4848" s="327" customFormat="1" x14ac:dyDescent="0.2"/>
    <row r="4849" s="327" customFormat="1" x14ac:dyDescent="0.2"/>
    <row r="4850" s="327" customFormat="1" x14ac:dyDescent="0.2"/>
    <row r="4851" s="327" customFormat="1" x14ac:dyDescent="0.2"/>
    <row r="4852" s="327" customFormat="1" x14ac:dyDescent="0.2"/>
    <row r="4853" s="327" customFormat="1" x14ac:dyDescent="0.2"/>
    <row r="4854" s="327" customFormat="1" x14ac:dyDescent="0.2"/>
    <row r="4855" s="327" customFormat="1" x14ac:dyDescent="0.2"/>
    <row r="4856" s="327" customFormat="1" x14ac:dyDescent="0.2"/>
    <row r="4857" s="327" customFormat="1" x14ac:dyDescent="0.2"/>
    <row r="4858" s="327" customFormat="1" x14ac:dyDescent="0.2"/>
    <row r="4859" s="327" customFormat="1" x14ac:dyDescent="0.2"/>
    <row r="4860" s="327" customFormat="1" x14ac:dyDescent="0.2"/>
    <row r="4861" s="327" customFormat="1" x14ac:dyDescent="0.2"/>
    <row r="4862" s="327" customFormat="1" x14ac:dyDescent="0.2"/>
    <row r="4863" s="327" customFormat="1" x14ac:dyDescent="0.2"/>
    <row r="4864" s="327" customFormat="1" x14ac:dyDescent="0.2"/>
    <row r="4865" s="327" customFormat="1" x14ac:dyDescent="0.2"/>
    <row r="4866" s="327" customFormat="1" x14ac:dyDescent="0.2"/>
    <row r="4867" s="327" customFormat="1" x14ac:dyDescent="0.2"/>
    <row r="4868" s="327" customFormat="1" x14ac:dyDescent="0.2"/>
    <row r="4869" s="327" customFormat="1" x14ac:dyDescent="0.2"/>
    <row r="4870" s="327" customFormat="1" x14ac:dyDescent="0.2"/>
    <row r="4871" s="327" customFormat="1" x14ac:dyDescent="0.2"/>
    <row r="4872" s="327" customFormat="1" x14ac:dyDescent="0.2"/>
    <row r="4873" s="327" customFormat="1" x14ac:dyDescent="0.2"/>
    <row r="4874" s="327" customFormat="1" x14ac:dyDescent="0.2"/>
    <row r="4875" s="327" customFormat="1" x14ac:dyDescent="0.2"/>
    <row r="4876" s="327" customFormat="1" x14ac:dyDescent="0.2"/>
    <row r="4877" s="327" customFormat="1" x14ac:dyDescent="0.2"/>
    <row r="4878" s="327" customFormat="1" x14ac:dyDescent="0.2"/>
    <row r="4879" s="327" customFormat="1" x14ac:dyDescent="0.2"/>
    <row r="4880" s="327" customFormat="1" x14ac:dyDescent="0.2"/>
    <row r="4881" s="327" customFormat="1" x14ac:dyDescent="0.2"/>
    <row r="4882" s="327" customFormat="1" x14ac:dyDescent="0.2"/>
    <row r="4883" s="327" customFormat="1" x14ac:dyDescent="0.2"/>
    <row r="4884" s="327" customFormat="1" x14ac:dyDescent="0.2"/>
    <row r="4885" s="327" customFormat="1" x14ac:dyDescent="0.2"/>
    <row r="4886" s="327" customFormat="1" x14ac:dyDescent="0.2"/>
    <row r="4887" s="327" customFormat="1" x14ac:dyDescent="0.2"/>
    <row r="4888" s="327" customFormat="1" x14ac:dyDescent="0.2"/>
    <row r="4889" s="327" customFormat="1" x14ac:dyDescent="0.2"/>
    <row r="4890" s="327" customFormat="1" x14ac:dyDescent="0.2"/>
    <row r="4891" s="327" customFormat="1" x14ac:dyDescent="0.2"/>
    <row r="4892" s="327" customFormat="1" x14ac:dyDescent="0.2"/>
    <row r="4893" s="327" customFormat="1" x14ac:dyDescent="0.2"/>
    <row r="4894" s="327" customFormat="1" x14ac:dyDescent="0.2"/>
    <row r="4895" s="327" customFormat="1" x14ac:dyDescent="0.2"/>
    <row r="4896" s="327" customFormat="1" x14ac:dyDescent="0.2"/>
    <row r="4897" s="327" customFormat="1" x14ac:dyDescent="0.2"/>
    <row r="4898" s="327" customFormat="1" x14ac:dyDescent="0.2"/>
    <row r="4899" s="327" customFormat="1" x14ac:dyDescent="0.2"/>
    <row r="4900" s="327" customFormat="1" x14ac:dyDescent="0.2"/>
    <row r="4901" s="327" customFormat="1" x14ac:dyDescent="0.2"/>
    <row r="4902" s="327" customFormat="1" x14ac:dyDescent="0.2"/>
    <row r="4903" s="327" customFormat="1" x14ac:dyDescent="0.2"/>
    <row r="4904" s="327" customFormat="1" x14ac:dyDescent="0.2"/>
    <row r="4905" s="327" customFormat="1" x14ac:dyDescent="0.2"/>
    <row r="4906" s="327" customFormat="1" x14ac:dyDescent="0.2"/>
    <row r="4907" s="327" customFormat="1" x14ac:dyDescent="0.2"/>
    <row r="4908" s="327" customFormat="1" x14ac:dyDescent="0.2"/>
    <row r="4909" s="327" customFormat="1" x14ac:dyDescent="0.2"/>
    <row r="4910" s="327" customFormat="1" x14ac:dyDescent="0.2"/>
    <row r="4911" s="327" customFormat="1" x14ac:dyDescent="0.2"/>
    <row r="4912" s="327" customFormat="1" x14ac:dyDescent="0.2"/>
    <row r="4913" s="327" customFormat="1" x14ac:dyDescent="0.2"/>
    <row r="4914" s="327" customFormat="1" x14ac:dyDescent="0.2"/>
    <row r="4915" s="327" customFormat="1" x14ac:dyDescent="0.2"/>
    <row r="4916" s="327" customFormat="1" x14ac:dyDescent="0.2"/>
    <row r="4917" s="327" customFormat="1" x14ac:dyDescent="0.2"/>
    <row r="4918" s="327" customFormat="1" x14ac:dyDescent="0.2"/>
    <row r="4919" s="327" customFormat="1" x14ac:dyDescent="0.2"/>
    <row r="4920" s="327" customFormat="1" x14ac:dyDescent="0.2"/>
    <row r="4921" s="327" customFormat="1" x14ac:dyDescent="0.2"/>
    <row r="4922" s="327" customFormat="1" x14ac:dyDescent="0.2"/>
    <row r="4923" s="327" customFormat="1" x14ac:dyDescent="0.2"/>
    <row r="4924" s="327" customFormat="1" x14ac:dyDescent="0.2"/>
    <row r="4925" s="327" customFormat="1" x14ac:dyDescent="0.2"/>
    <row r="4926" s="327" customFormat="1" x14ac:dyDescent="0.2"/>
    <row r="4927" s="327" customFormat="1" x14ac:dyDescent="0.2"/>
    <row r="4928" s="327" customFormat="1" x14ac:dyDescent="0.2"/>
    <row r="4929" s="327" customFormat="1" x14ac:dyDescent="0.2"/>
    <row r="4930" s="327" customFormat="1" x14ac:dyDescent="0.2"/>
    <row r="4931" s="327" customFormat="1" x14ac:dyDescent="0.2"/>
    <row r="4932" s="327" customFormat="1" x14ac:dyDescent="0.2"/>
    <row r="4933" s="327" customFormat="1" x14ac:dyDescent="0.2"/>
    <row r="4934" s="327" customFormat="1" x14ac:dyDescent="0.2"/>
    <row r="4935" s="327" customFormat="1" x14ac:dyDescent="0.2"/>
    <row r="4936" s="327" customFormat="1" x14ac:dyDescent="0.2"/>
    <row r="4937" s="327" customFormat="1" x14ac:dyDescent="0.2"/>
    <row r="4938" s="327" customFormat="1" x14ac:dyDescent="0.2"/>
    <row r="4939" s="327" customFormat="1" x14ac:dyDescent="0.2"/>
    <row r="4940" s="327" customFormat="1" x14ac:dyDescent="0.2"/>
    <row r="4941" s="327" customFormat="1" x14ac:dyDescent="0.2"/>
    <row r="4942" s="327" customFormat="1" x14ac:dyDescent="0.2"/>
    <row r="4943" s="327" customFormat="1" x14ac:dyDescent="0.2"/>
    <row r="4944" s="327" customFormat="1" x14ac:dyDescent="0.2"/>
    <row r="4945" s="327" customFormat="1" x14ac:dyDescent="0.2"/>
    <row r="4946" s="327" customFormat="1" x14ac:dyDescent="0.2"/>
    <row r="4947" s="327" customFormat="1" x14ac:dyDescent="0.2"/>
    <row r="4948" s="327" customFormat="1" x14ac:dyDescent="0.2"/>
    <row r="4949" s="327" customFormat="1" x14ac:dyDescent="0.2"/>
    <row r="4950" s="327" customFormat="1" x14ac:dyDescent="0.2"/>
    <row r="4951" s="327" customFormat="1" x14ac:dyDescent="0.2"/>
    <row r="4952" s="327" customFormat="1" x14ac:dyDescent="0.2"/>
    <row r="4953" s="327" customFormat="1" x14ac:dyDescent="0.2"/>
    <row r="4954" s="327" customFormat="1" x14ac:dyDescent="0.2"/>
    <row r="4955" s="327" customFormat="1" x14ac:dyDescent="0.2"/>
    <row r="4956" s="327" customFormat="1" x14ac:dyDescent="0.2"/>
    <row r="4957" s="327" customFormat="1" x14ac:dyDescent="0.2"/>
    <row r="4958" s="327" customFormat="1" x14ac:dyDescent="0.2"/>
    <row r="4959" s="327" customFormat="1" x14ac:dyDescent="0.2"/>
    <row r="4960" s="327" customFormat="1" x14ac:dyDescent="0.2"/>
    <row r="4961" s="327" customFormat="1" x14ac:dyDescent="0.2"/>
    <row r="4962" s="327" customFormat="1" x14ac:dyDescent="0.2"/>
    <row r="4963" s="327" customFormat="1" x14ac:dyDescent="0.2"/>
    <row r="4964" s="327" customFormat="1" x14ac:dyDescent="0.2"/>
    <row r="4965" s="327" customFormat="1" x14ac:dyDescent="0.2"/>
    <row r="4966" s="327" customFormat="1" x14ac:dyDescent="0.2"/>
    <row r="4967" s="327" customFormat="1" x14ac:dyDescent="0.2"/>
    <row r="4968" s="327" customFormat="1" x14ac:dyDescent="0.2"/>
    <row r="4969" s="327" customFormat="1" x14ac:dyDescent="0.2"/>
    <row r="4970" s="327" customFormat="1" x14ac:dyDescent="0.2"/>
    <row r="4971" s="327" customFormat="1" x14ac:dyDescent="0.2"/>
    <row r="4972" s="327" customFormat="1" x14ac:dyDescent="0.2"/>
    <row r="4973" s="327" customFormat="1" x14ac:dyDescent="0.2"/>
    <row r="4974" s="327" customFormat="1" x14ac:dyDescent="0.2"/>
    <row r="4975" s="327" customFormat="1" x14ac:dyDescent="0.2"/>
    <row r="4976" s="327" customFormat="1" x14ac:dyDescent="0.2"/>
    <row r="4977" s="327" customFormat="1" x14ac:dyDescent="0.2"/>
    <row r="4978" s="327" customFormat="1" x14ac:dyDescent="0.2"/>
    <row r="4979" s="327" customFormat="1" x14ac:dyDescent="0.2"/>
    <row r="4980" s="327" customFormat="1" x14ac:dyDescent="0.2"/>
    <row r="4981" s="327" customFormat="1" x14ac:dyDescent="0.2"/>
    <row r="4982" s="327" customFormat="1" x14ac:dyDescent="0.2"/>
    <row r="4983" s="327" customFormat="1" x14ac:dyDescent="0.2"/>
    <row r="4984" s="327" customFormat="1" x14ac:dyDescent="0.2"/>
    <row r="4985" s="327" customFormat="1" x14ac:dyDescent="0.2"/>
    <row r="4986" s="327" customFormat="1" x14ac:dyDescent="0.2"/>
    <row r="4987" s="327" customFormat="1" x14ac:dyDescent="0.2"/>
    <row r="4988" s="327" customFormat="1" x14ac:dyDescent="0.2"/>
    <row r="4989" s="327" customFormat="1" x14ac:dyDescent="0.2"/>
    <row r="4990" s="327" customFormat="1" x14ac:dyDescent="0.2"/>
    <row r="4991" s="327" customFormat="1" x14ac:dyDescent="0.2"/>
    <row r="4992" s="327" customFormat="1" x14ac:dyDescent="0.2"/>
    <row r="4993" s="327" customFormat="1" x14ac:dyDescent="0.2"/>
    <row r="4994" s="327" customFormat="1" x14ac:dyDescent="0.2"/>
    <row r="4995" s="327" customFormat="1" x14ac:dyDescent="0.2"/>
    <row r="4996" s="327" customFormat="1" x14ac:dyDescent="0.2"/>
    <row r="4997" s="327" customFormat="1" x14ac:dyDescent="0.2"/>
    <row r="4998" s="327" customFormat="1" x14ac:dyDescent="0.2"/>
    <row r="4999" s="327" customFormat="1" x14ac:dyDescent="0.2"/>
    <row r="5000" s="327" customFormat="1" x14ac:dyDescent="0.2"/>
    <row r="5001" s="327" customFormat="1" x14ac:dyDescent="0.2"/>
    <row r="5002" s="327" customFormat="1" x14ac:dyDescent="0.2"/>
    <row r="5003" s="327" customFormat="1" x14ac:dyDescent="0.2"/>
    <row r="5004" s="327" customFormat="1" x14ac:dyDescent="0.2"/>
    <row r="5005" s="327" customFormat="1" x14ac:dyDescent="0.2"/>
    <row r="5006" s="327" customFormat="1" x14ac:dyDescent="0.2"/>
    <row r="5007" s="327" customFormat="1" x14ac:dyDescent="0.2"/>
    <row r="5008" s="327" customFormat="1" x14ac:dyDescent="0.2"/>
    <row r="5009" s="327" customFormat="1" x14ac:dyDescent="0.2"/>
    <row r="5010" s="327" customFormat="1" x14ac:dyDescent="0.2"/>
    <row r="5011" s="327" customFormat="1" x14ac:dyDescent="0.2"/>
    <row r="5012" s="327" customFormat="1" x14ac:dyDescent="0.2"/>
    <row r="5013" s="327" customFormat="1" x14ac:dyDescent="0.2"/>
    <row r="5014" s="327" customFormat="1" x14ac:dyDescent="0.2"/>
    <row r="5015" s="327" customFormat="1" x14ac:dyDescent="0.2"/>
    <row r="5016" s="327" customFormat="1" x14ac:dyDescent="0.2"/>
    <row r="5017" s="327" customFormat="1" x14ac:dyDescent="0.2"/>
    <row r="5018" s="327" customFormat="1" x14ac:dyDescent="0.2"/>
    <row r="5019" s="327" customFormat="1" x14ac:dyDescent="0.2"/>
    <row r="5020" s="327" customFormat="1" x14ac:dyDescent="0.2"/>
    <row r="5021" s="327" customFormat="1" x14ac:dyDescent="0.2"/>
    <row r="5022" s="327" customFormat="1" x14ac:dyDescent="0.2"/>
    <row r="5023" s="327" customFormat="1" x14ac:dyDescent="0.2"/>
    <row r="5024" s="327" customFormat="1" x14ac:dyDescent="0.2"/>
    <row r="5025" s="327" customFormat="1" x14ac:dyDescent="0.2"/>
    <row r="5026" s="327" customFormat="1" x14ac:dyDescent="0.2"/>
    <row r="5027" s="327" customFormat="1" x14ac:dyDescent="0.2"/>
    <row r="5028" s="327" customFormat="1" x14ac:dyDescent="0.2"/>
    <row r="5029" s="327" customFormat="1" x14ac:dyDescent="0.2"/>
    <row r="5030" s="327" customFormat="1" x14ac:dyDescent="0.2"/>
    <row r="5031" s="327" customFormat="1" x14ac:dyDescent="0.2"/>
    <row r="5032" s="327" customFormat="1" x14ac:dyDescent="0.2"/>
    <row r="5033" s="327" customFormat="1" x14ac:dyDescent="0.2"/>
    <row r="5034" s="327" customFormat="1" x14ac:dyDescent="0.2"/>
    <row r="5035" s="327" customFormat="1" x14ac:dyDescent="0.2"/>
    <row r="5036" s="327" customFormat="1" x14ac:dyDescent="0.2"/>
    <row r="5037" s="327" customFormat="1" x14ac:dyDescent="0.2"/>
    <row r="5038" s="327" customFormat="1" x14ac:dyDescent="0.2"/>
    <row r="5039" s="327" customFormat="1" x14ac:dyDescent="0.2"/>
    <row r="5040" s="327" customFormat="1" x14ac:dyDescent="0.2"/>
    <row r="5041" s="327" customFormat="1" x14ac:dyDescent="0.2"/>
    <row r="5042" s="327" customFormat="1" x14ac:dyDescent="0.2"/>
    <row r="5043" s="327" customFormat="1" x14ac:dyDescent="0.2"/>
    <row r="5044" s="327" customFormat="1" x14ac:dyDescent="0.2"/>
    <row r="5045" s="327" customFormat="1" x14ac:dyDescent="0.2"/>
    <row r="5046" s="327" customFormat="1" x14ac:dyDescent="0.2"/>
    <row r="5047" s="327" customFormat="1" x14ac:dyDescent="0.2"/>
    <row r="5048" s="327" customFormat="1" x14ac:dyDescent="0.2"/>
    <row r="5049" s="327" customFormat="1" x14ac:dyDescent="0.2"/>
    <row r="5050" s="327" customFormat="1" x14ac:dyDescent="0.2"/>
    <row r="5051" s="327" customFormat="1" x14ac:dyDescent="0.2"/>
    <row r="5052" s="327" customFormat="1" x14ac:dyDescent="0.2"/>
    <row r="5053" s="327" customFormat="1" x14ac:dyDescent="0.2"/>
    <row r="5054" s="327" customFormat="1" x14ac:dyDescent="0.2"/>
    <row r="5055" s="327" customFormat="1" x14ac:dyDescent="0.2"/>
    <row r="5056" s="327" customFormat="1" x14ac:dyDescent="0.2"/>
    <row r="5057" s="327" customFormat="1" x14ac:dyDescent="0.2"/>
    <row r="5058" s="327" customFormat="1" x14ac:dyDescent="0.2"/>
    <row r="5059" s="327" customFormat="1" x14ac:dyDescent="0.2"/>
    <row r="5060" s="327" customFormat="1" x14ac:dyDescent="0.2"/>
    <row r="5061" s="327" customFormat="1" x14ac:dyDescent="0.2"/>
    <row r="5062" s="327" customFormat="1" x14ac:dyDescent="0.2"/>
    <row r="5063" s="327" customFormat="1" x14ac:dyDescent="0.2"/>
    <row r="5064" s="327" customFormat="1" x14ac:dyDescent="0.2"/>
    <row r="5065" s="327" customFormat="1" x14ac:dyDescent="0.2"/>
    <row r="5066" s="327" customFormat="1" x14ac:dyDescent="0.2"/>
    <row r="5067" s="327" customFormat="1" x14ac:dyDescent="0.2"/>
    <row r="5068" s="327" customFormat="1" x14ac:dyDescent="0.2"/>
    <row r="5069" s="327" customFormat="1" x14ac:dyDescent="0.2"/>
    <row r="5070" s="327" customFormat="1" x14ac:dyDescent="0.2"/>
    <row r="5071" s="327" customFormat="1" x14ac:dyDescent="0.2"/>
    <row r="5072" s="327" customFormat="1" x14ac:dyDescent="0.2"/>
    <row r="5073" s="327" customFormat="1" x14ac:dyDescent="0.2"/>
    <row r="5074" s="327" customFormat="1" x14ac:dyDescent="0.2"/>
    <row r="5075" s="327" customFormat="1" x14ac:dyDescent="0.2"/>
    <row r="5076" s="327" customFormat="1" x14ac:dyDescent="0.2"/>
    <row r="5077" s="327" customFormat="1" x14ac:dyDescent="0.2"/>
    <row r="5078" s="327" customFormat="1" x14ac:dyDescent="0.2"/>
    <row r="5079" s="327" customFormat="1" x14ac:dyDescent="0.2"/>
    <row r="5080" s="327" customFormat="1" x14ac:dyDescent="0.2"/>
    <row r="5081" s="327" customFormat="1" x14ac:dyDescent="0.2"/>
    <row r="5082" s="327" customFormat="1" x14ac:dyDescent="0.2"/>
    <row r="5083" s="327" customFormat="1" x14ac:dyDescent="0.2"/>
    <row r="5084" s="327" customFormat="1" x14ac:dyDescent="0.2"/>
    <row r="5085" s="327" customFormat="1" x14ac:dyDescent="0.2"/>
    <row r="5086" s="327" customFormat="1" x14ac:dyDescent="0.2"/>
    <row r="5087" s="327" customFormat="1" x14ac:dyDescent="0.2"/>
    <row r="5088" s="327" customFormat="1" x14ac:dyDescent="0.2"/>
    <row r="5089" s="327" customFormat="1" x14ac:dyDescent="0.2"/>
    <row r="5090" s="327" customFormat="1" x14ac:dyDescent="0.2"/>
    <row r="5091" s="327" customFormat="1" x14ac:dyDescent="0.2"/>
    <row r="5092" s="327" customFormat="1" x14ac:dyDescent="0.2"/>
    <row r="5093" s="327" customFormat="1" x14ac:dyDescent="0.2"/>
    <row r="5094" s="327" customFormat="1" x14ac:dyDescent="0.2"/>
    <row r="5095" s="327" customFormat="1" x14ac:dyDescent="0.2"/>
    <row r="5096" s="327" customFormat="1" x14ac:dyDescent="0.2"/>
    <row r="5097" s="327" customFormat="1" x14ac:dyDescent="0.2"/>
    <row r="5098" s="327" customFormat="1" x14ac:dyDescent="0.2"/>
    <row r="5099" s="327" customFormat="1" x14ac:dyDescent="0.2"/>
    <row r="5100" s="327" customFormat="1" x14ac:dyDescent="0.2"/>
    <row r="5101" s="327" customFormat="1" x14ac:dyDescent="0.2"/>
    <row r="5102" s="327" customFormat="1" x14ac:dyDescent="0.2"/>
    <row r="5103" s="327" customFormat="1" x14ac:dyDescent="0.2"/>
    <row r="5104" s="327" customFormat="1" x14ac:dyDescent="0.2"/>
    <row r="5105" s="327" customFormat="1" x14ac:dyDescent="0.2"/>
    <row r="5106" s="327" customFormat="1" x14ac:dyDescent="0.2"/>
    <row r="5107" s="327" customFormat="1" x14ac:dyDescent="0.2"/>
    <row r="5108" s="327" customFormat="1" x14ac:dyDescent="0.2"/>
    <row r="5109" s="327" customFormat="1" x14ac:dyDescent="0.2"/>
    <row r="5110" s="327" customFormat="1" x14ac:dyDescent="0.2"/>
    <row r="5111" s="327" customFormat="1" x14ac:dyDescent="0.2"/>
    <row r="5112" s="327" customFormat="1" x14ac:dyDescent="0.2"/>
    <row r="5113" s="327" customFormat="1" x14ac:dyDescent="0.2"/>
    <row r="5114" s="327" customFormat="1" x14ac:dyDescent="0.2"/>
    <row r="5115" s="327" customFormat="1" x14ac:dyDescent="0.2"/>
    <row r="5116" s="327" customFormat="1" x14ac:dyDescent="0.2"/>
    <row r="5117" s="327" customFormat="1" x14ac:dyDescent="0.2"/>
    <row r="5118" s="327" customFormat="1" x14ac:dyDescent="0.2"/>
    <row r="5119" s="327" customFormat="1" x14ac:dyDescent="0.2"/>
    <row r="5120" s="327" customFormat="1" x14ac:dyDescent="0.2"/>
    <row r="5121" s="327" customFormat="1" x14ac:dyDescent="0.2"/>
    <row r="5122" s="327" customFormat="1" x14ac:dyDescent="0.2"/>
    <row r="5123" s="327" customFormat="1" x14ac:dyDescent="0.2"/>
    <row r="5124" s="327" customFormat="1" x14ac:dyDescent="0.2"/>
    <row r="5125" s="327" customFormat="1" x14ac:dyDescent="0.2"/>
    <row r="5126" s="327" customFormat="1" x14ac:dyDescent="0.2"/>
    <row r="5127" s="327" customFormat="1" x14ac:dyDescent="0.2"/>
    <row r="5128" s="327" customFormat="1" x14ac:dyDescent="0.2"/>
    <row r="5129" s="327" customFormat="1" x14ac:dyDescent="0.2"/>
    <row r="5130" s="327" customFormat="1" x14ac:dyDescent="0.2"/>
    <row r="5131" s="327" customFormat="1" x14ac:dyDescent="0.2"/>
    <row r="5132" s="327" customFormat="1" x14ac:dyDescent="0.2"/>
    <row r="5133" s="327" customFormat="1" x14ac:dyDescent="0.2"/>
    <row r="5134" s="327" customFormat="1" x14ac:dyDescent="0.2"/>
    <row r="5135" s="327" customFormat="1" x14ac:dyDescent="0.2"/>
    <row r="5136" s="327" customFormat="1" x14ac:dyDescent="0.2"/>
    <row r="5137" s="327" customFormat="1" x14ac:dyDescent="0.2"/>
    <row r="5138" s="327" customFormat="1" x14ac:dyDescent="0.2"/>
    <row r="5139" s="327" customFormat="1" x14ac:dyDescent="0.2"/>
    <row r="5140" s="327" customFormat="1" x14ac:dyDescent="0.2"/>
    <row r="5141" s="327" customFormat="1" x14ac:dyDescent="0.2"/>
    <row r="5142" s="327" customFormat="1" x14ac:dyDescent="0.2"/>
    <row r="5143" s="327" customFormat="1" x14ac:dyDescent="0.2"/>
    <row r="5144" s="327" customFormat="1" x14ac:dyDescent="0.2"/>
    <row r="5145" s="327" customFormat="1" x14ac:dyDescent="0.2"/>
    <row r="5146" s="327" customFormat="1" x14ac:dyDescent="0.2"/>
    <row r="5147" s="327" customFormat="1" x14ac:dyDescent="0.2"/>
    <row r="5148" s="327" customFormat="1" x14ac:dyDescent="0.2"/>
    <row r="5149" s="327" customFormat="1" x14ac:dyDescent="0.2"/>
    <row r="5150" s="327" customFormat="1" x14ac:dyDescent="0.2"/>
    <row r="5151" s="327" customFormat="1" x14ac:dyDescent="0.2"/>
    <row r="5152" s="327" customFormat="1" x14ac:dyDescent="0.2"/>
    <row r="5153" s="327" customFormat="1" x14ac:dyDescent="0.2"/>
    <row r="5154" s="327" customFormat="1" x14ac:dyDescent="0.2"/>
    <row r="5155" s="327" customFormat="1" x14ac:dyDescent="0.2"/>
    <row r="5156" s="327" customFormat="1" x14ac:dyDescent="0.2"/>
    <row r="5157" s="327" customFormat="1" x14ac:dyDescent="0.2"/>
    <row r="5158" s="327" customFormat="1" x14ac:dyDescent="0.2"/>
    <row r="5159" s="327" customFormat="1" x14ac:dyDescent="0.2"/>
    <row r="5160" s="327" customFormat="1" x14ac:dyDescent="0.2"/>
    <row r="5161" s="327" customFormat="1" x14ac:dyDescent="0.2"/>
    <row r="5162" s="327" customFormat="1" x14ac:dyDescent="0.2"/>
    <row r="5163" s="327" customFormat="1" x14ac:dyDescent="0.2"/>
    <row r="5164" s="327" customFormat="1" x14ac:dyDescent="0.2"/>
    <row r="5165" s="327" customFormat="1" x14ac:dyDescent="0.2"/>
    <row r="5166" s="327" customFormat="1" x14ac:dyDescent="0.2"/>
    <row r="5167" s="327" customFormat="1" x14ac:dyDescent="0.2"/>
    <row r="5168" s="327" customFormat="1" x14ac:dyDescent="0.2"/>
    <row r="5169" s="327" customFormat="1" x14ac:dyDescent="0.2"/>
    <row r="5170" s="327" customFormat="1" x14ac:dyDescent="0.2"/>
    <row r="5171" s="327" customFormat="1" x14ac:dyDescent="0.2"/>
    <row r="5172" s="327" customFormat="1" x14ac:dyDescent="0.2"/>
    <row r="5173" s="327" customFormat="1" x14ac:dyDescent="0.2"/>
    <row r="5174" s="327" customFormat="1" x14ac:dyDescent="0.2"/>
    <row r="5175" s="327" customFormat="1" x14ac:dyDescent="0.2"/>
    <row r="5176" s="327" customFormat="1" x14ac:dyDescent="0.2"/>
    <row r="5177" s="327" customFormat="1" x14ac:dyDescent="0.2"/>
    <row r="5178" s="327" customFormat="1" x14ac:dyDescent="0.2"/>
    <row r="5179" s="327" customFormat="1" x14ac:dyDescent="0.2"/>
    <row r="5180" s="327" customFormat="1" x14ac:dyDescent="0.2"/>
    <row r="5181" s="327" customFormat="1" x14ac:dyDescent="0.2"/>
    <row r="5182" s="327" customFormat="1" x14ac:dyDescent="0.2"/>
    <row r="5183" s="327" customFormat="1" x14ac:dyDescent="0.2"/>
    <row r="5184" s="327" customFormat="1" x14ac:dyDescent="0.2"/>
    <row r="5185" s="327" customFormat="1" x14ac:dyDescent="0.2"/>
    <row r="5186" s="327" customFormat="1" x14ac:dyDescent="0.2"/>
    <row r="5187" s="327" customFormat="1" x14ac:dyDescent="0.2"/>
    <row r="5188" s="327" customFormat="1" x14ac:dyDescent="0.2"/>
    <row r="5189" s="327" customFormat="1" x14ac:dyDescent="0.2"/>
    <row r="5190" s="327" customFormat="1" x14ac:dyDescent="0.2"/>
    <row r="5191" s="327" customFormat="1" x14ac:dyDescent="0.2"/>
    <row r="5192" s="327" customFormat="1" x14ac:dyDescent="0.2"/>
    <row r="5193" s="327" customFormat="1" x14ac:dyDescent="0.2"/>
    <row r="5194" s="327" customFormat="1" x14ac:dyDescent="0.2"/>
    <row r="5195" s="327" customFormat="1" x14ac:dyDescent="0.2"/>
    <row r="5196" s="327" customFormat="1" x14ac:dyDescent="0.2"/>
    <row r="5197" s="327" customFormat="1" x14ac:dyDescent="0.2"/>
    <row r="5198" s="327" customFormat="1" x14ac:dyDescent="0.2"/>
    <row r="5199" s="327" customFormat="1" x14ac:dyDescent="0.2"/>
    <row r="5200" s="327" customFormat="1" x14ac:dyDescent="0.2"/>
    <row r="5201" s="327" customFormat="1" x14ac:dyDescent="0.2"/>
    <row r="5202" s="327" customFormat="1" x14ac:dyDescent="0.2"/>
    <row r="5203" s="327" customFormat="1" x14ac:dyDescent="0.2"/>
    <row r="5204" s="327" customFormat="1" x14ac:dyDescent="0.2"/>
    <row r="5205" s="327" customFormat="1" x14ac:dyDescent="0.2"/>
    <row r="5206" s="327" customFormat="1" x14ac:dyDescent="0.2"/>
    <row r="5207" s="327" customFormat="1" x14ac:dyDescent="0.2"/>
    <row r="5208" s="327" customFormat="1" x14ac:dyDescent="0.2"/>
    <row r="5209" s="327" customFormat="1" x14ac:dyDescent="0.2"/>
    <row r="5210" s="327" customFormat="1" x14ac:dyDescent="0.2"/>
    <row r="5211" s="327" customFormat="1" x14ac:dyDescent="0.2"/>
    <row r="5212" s="327" customFormat="1" x14ac:dyDescent="0.2"/>
    <row r="5213" s="327" customFormat="1" x14ac:dyDescent="0.2"/>
    <row r="5214" s="327" customFormat="1" x14ac:dyDescent="0.2"/>
    <row r="5215" s="327" customFormat="1" x14ac:dyDescent="0.2"/>
    <row r="5216" s="327" customFormat="1" x14ac:dyDescent="0.2"/>
    <row r="5217" s="327" customFormat="1" x14ac:dyDescent="0.2"/>
    <row r="5218" s="327" customFormat="1" x14ac:dyDescent="0.2"/>
    <row r="5219" s="327" customFormat="1" x14ac:dyDescent="0.2"/>
    <row r="5220" s="327" customFormat="1" x14ac:dyDescent="0.2"/>
    <row r="5221" s="327" customFormat="1" x14ac:dyDescent="0.2"/>
    <row r="5222" s="327" customFormat="1" x14ac:dyDescent="0.2"/>
    <row r="5223" s="327" customFormat="1" x14ac:dyDescent="0.2"/>
    <row r="5224" s="327" customFormat="1" x14ac:dyDescent="0.2"/>
    <row r="5225" s="327" customFormat="1" x14ac:dyDescent="0.2"/>
    <row r="5226" s="327" customFormat="1" x14ac:dyDescent="0.2"/>
    <row r="5227" s="327" customFormat="1" x14ac:dyDescent="0.2"/>
    <row r="5228" s="327" customFormat="1" x14ac:dyDescent="0.2"/>
    <row r="5229" s="327" customFormat="1" x14ac:dyDescent="0.2"/>
    <row r="5230" s="327" customFormat="1" x14ac:dyDescent="0.2"/>
    <row r="5231" s="327" customFormat="1" x14ac:dyDescent="0.2"/>
    <row r="5232" s="327" customFormat="1" x14ac:dyDescent="0.2"/>
    <row r="5233" s="327" customFormat="1" x14ac:dyDescent="0.2"/>
    <row r="5234" s="327" customFormat="1" x14ac:dyDescent="0.2"/>
    <row r="5235" s="327" customFormat="1" x14ac:dyDescent="0.2"/>
    <row r="5236" s="327" customFormat="1" x14ac:dyDescent="0.2"/>
    <row r="5237" s="327" customFormat="1" x14ac:dyDescent="0.2"/>
    <row r="5238" s="327" customFormat="1" x14ac:dyDescent="0.2"/>
    <row r="5239" s="327" customFormat="1" x14ac:dyDescent="0.2"/>
    <row r="5240" s="327" customFormat="1" x14ac:dyDescent="0.2"/>
    <row r="5241" s="327" customFormat="1" x14ac:dyDescent="0.2"/>
    <row r="5242" s="327" customFormat="1" x14ac:dyDescent="0.2"/>
    <row r="5243" s="327" customFormat="1" x14ac:dyDescent="0.2"/>
    <row r="5244" s="327" customFormat="1" x14ac:dyDescent="0.2"/>
    <row r="5245" s="327" customFormat="1" x14ac:dyDescent="0.2"/>
    <row r="5246" s="327" customFormat="1" x14ac:dyDescent="0.2"/>
    <row r="5247" s="327" customFormat="1" x14ac:dyDescent="0.2"/>
    <row r="5248" s="327" customFormat="1" x14ac:dyDescent="0.2"/>
    <row r="5249" s="327" customFormat="1" x14ac:dyDescent="0.2"/>
    <row r="5250" s="327" customFormat="1" x14ac:dyDescent="0.2"/>
    <row r="5251" s="327" customFormat="1" x14ac:dyDescent="0.2"/>
    <row r="5252" s="327" customFormat="1" x14ac:dyDescent="0.2"/>
    <row r="5253" s="327" customFormat="1" x14ac:dyDescent="0.2"/>
    <row r="5254" s="327" customFormat="1" x14ac:dyDescent="0.2"/>
    <row r="5255" s="327" customFormat="1" x14ac:dyDescent="0.2"/>
    <row r="5256" s="327" customFormat="1" x14ac:dyDescent="0.2"/>
    <row r="5257" s="327" customFormat="1" x14ac:dyDescent="0.2"/>
    <row r="5258" s="327" customFormat="1" x14ac:dyDescent="0.2"/>
    <row r="5259" s="327" customFormat="1" x14ac:dyDescent="0.2"/>
    <row r="5260" s="327" customFormat="1" x14ac:dyDescent="0.2"/>
    <row r="5261" s="327" customFormat="1" x14ac:dyDescent="0.2"/>
    <row r="5262" s="327" customFormat="1" x14ac:dyDescent="0.2"/>
    <row r="5263" s="327" customFormat="1" x14ac:dyDescent="0.2"/>
    <row r="5264" s="327" customFormat="1" x14ac:dyDescent="0.2"/>
    <row r="5265" s="327" customFormat="1" x14ac:dyDescent="0.2"/>
    <row r="5266" s="327" customFormat="1" x14ac:dyDescent="0.2"/>
    <row r="5267" s="327" customFormat="1" x14ac:dyDescent="0.2"/>
    <row r="5268" s="327" customFormat="1" x14ac:dyDescent="0.2"/>
    <row r="5269" s="327" customFormat="1" x14ac:dyDescent="0.2"/>
    <row r="5270" s="327" customFormat="1" x14ac:dyDescent="0.2"/>
    <row r="5271" s="327" customFormat="1" x14ac:dyDescent="0.2"/>
    <row r="5272" s="327" customFormat="1" x14ac:dyDescent="0.2"/>
    <row r="5273" s="327" customFormat="1" x14ac:dyDescent="0.2"/>
    <row r="5274" s="327" customFormat="1" x14ac:dyDescent="0.2"/>
    <row r="5275" s="327" customFormat="1" x14ac:dyDescent="0.2"/>
    <row r="5276" s="327" customFormat="1" x14ac:dyDescent="0.2"/>
    <row r="5277" s="327" customFormat="1" x14ac:dyDescent="0.2"/>
    <row r="5278" s="327" customFormat="1" x14ac:dyDescent="0.2"/>
    <row r="5279" s="327" customFormat="1" x14ac:dyDescent="0.2"/>
    <row r="5280" s="327" customFormat="1" x14ac:dyDescent="0.2"/>
    <row r="5281" s="327" customFormat="1" x14ac:dyDescent="0.2"/>
    <row r="5282" s="327" customFormat="1" x14ac:dyDescent="0.2"/>
    <row r="5283" s="327" customFormat="1" x14ac:dyDescent="0.2"/>
    <row r="5284" s="327" customFormat="1" x14ac:dyDescent="0.2"/>
    <row r="5285" s="327" customFormat="1" x14ac:dyDescent="0.2"/>
    <row r="5286" s="327" customFormat="1" x14ac:dyDescent="0.2"/>
    <row r="5287" s="327" customFormat="1" x14ac:dyDescent="0.2"/>
    <row r="5288" s="327" customFormat="1" x14ac:dyDescent="0.2"/>
    <row r="5289" s="327" customFormat="1" x14ac:dyDescent="0.2"/>
    <row r="5290" s="327" customFormat="1" x14ac:dyDescent="0.2"/>
    <row r="5291" s="327" customFormat="1" x14ac:dyDescent="0.2"/>
    <row r="5292" s="327" customFormat="1" x14ac:dyDescent="0.2"/>
    <row r="5293" s="327" customFormat="1" x14ac:dyDescent="0.2"/>
    <row r="5294" s="327" customFormat="1" x14ac:dyDescent="0.2"/>
    <row r="5295" s="327" customFormat="1" x14ac:dyDescent="0.2"/>
    <row r="5296" s="327" customFormat="1" x14ac:dyDescent="0.2"/>
    <row r="5297" s="327" customFormat="1" x14ac:dyDescent="0.2"/>
    <row r="5298" s="327" customFormat="1" x14ac:dyDescent="0.2"/>
    <row r="5299" s="327" customFormat="1" x14ac:dyDescent="0.2"/>
    <row r="5300" s="327" customFormat="1" x14ac:dyDescent="0.2"/>
    <row r="5301" s="327" customFormat="1" x14ac:dyDescent="0.2"/>
    <row r="5302" s="327" customFormat="1" x14ac:dyDescent="0.2"/>
    <row r="5303" s="327" customFormat="1" x14ac:dyDescent="0.2"/>
    <row r="5304" s="327" customFormat="1" x14ac:dyDescent="0.2"/>
    <row r="5305" s="327" customFormat="1" x14ac:dyDescent="0.2"/>
    <row r="5306" s="327" customFormat="1" x14ac:dyDescent="0.2"/>
    <row r="5307" s="327" customFormat="1" x14ac:dyDescent="0.2"/>
    <row r="5308" s="327" customFormat="1" x14ac:dyDescent="0.2"/>
    <row r="5309" s="327" customFormat="1" x14ac:dyDescent="0.2"/>
    <row r="5310" s="327" customFormat="1" x14ac:dyDescent="0.2"/>
    <row r="5311" s="327" customFormat="1" x14ac:dyDescent="0.2"/>
    <row r="5312" s="327" customFormat="1" x14ac:dyDescent="0.2"/>
    <row r="5313" s="327" customFormat="1" x14ac:dyDescent="0.2"/>
    <row r="5314" s="327" customFormat="1" x14ac:dyDescent="0.2"/>
    <row r="5315" s="327" customFormat="1" x14ac:dyDescent="0.2"/>
    <row r="5316" s="327" customFormat="1" x14ac:dyDescent="0.2"/>
    <row r="5317" s="327" customFormat="1" x14ac:dyDescent="0.2"/>
    <row r="5318" s="327" customFormat="1" x14ac:dyDescent="0.2"/>
    <row r="5319" s="327" customFormat="1" x14ac:dyDescent="0.2"/>
    <row r="5320" s="327" customFormat="1" x14ac:dyDescent="0.2"/>
    <row r="5321" s="327" customFormat="1" x14ac:dyDescent="0.2"/>
    <row r="5322" s="327" customFormat="1" x14ac:dyDescent="0.2"/>
    <row r="5323" s="327" customFormat="1" x14ac:dyDescent="0.2"/>
    <row r="5324" s="327" customFormat="1" x14ac:dyDescent="0.2"/>
    <row r="5325" s="327" customFormat="1" x14ac:dyDescent="0.2"/>
    <row r="5326" s="327" customFormat="1" x14ac:dyDescent="0.2"/>
    <row r="5327" s="327" customFormat="1" x14ac:dyDescent="0.2"/>
    <row r="5328" s="327" customFormat="1" x14ac:dyDescent="0.2"/>
    <row r="5329" s="327" customFormat="1" x14ac:dyDescent="0.2"/>
    <row r="5330" s="327" customFormat="1" x14ac:dyDescent="0.2"/>
    <row r="5331" s="327" customFormat="1" x14ac:dyDescent="0.2"/>
    <row r="5332" s="327" customFormat="1" x14ac:dyDescent="0.2"/>
    <row r="5333" s="327" customFormat="1" x14ac:dyDescent="0.2"/>
    <row r="5334" s="327" customFormat="1" x14ac:dyDescent="0.2"/>
    <row r="5335" s="327" customFormat="1" x14ac:dyDescent="0.2"/>
    <row r="5336" s="327" customFormat="1" x14ac:dyDescent="0.2"/>
    <row r="5337" s="327" customFormat="1" x14ac:dyDescent="0.2"/>
    <row r="5338" s="327" customFormat="1" x14ac:dyDescent="0.2"/>
    <row r="5339" s="327" customFormat="1" x14ac:dyDescent="0.2"/>
    <row r="5340" s="327" customFormat="1" x14ac:dyDescent="0.2"/>
    <row r="5341" s="327" customFormat="1" x14ac:dyDescent="0.2"/>
    <row r="5342" s="327" customFormat="1" x14ac:dyDescent="0.2"/>
    <row r="5343" s="327" customFormat="1" x14ac:dyDescent="0.2"/>
    <row r="5344" s="327" customFormat="1" x14ac:dyDescent="0.2"/>
    <row r="5345" s="327" customFormat="1" x14ac:dyDescent="0.2"/>
    <row r="5346" s="327" customFormat="1" x14ac:dyDescent="0.2"/>
    <row r="5347" s="327" customFormat="1" x14ac:dyDescent="0.2"/>
    <row r="5348" s="327" customFormat="1" x14ac:dyDescent="0.2"/>
    <row r="5349" s="327" customFormat="1" x14ac:dyDescent="0.2"/>
    <row r="5350" s="327" customFormat="1" x14ac:dyDescent="0.2"/>
    <row r="5351" s="327" customFormat="1" x14ac:dyDescent="0.2"/>
    <row r="5352" s="327" customFormat="1" x14ac:dyDescent="0.2"/>
    <row r="5353" s="327" customFormat="1" x14ac:dyDescent="0.2"/>
    <row r="5354" s="327" customFormat="1" x14ac:dyDescent="0.2"/>
    <row r="5355" s="327" customFormat="1" x14ac:dyDescent="0.2"/>
    <row r="5356" s="327" customFormat="1" x14ac:dyDescent="0.2"/>
    <row r="5357" s="327" customFormat="1" x14ac:dyDescent="0.2"/>
    <row r="5358" s="327" customFormat="1" x14ac:dyDescent="0.2"/>
    <row r="5359" s="327" customFormat="1" x14ac:dyDescent="0.2"/>
    <row r="5360" s="327" customFormat="1" x14ac:dyDescent="0.2"/>
    <row r="5361" s="327" customFormat="1" x14ac:dyDescent="0.2"/>
    <row r="5362" s="327" customFormat="1" x14ac:dyDescent="0.2"/>
    <row r="5363" s="327" customFormat="1" x14ac:dyDescent="0.2"/>
    <row r="5364" s="327" customFormat="1" x14ac:dyDescent="0.2"/>
    <row r="5365" s="327" customFormat="1" x14ac:dyDescent="0.2"/>
    <row r="5366" s="327" customFormat="1" x14ac:dyDescent="0.2"/>
    <row r="5367" s="327" customFormat="1" x14ac:dyDescent="0.2"/>
    <row r="5368" s="327" customFormat="1" x14ac:dyDescent="0.2"/>
    <row r="5369" s="327" customFormat="1" x14ac:dyDescent="0.2"/>
    <row r="5370" s="327" customFormat="1" x14ac:dyDescent="0.2"/>
    <row r="5371" s="327" customFormat="1" x14ac:dyDescent="0.2"/>
    <row r="5372" s="327" customFormat="1" x14ac:dyDescent="0.2"/>
    <row r="5373" s="327" customFormat="1" x14ac:dyDescent="0.2"/>
    <row r="5374" s="327" customFormat="1" x14ac:dyDescent="0.2"/>
    <row r="5375" s="327" customFormat="1" x14ac:dyDescent="0.2"/>
    <row r="5376" s="327" customFormat="1" x14ac:dyDescent="0.2"/>
    <row r="5377" s="327" customFormat="1" x14ac:dyDescent="0.2"/>
    <row r="5378" s="327" customFormat="1" x14ac:dyDescent="0.2"/>
    <row r="5379" s="327" customFormat="1" x14ac:dyDescent="0.2"/>
    <row r="5380" s="327" customFormat="1" x14ac:dyDescent="0.2"/>
    <row r="5381" s="327" customFormat="1" x14ac:dyDescent="0.2"/>
    <row r="5382" s="327" customFormat="1" x14ac:dyDescent="0.2"/>
    <row r="5383" s="327" customFormat="1" x14ac:dyDescent="0.2"/>
    <row r="5384" s="327" customFormat="1" x14ac:dyDescent="0.2"/>
    <row r="5385" s="327" customFormat="1" x14ac:dyDescent="0.2"/>
    <row r="5386" s="327" customFormat="1" x14ac:dyDescent="0.2"/>
    <row r="5387" s="327" customFormat="1" x14ac:dyDescent="0.2"/>
    <row r="5388" s="327" customFormat="1" x14ac:dyDescent="0.2"/>
    <row r="5389" s="327" customFormat="1" x14ac:dyDescent="0.2"/>
    <row r="5390" s="327" customFormat="1" x14ac:dyDescent="0.2"/>
    <row r="5391" s="327" customFormat="1" x14ac:dyDescent="0.2"/>
    <row r="5392" s="327" customFormat="1" x14ac:dyDescent="0.2"/>
    <row r="5393" s="327" customFormat="1" x14ac:dyDescent="0.2"/>
    <row r="5394" s="327" customFormat="1" x14ac:dyDescent="0.2"/>
    <row r="5395" s="327" customFormat="1" x14ac:dyDescent="0.2"/>
    <row r="5396" s="327" customFormat="1" x14ac:dyDescent="0.2"/>
    <row r="5397" s="327" customFormat="1" x14ac:dyDescent="0.2"/>
    <row r="5398" s="327" customFormat="1" x14ac:dyDescent="0.2"/>
    <row r="5399" s="327" customFormat="1" x14ac:dyDescent="0.2"/>
    <row r="5400" s="327" customFormat="1" x14ac:dyDescent="0.2"/>
    <row r="5401" s="327" customFormat="1" x14ac:dyDescent="0.2"/>
    <row r="5402" s="327" customFormat="1" x14ac:dyDescent="0.2"/>
    <row r="5403" s="327" customFormat="1" x14ac:dyDescent="0.2"/>
    <row r="5404" s="327" customFormat="1" x14ac:dyDescent="0.2"/>
    <row r="5405" s="327" customFormat="1" x14ac:dyDescent="0.2"/>
    <row r="5406" s="327" customFormat="1" x14ac:dyDescent="0.2"/>
    <row r="5407" s="327" customFormat="1" x14ac:dyDescent="0.2"/>
    <row r="5408" s="327" customFormat="1" x14ac:dyDescent="0.2"/>
    <row r="5409" s="327" customFormat="1" x14ac:dyDescent="0.2"/>
    <row r="5410" s="327" customFormat="1" x14ac:dyDescent="0.2"/>
    <row r="5411" s="327" customFormat="1" x14ac:dyDescent="0.2"/>
    <row r="5412" s="327" customFormat="1" x14ac:dyDescent="0.2"/>
    <row r="5413" s="327" customFormat="1" x14ac:dyDescent="0.2"/>
    <row r="5414" s="327" customFormat="1" x14ac:dyDescent="0.2"/>
    <row r="5415" s="327" customFormat="1" x14ac:dyDescent="0.2"/>
    <row r="5416" s="327" customFormat="1" x14ac:dyDescent="0.2"/>
    <row r="5417" s="327" customFormat="1" x14ac:dyDescent="0.2"/>
    <row r="5418" s="327" customFormat="1" x14ac:dyDescent="0.2"/>
    <row r="5419" s="327" customFormat="1" x14ac:dyDescent="0.2"/>
    <row r="5420" s="327" customFormat="1" x14ac:dyDescent="0.2"/>
    <row r="5421" s="327" customFormat="1" x14ac:dyDescent="0.2"/>
    <row r="5422" s="327" customFormat="1" x14ac:dyDescent="0.2"/>
    <row r="5423" s="327" customFormat="1" x14ac:dyDescent="0.2"/>
    <row r="5424" s="327" customFormat="1" x14ac:dyDescent="0.2"/>
    <row r="5425" s="327" customFormat="1" x14ac:dyDescent="0.2"/>
    <row r="5426" s="327" customFormat="1" x14ac:dyDescent="0.2"/>
    <row r="5427" s="327" customFormat="1" x14ac:dyDescent="0.2"/>
    <row r="5428" s="327" customFormat="1" x14ac:dyDescent="0.2"/>
    <row r="5429" s="327" customFormat="1" x14ac:dyDescent="0.2"/>
    <row r="5430" s="327" customFormat="1" x14ac:dyDescent="0.2"/>
    <row r="5431" s="327" customFormat="1" x14ac:dyDescent="0.2"/>
    <row r="5432" s="327" customFormat="1" x14ac:dyDescent="0.2"/>
    <row r="5433" s="327" customFormat="1" x14ac:dyDescent="0.2"/>
    <row r="5434" s="327" customFormat="1" x14ac:dyDescent="0.2"/>
    <row r="5435" s="327" customFormat="1" x14ac:dyDescent="0.2"/>
    <row r="5436" s="327" customFormat="1" x14ac:dyDescent="0.2"/>
    <row r="5437" s="327" customFormat="1" x14ac:dyDescent="0.2"/>
    <row r="5438" s="327" customFormat="1" x14ac:dyDescent="0.2"/>
    <row r="5439" s="327" customFormat="1" x14ac:dyDescent="0.2"/>
    <row r="5440" s="327" customFormat="1" x14ac:dyDescent="0.2"/>
    <row r="5441" s="327" customFormat="1" x14ac:dyDescent="0.2"/>
    <row r="5442" s="327" customFormat="1" x14ac:dyDescent="0.2"/>
    <row r="5443" s="327" customFormat="1" x14ac:dyDescent="0.2"/>
    <row r="5444" s="327" customFormat="1" x14ac:dyDescent="0.2"/>
    <row r="5445" s="327" customFormat="1" x14ac:dyDescent="0.2"/>
    <row r="5446" s="327" customFormat="1" x14ac:dyDescent="0.2"/>
    <row r="5447" s="327" customFormat="1" x14ac:dyDescent="0.2"/>
    <row r="5448" s="327" customFormat="1" x14ac:dyDescent="0.2"/>
    <row r="5449" s="327" customFormat="1" x14ac:dyDescent="0.2"/>
    <row r="5450" s="327" customFormat="1" x14ac:dyDescent="0.2"/>
    <row r="5451" s="327" customFormat="1" x14ac:dyDescent="0.2"/>
    <row r="5452" s="327" customFormat="1" x14ac:dyDescent="0.2"/>
    <row r="5453" s="327" customFormat="1" x14ac:dyDescent="0.2"/>
    <row r="5454" s="327" customFormat="1" x14ac:dyDescent="0.2"/>
    <row r="5455" s="327" customFormat="1" x14ac:dyDescent="0.2"/>
    <row r="5456" s="327" customFormat="1" x14ac:dyDescent="0.2"/>
    <row r="5457" s="327" customFormat="1" x14ac:dyDescent="0.2"/>
    <row r="5458" s="327" customFormat="1" x14ac:dyDescent="0.2"/>
    <row r="5459" s="327" customFormat="1" x14ac:dyDescent="0.2"/>
    <row r="5460" s="327" customFormat="1" x14ac:dyDescent="0.2"/>
    <row r="5461" s="327" customFormat="1" x14ac:dyDescent="0.2"/>
    <row r="5462" s="327" customFormat="1" x14ac:dyDescent="0.2"/>
    <row r="5463" s="327" customFormat="1" x14ac:dyDescent="0.2"/>
    <row r="5464" s="327" customFormat="1" x14ac:dyDescent="0.2"/>
    <row r="5465" s="327" customFormat="1" x14ac:dyDescent="0.2"/>
    <row r="5466" s="327" customFormat="1" x14ac:dyDescent="0.2"/>
    <row r="5467" s="327" customFormat="1" x14ac:dyDescent="0.2"/>
    <row r="5468" s="327" customFormat="1" x14ac:dyDescent="0.2"/>
    <row r="5469" s="327" customFormat="1" x14ac:dyDescent="0.2"/>
    <row r="5470" s="327" customFormat="1" x14ac:dyDescent="0.2"/>
    <row r="5471" s="327" customFormat="1" x14ac:dyDescent="0.2"/>
    <row r="5472" s="327" customFormat="1" x14ac:dyDescent="0.2"/>
    <row r="5473" s="327" customFormat="1" x14ac:dyDescent="0.2"/>
    <row r="5474" s="327" customFormat="1" x14ac:dyDescent="0.2"/>
    <row r="5475" s="327" customFormat="1" x14ac:dyDescent="0.2"/>
    <row r="5476" s="327" customFormat="1" x14ac:dyDescent="0.2"/>
    <row r="5477" s="327" customFormat="1" x14ac:dyDescent="0.2"/>
    <row r="5478" s="327" customFormat="1" x14ac:dyDescent="0.2"/>
    <row r="5479" s="327" customFormat="1" x14ac:dyDescent="0.2"/>
    <row r="5480" s="327" customFormat="1" x14ac:dyDescent="0.2"/>
    <row r="5481" s="327" customFormat="1" x14ac:dyDescent="0.2"/>
    <row r="5482" s="327" customFormat="1" x14ac:dyDescent="0.2"/>
    <row r="5483" s="327" customFormat="1" x14ac:dyDescent="0.2"/>
    <row r="5484" s="327" customFormat="1" x14ac:dyDescent="0.2"/>
    <row r="5485" s="327" customFormat="1" x14ac:dyDescent="0.2"/>
    <row r="5486" s="327" customFormat="1" x14ac:dyDescent="0.2"/>
    <row r="5487" s="327" customFormat="1" x14ac:dyDescent="0.2"/>
    <row r="5488" s="327" customFormat="1" x14ac:dyDescent="0.2"/>
    <row r="5489" s="327" customFormat="1" x14ac:dyDescent="0.2"/>
    <row r="5490" s="327" customFormat="1" x14ac:dyDescent="0.2"/>
    <row r="5491" s="327" customFormat="1" x14ac:dyDescent="0.2"/>
    <row r="5492" s="327" customFormat="1" x14ac:dyDescent="0.2"/>
    <row r="5493" s="327" customFormat="1" x14ac:dyDescent="0.2"/>
    <row r="5494" s="327" customFormat="1" x14ac:dyDescent="0.2"/>
    <row r="5495" s="327" customFormat="1" x14ac:dyDescent="0.2"/>
    <row r="5496" s="327" customFormat="1" x14ac:dyDescent="0.2"/>
    <row r="5497" s="327" customFormat="1" x14ac:dyDescent="0.2"/>
    <row r="5498" s="327" customFormat="1" x14ac:dyDescent="0.2"/>
    <row r="5499" s="327" customFormat="1" x14ac:dyDescent="0.2"/>
    <row r="5500" s="327" customFormat="1" x14ac:dyDescent="0.2"/>
    <row r="5501" s="327" customFormat="1" x14ac:dyDescent="0.2"/>
    <row r="5502" s="327" customFormat="1" x14ac:dyDescent="0.2"/>
    <row r="5503" s="327" customFormat="1" x14ac:dyDescent="0.2"/>
    <row r="5504" s="327" customFormat="1" x14ac:dyDescent="0.2"/>
    <row r="5505" s="327" customFormat="1" x14ac:dyDescent="0.2"/>
    <row r="5506" s="327" customFormat="1" x14ac:dyDescent="0.2"/>
    <row r="5507" s="327" customFormat="1" x14ac:dyDescent="0.2"/>
    <row r="5508" s="327" customFormat="1" x14ac:dyDescent="0.2"/>
    <row r="5509" s="327" customFormat="1" x14ac:dyDescent="0.2"/>
    <row r="5510" s="327" customFormat="1" x14ac:dyDescent="0.2"/>
    <row r="5511" s="327" customFormat="1" x14ac:dyDescent="0.2"/>
    <row r="5512" s="327" customFormat="1" x14ac:dyDescent="0.2"/>
    <row r="5513" s="327" customFormat="1" x14ac:dyDescent="0.2"/>
    <row r="5514" s="327" customFormat="1" x14ac:dyDescent="0.2"/>
    <row r="5515" s="327" customFormat="1" x14ac:dyDescent="0.2"/>
    <row r="5516" s="327" customFormat="1" x14ac:dyDescent="0.2"/>
    <row r="5517" s="327" customFormat="1" x14ac:dyDescent="0.2"/>
    <row r="5518" s="327" customFormat="1" x14ac:dyDescent="0.2"/>
    <row r="5519" s="327" customFormat="1" x14ac:dyDescent="0.2"/>
    <row r="5520" s="327" customFormat="1" x14ac:dyDescent="0.2"/>
    <row r="5521" s="327" customFormat="1" x14ac:dyDescent="0.2"/>
    <row r="5522" s="327" customFormat="1" x14ac:dyDescent="0.2"/>
    <row r="5523" s="327" customFormat="1" x14ac:dyDescent="0.2"/>
    <row r="5524" s="327" customFormat="1" x14ac:dyDescent="0.2"/>
    <row r="5525" s="327" customFormat="1" x14ac:dyDescent="0.2"/>
    <row r="5526" s="327" customFormat="1" x14ac:dyDescent="0.2"/>
    <row r="5527" s="327" customFormat="1" x14ac:dyDescent="0.2"/>
    <row r="5528" s="327" customFormat="1" x14ac:dyDescent="0.2"/>
    <row r="5529" s="327" customFormat="1" x14ac:dyDescent="0.2"/>
    <row r="5530" s="327" customFormat="1" x14ac:dyDescent="0.2"/>
    <row r="5531" s="327" customFormat="1" x14ac:dyDescent="0.2"/>
    <row r="5532" s="327" customFormat="1" x14ac:dyDescent="0.2"/>
    <row r="5533" s="327" customFormat="1" x14ac:dyDescent="0.2"/>
    <row r="5534" s="327" customFormat="1" x14ac:dyDescent="0.2"/>
    <row r="5535" s="327" customFormat="1" x14ac:dyDescent="0.2"/>
    <row r="5536" s="327" customFormat="1" x14ac:dyDescent="0.2"/>
    <row r="5537" s="327" customFormat="1" x14ac:dyDescent="0.2"/>
    <row r="5538" s="327" customFormat="1" x14ac:dyDescent="0.2"/>
    <row r="5539" s="327" customFormat="1" x14ac:dyDescent="0.2"/>
    <row r="5540" s="327" customFormat="1" x14ac:dyDescent="0.2"/>
    <row r="5541" s="327" customFormat="1" x14ac:dyDescent="0.2"/>
    <row r="5542" s="327" customFormat="1" x14ac:dyDescent="0.2"/>
    <row r="5543" s="327" customFormat="1" x14ac:dyDescent="0.2"/>
    <row r="5544" s="327" customFormat="1" x14ac:dyDescent="0.2"/>
    <row r="5545" s="327" customFormat="1" x14ac:dyDescent="0.2"/>
    <row r="5546" s="327" customFormat="1" x14ac:dyDescent="0.2"/>
    <row r="5547" s="327" customFormat="1" x14ac:dyDescent="0.2"/>
    <row r="5548" s="327" customFormat="1" x14ac:dyDescent="0.2"/>
    <row r="5549" s="327" customFormat="1" x14ac:dyDescent="0.2"/>
    <row r="5550" s="327" customFormat="1" x14ac:dyDescent="0.2"/>
    <row r="5551" s="327" customFormat="1" x14ac:dyDescent="0.2"/>
    <row r="5552" s="327" customFormat="1" x14ac:dyDescent="0.2"/>
    <row r="5553" s="327" customFormat="1" x14ac:dyDescent="0.2"/>
    <row r="5554" s="327" customFormat="1" x14ac:dyDescent="0.2"/>
    <row r="5555" s="327" customFormat="1" x14ac:dyDescent="0.2"/>
    <row r="5556" s="327" customFormat="1" x14ac:dyDescent="0.2"/>
    <row r="5557" s="327" customFormat="1" x14ac:dyDescent="0.2"/>
    <row r="5558" s="327" customFormat="1" x14ac:dyDescent="0.2"/>
    <row r="5559" s="327" customFormat="1" x14ac:dyDescent="0.2"/>
    <row r="5560" s="327" customFormat="1" x14ac:dyDescent="0.2"/>
    <row r="5561" s="327" customFormat="1" x14ac:dyDescent="0.2"/>
    <row r="5562" s="327" customFormat="1" x14ac:dyDescent="0.2"/>
    <row r="5563" s="327" customFormat="1" x14ac:dyDescent="0.2"/>
    <row r="5564" s="327" customFormat="1" x14ac:dyDescent="0.2"/>
    <row r="5565" s="327" customFormat="1" x14ac:dyDescent="0.2"/>
    <row r="5566" s="327" customFormat="1" x14ac:dyDescent="0.2"/>
    <row r="5567" s="327" customFormat="1" x14ac:dyDescent="0.2"/>
    <row r="5568" s="327" customFormat="1" x14ac:dyDescent="0.2"/>
    <row r="5569" s="327" customFormat="1" x14ac:dyDescent="0.2"/>
    <row r="5570" s="327" customFormat="1" x14ac:dyDescent="0.2"/>
    <row r="5571" s="327" customFormat="1" x14ac:dyDescent="0.2"/>
    <row r="5572" s="327" customFormat="1" x14ac:dyDescent="0.2"/>
    <row r="5573" s="327" customFormat="1" x14ac:dyDescent="0.2"/>
    <row r="5574" s="327" customFormat="1" x14ac:dyDescent="0.2"/>
    <row r="5575" s="327" customFormat="1" x14ac:dyDescent="0.2"/>
    <row r="5576" s="327" customFormat="1" x14ac:dyDescent="0.2"/>
    <row r="5577" s="327" customFormat="1" x14ac:dyDescent="0.2"/>
    <row r="5578" s="327" customFormat="1" x14ac:dyDescent="0.2"/>
    <row r="5579" s="327" customFormat="1" x14ac:dyDescent="0.2"/>
    <row r="5580" s="327" customFormat="1" x14ac:dyDescent="0.2"/>
    <row r="5581" s="327" customFormat="1" x14ac:dyDescent="0.2"/>
    <row r="5582" s="327" customFormat="1" x14ac:dyDescent="0.2"/>
    <row r="5583" s="327" customFormat="1" x14ac:dyDescent="0.2"/>
    <row r="5584" s="327" customFormat="1" x14ac:dyDescent="0.2"/>
    <row r="5585" s="327" customFormat="1" x14ac:dyDescent="0.2"/>
    <row r="5586" s="327" customFormat="1" x14ac:dyDescent="0.2"/>
    <row r="5587" s="327" customFormat="1" x14ac:dyDescent="0.2"/>
    <row r="5588" s="327" customFormat="1" x14ac:dyDescent="0.2"/>
    <row r="5589" s="327" customFormat="1" x14ac:dyDescent="0.2"/>
    <row r="5590" s="327" customFormat="1" x14ac:dyDescent="0.2"/>
    <row r="5591" s="327" customFormat="1" x14ac:dyDescent="0.2"/>
    <row r="5592" s="327" customFormat="1" x14ac:dyDescent="0.2"/>
    <row r="5593" s="327" customFormat="1" x14ac:dyDescent="0.2"/>
    <row r="5594" s="327" customFormat="1" x14ac:dyDescent="0.2"/>
    <row r="5595" s="327" customFormat="1" x14ac:dyDescent="0.2"/>
    <row r="5596" s="327" customFormat="1" x14ac:dyDescent="0.2"/>
    <row r="5597" s="327" customFormat="1" x14ac:dyDescent="0.2"/>
    <row r="5598" s="327" customFormat="1" x14ac:dyDescent="0.2"/>
    <row r="5599" s="327" customFormat="1" x14ac:dyDescent="0.2"/>
    <row r="5600" s="327" customFormat="1" x14ac:dyDescent="0.2"/>
    <row r="5601" s="327" customFormat="1" x14ac:dyDescent="0.2"/>
    <row r="5602" s="327" customFormat="1" x14ac:dyDescent="0.2"/>
    <row r="5603" s="327" customFormat="1" x14ac:dyDescent="0.2"/>
    <row r="5604" s="327" customFormat="1" x14ac:dyDescent="0.2"/>
    <row r="5605" s="327" customFormat="1" x14ac:dyDescent="0.2"/>
    <row r="5606" s="327" customFormat="1" x14ac:dyDescent="0.2"/>
    <row r="5607" s="327" customFormat="1" x14ac:dyDescent="0.2"/>
    <row r="5608" s="327" customFormat="1" x14ac:dyDescent="0.2"/>
    <row r="5609" s="327" customFormat="1" x14ac:dyDescent="0.2"/>
    <row r="5610" s="327" customFormat="1" x14ac:dyDescent="0.2"/>
    <row r="5611" s="327" customFormat="1" x14ac:dyDescent="0.2"/>
    <row r="5612" s="327" customFormat="1" x14ac:dyDescent="0.2"/>
    <row r="5613" s="327" customFormat="1" x14ac:dyDescent="0.2"/>
    <row r="5614" s="327" customFormat="1" x14ac:dyDescent="0.2"/>
    <row r="5615" s="327" customFormat="1" x14ac:dyDescent="0.2"/>
    <row r="5616" s="327" customFormat="1" x14ac:dyDescent="0.2"/>
    <row r="5617" s="327" customFormat="1" x14ac:dyDescent="0.2"/>
    <row r="5618" s="327" customFormat="1" x14ac:dyDescent="0.2"/>
    <row r="5619" s="327" customFormat="1" x14ac:dyDescent="0.2"/>
    <row r="5620" s="327" customFormat="1" x14ac:dyDescent="0.2"/>
    <row r="5621" s="327" customFormat="1" x14ac:dyDescent="0.2"/>
    <row r="5622" s="327" customFormat="1" x14ac:dyDescent="0.2"/>
    <row r="5623" s="327" customFormat="1" x14ac:dyDescent="0.2"/>
    <row r="5624" s="327" customFormat="1" x14ac:dyDescent="0.2"/>
    <row r="5625" s="327" customFormat="1" x14ac:dyDescent="0.2"/>
    <row r="5626" s="327" customFormat="1" x14ac:dyDescent="0.2"/>
    <row r="5627" s="327" customFormat="1" x14ac:dyDescent="0.2"/>
    <row r="5628" s="327" customFormat="1" x14ac:dyDescent="0.2"/>
    <row r="5629" s="327" customFormat="1" x14ac:dyDescent="0.2"/>
    <row r="5630" s="327" customFormat="1" x14ac:dyDescent="0.2"/>
    <row r="5631" s="327" customFormat="1" x14ac:dyDescent="0.2"/>
    <row r="5632" s="327" customFormat="1" x14ac:dyDescent="0.2"/>
    <row r="5633" s="327" customFormat="1" x14ac:dyDescent="0.2"/>
    <row r="5634" s="327" customFormat="1" x14ac:dyDescent="0.2"/>
    <row r="5635" s="327" customFormat="1" x14ac:dyDescent="0.2"/>
    <row r="5636" s="327" customFormat="1" x14ac:dyDescent="0.2"/>
    <row r="5637" s="327" customFormat="1" x14ac:dyDescent="0.2"/>
    <row r="5638" s="327" customFormat="1" x14ac:dyDescent="0.2"/>
    <row r="5639" s="327" customFormat="1" x14ac:dyDescent="0.2"/>
    <row r="5640" s="327" customFormat="1" x14ac:dyDescent="0.2"/>
    <row r="5641" s="327" customFormat="1" x14ac:dyDescent="0.2"/>
    <row r="5642" s="327" customFormat="1" x14ac:dyDescent="0.2"/>
    <row r="5643" s="327" customFormat="1" x14ac:dyDescent="0.2"/>
    <row r="5644" s="327" customFormat="1" x14ac:dyDescent="0.2"/>
    <row r="5645" s="327" customFormat="1" x14ac:dyDescent="0.2"/>
    <row r="5646" s="327" customFormat="1" x14ac:dyDescent="0.2"/>
    <row r="5647" s="327" customFormat="1" x14ac:dyDescent="0.2"/>
    <row r="5648" s="327" customFormat="1" x14ac:dyDescent="0.2"/>
    <row r="5649" s="327" customFormat="1" x14ac:dyDescent="0.2"/>
    <row r="5650" s="327" customFormat="1" x14ac:dyDescent="0.2"/>
    <row r="5651" s="327" customFormat="1" x14ac:dyDescent="0.2"/>
    <row r="5652" s="327" customFormat="1" x14ac:dyDescent="0.2"/>
    <row r="5653" s="327" customFormat="1" x14ac:dyDescent="0.2"/>
    <row r="5654" s="327" customFormat="1" x14ac:dyDescent="0.2"/>
    <row r="5655" s="327" customFormat="1" x14ac:dyDescent="0.2"/>
    <row r="5656" s="327" customFormat="1" x14ac:dyDescent="0.2"/>
    <row r="5657" s="327" customFormat="1" x14ac:dyDescent="0.2"/>
    <row r="5658" s="327" customFormat="1" x14ac:dyDescent="0.2"/>
    <row r="5659" s="327" customFormat="1" x14ac:dyDescent="0.2"/>
    <row r="5660" s="327" customFormat="1" x14ac:dyDescent="0.2"/>
    <row r="5661" s="327" customFormat="1" x14ac:dyDescent="0.2"/>
    <row r="5662" s="327" customFormat="1" x14ac:dyDescent="0.2"/>
    <row r="5663" s="327" customFormat="1" x14ac:dyDescent="0.2"/>
    <row r="5664" s="327" customFormat="1" x14ac:dyDescent="0.2"/>
    <row r="5665" s="327" customFormat="1" x14ac:dyDescent="0.2"/>
    <row r="5666" s="327" customFormat="1" x14ac:dyDescent="0.2"/>
    <row r="5667" s="327" customFormat="1" x14ac:dyDescent="0.2"/>
    <row r="5668" s="327" customFormat="1" x14ac:dyDescent="0.2"/>
    <row r="5669" s="327" customFormat="1" x14ac:dyDescent="0.2"/>
    <row r="5670" s="327" customFormat="1" x14ac:dyDescent="0.2"/>
    <row r="5671" s="327" customFormat="1" x14ac:dyDescent="0.2"/>
    <row r="5672" s="327" customFormat="1" x14ac:dyDescent="0.2"/>
    <row r="5673" s="327" customFormat="1" x14ac:dyDescent="0.2"/>
    <row r="5674" s="327" customFormat="1" x14ac:dyDescent="0.2"/>
    <row r="5675" s="327" customFormat="1" x14ac:dyDescent="0.2"/>
    <row r="5676" s="327" customFormat="1" x14ac:dyDescent="0.2"/>
    <row r="5677" s="327" customFormat="1" x14ac:dyDescent="0.2"/>
    <row r="5678" s="327" customFormat="1" x14ac:dyDescent="0.2"/>
    <row r="5679" s="327" customFormat="1" x14ac:dyDescent="0.2"/>
    <row r="5680" s="327" customFormat="1" x14ac:dyDescent="0.2"/>
    <row r="5681" s="327" customFormat="1" x14ac:dyDescent="0.2"/>
    <row r="5682" s="327" customFormat="1" x14ac:dyDescent="0.2"/>
    <row r="5683" s="327" customFormat="1" x14ac:dyDescent="0.2"/>
    <row r="5684" s="327" customFormat="1" x14ac:dyDescent="0.2"/>
    <row r="5685" s="327" customFormat="1" x14ac:dyDescent="0.2"/>
    <row r="5686" s="327" customFormat="1" x14ac:dyDescent="0.2"/>
    <row r="5687" s="327" customFormat="1" x14ac:dyDescent="0.2"/>
    <row r="5688" s="327" customFormat="1" x14ac:dyDescent="0.2"/>
    <row r="5689" s="327" customFormat="1" x14ac:dyDescent="0.2"/>
    <row r="5690" s="327" customFormat="1" x14ac:dyDescent="0.2"/>
    <row r="5691" s="327" customFormat="1" x14ac:dyDescent="0.2"/>
    <row r="5692" s="327" customFormat="1" x14ac:dyDescent="0.2"/>
    <row r="5693" s="327" customFormat="1" x14ac:dyDescent="0.2"/>
    <row r="5694" s="327" customFormat="1" x14ac:dyDescent="0.2"/>
    <row r="5695" s="327" customFormat="1" x14ac:dyDescent="0.2"/>
    <row r="5696" s="327" customFormat="1" x14ac:dyDescent="0.2"/>
    <row r="5697" s="327" customFormat="1" x14ac:dyDescent="0.2"/>
    <row r="5698" s="327" customFormat="1" x14ac:dyDescent="0.2"/>
    <row r="5699" s="327" customFormat="1" x14ac:dyDescent="0.2"/>
    <row r="5700" s="327" customFormat="1" x14ac:dyDescent="0.2"/>
    <row r="5701" s="327" customFormat="1" x14ac:dyDescent="0.2"/>
    <row r="5702" s="327" customFormat="1" x14ac:dyDescent="0.2"/>
    <row r="5703" s="327" customFormat="1" x14ac:dyDescent="0.2"/>
    <row r="5704" s="327" customFormat="1" x14ac:dyDescent="0.2"/>
    <row r="5705" s="327" customFormat="1" x14ac:dyDescent="0.2"/>
    <row r="5706" s="327" customFormat="1" x14ac:dyDescent="0.2"/>
    <row r="5707" s="327" customFormat="1" x14ac:dyDescent="0.2"/>
    <row r="5708" s="327" customFormat="1" x14ac:dyDescent="0.2"/>
    <row r="5709" s="327" customFormat="1" x14ac:dyDescent="0.2"/>
    <row r="5710" s="327" customFormat="1" x14ac:dyDescent="0.2"/>
    <row r="5711" s="327" customFormat="1" x14ac:dyDescent="0.2"/>
    <row r="5712" s="327" customFormat="1" x14ac:dyDescent="0.2"/>
    <row r="5713" s="327" customFormat="1" x14ac:dyDescent="0.2"/>
    <row r="5714" s="327" customFormat="1" x14ac:dyDescent="0.2"/>
    <row r="5715" s="327" customFormat="1" x14ac:dyDescent="0.2"/>
    <row r="5716" s="327" customFormat="1" x14ac:dyDescent="0.2"/>
    <row r="5717" s="327" customFormat="1" x14ac:dyDescent="0.2"/>
    <row r="5718" s="327" customFormat="1" x14ac:dyDescent="0.2"/>
    <row r="5719" s="327" customFormat="1" x14ac:dyDescent="0.2"/>
    <row r="5720" s="327" customFormat="1" x14ac:dyDescent="0.2"/>
    <row r="5721" s="327" customFormat="1" x14ac:dyDescent="0.2"/>
    <row r="5722" s="327" customFormat="1" x14ac:dyDescent="0.2"/>
    <row r="5723" s="327" customFormat="1" x14ac:dyDescent="0.2"/>
    <row r="5724" s="327" customFormat="1" x14ac:dyDescent="0.2"/>
    <row r="5725" s="327" customFormat="1" x14ac:dyDescent="0.2"/>
    <row r="5726" s="327" customFormat="1" x14ac:dyDescent="0.2"/>
    <row r="5727" s="327" customFormat="1" x14ac:dyDescent="0.2"/>
    <row r="5728" s="327" customFormat="1" x14ac:dyDescent="0.2"/>
    <row r="5729" s="327" customFormat="1" x14ac:dyDescent="0.2"/>
    <row r="5730" s="327" customFormat="1" x14ac:dyDescent="0.2"/>
    <row r="5731" s="327" customFormat="1" x14ac:dyDescent="0.2"/>
    <row r="5732" s="327" customFormat="1" x14ac:dyDescent="0.2"/>
    <row r="5733" s="327" customFormat="1" x14ac:dyDescent="0.2"/>
    <row r="5734" s="327" customFormat="1" x14ac:dyDescent="0.2"/>
    <row r="5735" s="327" customFormat="1" x14ac:dyDescent="0.2"/>
    <row r="5736" s="327" customFormat="1" x14ac:dyDescent="0.2"/>
    <row r="5737" s="327" customFormat="1" x14ac:dyDescent="0.2"/>
    <row r="5738" s="327" customFormat="1" x14ac:dyDescent="0.2"/>
    <row r="5739" s="327" customFormat="1" x14ac:dyDescent="0.2"/>
    <row r="5740" s="327" customFormat="1" x14ac:dyDescent="0.2"/>
    <row r="5741" s="327" customFormat="1" x14ac:dyDescent="0.2"/>
    <row r="5742" s="327" customFormat="1" x14ac:dyDescent="0.2"/>
    <row r="5743" s="327" customFormat="1" x14ac:dyDescent="0.2"/>
    <row r="5744" s="327" customFormat="1" x14ac:dyDescent="0.2"/>
    <row r="5745" s="327" customFormat="1" x14ac:dyDescent="0.2"/>
    <row r="5746" s="327" customFormat="1" x14ac:dyDescent="0.2"/>
    <row r="5747" s="327" customFormat="1" x14ac:dyDescent="0.2"/>
    <row r="5748" s="327" customFormat="1" x14ac:dyDescent="0.2"/>
    <row r="5749" s="327" customFormat="1" x14ac:dyDescent="0.2"/>
    <row r="5750" s="327" customFormat="1" x14ac:dyDescent="0.2"/>
    <row r="5751" s="327" customFormat="1" x14ac:dyDescent="0.2"/>
    <row r="5752" s="327" customFormat="1" x14ac:dyDescent="0.2"/>
    <row r="5753" s="327" customFormat="1" x14ac:dyDescent="0.2"/>
    <row r="5754" s="327" customFormat="1" x14ac:dyDescent="0.2"/>
    <row r="5755" s="327" customFormat="1" x14ac:dyDescent="0.2"/>
    <row r="5756" s="327" customFormat="1" x14ac:dyDescent="0.2"/>
    <row r="5757" s="327" customFormat="1" x14ac:dyDescent="0.2"/>
    <row r="5758" s="327" customFormat="1" x14ac:dyDescent="0.2"/>
    <row r="5759" s="327" customFormat="1" x14ac:dyDescent="0.2"/>
    <row r="5760" s="327" customFormat="1" x14ac:dyDescent="0.2"/>
    <row r="5761" s="327" customFormat="1" x14ac:dyDescent="0.2"/>
    <row r="5762" s="327" customFormat="1" x14ac:dyDescent="0.2"/>
    <row r="5763" s="327" customFormat="1" x14ac:dyDescent="0.2"/>
    <row r="5764" s="327" customFormat="1" x14ac:dyDescent="0.2"/>
    <row r="5765" s="327" customFormat="1" x14ac:dyDescent="0.2"/>
    <row r="5766" s="327" customFormat="1" x14ac:dyDescent="0.2"/>
    <row r="5767" s="327" customFormat="1" x14ac:dyDescent="0.2"/>
    <row r="5768" s="327" customFormat="1" x14ac:dyDescent="0.2"/>
    <row r="5769" s="327" customFormat="1" x14ac:dyDescent="0.2"/>
    <row r="5770" s="327" customFormat="1" x14ac:dyDescent="0.2"/>
    <row r="5771" s="327" customFormat="1" x14ac:dyDescent="0.2"/>
    <row r="5772" s="327" customFormat="1" x14ac:dyDescent="0.2"/>
    <row r="5773" s="327" customFormat="1" x14ac:dyDescent="0.2"/>
    <row r="5774" s="327" customFormat="1" x14ac:dyDescent="0.2"/>
    <row r="5775" s="327" customFormat="1" x14ac:dyDescent="0.2"/>
    <row r="5776" s="327" customFormat="1" x14ac:dyDescent="0.2"/>
    <row r="5777" s="327" customFormat="1" x14ac:dyDescent="0.2"/>
    <row r="5778" s="327" customFormat="1" x14ac:dyDescent="0.2"/>
    <row r="5779" s="327" customFormat="1" x14ac:dyDescent="0.2"/>
    <row r="5780" s="327" customFormat="1" x14ac:dyDescent="0.2"/>
    <row r="5781" s="327" customFormat="1" x14ac:dyDescent="0.2"/>
    <row r="5782" s="327" customFormat="1" x14ac:dyDescent="0.2"/>
    <row r="5783" s="327" customFormat="1" x14ac:dyDescent="0.2"/>
    <row r="5784" s="327" customFormat="1" x14ac:dyDescent="0.2"/>
    <row r="5785" s="327" customFormat="1" x14ac:dyDescent="0.2"/>
    <row r="5786" s="327" customFormat="1" x14ac:dyDescent="0.2"/>
    <row r="5787" s="327" customFormat="1" x14ac:dyDescent="0.2"/>
    <row r="5788" s="327" customFormat="1" x14ac:dyDescent="0.2"/>
    <row r="5789" s="327" customFormat="1" x14ac:dyDescent="0.2"/>
    <row r="5790" s="327" customFormat="1" x14ac:dyDescent="0.2"/>
    <row r="5791" s="327" customFormat="1" x14ac:dyDescent="0.2"/>
    <row r="5792" s="327" customFormat="1" x14ac:dyDescent="0.2"/>
    <row r="5793" s="327" customFormat="1" x14ac:dyDescent="0.2"/>
    <row r="5794" s="327" customFormat="1" x14ac:dyDescent="0.2"/>
    <row r="5795" s="327" customFormat="1" x14ac:dyDescent="0.2"/>
    <row r="5796" s="327" customFormat="1" x14ac:dyDescent="0.2"/>
    <row r="5797" s="327" customFormat="1" x14ac:dyDescent="0.2"/>
    <row r="5798" s="327" customFormat="1" x14ac:dyDescent="0.2"/>
    <row r="5799" s="327" customFormat="1" x14ac:dyDescent="0.2"/>
    <row r="5800" s="327" customFormat="1" x14ac:dyDescent="0.2"/>
    <row r="5801" s="327" customFormat="1" x14ac:dyDescent="0.2"/>
    <row r="5802" s="327" customFormat="1" x14ac:dyDescent="0.2"/>
    <row r="5803" s="327" customFormat="1" x14ac:dyDescent="0.2"/>
    <row r="5804" s="327" customFormat="1" x14ac:dyDescent="0.2"/>
    <row r="5805" s="327" customFormat="1" x14ac:dyDescent="0.2"/>
    <row r="5806" s="327" customFormat="1" x14ac:dyDescent="0.2"/>
    <row r="5807" s="327" customFormat="1" x14ac:dyDescent="0.2"/>
    <row r="5808" s="327" customFormat="1" x14ac:dyDescent="0.2"/>
    <row r="5809" s="327" customFormat="1" x14ac:dyDescent="0.2"/>
    <row r="5810" s="327" customFormat="1" x14ac:dyDescent="0.2"/>
    <row r="5811" s="327" customFormat="1" x14ac:dyDescent="0.2"/>
    <row r="5812" s="327" customFormat="1" x14ac:dyDescent="0.2"/>
    <row r="5813" s="327" customFormat="1" x14ac:dyDescent="0.2"/>
    <row r="5814" s="327" customFormat="1" x14ac:dyDescent="0.2"/>
    <row r="5815" s="327" customFormat="1" x14ac:dyDescent="0.2"/>
    <row r="5816" s="327" customFormat="1" x14ac:dyDescent="0.2"/>
    <row r="5817" s="327" customFormat="1" x14ac:dyDescent="0.2"/>
    <row r="5818" s="327" customFormat="1" x14ac:dyDescent="0.2"/>
    <row r="5819" s="327" customFormat="1" x14ac:dyDescent="0.2"/>
    <row r="5820" s="327" customFormat="1" x14ac:dyDescent="0.2"/>
    <row r="5821" s="327" customFormat="1" x14ac:dyDescent="0.2"/>
    <row r="5822" s="327" customFormat="1" x14ac:dyDescent="0.2"/>
    <row r="5823" s="327" customFormat="1" x14ac:dyDescent="0.2"/>
    <row r="5824" s="327" customFormat="1" x14ac:dyDescent="0.2"/>
    <row r="5825" s="327" customFormat="1" x14ac:dyDescent="0.2"/>
    <row r="5826" s="327" customFormat="1" x14ac:dyDescent="0.2"/>
    <row r="5827" s="327" customFormat="1" x14ac:dyDescent="0.2"/>
    <row r="5828" s="327" customFormat="1" x14ac:dyDescent="0.2"/>
    <row r="5829" s="327" customFormat="1" x14ac:dyDescent="0.2"/>
    <row r="5830" s="327" customFormat="1" x14ac:dyDescent="0.2"/>
    <row r="5831" s="327" customFormat="1" x14ac:dyDescent="0.2"/>
    <row r="5832" s="327" customFormat="1" x14ac:dyDescent="0.2"/>
    <row r="5833" s="327" customFormat="1" x14ac:dyDescent="0.2"/>
    <row r="5834" s="327" customFormat="1" x14ac:dyDescent="0.2"/>
    <row r="5835" s="327" customFormat="1" x14ac:dyDescent="0.2"/>
    <row r="5836" s="327" customFormat="1" x14ac:dyDescent="0.2"/>
    <row r="5837" s="327" customFormat="1" x14ac:dyDescent="0.2"/>
    <row r="5838" s="327" customFormat="1" x14ac:dyDescent="0.2"/>
    <row r="5839" s="327" customFormat="1" x14ac:dyDescent="0.2"/>
    <row r="5840" s="327" customFormat="1" x14ac:dyDescent="0.2"/>
    <row r="5841" s="327" customFormat="1" x14ac:dyDescent="0.2"/>
    <row r="5842" s="327" customFormat="1" x14ac:dyDescent="0.2"/>
    <row r="5843" s="327" customFormat="1" x14ac:dyDescent="0.2"/>
    <row r="5844" s="327" customFormat="1" x14ac:dyDescent="0.2"/>
    <row r="5845" s="327" customFormat="1" x14ac:dyDescent="0.2"/>
    <row r="5846" s="327" customFormat="1" x14ac:dyDescent="0.2"/>
    <row r="5847" s="327" customFormat="1" x14ac:dyDescent="0.2"/>
    <row r="5848" s="327" customFormat="1" x14ac:dyDescent="0.2"/>
    <row r="5849" s="327" customFormat="1" x14ac:dyDescent="0.2"/>
    <row r="5850" s="327" customFormat="1" x14ac:dyDescent="0.2"/>
    <row r="5851" s="327" customFormat="1" x14ac:dyDescent="0.2"/>
    <row r="5852" s="327" customFormat="1" x14ac:dyDescent="0.2"/>
    <row r="5853" s="327" customFormat="1" x14ac:dyDescent="0.2"/>
    <row r="5854" s="327" customFormat="1" x14ac:dyDescent="0.2"/>
    <row r="5855" s="327" customFormat="1" x14ac:dyDescent="0.2"/>
    <row r="5856" s="327" customFormat="1" x14ac:dyDescent="0.2"/>
    <row r="5857" s="327" customFormat="1" x14ac:dyDescent="0.2"/>
    <row r="5858" s="327" customFormat="1" x14ac:dyDescent="0.2"/>
    <row r="5859" s="327" customFormat="1" x14ac:dyDescent="0.2"/>
    <row r="5860" s="327" customFormat="1" x14ac:dyDescent="0.2"/>
    <row r="5861" s="327" customFormat="1" x14ac:dyDescent="0.2"/>
    <row r="5862" s="327" customFormat="1" x14ac:dyDescent="0.2"/>
    <row r="5863" s="327" customFormat="1" x14ac:dyDescent="0.2"/>
    <row r="5864" s="327" customFormat="1" x14ac:dyDescent="0.2"/>
    <row r="5865" s="327" customFormat="1" x14ac:dyDescent="0.2"/>
    <row r="5866" s="327" customFormat="1" x14ac:dyDescent="0.2"/>
    <row r="5867" s="327" customFormat="1" x14ac:dyDescent="0.2"/>
    <row r="5868" s="327" customFormat="1" x14ac:dyDescent="0.2"/>
    <row r="5869" s="327" customFormat="1" x14ac:dyDescent="0.2"/>
    <row r="5870" s="327" customFormat="1" x14ac:dyDescent="0.2"/>
    <row r="5871" s="327" customFormat="1" x14ac:dyDescent="0.2"/>
    <row r="5872" s="327" customFormat="1" x14ac:dyDescent="0.2"/>
    <row r="5873" s="327" customFormat="1" x14ac:dyDescent="0.2"/>
    <row r="5874" s="327" customFormat="1" x14ac:dyDescent="0.2"/>
    <row r="5875" s="327" customFormat="1" x14ac:dyDescent="0.2"/>
    <row r="5876" s="327" customFormat="1" x14ac:dyDescent="0.2"/>
    <row r="5877" s="327" customFormat="1" x14ac:dyDescent="0.2"/>
    <row r="5878" s="327" customFormat="1" x14ac:dyDescent="0.2"/>
    <row r="5879" s="327" customFormat="1" x14ac:dyDescent="0.2"/>
    <row r="5880" s="327" customFormat="1" x14ac:dyDescent="0.2"/>
    <row r="5881" s="327" customFormat="1" x14ac:dyDescent="0.2"/>
    <row r="5882" s="327" customFormat="1" x14ac:dyDescent="0.2"/>
    <row r="5883" s="327" customFormat="1" x14ac:dyDescent="0.2"/>
    <row r="5884" s="327" customFormat="1" x14ac:dyDescent="0.2"/>
    <row r="5885" s="327" customFormat="1" x14ac:dyDescent="0.2"/>
    <row r="5886" s="327" customFormat="1" x14ac:dyDescent="0.2"/>
    <row r="5887" s="327" customFormat="1" x14ac:dyDescent="0.2"/>
    <row r="5888" s="327" customFormat="1" x14ac:dyDescent="0.2"/>
    <row r="5889" s="327" customFormat="1" x14ac:dyDescent="0.2"/>
    <row r="5890" s="327" customFormat="1" x14ac:dyDescent="0.2"/>
    <row r="5891" s="327" customFormat="1" x14ac:dyDescent="0.2"/>
    <row r="5892" s="327" customFormat="1" x14ac:dyDescent="0.2"/>
    <row r="5893" s="327" customFormat="1" x14ac:dyDescent="0.2"/>
    <row r="5894" s="327" customFormat="1" x14ac:dyDescent="0.2"/>
    <row r="5895" s="327" customFormat="1" x14ac:dyDescent="0.2"/>
    <row r="5896" s="327" customFormat="1" x14ac:dyDescent="0.2"/>
    <row r="5897" s="327" customFormat="1" x14ac:dyDescent="0.2"/>
    <row r="5898" s="327" customFormat="1" x14ac:dyDescent="0.2"/>
    <row r="5899" s="327" customFormat="1" x14ac:dyDescent="0.2"/>
    <row r="5900" s="327" customFormat="1" x14ac:dyDescent="0.2"/>
    <row r="5901" s="327" customFormat="1" x14ac:dyDescent="0.2"/>
    <row r="5902" s="327" customFormat="1" x14ac:dyDescent="0.2"/>
    <row r="5903" s="327" customFormat="1" x14ac:dyDescent="0.2"/>
    <row r="5904" s="327" customFormat="1" x14ac:dyDescent="0.2"/>
    <row r="5905" s="327" customFormat="1" x14ac:dyDescent="0.2"/>
    <row r="5906" s="327" customFormat="1" x14ac:dyDescent="0.2"/>
    <row r="5907" s="327" customFormat="1" x14ac:dyDescent="0.2"/>
    <row r="5908" s="327" customFormat="1" x14ac:dyDescent="0.2"/>
    <row r="5909" s="327" customFormat="1" x14ac:dyDescent="0.2"/>
    <row r="5910" s="327" customFormat="1" x14ac:dyDescent="0.2"/>
    <row r="5911" s="327" customFormat="1" x14ac:dyDescent="0.2"/>
    <row r="5912" s="327" customFormat="1" x14ac:dyDescent="0.2"/>
    <row r="5913" s="327" customFormat="1" x14ac:dyDescent="0.2"/>
    <row r="5914" s="327" customFormat="1" x14ac:dyDescent="0.2"/>
    <row r="5915" s="327" customFormat="1" x14ac:dyDescent="0.2"/>
    <row r="5916" s="327" customFormat="1" x14ac:dyDescent="0.2"/>
    <row r="5917" s="327" customFormat="1" x14ac:dyDescent="0.2"/>
    <row r="5918" s="327" customFormat="1" x14ac:dyDescent="0.2"/>
    <row r="5919" s="327" customFormat="1" x14ac:dyDescent="0.2"/>
    <row r="5920" s="327" customFormat="1" x14ac:dyDescent="0.2"/>
    <row r="5921" s="327" customFormat="1" x14ac:dyDescent="0.2"/>
    <row r="5922" s="327" customFormat="1" x14ac:dyDescent="0.2"/>
    <row r="5923" s="327" customFormat="1" x14ac:dyDescent="0.2"/>
    <row r="5924" s="327" customFormat="1" x14ac:dyDescent="0.2"/>
    <row r="5925" s="327" customFormat="1" x14ac:dyDescent="0.2"/>
    <row r="5926" s="327" customFormat="1" x14ac:dyDescent="0.2"/>
    <row r="5927" s="327" customFormat="1" x14ac:dyDescent="0.2"/>
    <row r="5928" s="327" customFormat="1" x14ac:dyDescent="0.2"/>
    <row r="5929" s="327" customFormat="1" x14ac:dyDescent="0.2"/>
    <row r="5930" s="327" customFormat="1" x14ac:dyDescent="0.2"/>
    <row r="5931" s="327" customFormat="1" x14ac:dyDescent="0.2"/>
    <row r="5932" s="327" customFormat="1" x14ac:dyDescent="0.2"/>
    <row r="5933" s="327" customFormat="1" x14ac:dyDescent="0.2"/>
    <row r="5934" s="327" customFormat="1" x14ac:dyDescent="0.2"/>
    <row r="5935" s="327" customFormat="1" x14ac:dyDescent="0.2"/>
    <row r="5936" s="327" customFormat="1" x14ac:dyDescent="0.2"/>
    <row r="5937" s="327" customFormat="1" x14ac:dyDescent="0.2"/>
    <row r="5938" s="327" customFormat="1" x14ac:dyDescent="0.2"/>
    <row r="5939" s="327" customFormat="1" x14ac:dyDescent="0.2"/>
    <row r="5940" s="327" customFormat="1" x14ac:dyDescent="0.2"/>
    <row r="5941" s="327" customFormat="1" x14ac:dyDescent="0.2"/>
    <row r="5942" s="327" customFormat="1" x14ac:dyDescent="0.2"/>
    <row r="5943" s="327" customFormat="1" x14ac:dyDescent="0.2"/>
    <row r="5944" s="327" customFormat="1" x14ac:dyDescent="0.2"/>
    <row r="5945" s="327" customFormat="1" x14ac:dyDescent="0.2"/>
    <row r="5946" s="327" customFormat="1" x14ac:dyDescent="0.2"/>
    <row r="5947" s="327" customFormat="1" x14ac:dyDescent="0.2"/>
    <row r="5948" s="327" customFormat="1" x14ac:dyDescent="0.2"/>
    <row r="5949" s="327" customFormat="1" x14ac:dyDescent="0.2"/>
    <row r="5950" s="327" customFormat="1" x14ac:dyDescent="0.2"/>
    <row r="5951" s="327" customFormat="1" x14ac:dyDescent="0.2"/>
    <row r="5952" s="327" customFormat="1" x14ac:dyDescent="0.2"/>
    <row r="5953" s="327" customFormat="1" x14ac:dyDescent="0.2"/>
    <row r="5954" s="327" customFormat="1" x14ac:dyDescent="0.2"/>
    <row r="5955" s="327" customFormat="1" x14ac:dyDescent="0.2"/>
    <row r="5956" s="327" customFormat="1" x14ac:dyDescent="0.2"/>
    <row r="5957" s="327" customFormat="1" x14ac:dyDescent="0.2"/>
    <row r="5958" s="327" customFormat="1" x14ac:dyDescent="0.2"/>
    <row r="5959" s="327" customFormat="1" x14ac:dyDescent="0.2"/>
    <row r="5960" s="327" customFormat="1" x14ac:dyDescent="0.2"/>
    <row r="5961" s="327" customFormat="1" x14ac:dyDescent="0.2"/>
    <row r="5962" s="327" customFormat="1" x14ac:dyDescent="0.2"/>
    <row r="5963" s="327" customFormat="1" x14ac:dyDescent="0.2"/>
    <row r="5964" s="327" customFormat="1" x14ac:dyDescent="0.2"/>
    <row r="5965" s="327" customFormat="1" x14ac:dyDescent="0.2"/>
    <row r="5966" s="327" customFormat="1" x14ac:dyDescent="0.2"/>
    <row r="5967" s="327" customFormat="1" x14ac:dyDescent="0.2"/>
    <row r="5968" s="327" customFormat="1" x14ac:dyDescent="0.2"/>
    <row r="5969" s="327" customFormat="1" x14ac:dyDescent="0.2"/>
    <row r="5970" s="327" customFormat="1" x14ac:dyDescent="0.2"/>
    <row r="5971" s="327" customFormat="1" x14ac:dyDescent="0.2"/>
    <row r="5972" s="327" customFormat="1" x14ac:dyDescent="0.2"/>
    <row r="5973" s="327" customFormat="1" x14ac:dyDescent="0.2"/>
    <row r="5974" s="327" customFormat="1" x14ac:dyDescent="0.2"/>
    <row r="5975" s="327" customFormat="1" x14ac:dyDescent="0.2"/>
    <row r="5976" s="327" customFormat="1" x14ac:dyDescent="0.2"/>
    <row r="5977" s="327" customFormat="1" x14ac:dyDescent="0.2"/>
    <row r="5978" s="327" customFormat="1" x14ac:dyDescent="0.2"/>
    <row r="5979" s="327" customFormat="1" x14ac:dyDescent="0.2"/>
    <row r="5980" s="327" customFormat="1" x14ac:dyDescent="0.2"/>
    <row r="5981" s="327" customFormat="1" x14ac:dyDescent="0.2"/>
    <row r="5982" s="327" customFormat="1" x14ac:dyDescent="0.2"/>
    <row r="5983" s="327" customFormat="1" x14ac:dyDescent="0.2"/>
    <row r="5984" s="327" customFormat="1" x14ac:dyDescent="0.2"/>
    <row r="5985" s="327" customFormat="1" x14ac:dyDescent="0.2"/>
    <row r="5986" s="327" customFormat="1" x14ac:dyDescent="0.2"/>
    <row r="5987" s="327" customFormat="1" x14ac:dyDescent="0.2"/>
    <row r="5988" s="327" customFormat="1" x14ac:dyDescent="0.2"/>
    <row r="5989" s="327" customFormat="1" x14ac:dyDescent="0.2"/>
    <row r="5990" s="327" customFormat="1" x14ac:dyDescent="0.2"/>
    <row r="5991" s="327" customFormat="1" x14ac:dyDescent="0.2"/>
    <row r="5992" s="327" customFormat="1" x14ac:dyDescent="0.2"/>
    <row r="5993" s="327" customFormat="1" x14ac:dyDescent="0.2"/>
    <row r="5994" s="327" customFormat="1" x14ac:dyDescent="0.2"/>
    <row r="5995" s="327" customFormat="1" x14ac:dyDescent="0.2"/>
    <row r="5996" s="327" customFormat="1" x14ac:dyDescent="0.2"/>
    <row r="5997" s="327" customFormat="1" x14ac:dyDescent="0.2"/>
    <row r="5998" s="327" customFormat="1" x14ac:dyDescent="0.2"/>
    <row r="5999" s="327" customFormat="1" x14ac:dyDescent="0.2"/>
    <row r="6000" s="327" customFormat="1" x14ac:dyDescent="0.2"/>
    <row r="6001" s="327" customFormat="1" x14ac:dyDescent="0.2"/>
    <row r="6002" s="327" customFormat="1" x14ac:dyDescent="0.2"/>
    <row r="6003" s="327" customFormat="1" x14ac:dyDescent="0.2"/>
    <row r="6004" s="327" customFormat="1" x14ac:dyDescent="0.2"/>
    <row r="6005" s="327" customFormat="1" x14ac:dyDescent="0.2"/>
    <row r="6006" s="327" customFormat="1" x14ac:dyDescent="0.2"/>
    <row r="6007" s="327" customFormat="1" x14ac:dyDescent="0.2"/>
    <row r="6008" s="327" customFormat="1" x14ac:dyDescent="0.2"/>
    <row r="6009" s="327" customFormat="1" x14ac:dyDescent="0.2"/>
    <row r="6010" s="327" customFormat="1" x14ac:dyDescent="0.2"/>
    <row r="6011" s="327" customFormat="1" x14ac:dyDescent="0.2"/>
    <row r="6012" s="327" customFormat="1" x14ac:dyDescent="0.2"/>
    <row r="6013" s="327" customFormat="1" x14ac:dyDescent="0.2"/>
    <row r="6014" s="327" customFormat="1" x14ac:dyDescent="0.2"/>
    <row r="6015" s="327" customFormat="1" x14ac:dyDescent="0.2"/>
    <row r="6016" s="327" customFormat="1" x14ac:dyDescent="0.2"/>
    <row r="6017" s="327" customFormat="1" x14ac:dyDescent="0.2"/>
    <row r="6018" s="327" customFormat="1" x14ac:dyDescent="0.2"/>
    <row r="6019" s="327" customFormat="1" x14ac:dyDescent="0.2"/>
    <row r="6020" s="327" customFormat="1" x14ac:dyDescent="0.2"/>
    <row r="6021" s="327" customFormat="1" x14ac:dyDescent="0.2"/>
    <row r="6022" s="327" customFormat="1" x14ac:dyDescent="0.2"/>
    <row r="6023" s="327" customFormat="1" x14ac:dyDescent="0.2"/>
    <row r="6024" s="327" customFormat="1" x14ac:dyDescent="0.2"/>
    <row r="6025" s="327" customFormat="1" x14ac:dyDescent="0.2"/>
    <row r="6026" s="327" customFormat="1" x14ac:dyDescent="0.2"/>
    <row r="6027" s="327" customFormat="1" x14ac:dyDescent="0.2"/>
    <row r="6028" s="327" customFormat="1" x14ac:dyDescent="0.2"/>
    <row r="6029" s="327" customFormat="1" x14ac:dyDescent="0.2"/>
    <row r="6030" s="327" customFormat="1" x14ac:dyDescent="0.2"/>
    <row r="6031" s="327" customFormat="1" x14ac:dyDescent="0.2"/>
    <row r="6032" s="327" customFormat="1" x14ac:dyDescent="0.2"/>
    <row r="6033" s="327" customFormat="1" x14ac:dyDescent="0.2"/>
    <row r="6034" s="327" customFormat="1" x14ac:dyDescent="0.2"/>
    <row r="6035" s="327" customFormat="1" x14ac:dyDescent="0.2"/>
    <row r="6036" s="327" customFormat="1" x14ac:dyDescent="0.2"/>
    <row r="6037" s="327" customFormat="1" x14ac:dyDescent="0.2"/>
    <row r="6038" s="327" customFormat="1" x14ac:dyDescent="0.2"/>
    <row r="6039" s="327" customFormat="1" x14ac:dyDescent="0.2"/>
    <row r="6040" s="327" customFormat="1" x14ac:dyDescent="0.2"/>
    <row r="6041" s="327" customFormat="1" x14ac:dyDescent="0.2"/>
    <row r="6042" s="327" customFormat="1" x14ac:dyDescent="0.2"/>
    <row r="6043" s="327" customFormat="1" x14ac:dyDescent="0.2"/>
    <row r="6044" s="327" customFormat="1" x14ac:dyDescent="0.2"/>
    <row r="6045" s="327" customFormat="1" x14ac:dyDescent="0.2"/>
    <row r="6046" s="327" customFormat="1" x14ac:dyDescent="0.2"/>
    <row r="6047" s="327" customFormat="1" x14ac:dyDescent="0.2"/>
    <row r="6048" s="327" customFormat="1" x14ac:dyDescent="0.2"/>
    <row r="6049" s="327" customFormat="1" x14ac:dyDescent="0.2"/>
    <row r="6050" s="327" customFormat="1" x14ac:dyDescent="0.2"/>
    <row r="6051" s="327" customFormat="1" x14ac:dyDescent="0.2"/>
    <row r="6052" s="327" customFormat="1" x14ac:dyDescent="0.2"/>
    <row r="6053" s="327" customFormat="1" x14ac:dyDescent="0.2"/>
    <row r="6054" s="327" customFormat="1" x14ac:dyDescent="0.2"/>
    <row r="6055" s="327" customFormat="1" x14ac:dyDescent="0.2"/>
    <row r="6056" s="327" customFormat="1" x14ac:dyDescent="0.2"/>
    <row r="6057" s="327" customFormat="1" x14ac:dyDescent="0.2"/>
    <row r="6058" s="327" customFormat="1" x14ac:dyDescent="0.2"/>
    <row r="6059" s="327" customFormat="1" x14ac:dyDescent="0.2"/>
    <row r="6060" s="327" customFormat="1" x14ac:dyDescent="0.2"/>
    <row r="6061" s="327" customFormat="1" x14ac:dyDescent="0.2"/>
    <row r="6062" s="327" customFormat="1" x14ac:dyDescent="0.2"/>
    <row r="6063" s="327" customFormat="1" x14ac:dyDescent="0.2"/>
    <row r="6064" s="327" customFormat="1" x14ac:dyDescent="0.2"/>
    <row r="6065" s="327" customFormat="1" x14ac:dyDescent="0.2"/>
    <row r="6066" s="327" customFormat="1" x14ac:dyDescent="0.2"/>
    <row r="6067" s="327" customFormat="1" x14ac:dyDescent="0.2"/>
    <row r="6068" s="327" customFormat="1" x14ac:dyDescent="0.2"/>
    <row r="6069" s="327" customFormat="1" x14ac:dyDescent="0.2"/>
    <row r="6070" s="327" customFormat="1" x14ac:dyDescent="0.2"/>
    <row r="6071" s="327" customFormat="1" x14ac:dyDescent="0.2"/>
    <row r="6072" s="327" customFormat="1" x14ac:dyDescent="0.2"/>
    <row r="6073" s="327" customFormat="1" x14ac:dyDescent="0.2"/>
    <row r="6074" s="327" customFormat="1" x14ac:dyDescent="0.2"/>
    <row r="6075" s="327" customFormat="1" x14ac:dyDescent="0.2"/>
    <row r="6076" s="327" customFormat="1" x14ac:dyDescent="0.2"/>
    <row r="6077" s="327" customFormat="1" x14ac:dyDescent="0.2"/>
    <row r="6078" s="327" customFormat="1" x14ac:dyDescent="0.2"/>
    <row r="6079" s="327" customFormat="1" x14ac:dyDescent="0.2"/>
    <row r="6080" s="327" customFormat="1" x14ac:dyDescent="0.2"/>
    <row r="6081" s="327" customFormat="1" x14ac:dyDescent="0.2"/>
    <row r="6082" s="327" customFormat="1" x14ac:dyDescent="0.2"/>
    <row r="6083" s="327" customFormat="1" x14ac:dyDescent="0.2"/>
    <row r="6084" s="327" customFormat="1" x14ac:dyDescent="0.2"/>
    <row r="6085" s="327" customFormat="1" x14ac:dyDescent="0.2"/>
    <row r="6086" s="327" customFormat="1" x14ac:dyDescent="0.2"/>
    <row r="6087" s="327" customFormat="1" x14ac:dyDescent="0.2"/>
    <row r="6088" s="327" customFormat="1" x14ac:dyDescent="0.2"/>
    <row r="6089" s="327" customFormat="1" x14ac:dyDescent="0.2"/>
    <row r="6090" s="327" customFormat="1" x14ac:dyDescent="0.2"/>
    <row r="6091" s="327" customFormat="1" x14ac:dyDescent="0.2"/>
    <row r="6092" s="327" customFormat="1" x14ac:dyDescent="0.2"/>
    <row r="6093" s="327" customFormat="1" x14ac:dyDescent="0.2"/>
    <row r="6094" s="327" customFormat="1" x14ac:dyDescent="0.2"/>
    <row r="6095" s="327" customFormat="1" x14ac:dyDescent="0.2"/>
    <row r="6096" s="327" customFormat="1" x14ac:dyDescent="0.2"/>
    <row r="6097" s="327" customFormat="1" x14ac:dyDescent="0.2"/>
    <row r="6098" s="327" customFormat="1" x14ac:dyDescent="0.2"/>
    <row r="6099" s="327" customFormat="1" x14ac:dyDescent="0.2"/>
    <row r="6100" s="327" customFormat="1" x14ac:dyDescent="0.2"/>
    <row r="6101" s="327" customFormat="1" x14ac:dyDescent="0.2"/>
    <row r="6102" s="327" customFormat="1" x14ac:dyDescent="0.2"/>
    <row r="6103" s="327" customFormat="1" x14ac:dyDescent="0.2"/>
    <row r="6104" s="327" customFormat="1" x14ac:dyDescent="0.2"/>
    <row r="6105" s="327" customFormat="1" x14ac:dyDescent="0.2"/>
    <row r="6106" s="327" customFormat="1" x14ac:dyDescent="0.2"/>
    <row r="6107" s="327" customFormat="1" x14ac:dyDescent="0.2"/>
    <row r="6108" s="327" customFormat="1" x14ac:dyDescent="0.2"/>
    <row r="6109" s="327" customFormat="1" x14ac:dyDescent="0.2"/>
    <row r="6110" s="327" customFormat="1" x14ac:dyDescent="0.2"/>
    <row r="6111" s="327" customFormat="1" x14ac:dyDescent="0.2"/>
    <row r="6112" s="327" customFormat="1" x14ac:dyDescent="0.2"/>
    <row r="6113" s="327" customFormat="1" x14ac:dyDescent="0.2"/>
    <row r="6114" s="327" customFormat="1" x14ac:dyDescent="0.2"/>
    <row r="6115" s="327" customFormat="1" x14ac:dyDescent="0.2"/>
    <row r="6116" s="327" customFormat="1" x14ac:dyDescent="0.2"/>
    <row r="6117" s="327" customFormat="1" x14ac:dyDescent="0.2"/>
    <row r="6118" s="327" customFormat="1" x14ac:dyDescent="0.2"/>
    <row r="6119" s="327" customFormat="1" x14ac:dyDescent="0.2"/>
    <row r="6120" s="327" customFormat="1" x14ac:dyDescent="0.2"/>
    <row r="6121" s="327" customFormat="1" x14ac:dyDescent="0.2"/>
    <row r="6122" s="327" customFormat="1" x14ac:dyDescent="0.2"/>
    <row r="6123" s="327" customFormat="1" x14ac:dyDescent="0.2"/>
    <row r="6124" s="327" customFormat="1" x14ac:dyDescent="0.2"/>
    <row r="6125" s="327" customFormat="1" x14ac:dyDescent="0.2"/>
    <row r="6126" s="327" customFormat="1" x14ac:dyDescent="0.2"/>
    <row r="6127" s="327" customFormat="1" x14ac:dyDescent="0.2"/>
    <row r="6128" s="327" customFormat="1" x14ac:dyDescent="0.2"/>
    <row r="6129" s="327" customFormat="1" x14ac:dyDescent="0.2"/>
    <row r="6130" s="327" customFormat="1" x14ac:dyDescent="0.2"/>
    <row r="6131" s="327" customFormat="1" x14ac:dyDescent="0.2"/>
    <row r="6132" s="327" customFormat="1" x14ac:dyDescent="0.2"/>
    <row r="6133" s="327" customFormat="1" x14ac:dyDescent="0.2"/>
    <row r="6134" s="327" customFormat="1" x14ac:dyDescent="0.2"/>
    <row r="6135" s="327" customFormat="1" x14ac:dyDescent="0.2"/>
    <row r="6136" s="327" customFormat="1" x14ac:dyDescent="0.2"/>
    <row r="6137" s="327" customFormat="1" x14ac:dyDescent="0.2"/>
    <row r="6138" s="327" customFormat="1" x14ac:dyDescent="0.2"/>
    <row r="6139" s="327" customFormat="1" x14ac:dyDescent="0.2"/>
    <row r="6140" s="327" customFormat="1" x14ac:dyDescent="0.2"/>
    <row r="6141" s="327" customFormat="1" x14ac:dyDescent="0.2"/>
    <row r="6142" s="327" customFormat="1" x14ac:dyDescent="0.2"/>
    <row r="6143" s="327" customFormat="1" x14ac:dyDescent="0.2"/>
    <row r="6144" s="327" customFormat="1" x14ac:dyDescent="0.2"/>
    <row r="6145" s="327" customFormat="1" x14ac:dyDescent="0.2"/>
    <row r="6146" s="327" customFormat="1" x14ac:dyDescent="0.2"/>
    <row r="6147" s="327" customFormat="1" x14ac:dyDescent="0.2"/>
    <row r="6148" s="327" customFormat="1" x14ac:dyDescent="0.2"/>
    <row r="6149" s="327" customFormat="1" x14ac:dyDescent="0.2"/>
    <row r="6150" s="327" customFormat="1" x14ac:dyDescent="0.2"/>
    <row r="6151" s="327" customFormat="1" x14ac:dyDescent="0.2"/>
    <row r="6152" s="327" customFormat="1" x14ac:dyDescent="0.2"/>
    <row r="6153" s="327" customFormat="1" x14ac:dyDescent="0.2"/>
    <row r="6154" s="327" customFormat="1" x14ac:dyDescent="0.2"/>
    <row r="6155" s="327" customFormat="1" x14ac:dyDescent="0.2"/>
    <row r="6156" s="327" customFormat="1" x14ac:dyDescent="0.2"/>
    <row r="6157" s="327" customFormat="1" x14ac:dyDescent="0.2"/>
    <row r="6158" s="327" customFormat="1" x14ac:dyDescent="0.2"/>
    <row r="6159" s="327" customFormat="1" x14ac:dyDescent="0.2"/>
    <row r="6160" s="327" customFormat="1" x14ac:dyDescent="0.2"/>
    <row r="6161" s="327" customFormat="1" x14ac:dyDescent="0.2"/>
    <row r="6162" s="327" customFormat="1" x14ac:dyDescent="0.2"/>
    <row r="6163" s="327" customFormat="1" x14ac:dyDescent="0.2"/>
    <row r="6164" s="327" customFormat="1" x14ac:dyDescent="0.2"/>
    <row r="6165" s="327" customFormat="1" x14ac:dyDescent="0.2"/>
    <row r="6166" s="327" customFormat="1" x14ac:dyDescent="0.2"/>
    <row r="6167" s="327" customFormat="1" x14ac:dyDescent="0.2"/>
    <row r="6168" s="327" customFormat="1" x14ac:dyDescent="0.2"/>
    <row r="6169" s="327" customFormat="1" x14ac:dyDescent="0.2"/>
    <row r="6170" s="327" customFormat="1" x14ac:dyDescent="0.2"/>
    <row r="6171" s="327" customFormat="1" x14ac:dyDescent="0.2"/>
    <row r="6172" s="327" customFormat="1" x14ac:dyDescent="0.2"/>
    <row r="6173" s="327" customFormat="1" x14ac:dyDescent="0.2"/>
    <row r="6174" s="327" customFormat="1" x14ac:dyDescent="0.2"/>
    <row r="6175" s="327" customFormat="1" x14ac:dyDescent="0.2"/>
    <row r="6176" s="327" customFormat="1" x14ac:dyDescent="0.2"/>
    <row r="6177" s="327" customFormat="1" x14ac:dyDescent="0.2"/>
    <row r="6178" s="327" customFormat="1" x14ac:dyDescent="0.2"/>
    <row r="6179" s="327" customFormat="1" x14ac:dyDescent="0.2"/>
    <row r="6180" s="327" customFormat="1" x14ac:dyDescent="0.2"/>
    <row r="6181" s="327" customFormat="1" x14ac:dyDescent="0.2"/>
    <row r="6182" s="327" customFormat="1" x14ac:dyDescent="0.2"/>
    <row r="6183" s="327" customFormat="1" x14ac:dyDescent="0.2"/>
    <row r="6184" s="327" customFormat="1" x14ac:dyDescent="0.2"/>
    <row r="6185" s="327" customFormat="1" x14ac:dyDescent="0.2"/>
    <row r="6186" s="327" customFormat="1" x14ac:dyDescent="0.2"/>
    <row r="6187" s="327" customFormat="1" x14ac:dyDescent="0.2"/>
    <row r="6188" s="327" customFormat="1" x14ac:dyDescent="0.2"/>
    <row r="6189" s="327" customFormat="1" x14ac:dyDescent="0.2"/>
    <row r="6190" s="327" customFormat="1" x14ac:dyDescent="0.2"/>
    <row r="6191" s="327" customFormat="1" x14ac:dyDescent="0.2"/>
    <row r="6192" s="327" customFormat="1" x14ac:dyDescent="0.2"/>
    <row r="6193" s="327" customFormat="1" x14ac:dyDescent="0.2"/>
    <row r="6194" s="327" customFormat="1" x14ac:dyDescent="0.2"/>
    <row r="6195" s="327" customFormat="1" x14ac:dyDescent="0.2"/>
    <row r="6196" s="327" customFormat="1" x14ac:dyDescent="0.2"/>
    <row r="6197" s="327" customFormat="1" x14ac:dyDescent="0.2"/>
    <row r="6198" s="327" customFormat="1" x14ac:dyDescent="0.2"/>
    <row r="6199" s="327" customFormat="1" x14ac:dyDescent="0.2"/>
    <row r="6200" s="327" customFormat="1" x14ac:dyDescent="0.2"/>
    <row r="6201" s="327" customFormat="1" x14ac:dyDescent="0.2"/>
    <row r="6202" s="327" customFormat="1" x14ac:dyDescent="0.2"/>
    <row r="6203" s="327" customFormat="1" x14ac:dyDescent="0.2"/>
    <row r="6204" s="327" customFormat="1" x14ac:dyDescent="0.2"/>
    <row r="6205" s="327" customFormat="1" x14ac:dyDescent="0.2"/>
    <row r="6206" s="327" customFormat="1" x14ac:dyDescent="0.2"/>
    <row r="6207" s="327" customFormat="1" x14ac:dyDescent="0.2"/>
    <row r="6208" s="327" customFormat="1" x14ac:dyDescent="0.2"/>
    <row r="6209" s="327" customFormat="1" x14ac:dyDescent="0.2"/>
    <row r="6210" s="327" customFormat="1" x14ac:dyDescent="0.2"/>
    <row r="6211" s="327" customFormat="1" x14ac:dyDescent="0.2"/>
    <row r="6212" s="327" customFormat="1" x14ac:dyDescent="0.2"/>
    <row r="6213" s="327" customFormat="1" x14ac:dyDescent="0.2"/>
    <row r="6214" s="327" customFormat="1" x14ac:dyDescent="0.2"/>
    <row r="6215" s="327" customFormat="1" x14ac:dyDescent="0.2"/>
    <row r="6216" s="327" customFormat="1" x14ac:dyDescent="0.2"/>
    <row r="6217" s="327" customFormat="1" x14ac:dyDescent="0.2"/>
    <row r="6218" s="327" customFormat="1" x14ac:dyDescent="0.2"/>
    <row r="6219" s="327" customFormat="1" x14ac:dyDescent="0.2"/>
    <row r="6220" s="327" customFormat="1" x14ac:dyDescent="0.2"/>
    <row r="6221" s="327" customFormat="1" x14ac:dyDescent="0.2"/>
    <row r="6222" s="327" customFormat="1" x14ac:dyDescent="0.2"/>
    <row r="6223" s="327" customFormat="1" x14ac:dyDescent="0.2"/>
    <row r="6224" s="327" customFormat="1" x14ac:dyDescent="0.2"/>
    <row r="6225" s="327" customFormat="1" x14ac:dyDescent="0.2"/>
    <row r="6226" s="327" customFormat="1" x14ac:dyDescent="0.2"/>
    <row r="6227" s="327" customFormat="1" x14ac:dyDescent="0.2"/>
    <row r="6228" s="327" customFormat="1" x14ac:dyDescent="0.2"/>
    <row r="6229" s="327" customFormat="1" x14ac:dyDescent="0.2"/>
    <row r="6230" s="327" customFormat="1" x14ac:dyDescent="0.2"/>
    <row r="6231" s="327" customFormat="1" x14ac:dyDescent="0.2"/>
    <row r="6232" s="327" customFormat="1" x14ac:dyDescent="0.2"/>
    <row r="6233" s="327" customFormat="1" x14ac:dyDescent="0.2"/>
    <row r="6234" s="327" customFormat="1" x14ac:dyDescent="0.2"/>
    <row r="6235" s="327" customFormat="1" x14ac:dyDescent="0.2"/>
    <row r="6236" s="327" customFormat="1" x14ac:dyDescent="0.2"/>
    <row r="6237" s="327" customFormat="1" x14ac:dyDescent="0.2"/>
    <row r="6238" s="327" customFormat="1" x14ac:dyDescent="0.2"/>
    <row r="6239" s="327" customFormat="1" x14ac:dyDescent="0.2"/>
    <row r="6240" s="327" customFormat="1" x14ac:dyDescent="0.2"/>
    <row r="6241" s="327" customFormat="1" x14ac:dyDescent="0.2"/>
    <row r="6242" s="327" customFormat="1" x14ac:dyDescent="0.2"/>
    <row r="6243" s="327" customFormat="1" x14ac:dyDescent="0.2"/>
    <row r="6244" s="327" customFormat="1" x14ac:dyDescent="0.2"/>
    <row r="6245" s="327" customFormat="1" x14ac:dyDescent="0.2"/>
    <row r="6246" s="327" customFormat="1" x14ac:dyDescent="0.2"/>
    <row r="6247" s="327" customFormat="1" x14ac:dyDescent="0.2"/>
    <row r="6248" s="327" customFormat="1" x14ac:dyDescent="0.2"/>
    <row r="6249" s="327" customFormat="1" x14ac:dyDescent="0.2"/>
    <row r="6250" s="327" customFormat="1" x14ac:dyDescent="0.2"/>
    <row r="6251" s="327" customFormat="1" x14ac:dyDescent="0.2"/>
    <row r="6252" s="327" customFormat="1" x14ac:dyDescent="0.2"/>
    <row r="6253" s="327" customFormat="1" x14ac:dyDescent="0.2"/>
    <row r="6254" s="327" customFormat="1" x14ac:dyDescent="0.2"/>
    <row r="6255" s="327" customFormat="1" x14ac:dyDescent="0.2"/>
    <row r="6256" s="327" customFormat="1" x14ac:dyDescent="0.2"/>
    <row r="6257" s="327" customFormat="1" x14ac:dyDescent="0.2"/>
    <row r="6258" s="327" customFormat="1" x14ac:dyDescent="0.2"/>
    <row r="6259" s="327" customFormat="1" x14ac:dyDescent="0.2"/>
    <row r="6260" s="327" customFormat="1" x14ac:dyDescent="0.2"/>
    <row r="6261" s="327" customFormat="1" x14ac:dyDescent="0.2"/>
    <row r="6262" s="327" customFormat="1" x14ac:dyDescent="0.2"/>
    <row r="6263" s="327" customFormat="1" x14ac:dyDescent="0.2"/>
    <row r="6264" s="327" customFormat="1" x14ac:dyDescent="0.2"/>
    <row r="6265" s="327" customFormat="1" x14ac:dyDescent="0.2"/>
    <row r="6266" s="327" customFormat="1" x14ac:dyDescent="0.2"/>
    <row r="6267" s="327" customFormat="1" x14ac:dyDescent="0.2"/>
    <row r="6268" s="327" customFormat="1" x14ac:dyDescent="0.2"/>
    <row r="6269" s="327" customFormat="1" x14ac:dyDescent="0.2"/>
    <row r="6270" s="327" customFormat="1" x14ac:dyDescent="0.2"/>
    <row r="6271" s="327" customFormat="1" x14ac:dyDescent="0.2"/>
    <row r="6272" s="327" customFormat="1" x14ac:dyDescent="0.2"/>
    <row r="6273" s="327" customFormat="1" x14ac:dyDescent="0.2"/>
    <row r="6274" s="327" customFormat="1" x14ac:dyDescent="0.2"/>
    <row r="6275" s="327" customFormat="1" x14ac:dyDescent="0.2"/>
    <row r="6276" s="327" customFormat="1" x14ac:dyDescent="0.2"/>
    <row r="6277" s="327" customFormat="1" x14ac:dyDescent="0.2"/>
    <row r="6278" s="327" customFormat="1" x14ac:dyDescent="0.2"/>
    <row r="6279" s="327" customFormat="1" x14ac:dyDescent="0.2"/>
    <row r="6280" s="327" customFormat="1" x14ac:dyDescent="0.2"/>
    <row r="6281" s="327" customFormat="1" x14ac:dyDescent="0.2"/>
    <row r="6282" s="327" customFormat="1" x14ac:dyDescent="0.2"/>
    <row r="6283" s="327" customFormat="1" x14ac:dyDescent="0.2"/>
    <row r="6284" s="327" customFormat="1" x14ac:dyDescent="0.2"/>
    <row r="6285" s="327" customFormat="1" x14ac:dyDescent="0.2"/>
    <row r="6286" s="327" customFormat="1" x14ac:dyDescent="0.2"/>
    <row r="6287" s="327" customFormat="1" x14ac:dyDescent="0.2"/>
    <row r="6288" s="327" customFormat="1" x14ac:dyDescent="0.2"/>
    <row r="6289" s="327" customFormat="1" x14ac:dyDescent="0.2"/>
    <row r="6290" s="327" customFormat="1" x14ac:dyDescent="0.2"/>
    <row r="6291" s="327" customFormat="1" x14ac:dyDescent="0.2"/>
    <row r="6292" s="327" customFormat="1" x14ac:dyDescent="0.2"/>
    <row r="6293" s="327" customFormat="1" x14ac:dyDescent="0.2"/>
    <row r="6294" s="327" customFormat="1" x14ac:dyDescent="0.2"/>
    <row r="6295" s="327" customFormat="1" x14ac:dyDescent="0.2"/>
    <row r="6296" s="327" customFormat="1" x14ac:dyDescent="0.2"/>
    <row r="6297" s="327" customFormat="1" x14ac:dyDescent="0.2"/>
    <row r="6298" s="327" customFormat="1" x14ac:dyDescent="0.2"/>
    <row r="6299" s="327" customFormat="1" x14ac:dyDescent="0.2"/>
    <row r="6300" s="327" customFormat="1" x14ac:dyDescent="0.2"/>
    <row r="6301" s="327" customFormat="1" x14ac:dyDescent="0.2"/>
    <row r="6302" s="327" customFormat="1" x14ac:dyDescent="0.2"/>
    <row r="6303" s="327" customFormat="1" x14ac:dyDescent="0.2"/>
    <row r="6304" s="327" customFormat="1" x14ac:dyDescent="0.2"/>
    <row r="6305" s="327" customFormat="1" x14ac:dyDescent="0.2"/>
    <row r="6306" s="327" customFormat="1" x14ac:dyDescent="0.2"/>
    <row r="6307" s="327" customFormat="1" x14ac:dyDescent="0.2"/>
    <row r="6308" s="327" customFormat="1" x14ac:dyDescent="0.2"/>
    <row r="6309" s="327" customFormat="1" x14ac:dyDescent="0.2"/>
    <row r="6310" s="327" customFormat="1" x14ac:dyDescent="0.2"/>
    <row r="6311" s="327" customFormat="1" x14ac:dyDescent="0.2"/>
    <row r="6312" s="327" customFormat="1" x14ac:dyDescent="0.2"/>
    <row r="6313" s="327" customFormat="1" x14ac:dyDescent="0.2"/>
    <row r="6314" s="327" customFormat="1" x14ac:dyDescent="0.2"/>
    <row r="6315" s="327" customFormat="1" x14ac:dyDescent="0.2"/>
    <row r="6316" s="327" customFormat="1" x14ac:dyDescent="0.2"/>
    <row r="6317" s="327" customFormat="1" x14ac:dyDescent="0.2"/>
    <row r="6318" s="327" customFormat="1" x14ac:dyDescent="0.2"/>
    <row r="6319" s="327" customFormat="1" x14ac:dyDescent="0.2"/>
    <row r="6320" s="327" customFormat="1" x14ac:dyDescent="0.2"/>
    <row r="6321" s="327" customFormat="1" x14ac:dyDescent="0.2"/>
    <row r="6322" s="327" customFormat="1" x14ac:dyDescent="0.2"/>
    <row r="6323" s="327" customFormat="1" x14ac:dyDescent="0.2"/>
    <row r="6324" s="327" customFormat="1" x14ac:dyDescent="0.2"/>
    <row r="6325" s="327" customFormat="1" x14ac:dyDescent="0.2"/>
    <row r="6326" s="327" customFormat="1" x14ac:dyDescent="0.2"/>
    <row r="6327" s="327" customFormat="1" x14ac:dyDescent="0.2"/>
    <row r="6328" s="327" customFormat="1" x14ac:dyDescent="0.2"/>
    <row r="6329" s="327" customFormat="1" x14ac:dyDescent="0.2"/>
    <row r="6330" s="327" customFormat="1" x14ac:dyDescent="0.2"/>
    <row r="6331" s="327" customFormat="1" x14ac:dyDescent="0.2"/>
    <row r="6332" s="327" customFormat="1" x14ac:dyDescent="0.2"/>
    <row r="6333" s="327" customFormat="1" x14ac:dyDescent="0.2"/>
    <row r="6334" s="327" customFormat="1" x14ac:dyDescent="0.2"/>
    <row r="6335" s="327" customFormat="1" x14ac:dyDescent="0.2"/>
    <row r="6336" s="327" customFormat="1" x14ac:dyDescent="0.2"/>
    <row r="6337" s="327" customFormat="1" x14ac:dyDescent="0.2"/>
    <row r="6338" s="327" customFormat="1" x14ac:dyDescent="0.2"/>
    <row r="6339" s="327" customFormat="1" x14ac:dyDescent="0.2"/>
    <row r="6340" s="327" customFormat="1" x14ac:dyDescent="0.2"/>
    <row r="6341" s="327" customFormat="1" x14ac:dyDescent="0.2"/>
    <row r="6342" s="327" customFormat="1" x14ac:dyDescent="0.2"/>
    <row r="6343" s="327" customFormat="1" x14ac:dyDescent="0.2"/>
    <row r="6344" s="327" customFormat="1" x14ac:dyDescent="0.2"/>
    <row r="6345" s="327" customFormat="1" x14ac:dyDescent="0.2"/>
    <row r="6346" s="327" customFormat="1" x14ac:dyDescent="0.2"/>
    <row r="6347" s="327" customFormat="1" x14ac:dyDescent="0.2"/>
    <row r="6348" s="327" customFormat="1" x14ac:dyDescent="0.2"/>
    <row r="6349" s="327" customFormat="1" x14ac:dyDescent="0.2"/>
    <row r="6350" s="327" customFormat="1" x14ac:dyDescent="0.2"/>
    <row r="6351" s="327" customFormat="1" x14ac:dyDescent="0.2"/>
    <row r="6352" s="327" customFormat="1" x14ac:dyDescent="0.2"/>
    <row r="6353" s="327" customFormat="1" x14ac:dyDescent="0.2"/>
    <row r="6354" s="327" customFormat="1" x14ac:dyDescent="0.2"/>
    <row r="6355" s="327" customFormat="1" x14ac:dyDescent="0.2"/>
    <row r="6356" s="327" customFormat="1" x14ac:dyDescent="0.2"/>
    <row r="6357" s="327" customFormat="1" x14ac:dyDescent="0.2"/>
    <row r="6358" s="327" customFormat="1" x14ac:dyDescent="0.2"/>
    <row r="6359" s="327" customFormat="1" x14ac:dyDescent="0.2"/>
    <row r="6360" s="327" customFormat="1" x14ac:dyDescent="0.2"/>
    <row r="6361" s="327" customFormat="1" x14ac:dyDescent="0.2"/>
    <row r="6362" s="327" customFormat="1" x14ac:dyDescent="0.2"/>
    <row r="6363" s="327" customFormat="1" x14ac:dyDescent="0.2"/>
    <row r="6364" s="327" customFormat="1" x14ac:dyDescent="0.2"/>
    <row r="6365" s="327" customFormat="1" x14ac:dyDescent="0.2"/>
    <row r="6366" s="327" customFormat="1" x14ac:dyDescent="0.2"/>
    <row r="6367" s="327" customFormat="1" x14ac:dyDescent="0.2"/>
    <row r="6368" s="327" customFormat="1" x14ac:dyDescent="0.2"/>
    <row r="6369" s="327" customFormat="1" x14ac:dyDescent="0.2"/>
    <row r="6370" s="327" customFormat="1" x14ac:dyDescent="0.2"/>
    <row r="6371" s="327" customFormat="1" x14ac:dyDescent="0.2"/>
    <row r="6372" s="327" customFormat="1" x14ac:dyDescent="0.2"/>
    <row r="6373" s="327" customFormat="1" x14ac:dyDescent="0.2"/>
    <row r="6374" s="327" customFormat="1" x14ac:dyDescent="0.2"/>
    <row r="6375" s="327" customFormat="1" x14ac:dyDescent="0.2"/>
    <row r="6376" s="327" customFormat="1" x14ac:dyDescent="0.2"/>
    <row r="6377" s="327" customFormat="1" x14ac:dyDescent="0.2"/>
    <row r="6378" s="327" customFormat="1" x14ac:dyDescent="0.2"/>
    <row r="6379" s="327" customFormat="1" x14ac:dyDescent="0.2"/>
    <row r="6380" s="327" customFormat="1" x14ac:dyDescent="0.2"/>
    <row r="6381" s="327" customFormat="1" x14ac:dyDescent="0.2"/>
    <row r="6382" s="327" customFormat="1" x14ac:dyDescent="0.2"/>
    <row r="6383" s="327" customFormat="1" x14ac:dyDescent="0.2"/>
    <row r="6384" s="327" customFormat="1" x14ac:dyDescent="0.2"/>
    <row r="6385" s="327" customFormat="1" x14ac:dyDescent="0.2"/>
    <row r="6386" s="327" customFormat="1" x14ac:dyDescent="0.2"/>
    <row r="6387" s="327" customFormat="1" x14ac:dyDescent="0.2"/>
    <row r="6388" s="327" customFormat="1" x14ac:dyDescent="0.2"/>
    <row r="6389" s="327" customFormat="1" x14ac:dyDescent="0.2"/>
    <row r="6390" s="327" customFormat="1" x14ac:dyDescent="0.2"/>
    <row r="6391" s="327" customFormat="1" x14ac:dyDescent="0.2"/>
    <row r="6392" s="327" customFormat="1" x14ac:dyDescent="0.2"/>
    <row r="6393" s="327" customFormat="1" x14ac:dyDescent="0.2"/>
    <row r="6394" s="327" customFormat="1" x14ac:dyDescent="0.2"/>
    <row r="6395" s="327" customFormat="1" x14ac:dyDescent="0.2"/>
    <row r="6396" s="327" customFormat="1" x14ac:dyDescent="0.2"/>
    <row r="6397" s="327" customFormat="1" x14ac:dyDescent="0.2"/>
    <row r="6398" s="327" customFormat="1" x14ac:dyDescent="0.2"/>
    <row r="6399" s="327" customFormat="1" x14ac:dyDescent="0.2"/>
    <row r="6400" s="327" customFormat="1" x14ac:dyDescent="0.2"/>
    <row r="6401" s="327" customFormat="1" x14ac:dyDescent="0.2"/>
    <row r="6402" s="327" customFormat="1" x14ac:dyDescent="0.2"/>
    <row r="6403" s="327" customFormat="1" x14ac:dyDescent="0.2"/>
    <row r="6404" s="327" customFormat="1" x14ac:dyDescent="0.2"/>
    <row r="6405" s="327" customFormat="1" x14ac:dyDescent="0.2"/>
    <row r="6406" s="327" customFormat="1" x14ac:dyDescent="0.2"/>
    <row r="6407" s="327" customFormat="1" x14ac:dyDescent="0.2"/>
    <row r="6408" s="327" customFormat="1" x14ac:dyDescent="0.2"/>
    <row r="6409" s="327" customFormat="1" x14ac:dyDescent="0.2"/>
    <row r="6410" s="327" customFormat="1" x14ac:dyDescent="0.2"/>
    <row r="6411" s="327" customFormat="1" x14ac:dyDescent="0.2"/>
    <row r="6412" s="327" customFormat="1" x14ac:dyDescent="0.2"/>
    <row r="6413" s="327" customFormat="1" x14ac:dyDescent="0.2"/>
    <row r="6414" s="327" customFormat="1" x14ac:dyDescent="0.2"/>
    <row r="6415" s="327" customFormat="1" x14ac:dyDescent="0.2"/>
    <row r="6416" s="327" customFormat="1" x14ac:dyDescent="0.2"/>
    <row r="6417" s="327" customFormat="1" x14ac:dyDescent="0.2"/>
    <row r="6418" s="327" customFormat="1" x14ac:dyDescent="0.2"/>
    <row r="6419" s="327" customFormat="1" x14ac:dyDescent="0.2"/>
    <row r="6420" s="327" customFormat="1" x14ac:dyDescent="0.2"/>
    <row r="6421" s="327" customFormat="1" x14ac:dyDescent="0.2"/>
    <row r="6422" s="327" customFormat="1" x14ac:dyDescent="0.2"/>
    <row r="6423" s="327" customFormat="1" x14ac:dyDescent="0.2"/>
    <row r="6424" s="327" customFormat="1" x14ac:dyDescent="0.2"/>
    <row r="6425" s="327" customFormat="1" x14ac:dyDescent="0.2"/>
    <row r="6426" s="327" customFormat="1" x14ac:dyDescent="0.2"/>
    <row r="6427" s="327" customFormat="1" x14ac:dyDescent="0.2"/>
    <row r="6428" s="327" customFormat="1" x14ac:dyDescent="0.2"/>
    <row r="6429" s="327" customFormat="1" x14ac:dyDescent="0.2"/>
    <row r="6430" s="327" customFormat="1" x14ac:dyDescent="0.2"/>
    <row r="6431" s="327" customFormat="1" x14ac:dyDescent="0.2"/>
    <row r="6432" s="327" customFormat="1" x14ac:dyDescent="0.2"/>
    <row r="6433" s="327" customFormat="1" x14ac:dyDescent="0.2"/>
    <row r="6434" s="327" customFormat="1" x14ac:dyDescent="0.2"/>
    <row r="6435" s="327" customFormat="1" x14ac:dyDescent="0.2"/>
    <row r="6436" s="327" customFormat="1" x14ac:dyDescent="0.2"/>
    <row r="6437" s="327" customFormat="1" x14ac:dyDescent="0.2"/>
    <row r="6438" s="327" customFormat="1" x14ac:dyDescent="0.2"/>
    <row r="6439" s="327" customFormat="1" x14ac:dyDescent="0.2"/>
    <row r="6440" s="327" customFormat="1" x14ac:dyDescent="0.2"/>
    <row r="6441" s="327" customFormat="1" x14ac:dyDescent="0.2"/>
    <row r="6442" s="327" customFormat="1" x14ac:dyDescent="0.2"/>
    <row r="6443" s="327" customFormat="1" x14ac:dyDescent="0.2"/>
    <row r="6444" s="327" customFormat="1" x14ac:dyDescent="0.2"/>
    <row r="6445" s="327" customFormat="1" x14ac:dyDescent="0.2"/>
    <row r="6446" s="327" customFormat="1" x14ac:dyDescent="0.2"/>
    <row r="6447" s="327" customFormat="1" x14ac:dyDescent="0.2"/>
    <row r="6448" s="327" customFormat="1" x14ac:dyDescent="0.2"/>
    <row r="6449" s="327" customFormat="1" x14ac:dyDescent="0.2"/>
    <row r="6450" s="327" customFormat="1" x14ac:dyDescent="0.2"/>
    <row r="6451" s="327" customFormat="1" x14ac:dyDescent="0.2"/>
    <row r="6452" s="327" customFormat="1" x14ac:dyDescent="0.2"/>
    <row r="6453" s="327" customFormat="1" x14ac:dyDescent="0.2"/>
    <row r="6454" s="327" customFormat="1" x14ac:dyDescent="0.2"/>
    <row r="6455" s="327" customFormat="1" x14ac:dyDescent="0.2"/>
    <row r="6456" s="327" customFormat="1" x14ac:dyDescent="0.2"/>
    <row r="6457" s="327" customFormat="1" x14ac:dyDescent="0.2"/>
    <row r="6458" s="327" customFormat="1" x14ac:dyDescent="0.2"/>
    <row r="6459" s="327" customFormat="1" x14ac:dyDescent="0.2"/>
    <row r="6460" s="327" customFormat="1" x14ac:dyDescent="0.2"/>
    <row r="6461" s="327" customFormat="1" x14ac:dyDescent="0.2"/>
    <row r="6462" s="327" customFormat="1" x14ac:dyDescent="0.2"/>
    <row r="6463" s="327" customFormat="1" x14ac:dyDescent="0.2"/>
    <row r="6464" s="327" customFormat="1" x14ac:dyDescent="0.2"/>
    <row r="6465" s="327" customFormat="1" x14ac:dyDescent="0.2"/>
    <row r="6466" s="327" customFormat="1" x14ac:dyDescent="0.2"/>
    <row r="6467" s="327" customFormat="1" x14ac:dyDescent="0.2"/>
    <row r="6468" s="327" customFormat="1" x14ac:dyDescent="0.2"/>
    <row r="6469" s="327" customFormat="1" x14ac:dyDescent="0.2"/>
    <row r="6470" s="327" customFormat="1" x14ac:dyDescent="0.2"/>
    <row r="6471" s="327" customFormat="1" x14ac:dyDescent="0.2"/>
    <row r="6472" s="327" customFormat="1" x14ac:dyDescent="0.2"/>
    <row r="6473" s="327" customFormat="1" x14ac:dyDescent="0.2"/>
    <row r="6474" s="327" customFormat="1" x14ac:dyDescent="0.2"/>
    <row r="6475" s="327" customFormat="1" x14ac:dyDescent="0.2"/>
    <row r="6476" s="327" customFormat="1" x14ac:dyDescent="0.2"/>
    <row r="6477" s="327" customFormat="1" x14ac:dyDescent="0.2"/>
    <row r="6478" s="327" customFormat="1" x14ac:dyDescent="0.2"/>
    <row r="6479" s="327" customFormat="1" x14ac:dyDescent="0.2"/>
    <row r="6480" s="327" customFormat="1" x14ac:dyDescent="0.2"/>
    <row r="6481" s="327" customFormat="1" x14ac:dyDescent="0.2"/>
    <row r="6482" s="327" customFormat="1" x14ac:dyDescent="0.2"/>
    <row r="6483" s="327" customFormat="1" x14ac:dyDescent="0.2"/>
    <row r="6484" s="327" customFormat="1" x14ac:dyDescent="0.2"/>
    <row r="6485" s="327" customFormat="1" x14ac:dyDescent="0.2"/>
    <row r="6486" s="327" customFormat="1" x14ac:dyDescent="0.2"/>
    <row r="6487" s="327" customFormat="1" x14ac:dyDescent="0.2"/>
    <row r="6488" s="327" customFormat="1" x14ac:dyDescent="0.2"/>
    <row r="6489" s="327" customFormat="1" x14ac:dyDescent="0.2"/>
    <row r="6490" s="327" customFormat="1" x14ac:dyDescent="0.2"/>
    <row r="6491" s="327" customFormat="1" x14ac:dyDescent="0.2"/>
    <row r="6492" s="327" customFormat="1" x14ac:dyDescent="0.2"/>
    <row r="6493" s="327" customFormat="1" x14ac:dyDescent="0.2"/>
    <row r="6494" s="327" customFormat="1" x14ac:dyDescent="0.2"/>
    <row r="6495" s="327" customFormat="1" x14ac:dyDescent="0.2"/>
    <row r="6496" s="327" customFormat="1" x14ac:dyDescent="0.2"/>
    <row r="6497" s="327" customFormat="1" x14ac:dyDescent="0.2"/>
    <row r="6498" s="327" customFormat="1" x14ac:dyDescent="0.2"/>
    <row r="6499" s="327" customFormat="1" x14ac:dyDescent="0.2"/>
    <row r="6500" s="327" customFormat="1" x14ac:dyDescent="0.2"/>
    <row r="6501" s="327" customFormat="1" x14ac:dyDescent="0.2"/>
    <row r="6502" s="327" customFormat="1" x14ac:dyDescent="0.2"/>
    <row r="6503" s="327" customFormat="1" x14ac:dyDescent="0.2"/>
    <row r="6504" s="327" customFormat="1" x14ac:dyDescent="0.2"/>
    <row r="6505" s="327" customFormat="1" x14ac:dyDescent="0.2"/>
    <row r="6506" s="327" customFormat="1" x14ac:dyDescent="0.2"/>
    <row r="6507" s="327" customFormat="1" x14ac:dyDescent="0.2"/>
    <row r="6508" s="327" customFormat="1" x14ac:dyDescent="0.2"/>
    <row r="6509" s="327" customFormat="1" x14ac:dyDescent="0.2"/>
    <row r="6510" s="327" customFormat="1" x14ac:dyDescent="0.2"/>
    <row r="6511" s="327" customFormat="1" x14ac:dyDescent="0.2"/>
    <row r="6512" s="327" customFormat="1" x14ac:dyDescent="0.2"/>
    <row r="6513" s="327" customFormat="1" x14ac:dyDescent="0.2"/>
    <row r="6514" s="327" customFormat="1" x14ac:dyDescent="0.2"/>
    <row r="6515" s="327" customFormat="1" x14ac:dyDescent="0.2"/>
    <row r="6516" s="327" customFormat="1" x14ac:dyDescent="0.2"/>
    <row r="6517" s="327" customFormat="1" x14ac:dyDescent="0.2"/>
    <row r="6518" s="327" customFormat="1" x14ac:dyDescent="0.2"/>
    <row r="6519" s="327" customFormat="1" x14ac:dyDescent="0.2"/>
    <row r="6520" s="327" customFormat="1" x14ac:dyDescent="0.2"/>
    <row r="6521" s="327" customFormat="1" x14ac:dyDescent="0.2"/>
    <row r="6522" s="327" customFormat="1" x14ac:dyDescent="0.2"/>
    <row r="6523" s="327" customFormat="1" x14ac:dyDescent="0.2"/>
    <row r="6524" s="327" customFormat="1" x14ac:dyDescent="0.2"/>
    <row r="6525" s="327" customFormat="1" x14ac:dyDescent="0.2"/>
    <row r="6526" s="327" customFormat="1" x14ac:dyDescent="0.2"/>
    <row r="6527" s="327" customFormat="1" x14ac:dyDescent="0.2"/>
    <row r="6528" s="327" customFormat="1" x14ac:dyDescent="0.2"/>
    <row r="6529" s="327" customFormat="1" x14ac:dyDescent="0.2"/>
    <row r="6530" s="327" customFormat="1" x14ac:dyDescent="0.2"/>
    <row r="6531" s="327" customFormat="1" x14ac:dyDescent="0.2"/>
    <row r="6532" s="327" customFormat="1" x14ac:dyDescent="0.2"/>
    <row r="6533" s="327" customFormat="1" x14ac:dyDescent="0.2"/>
    <row r="6534" s="327" customFormat="1" x14ac:dyDescent="0.2"/>
    <row r="6535" s="327" customFormat="1" x14ac:dyDescent="0.2"/>
    <row r="6536" s="327" customFormat="1" x14ac:dyDescent="0.2"/>
    <row r="6537" s="327" customFormat="1" x14ac:dyDescent="0.2"/>
    <row r="6538" s="327" customFormat="1" x14ac:dyDescent="0.2"/>
    <row r="6539" s="327" customFormat="1" x14ac:dyDescent="0.2"/>
    <row r="6540" s="327" customFormat="1" x14ac:dyDescent="0.2"/>
    <row r="6541" s="327" customFormat="1" x14ac:dyDescent="0.2"/>
    <row r="6542" s="327" customFormat="1" x14ac:dyDescent="0.2"/>
    <row r="6543" s="327" customFormat="1" x14ac:dyDescent="0.2"/>
    <row r="6544" s="327" customFormat="1" x14ac:dyDescent="0.2"/>
    <row r="6545" s="327" customFormat="1" x14ac:dyDescent="0.2"/>
    <row r="6546" s="327" customFormat="1" x14ac:dyDescent="0.2"/>
    <row r="6547" s="327" customFormat="1" x14ac:dyDescent="0.2"/>
    <row r="6548" s="327" customFormat="1" x14ac:dyDescent="0.2"/>
    <row r="6549" s="327" customFormat="1" x14ac:dyDescent="0.2"/>
    <row r="6550" s="327" customFormat="1" x14ac:dyDescent="0.2"/>
    <row r="6551" s="327" customFormat="1" x14ac:dyDescent="0.2"/>
    <row r="6552" s="327" customFormat="1" x14ac:dyDescent="0.2"/>
    <row r="6553" s="327" customFormat="1" x14ac:dyDescent="0.2"/>
    <row r="6554" s="327" customFormat="1" x14ac:dyDescent="0.2"/>
    <row r="6555" s="327" customFormat="1" x14ac:dyDescent="0.2"/>
    <row r="6556" s="327" customFormat="1" x14ac:dyDescent="0.2"/>
    <row r="6557" s="327" customFormat="1" x14ac:dyDescent="0.2"/>
    <row r="6558" s="327" customFormat="1" x14ac:dyDescent="0.2"/>
    <row r="6559" s="327" customFormat="1" x14ac:dyDescent="0.2"/>
    <row r="6560" s="327" customFormat="1" x14ac:dyDescent="0.2"/>
    <row r="6561" s="327" customFormat="1" x14ac:dyDescent="0.2"/>
    <row r="6562" s="327" customFormat="1" x14ac:dyDescent="0.2"/>
    <row r="6563" s="327" customFormat="1" x14ac:dyDescent="0.2"/>
    <row r="6564" s="327" customFormat="1" x14ac:dyDescent="0.2"/>
    <row r="6565" s="327" customFormat="1" x14ac:dyDescent="0.2"/>
    <row r="6566" s="327" customFormat="1" x14ac:dyDescent="0.2"/>
    <row r="6567" s="327" customFormat="1" x14ac:dyDescent="0.2"/>
    <row r="6568" s="327" customFormat="1" x14ac:dyDescent="0.2"/>
    <row r="6569" s="327" customFormat="1" x14ac:dyDescent="0.2"/>
    <row r="6570" s="327" customFormat="1" x14ac:dyDescent="0.2"/>
    <row r="6571" s="327" customFormat="1" x14ac:dyDescent="0.2"/>
    <row r="6572" s="327" customFormat="1" x14ac:dyDescent="0.2"/>
    <row r="6573" s="327" customFormat="1" x14ac:dyDescent="0.2"/>
    <row r="6574" s="327" customFormat="1" x14ac:dyDescent="0.2"/>
    <row r="6575" s="327" customFormat="1" x14ac:dyDescent="0.2"/>
    <row r="6576" s="327" customFormat="1" x14ac:dyDescent="0.2"/>
    <row r="6577" s="327" customFormat="1" x14ac:dyDescent="0.2"/>
    <row r="6578" s="327" customFormat="1" x14ac:dyDescent="0.2"/>
    <row r="6579" s="327" customFormat="1" x14ac:dyDescent="0.2"/>
    <row r="6580" s="327" customFormat="1" x14ac:dyDescent="0.2"/>
    <row r="6581" s="327" customFormat="1" x14ac:dyDescent="0.2"/>
    <row r="6582" s="327" customFormat="1" x14ac:dyDescent="0.2"/>
    <row r="6583" s="327" customFormat="1" x14ac:dyDescent="0.2"/>
    <row r="6584" s="327" customFormat="1" x14ac:dyDescent="0.2"/>
    <row r="6585" s="327" customFormat="1" x14ac:dyDescent="0.2"/>
    <row r="6586" s="327" customFormat="1" x14ac:dyDescent="0.2"/>
    <row r="6587" s="327" customFormat="1" x14ac:dyDescent="0.2"/>
    <row r="6588" s="327" customFormat="1" x14ac:dyDescent="0.2"/>
    <row r="6589" s="327" customFormat="1" x14ac:dyDescent="0.2"/>
    <row r="6590" s="327" customFormat="1" x14ac:dyDescent="0.2"/>
    <row r="6591" s="327" customFormat="1" x14ac:dyDescent="0.2"/>
    <row r="6592" s="327" customFormat="1" x14ac:dyDescent="0.2"/>
    <row r="6593" s="327" customFormat="1" x14ac:dyDescent="0.2"/>
    <row r="6594" s="327" customFormat="1" x14ac:dyDescent="0.2"/>
    <row r="6595" s="327" customFormat="1" x14ac:dyDescent="0.2"/>
    <row r="6596" s="327" customFormat="1" x14ac:dyDescent="0.2"/>
    <row r="6597" s="327" customFormat="1" x14ac:dyDescent="0.2"/>
    <row r="6598" s="327" customFormat="1" x14ac:dyDescent="0.2"/>
    <row r="6599" s="327" customFormat="1" x14ac:dyDescent="0.2"/>
    <row r="6600" s="327" customFormat="1" x14ac:dyDescent="0.2"/>
    <row r="6601" s="327" customFormat="1" x14ac:dyDescent="0.2"/>
    <row r="6602" s="327" customFormat="1" x14ac:dyDescent="0.2"/>
    <row r="6603" s="327" customFormat="1" x14ac:dyDescent="0.2"/>
    <row r="6604" s="327" customFormat="1" x14ac:dyDescent="0.2"/>
    <row r="6605" s="327" customFormat="1" x14ac:dyDescent="0.2"/>
    <row r="6606" s="327" customFormat="1" x14ac:dyDescent="0.2"/>
    <row r="6607" s="327" customFormat="1" x14ac:dyDescent="0.2"/>
    <row r="6608" s="327" customFormat="1" x14ac:dyDescent="0.2"/>
    <row r="6609" s="327" customFormat="1" x14ac:dyDescent="0.2"/>
    <row r="6610" s="327" customFormat="1" x14ac:dyDescent="0.2"/>
    <row r="6611" s="327" customFormat="1" x14ac:dyDescent="0.2"/>
    <row r="6612" s="327" customFormat="1" x14ac:dyDescent="0.2"/>
    <row r="6613" s="327" customFormat="1" x14ac:dyDescent="0.2"/>
    <row r="6614" s="327" customFormat="1" x14ac:dyDescent="0.2"/>
    <row r="6615" s="327" customFormat="1" x14ac:dyDescent="0.2"/>
    <row r="6616" s="327" customFormat="1" x14ac:dyDescent="0.2"/>
    <row r="6617" s="327" customFormat="1" x14ac:dyDescent="0.2"/>
    <row r="6618" s="327" customFormat="1" x14ac:dyDescent="0.2"/>
    <row r="6619" s="327" customFormat="1" x14ac:dyDescent="0.2"/>
    <row r="6620" s="327" customFormat="1" x14ac:dyDescent="0.2"/>
    <row r="6621" s="327" customFormat="1" x14ac:dyDescent="0.2"/>
    <row r="6622" s="327" customFormat="1" x14ac:dyDescent="0.2"/>
    <row r="6623" s="327" customFormat="1" x14ac:dyDescent="0.2"/>
    <row r="6624" s="327" customFormat="1" x14ac:dyDescent="0.2"/>
    <row r="6625" s="327" customFormat="1" x14ac:dyDescent="0.2"/>
    <row r="6626" s="327" customFormat="1" x14ac:dyDescent="0.2"/>
    <row r="6627" s="327" customFormat="1" x14ac:dyDescent="0.2"/>
    <row r="6628" s="327" customFormat="1" x14ac:dyDescent="0.2"/>
    <row r="6629" s="327" customFormat="1" x14ac:dyDescent="0.2"/>
    <row r="6630" s="327" customFormat="1" x14ac:dyDescent="0.2"/>
    <row r="6631" s="327" customFormat="1" x14ac:dyDescent="0.2"/>
    <row r="6632" s="327" customFormat="1" x14ac:dyDescent="0.2"/>
    <row r="6633" s="327" customFormat="1" x14ac:dyDescent="0.2"/>
    <row r="6634" s="327" customFormat="1" x14ac:dyDescent="0.2"/>
    <row r="6635" s="327" customFormat="1" x14ac:dyDescent="0.2"/>
    <row r="6636" s="327" customFormat="1" x14ac:dyDescent="0.2"/>
    <row r="6637" s="327" customFormat="1" x14ac:dyDescent="0.2"/>
    <row r="6638" s="327" customFormat="1" x14ac:dyDescent="0.2"/>
    <row r="6639" s="327" customFormat="1" x14ac:dyDescent="0.2"/>
    <row r="6640" s="327" customFormat="1" x14ac:dyDescent="0.2"/>
    <row r="6641" s="327" customFormat="1" x14ac:dyDescent="0.2"/>
    <row r="6642" s="327" customFormat="1" x14ac:dyDescent="0.2"/>
    <row r="6643" s="327" customFormat="1" x14ac:dyDescent="0.2"/>
    <row r="6644" s="327" customFormat="1" x14ac:dyDescent="0.2"/>
    <row r="6645" s="327" customFormat="1" x14ac:dyDescent="0.2"/>
    <row r="6646" s="327" customFormat="1" x14ac:dyDescent="0.2"/>
    <row r="6647" s="327" customFormat="1" x14ac:dyDescent="0.2"/>
    <row r="6648" s="327" customFormat="1" x14ac:dyDescent="0.2"/>
    <row r="6649" s="327" customFormat="1" x14ac:dyDescent="0.2"/>
    <row r="6650" s="327" customFormat="1" x14ac:dyDescent="0.2"/>
    <row r="6651" s="327" customFormat="1" x14ac:dyDescent="0.2"/>
    <row r="6652" s="327" customFormat="1" x14ac:dyDescent="0.2"/>
    <row r="6653" s="327" customFormat="1" x14ac:dyDescent="0.2"/>
    <row r="6654" s="327" customFormat="1" x14ac:dyDescent="0.2"/>
    <row r="6655" s="327" customFormat="1" x14ac:dyDescent="0.2"/>
    <row r="6656" s="327" customFormat="1" x14ac:dyDescent="0.2"/>
    <row r="6657" s="327" customFormat="1" x14ac:dyDescent="0.2"/>
    <row r="6658" s="327" customFormat="1" x14ac:dyDescent="0.2"/>
    <row r="6659" s="327" customFormat="1" x14ac:dyDescent="0.2"/>
    <row r="6660" s="327" customFormat="1" x14ac:dyDescent="0.2"/>
    <row r="6661" s="327" customFormat="1" x14ac:dyDescent="0.2"/>
    <row r="6662" s="327" customFormat="1" x14ac:dyDescent="0.2"/>
    <row r="6663" s="327" customFormat="1" x14ac:dyDescent="0.2"/>
    <row r="6664" s="327" customFormat="1" x14ac:dyDescent="0.2"/>
    <row r="6665" s="327" customFormat="1" x14ac:dyDescent="0.2"/>
    <row r="6666" s="327" customFormat="1" x14ac:dyDescent="0.2"/>
    <row r="6667" s="327" customFormat="1" x14ac:dyDescent="0.2"/>
    <row r="6668" s="327" customFormat="1" x14ac:dyDescent="0.2"/>
    <row r="6669" s="327" customFormat="1" x14ac:dyDescent="0.2"/>
    <row r="6670" s="327" customFormat="1" x14ac:dyDescent="0.2"/>
    <row r="6671" s="327" customFormat="1" x14ac:dyDescent="0.2"/>
    <row r="6672" s="327" customFormat="1" x14ac:dyDescent="0.2"/>
    <row r="6673" s="327" customFormat="1" x14ac:dyDescent="0.2"/>
    <row r="6674" s="327" customFormat="1" x14ac:dyDescent="0.2"/>
    <row r="6675" s="327" customFormat="1" x14ac:dyDescent="0.2"/>
    <row r="6676" s="327" customFormat="1" x14ac:dyDescent="0.2"/>
    <row r="6677" s="327" customFormat="1" x14ac:dyDescent="0.2"/>
    <row r="6678" s="327" customFormat="1" x14ac:dyDescent="0.2"/>
    <row r="6679" s="327" customFormat="1" x14ac:dyDescent="0.2"/>
    <row r="6680" s="327" customFormat="1" x14ac:dyDescent="0.2"/>
    <row r="6681" s="327" customFormat="1" x14ac:dyDescent="0.2"/>
    <row r="6682" s="327" customFormat="1" x14ac:dyDescent="0.2"/>
    <row r="6683" s="327" customFormat="1" x14ac:dyDescent="0.2"/>
    <row r="6684" s="327" customFormat="1" x14ac:dyDescent="0.2"/>
    <row r="6685" s="327" customFormat="1" x14ac:dyDescent="0.2"/>
    <row r="6686" s="327" customFormat="1" x14ac:dyDescent="0.2"/>
    <row r="6687" s="327" customFormat="1" x14ac:dyDescent="0.2"/>
    <row r="6688" s="327" customFormat="1" x14ac:dyDescent="0.2"/>
    <row r="6689" s="327" customFormat="1" x14ac:dyDescent="0.2"/>
    <row r="6690" s="327" customFormat="1" x14ac:dyDescent="0.2"/>
    <row r="6691" s="327" customFormat="1" x14ac:dyDescent="0.2"/>
    <row r="6692" s="327" customFormat="1" x14ac:dyDescent="0.2"/>
    <row r="6693" s="327" customFormat="1" x14ac:dyDescent="0.2"/>
    <row r="6694" s="327" customFormat="1" x14ac:dyDescent="0.2"/>
    <row r="6695" s="327" customFormat="1" x14ac:dyDescent="0.2"/>
    <row r="6696" s="327" customFormat="1" x14ac:dyDescent="0.2"/>
    <row r="6697" s="327" customFormat="1" x14ac:dyDescent="0.2"/>
    <row r="6698" s="327" customFormat="1" x14ac:dyDescent="0.2"/>
    <row r="6699" s="327" customFormat="1" x14ac:dyDescent="0.2"/>
    <row r="6700" s="327" customFormat="1" x14ac:dyDescent="0.2"/>
    <row r="6701" s="327" customFormat="1" x14ac:dyDescent="0.2"/>
    <row r="6702" s="327" customFormat="1" x14ac:dyDescent="0.2"/>
    <row r="6703" s="327" customFormat="1" x14ac:dyDescent="0.2"/>
    <row r="6704" s="327" customFormat="1" x14ac:dyDescent="0.2"/>
    <row r="6705" s="327" customFormat="1" x14ac:dyDescent="0.2"/>
    <row r="6706" s="327" customFormat="1" x14ac:dyDescent="0.2"/>
    <row r="6707" s="327" customFormat="1" x14ac:dyDescent="0.2"/>
    <row r="6708" s="327" customFormat="1" x14ac:dyDescent="0.2"/>
    <row r="6709" s="327" customFormat="1" x14ac:dyDescent="0.2"/>
    <row r="6710" s="327" customFormat="1" x14ac:dyDescent="0.2"/>
    <row r="6711" s="327" customFormat="1" x14ac:dyDescent="0.2"/>
    <row r="6712" s="327" customFormat="1" x14ac:dyDescent="0.2"/>
    <row r="6713" s="327" customFormat="1" x14ac:dyDescent="0.2"/>
    <row r="6714" s="327" customFormat="1" x14ac:dyDescent="0.2"/>
    <row r="6715" s="327" customFormat="1" x14ac:dyDescent="0.2"/>
    <row r="6716" s="327" customFormat="1" x14ac:dyDescent="0.2"/>
    <row r="6717" s="327" customFormat="1" x14ac:dyDescent="0.2"/>
    <row r="6718" s="327" customFormat="1" x14ac:dyDescent="0.2"/>
    <row r="6719" s="327" customFormat="1" x14ac:dyDescent="0.2"/>
    <row r="6720" s="327" customFormat="1" x14ac:dyDescent="0.2"/>
    <row r="6721" s="327" customFormat="1" x14ac:dyDescent="0.2"/>
    <row r="6722" s="327" customFormat="1" x14ac:dyDescent="0.2"/>
    <row r="6723" s="327" customFormat="1" x14ac:dyDescent="0.2"/>
    <row r="6724" s="327" customFormat="1" x14ac:dyDescent="0.2"/>
    <row r="6725" s="327" customFormat="1" x14ac:dyDescent="0.2"/>
    <row r="6726" s="327" customFormat="1" x14ac:dyDescent="0.2"/>
    <row r="6727" s="327" customFormat="1" x14ac:dyDescent="0.2"/>
    <row r="6728" s="327" customFormat="1" x14ac:dyDescent="0.2"/>
    <row r="6729" s="327" customFormat="1" x14ac:dyDescent="0.2"/>
    <row r="6730" s="327" customFormat="1" x14ac:dyDescent="0.2"/>
    <row r="6731" s="327" customFormat="1" x14ac:dyDescent="0.2"/>
    <row r="6732" s="327" customFormat="1" x14ac:dyDescent="0.2"/>
    <row r="6733" s="327" customFormat="1" x14ac:dyDescent="0.2"/>
    <row r="6734" s="327" customFormat="1" x14ac:dyDescent="0.2"/>
    <row r="6735" s="327" customFormat="1" x14ac:dyDescent="0.2"/>
    <row r="6736" s="327" customFormat="1" x14ac:dyDescent="0.2"/>
    <row r="6737" s="327" customFormat="1" x14ac:dyDescent="0.2"/>
    <row r="6738" s="327" customFormat="1" x14ac:dyDescent="0.2"/>
    <row r="6739" s="327" customFormat="1" x14ac:dyDescent="0.2"/>
    <row r="6740" s="327" customFormat="1" x14ac:dyDescent="0.2"/>
    <row r="6741" s="327" customFormat="1" x14ac:dyDescent="0.2"/>
    <row r="6742" s="327" customFormat="1" x14ac:dyDescent="0.2"/>
    <row r="6743" s="327" customFormat="1" x14ac:dyDescent="0.2"/>
    <row r="6744" s="327" customFormat="1" x14ac:dyDescent="0.2"/>
    <row r="6745" s="327" customFormat="1" x14ac:dyDescent="0.2"/>
    <row r="6746" s="327" customFormat="1" x14ac:dyDescent="0.2"/>
    <row r="6747" s="327" customFormat="1" x14ac:dyDescent="0.2"/>
    <row r="6748" s="327" customFormat="1" x14ac:dyDescent="0.2"/>
    <row r="6749" s="327" customFormat="1" x14ac:dyDescent="0.2"/>
    <row r="6750" s="327" customFormat="1" x14ac:dyDescent="0.2"/>
    <row r="6751" s="327" customFormat="1" x14ac:dyDescent="0.2"/>
    <row r="6752" s="327" customFormat="1" x14ac:dyDescent="0.2"/>
    <row r="6753" s="327" customFormat="1" x14ac:dyDescent="0.2"/>
    <row r="6754" s="327" customFormat="1" x14ac:dyDescent="0.2"/>
    <row r="6755" s="327" customFormat="1" x14ac:dyDescent="0.2"/>
    <row r="6756" s="327" customFormat="1" x14ac:dyDescent="0.2"/>
    <row r="6757" s="327" customFormat="1" x14ac:dyDescent="0.2"/>
    <row r="6758" s="327" customFormat="1" x14ac:dyDescent="0.2"/>
    <row r="6759" s="327" customFormat="1" x14ac:dyDescent="0.2"/>
    <row r="6760" s="327" customFormat="1" x14ac:dyDescent="0.2"/>
    <row r="6761" s="327" customFormat="1" x14ac:dyDescent="0.2"/>
    <row r="6762" s="327" customFormat="1" x14ac:dyDescent="0.2"/>
    <row r="6763" s="327" customFormat="1" x14ac:dyDescent="0.2"/>
    <row r="6764" s="327" customFormat="1" x14ac:dyDescent="0.2"/>
    <row r="6765" s="327" customFormat="1" x14ac:dyDescent="0.2"/>
    <row r="6766" s="327" customFormat="1" x14ac:dyDescent="0.2"/>
    <row r="6767" s="327" customFormat="1" x14ac:dyDescent="0.2"/>
    <row r="6768" s="327" customFormat="1" x14ac:dyDescent="0.2"/>
    <row r="6769" s="327" customFormat="1" x14ac:dyDescent="0.2"/>
    <row r="6770" s="327" customFormat="1" x14ac:dyDescent="0.2"/>
    <row r="6771" s="327" customFormat="1" x14ac:dyDescent="0.2"/>
    <row r="6772" s="327" customFormat="1" x14ac:dyDescent="0.2"/>
    <row r="6773" s="327" customFormat="1" x14ac:dyDescent="0.2"/>
    <row r="6774" s="327" customFormat="1" x14ac:dyDescent="0.2"/>
    <row r="6775" s="327" customFormat="1" x14ac:dyDescent="0.2"/>
    <row r="6776" s="327" customFormat="1" x14ac:dyDescent="0.2"/>
    <row r="6777" s="327" customFormat="1" x14ac:dyDescent="0.2"/>
    <row r="6778" s="327" customFormat="1" x14ac:dyDescent="0.2"/>
    <row r="6779" s="327" customFormat="1" x14ac:dyDescent="0.2"/>
    <row r="6780" s="327" customFormat="1" x14ac:dyDescent="0.2"/>
    <row r="6781" s="327" customFormat="1" x14ac:dyDescent="0.2"/>
    <row r="6782" s="327" customFormat="1" x14ac:dyDescent="0.2"/>
    <row r="6783" s="327" customFormat="1" x14ac:dyDescent="0.2"/>
    <row r="6784" s="327" customFormat="1" x14ac:dyDescent="0.2"/>
    <row r="6785" s="327" customFormat="1" x14ac:dyDescent="0.2"/>
    <row r="6786" s="327" customFormat="1" x14ac:dyDescent="0.2"/>
    <row r="6787" s="327" customFormat="1" x14ac:dyDescent="0.2"/>
    <row r="6788" s="327" customFormat="1" x14ac:dyDescent="0.2"/>
    <row r="6789" s="327" customFormat="1" x14ac:dyDescent="0.2"/>
    <row r="6790" s="327" customFormat="1" x14ac:dyDescent="0.2"/>
    <row r="6791" s="327" customFormat="1" x14ac:dyDescent="0.2"/>
    <row r="6792" s="327" customFormat="1" x14ac:dyDescent="0.2"/>
    <row r="6793" s="327" customFormat="1" x14ac:dyDescent="0.2"/>
    <row r="6794" s="327" customFormat="1" x14ac:dyDescent="0.2"/>
    <row r="6795" s="327" customFormat="1" x14ac:dyDescent="0.2"/>
    <row r="6796" s="327" customFormat="1" x14ac:dyDescent="0.2"/>
    <row r="6797" s="327" customFormat="1" x14ac:dyDescent="0.2"/>
    <row r="6798" s="327" customFormat="1" x14ac:dyDescent="0.2"/>
    <row r="6799" s="327" customFormat="1" x14ac:dyDescent="0.2"/>
    <row r="6800" s="327" customFormat="1" x14ac:dyDescent="0.2"/>
    <row r="6801" s="327" customFormat="1" x14ac:dyDescent="0.2"/>
    <row r="6802" s="327" customFormat="1" x14ac:dyDescent="0.2"/>
    <row r="6803" s="327" customFormat="1" x14ac:dyDescent="0.2"/>
    <row r="6804" s="327" customFormat="1" x14ac:dyDescent="0.2"/>
    <row r="6805" s="327" customFormat="1" x14ac:dyDescent="0.2"/>
    <row r="6806" s="327" customFormat="1" x14ac:dyDescent="0.2"/>
    <row r="6807" s="327" customFormat="1" x14ac:dyDescent="0.2"/>
    <row r="6808" s="327" customFormat="1" x14ac:dyDescent="0.2"/>
    <row r="6809" s="327" customFormat="1" x14ac:dyDescent="0.2"/>
    <row r="6810" s="327" customFormat="1" x14ac:dyDescent="0.2"/>
    <row r="6811" s="327" customFormat="1" x14ac:dyDescent="0.2"/>
    <row r="6812" s="327" customFormat="1" x14ac:dyDescent="0.2"/>
    <row r="6813" s="327" customFormat="1" x14ac:dyDescent="0.2"/>
    <row r="6814" s="327" customFormat="1" x14ac:dyDescent="0.2"/>
    <row r="6815" s="327" customFormat="1" x14ac:dyDescent="0.2"/>
    <row r="6816" s="327" customFormat="1" x14ac:dyDescent="0.2"/>
    <row r="6817" s="327" customFormat="1" x14ac:dyDescent="0.2"/>
    <row r="6818" s="327" customFormat="1" x14ac:dyDescent="0.2"/>
    <row r="6819" s="327" customFormat="1" x14ac:dyDescent="0.2"/>
    <row r="6820" s="327" customFormat="1" x14ac:dyDescent="0.2"/>
    <row r="6821" s="327" customFormat="1" x14ac:dyDescent="0.2"/>
    <row r="6822" s="327" customFormat="1" x14ac:dyDescent="0.2"/>
    <row r="6823" s="327" customFormat="1" x14ac:dyDescent="0.2"/>
    <row r="6824" s="327" customFormat="1" x14ac:dyDescent="0.2"/>
    <row r="6825" s="327" customFormat="1" x14ac:dyDescent="0.2"/>
    <row r="6826" s="327" customFormat="1" x14ac:dyDescent="0.2"/>
    <row r="6827" s="327" customFormat="1" x14ac:dyDescent="0.2"/>
    <row r="6828" s="327" customFormat="1" x14ac:dyDescent="0.2"/>
    <row r="6829" s="327" customFormat="1" x14ac:dyDescent="0.2"/>
    <row r="6830" s="327" customFormat="1" x14ac:dyDescent="0.2"/>
    <row r="6831" s="327" customFormat="1" x14ac:dyDescent="0.2"/>
    <row r="6832" s="327" customFormat="1" x14ac:dyDescent="0.2"/>
    <row r="6833" s="327" customFormat="1" x14ac:dyDescent="0.2"/>
    <row r="6834" s="327" customFormat="1" x14ac:dyDescent="0.2"/>
    <row r="6835" s="327" customFormat="1" x14ac:dyDescent="0.2"/>
    <row r="6836" s="327" customFormat="1" x14ac:dyDescent="0.2"/>
    <row r="6837" s="327" customFormat="1" x14ac:dyDescent="0.2"/>
    <row r="6838" s="327" customFormat="1" x14ac:dyDescent="0.2"/>
    <row r="6839" s="327" customFormat="1" x14ac:dyDescent="0.2"/>
    <row r="6840" s="327" customFormat="1" x14ac:dyDescent="0.2"/>
    <row r="6841" s="327" customFormat="1" x14ac:dyDescent="0.2"/>
    <row r="6842" s="327" customFormat="1" x14ac:dyDescent="0.2"/>
    <row r="6843" s="327" customFormat="1" x14ac:dyDescent="0.2"/>
    <row r="6844" s="327" customFormat="1" x14ac:dyDescent="0.2"/>
    <row r="6845" s="327" customFormat="1" x14ac:dyDescent="0.2"/>
    <row r="6846" s="327" customFormat="1" x14ac:dyDescent="0.2"/>
    <row r="6847" s="327" customFormat="1" x14ac:dyDescent="0.2"/>
    <row r="6848" s="327" customFormat="1" x14ac:dyDescent="0.2"/>
    <row r="6849" s="327" customFormat="1" x14ac:dyDescent="0.2"/>
    <row r="6850" s="327" customFormat="1" x14ac:dyDescent="0.2"/>
    <row r="6851" s="327" customFormat="1" x14ac:dyDescent="0.2"/>
    <row r="6852" s="327" customFormat="1" x14ac:dyDescent="0.2"/>
    <row r="6853" s="327" customFormat="1" x14ac:dyDescent="0.2"/>
    <row r="6854" s="327" customFormat="1" x14ac:dyDescent="0.2"/>
    <row r="6855" s="327" customFormat="1" x14ac:dyDescent="0.2"/>
    <row r="6856" s="327" customFormat="1" x14ac:dyDescent="0.2"/>
    <row r="6857" s="327" customFormat="1" x14ac:dyDescent="0.2"/>
    <row r="6858" s="327" customFormat="1" x14ac:dyDescent="0.2"/>
    <row r="6859" s="327" customFormat="1" x14ac:dyDescent="0.2"/>
    <row r="6860" s="327" customFormat="1" x14ac:dyDescent="0.2"/>
    <row r="6861" s="327" customFormat="1" x14ac:dyDescent="0.2"/>
    <row r="6862" s="327" customFormat="1" x14ac:dyDescent="0.2"/>
    <row r="6863" s="327" customFormat="1" x14ac:dyDescent="0.2"/>
    <row r="6864" s="327" customFormat="1" x14ac:dyDescent="0.2"/>
    <row r="6865" s="327" customFormat="1" x14ac:dyDescent="0.2"/>
    <row r="6866" s="327" customFormat="1" x14ac:dyDescent="0.2"/>
    <row r="6867" s="327" customFormat="1" x14ac:dyDescent="0.2"/>
    <row r="6868" s="327" customFormat="1" x14ac:dyDescent="0.2"/>
    <row r="6869" s="327" customFormat="1" x14ac:dyDescent="0.2"/>
    <row r="6870" s="327" customFormat="1" x14ac:dyDescent="0.2"/>
    <row r="6871" s="327" customFormat="1" x14ac:dyDescent="0.2"/>
    <row r="6872" s="327" customFormat="1" x14ac:dyDescent="0.2"/>
    <row r="6873" s="327" customFormat="1" x14ac:dyDescent="0.2"/>
    <row r="6874" s="327" customFormat="1" x14ac:dyDescent="0.2"/>
    <row r="6875" s="327" customFormat="1" x14ac:dyDescent="0.2"/>
    <row r="6876" s="327" customFormat="1" x14ac:dyDescent="0.2"/>
    <row r="6877" s="327" customFormat="1" x14ac:dyDescent="0.2"/>
    <row r="6878" s="327" customFormat="1" x14ac:dyDescent="0.2"/>
    <row r="6879" s="327" customFormat="1" x14ac:dyDescent="0.2"/>
    <row r="6880" s="327" customFormat="1" x14ac:dyDescent="0.2"/>
    <row r="6881" s="327" customFormat="1" x14ac:dyDescent="0.2"/>
    <row r="6882" s="327" customFormat="1" x14ac:dyDescent="0.2"/>
    <row r="6883" s="327" customFormat="1" x14ac:dyDescent="0.2"/>
    <row r="6884" s="327" customFormat="1" x14ac:dyDescent="0.2"/>
    <row r="6885" s="327" customFormat="1" x14ac:dyDescent="0.2"/>
    <row r="6886" s="327" customFormat="1" x14ac:dyDescent="0.2"/>
    <row r="6887" s="327" customFormat="1" x14ac:dyDescent="0.2"/>
    <row r="6888" s="327" customFormat="1" x14ac:dyDescent="0.2"/>
    <row r="6889" s="327" customFormat="1" x14ac:dyDescent="0.2"/>
    <row r="6890" s="327" customFormat="1" x14ac:dyDescent="0.2"/>
    <row r="6891" s="327" customFormat="1" x14ac:dyDescent="0.2"/>
    <row r="6892" s="327" customFormat="1" x14ac:dyDescent="0.2"/>
    <row r="6893" s="327" customFormat="1" x14ac:dyDescent="0.2"/>
    <row r="6894" s="327" customFormat="1" x14ac:dyDescent="0.2"/>
    <row r="6895" s="327" customFormat="1" x14ac:dyDescent="0.2"/>
    <row r="6896" s="327" customFormat="1" x14ac:dyDescent="0.2"/>
    <row r="6897" s="327" customFormat="1" x14ac:dyDescent="0.2"/>
    <row r="6898" s="327" customFormat="1" x14ac:dyDescent="0.2"/>
    <row r="6899" s="327" customFormat="1" x14ac:dyDescent="0.2"/>
    <row r="6900" s="327" customFormat="1" x14ac:dyDescent="0.2"/>
    <row r="6901" s="327" customFormat="1" x14ac:dyDescent="0.2"/>
    <row r="6902" s="327" customFormat="1" x14ac:dyDescent="0.2"/>
    <row r="6903" s="327" customFormat="1" x14ac:dyDescent="0.2"/>
    <row r="6904" s="327" customFormat="1" x14ac:dyDescent="0.2"/>
    <row r="6905" s="327" customFormat="1" x14ac:dyDescent="0.2"/>
    <row r="6906" s="327" customFormat="1" x14ac:dyDescent="0.2"/>
    <row r="6907" s="327" customFormat="1" x14ac:dyDescent="0.2"/>
    <row r="6908" s="327" customFormat="1" x14ac:dyDescent="0.2"/>
    <row r="6909" s="327" customFormat="1" x14ac:dyDescent="0.2"/>
    <row r="6910" s="327" customFormat="1" x14ac:dyDescent="0.2"/>
    <row r="6911" s="327" customFormat="1" x14ac:dyDescent="0.2"/>
    <row r="6912" s="327" customFormat="1" x14ac:dyDescent="0.2"/>
    <row r="6913" s="327" customFormat="1" x14ac:dyDescent="0.2"/>
    <row r="6914" s="327" customFormat="1" x14ac:dyDescent="0.2"/>
    <row r="6915" s="327" customFormat="1" x14ac:dyDescent="0.2"/>
    <row r="6916" s="327" customFormat="1" x14ac:dyDescent="0.2"/>
    <row r="6917" s="327" customFormat="1" x14ac:dyDescent="0.2"/>
    <row r="6918" s="327" customFormat="1" x14ac:dyDescent="0.2"/>
    <row r="6919" s="327" customFormat="1" x14ac:dyDescent="0.2"/>
    <row r="6920" s="327" customFormat="1" x14ac:dyDescent="0.2"/>
    <row r="6921" s="327" customFormat="1" x14ac:dyDescent="0.2"/>
    <row r="6922" s="327" customFormat="1" x14ac:dyDescent="0.2"/>
    <row r="6923" s="327" customFormat="1" x14ac:dyDescent="0.2"/>
    <row r="6924" s="327" customFormat="1" x14ac:dyDescent="0.2"/>
    <row r="6925" s="327" customFormat="1" x14ac:dyDescent="0.2"/>
    <row r="6926" s="327" customFormat="1" x14ac:dyDescent="0.2"/>
    <row r="6927" s="327" customFormat="1" x14ac:dyDescent="0.2"/>
    <row r="6928" s="327" customFormat="1" x14ac:dyDescent="0.2"/>
    <row r="6929" s="327" customFormat="1" x14ac:dyDescent="0.2"/>
    <row r="6930" s="327" customFormat="1" x14ac:dyDescent="0.2"/>
    <row r="6931" s="327" customFormat="1" x14ac:dyDescent="0.2"/>
    <row r="6932" s="327" customFormat="1" x14ac:dyDescent="0.2"/>
    <row r="6933" s="327" customFormat="1" x14ac:dyDescent="0.2"/>
    <row r="6934" s="327" customFormat="1" x14ac:dyDescent="0.2"/>
    <row r="6935" s="327" customFormat="1" x14ac:dyDescent="0.2"/>
    <row r="6936" s="327" customFormat="1" x14ac:dyDescent="0.2"/>
    <row r="6937" s="327" customFormat="1" x14ac:dyDescent="0.2"/>
    <row r="6938" s="327" customFormat="1" x14ac:dyDescent="0.2"/>
    <row r="6939" s="327" customFormat="1" x14ac:dyDescent="0.2"/>
    <row r="6940" s="327" customFormat="1" x14ac:dyDescent="0.2"/>
    <row r="6941" s="327" customFormat="1" x14ac:dyDescent="0.2"/>
    <row r="6942" s="327" customFormat="1" x14ac:dyDescent="0.2"/>
    <row r="6943" s="327" customFormat="1" x14ac:dyDescent="0.2"/>
    <row r="6944" s="327" customFormat="1" x14ac:dyDescent="0.2"/>
    <row r="6945" s="327" customFormat="1" x14ac:dyDescent="0.2"/>
    <row r="6946" s="327" customFormat="1" x14ac:dyDescent="0.2"/>
    <row r="6947" s="327" customFormat="1" x14ac:dyDescent="0.2"/>
    <row r="6948" s="327" customFormat="1" x14ac:dyDescent="0.2"/>
    <row r="6949" s="327" customFormat="1" x14ac:dyDescent="0.2"/>
    <row r="6950" s="327" customFormat="1" x14ac:dyDescent="0.2"/>
    <row r="6951" s="327" customFormat="1" x14ac:dyDescent="0.2"/>
    <row r="6952" s="327" customFormat="1" x14ac:dyDescent="0.2"/>
    <row r="6953" s="327" customFormat="1" x14ac:dyDescent="0.2"/>
    <row r="6954" s="327" customFormat="1" x14ac:dyDescent="0.2"/>
    <row r="6955" s="327" customFormat="1" x14ac:dyDescent="0.2"/>
    <row r="6956" s="327" customFormat="1" x14ac:dyDescent="0.2"/>
    <row r="6957" s="327" customFormat="1" x14ac:dyDescent="0.2"/>
    <row r="6958" s="327" customFormat="1" x14ac:dyDescent="0.2"/>
    <row r="6959" s="327" customFormat="1" x14ac:dyDescent="0.2"/>
    <row r="6960" s="327" customFormat="1" x14ac:dyDescent="0.2"/>
    <row r="6961" s="327" customFormat="1" x14ac:dyDescent="0.2"/>
    <row r="6962" s="327" customFormat="1" x14ac:dyDescent="0.2"/>
    <row r="6963" s="327" customFormat="1" x14ac:dyDescent="0.2"/>
    <row r="6964" s="327" customFormat="1" x14ac:dyDescent="0.2"/>
    <row r="6965" s="327" customFormat="1" x14ac:dyDescent="0.2"/>
    <row r="6966" s="327" customFormat="1" x14ac:dyDescent="0.2"/>
    <row r="6967" s="327" customFormat="1" x14ac:dyDescent="0.2"/>
    <row r="6968" s="327" customFormat="1" x14ac:dyDescent="0.2"/>
    <row r="6969" s="327" customFormat="1" x14ac:dyDescent="0.2"/>
    <row r="6970" s="327" customFormat="1" x14ac:dyDescent="0.2"/>
    <row r="6971" s="327" customFormat="1" x14ac:dyDescent="0.2"/>
    <row r="6972" s="327" customFormat="1" x14ac:dyDescent="0.2"/>
    <row r="6973" s="327" customFormat="1" x14ac:dyDescent="0.2"/>
    <row r="6974" s="327" customFormat="1" x14ac:dyDescent="0.2"/>
    <row r="6975" s="327" customFormat="1" x14ac:dyDescent="0.2"/>
    <row r="6976" s="327" customFormat="1" x14ac:dyDescent="0.2"/>
    <row r="6977" s="327" customFormat="1" x14ac:dyDescent="0.2"/>
    <row r="6978" s="327" customFormat="1" x14ac:dyDescent="0.2"/>
    <row r="6979" s="327" customFormat="1" x14ac:dyDescent="0.2"/>
    <row r="6980" s="327" customFormat="1" x14ac:dyDescent="0.2"/>
    <row r="6981" s="327" customFormat="1" x14ac:dyDescent="0.2"/>
    <row r="6982" s="327" customFormat="1" x14ac:dyDescent="0.2"/>
    <row r="6983" s="327" customFormat="1" x14ac:dyDescent="0.2"/>
    <row r="6984" s="327" customFormat="1" x14ac:dyDescent="0.2"/>
    <row r="6985" s="327" customFormat="1" x14ac:dyDescent="0.2"/>
    <row r="6986" s="327" customFormat="1" x14ac:dyDescent="0.2"/>
    <row r="6987" s="327" customFormat="1" x14ac:dyDescent="0.2"/>
    <row r="6988" s="327" customFormat="1" x14ac:dyDescent="0.2"/>
    <row r="6989" s="327" customFormat="1" x14ac:dyDescent="0.2"/>
    <row r="6990" s="327" customFormat="1" x14ac:dyDescent="0.2"/>
    <row r="6991" s="327" customFormat="1" x14ac:dyDescent="0.2"/>
    <row r="6992" s="327" customFormat="1" x14ac:dyDescent="0.2"/>
    <row r="6993" s="327" customFormat="1" x14ac:dyDescent="0.2"/>
    <row r="6994" s="327" customFormat="1" x14ac:dyDescent="0.2"/>
    <row r="6995" s="327" customFormat="1" x14ac:dyDescent="0.2"/>
    <row r="6996" s="327" customFormat="1" x14ac:dyDescent="0.2"/>
    <row r="6997" s="327" customFormat="1" x14ac:dyDescent="0.2"/>
    <row r="6998" s="327" customFormat="1" x14ac:dyDescent="0.2"/>
    <row r="6999" s="327" customFormat="1" x14ac:dyDescent="0.2"/>
    <row r="7000" s="327" customFormat="1" x14ac:dyDescent="0.2"/>
    <row r="7001" s="327" customFormat="1" x14ac:dyDescent="0.2"/>
    <row r="7002" s="327" customFormat="1" x14ac:dyDescent="0.2"/>
    <row r="7003" s="327" customFormat="1" x14ac:dyDescent="0.2"/>
    <row r="7004" s="327" customFormat="1" x14ac:dyDescent="0.2"/>
    <row r="7005" s="327" customFormat="1" x14ac:dyDescent="0.2"/>
    <row r="7006" s="327" customFormat="1" x14ac:dyDescent="0.2"/>
    <row r="7007" s="327" customFormat="1" x14ac:dyDescent="0.2"/>
    <row r="7008" s="327" customFormat="1" x14ac:dyDescent="0.2"/>
    <row r="7009" s="327" customFormat="1" x14ac:dyDescent="0.2"/>
    <row r="7010" s="327" customFormat="1" x14ac:dyDescent="0.2"/>
    <row r="7011" s="327" customFormat="1" x14ac:dyDescent="0.2"/>
    <row r="7012" s="327" customFormat="1" x14ac:dyDescent="0.2"/>
    <row r="7013" s="327" customFormat="1" x14ac:dyDescent="0.2"/>
    <row r="7014" s="327" customFormat="1" x14ac:dyDescent="0.2"/>
    <row r="7015" s="327" customFormat="1" x14ac:dyDescent="0.2"/>
    <row r="7016" s="327" customFormat="1" x14ac:dyDescent="0.2"/>
    <row r="7017" s="327" customFormat="1" x14ac:dyDescent="0.2"/>
    <row r="7018" s="327" customFormat="1" x14ac:dyDescent="0.2"/>
    <row r="7019" s="327" customFormat="1" x14ac:dyDescent="0.2"/>
    <row r="7020" s="327" customFormat="1" x14ac:dyDescent="0.2"/>
    <row r="7021" s="327" customFormat="1" x14ac:dyDescent="0.2"/>
    <row r="7022" s="327" customFormat="1" x14ac:dyDescent="0.2"/>
    <row r="7023" s="327" customFormat="1" x14ac:dyDescent="0.2"/>
    <row r="7024" s="327" customFormat="1" x14ac:dyDescent="0.2"/>
    <row r="7025" s="327" customFormat="1" x14ac:dyDescent="0.2"/>
    <row r="7026" s="327" customFormat="1" x14ac:dyDescent="0.2"/>
    <row r="7027" s="327" customFormat="1" x14ac:dyDescent="0.2"/>
    <row r="7028" s="327" customFormat="1" x14ac:dyDescent="0.2"/>
    <row r="7029" s="327" customFormat="1" x14ac:dyDescent="0.2"/>
    <row r="7030" s="327" customFormat="1" x14ac:dyDescent="0.2"/>
    <row r="7031" s="327" customFormat="1" x14ac:dyDescent="0.2"/>
    <row r="7032" s="327" customFormat="1" x14ac:dyDescent="0.2"/>
    <row r="7033" s="327" customFormat="1" x14ac:dyDescent="0.2"/>
    <row r="7034" s="327" customFormat="1" x14ac:dyDescent="0.2"/>
    <row r="7035" s="327" customFormat="1" x14ac:dyDescent="0.2"/>
    <row r="7036" s="327" customFormat="1" x14ac:dyDescent="0.2"/>
    <row r="7037" s="327" customFormat="1" x14ac:dyDescent="0.2"/>
    <row r="7038" s="327" customFormat="1" x14ac:dyDescent="0.2"/>
    <row r="7039" s="327" customFormat="1" x14ac:dyDescent="0.2"/>
    <row r="7040" s="327" customFormat="1" x14ac:dyDescent="0.2"/>
    <row r="7041" s="327" customFormat="1" x14ac:dyDescent="0.2"/>
    <row r="7042" s="327" customFormat="1" x14ac:dyDescent="0.2"/>
    <row r="7043" s="327" customFormat="1" x14ac:dyDescent="0.2"/>
    <row r="7044" s="327" customFormat="1" x14ac:dyDescent="0.2"/>
    <row r="7045" s="327" customFormat="1" x14ac:dyDescent="0.2"/>
    <row r="7046" s="327" customFormat="1" x14ac:dyDescent="0.2"/>
    <row r="7047" s="327" customFormat="1" x14ac:dyDescent="0.2"/>
    <row r="7048" s="327" customFormat="1" x14ac:dyDescent="0.2"/>
    <row r="7049" s="327" customFormat="1" x14ac:dyDescent="0.2"/>
    <row r="7050" s="327" customFormat="1" x14ac:dyDescent="0.2"/>
    <row r="7051" s="327" customFormat="1" x14ac:dyDescent="0.2"/>
    <row r="7052" s="327" customFormat="1" x14ac:dyDescent="0.2"/>
    <row r="7053" s="327" customFormat="1" x14ac:dyDescent="0.2"/>
    <row r="7054" s="327" customFormat="1" x14ac:dyDescent="0.2"/>
    <row r="7055" s="327" customFormat="1" x14ac:dyDescent="0.2"/>
    <row r="7056" s="327" customFormat="1" x14ac:dyDescent="0.2"/>
    <row r="7057" s="327" customFormat="1" x14ac:dyDescent="0.2"/>
    <row r="7058" s="327" customFormat="1" x14ac:dyDescent="0.2"/>
    <row r="7059" s="327" customFormat="1" x14ac:dyDescent="0.2"/>
    <row r="7060" s="327" customFormat="1" x14ac:dyDescent="0.2"/>
    <row r="7061" s="327" customFormat="1" x14ac:dyDescent="0.2"/>
    <row r="7062" s="327" customFormat="1" x14ac:dyDescent="0.2"/>
    <row r="7063" s="327" customFormat="1" x14ac:dyDescent="0.2"/>
    <row r="7064" s="327" customFormat="1" x14ac:dyDescent="0.2"/>
    <row r="7065" s="327" customFormat="1" x14ac:dyDescent="0.2"/>
    <row r="7066" s="327" customFormat="1" x14ac:dyDescent="0.2"/>
    <row r="7067" s="327" customFormat="1" x14ac:dyDescent="0.2"/>
    <row r="7068" s="327" customFormat="1" x14ac:dyDescent="0.2"/>
    <row r="7069" s="327" customFormat="1" x14ac:dyDescent="0.2"/>
    <row r="7070" s="327" customFormat="1" x14ac:dyDescent="0.2"/>
    <row r="7071" s="327" customFormat="1" x14ac:dyDescent="0.2"/>
    <row r="7072" s="327" customFormat="1" x14ac:dyDescent="0.2"/>
    <row r="7073" s="327" customFormat="1" x14ac:dyDescent="0.2"/>
    <row r="7074" s="327" customFormat="1" x14ac:dyDescent="0.2"/>
    <row r="7075" s="327" customFormat="1" x14ac:dyDescent="0.2"/>
    <row r="7076" s="327" customFormat="1" x14ac:dyDescent="0.2"/>
    <row r="7077" s="327" customFormat="1" x14ac:dyDescent="0.2"/>
    <row r="7078" s="327" customFormat="1" x14ac:dyDescent="0.2"/>
    <row r="7079" s="327" customFormat="1" x14ac:dyDescent="0.2"/>
    <row r="7080" s="327" customFormat="1" x14ac:dyDescent="0.2"/>
    <row r="7081" s="327" customFormat="1" x14ac:dyDescent="0.2"/>
    <row r="7082" s="327" customFormat="1" x14ac:dyDescent="0.2"/>
    <row r="7083" s="327" customFormat="1" x14ac:dyDescent="0.2"/>
    <row r="7084" s="327" customFormat="1" x14ac:dyDescent="0.2"/>
    <row r="7085" s="327" customFormat="1" x14ac:dyDescent="0.2"/>
    <row r="7086" s="327" customFormat="1" x14ac:dyDescent="0.2"/>
    <row r="7087" s="327" customFormat="1" x14ac:dyDescent="0.2"/>
    <row r="7088" s="327" customFormat="1" x14ac:dyDescent="0.2"/>
    <row r="7089" s="327" customFormat="1" x14ac:dyDescent="0.2"/>
    <row r="7090" s="327" customFormat="1" x14ac:dyDescent="0.2"/>
    <row r="7091" s="327" customFormat="1" x14ac:dyDescent="0.2"/>
    <row r="7092" s="327" customFormat="1" x14ac:dyDescent="0.2"/>
    <row r="7093" s="327" customFormat="1" x14ac:dyDescent="0.2"/>
    <row r="7094" s="327" customFormat="1" x14ac:dyDescent="0.2"/>
    <row r="7095" s="327" customFormat="1" x14ac:dyDescent="0.2"/>
    <row r="7096" s="327" customFormat="1" x14ac:dyDescent="0.2"/>
    <row r="7097" s="327" customFormat="1" x14ac:dyDescent="0.2"/>
    <row r="7098" s="327" customFormat="1" x14ac:dyDescent="0.2"/>
    <row r="7099" s="327" customFormat="1" x14ac:dyDescent="0.2"/>
    <row r="7100" s="327" customFormat="1" x14ac:dyDescent="0.2"/>
    <row r="7101" s="327" customFormat="1" x14ac:dyDescent="0.2"/>
    <row r="7102" s="327" customFormat="1" x14ac:dyDescent="0.2"/>
    <row r="7103" s="327" customFormat="1" x14ac:dyDescent="0.2"/>
    <row r="7104" s="327" customFormat="1" x14ac:dyDescent="0.2"/>
    <row r="7105" s="327" customFormat="1" x14ac:dyDescent="0.2"/>
    <row r="7106" s="327" customFormat="1" x14ac:dyDescent="0.2"/>
    <row r="7107" s="327" customFormat="1" x14ac:dyDescent="0.2"/>
    <row r="7108" s="327" customFormat="1" x14ac:dyDescent="0.2"/>
    <row r="7109" s="327" customFormat="1" x14ac:dyDescent="0.2"/>
    <row r="7110" s="327" customFormat="1" x14ac:dyDescent="0.2"/>
    <row r="7111" s="327" customFormat="1" x14ac:dyDescent="0.2"/>
    <row r="7112" s="327" customFormat="1" x14ac:dyDescent="0.2"/>
    <row r="7113" s="327" customFormat="1" x14ac:dyDescent="0.2"/>
    <row r="7114" s="327" customFormat="1" x14ac:dyDescent="0.2"/>
    <row r="7115" s="327" customFormat="1" x14ac:dyDescent="0.2"/>
    <row r="7116" s="327" customFormat="1" x14ac:dyDescent="0.2"/>
    <row r="7117" s="327" customFormat="1" x14ac:dyDescent="0.2"/>
    <row r="7118" s="327" customFormat="1" x14ac:dyDescent="0.2"/>
    <row r="7119" s="327" customFormat="1" x14ac:dyDescent="0.2"/>
    <row r="7120" s="327" customFormat="1" x14ac:dyDescent="0.2"/>
    <row r="7121" s="327" customFormat="1" x14ac:dyDescent="0.2"/>
    <row r="7122" s="327" customFormat="1" x14ac:dyDescent="0.2"/>
    <row r="7123" s="327" customFormat="1" x14ac:dyDescent="0.2"/>
    <row r="7124" s="327" customFormat="1" x14ac:dyDescent="0.2"/>
    <row r="7125" s="327" customFormat="1" x14ac:dyDescent="0.2"/>
    <row r="7126" s="327" customFormat="1" x14ac:dyDescent="0.2"/>
    <row r="7127" s="327" customFormat="1" x14ac:dyDescent="0.2"/>
    <row r="7128" s="327" customFormat="1" x14ac:dyDescent="0.2"/>
    <row r="7129" s="327" customFormat="1" x14ac:dyDescent="0.2"/>
    <row r="7130" s="327" customFormat="1" x14ac:dyDescent="0.2"/>
    <row r="7131" s="327" customFormat="1" x14ac:dyDescent="0.2"/>
    <row r="7132" s="327" customFormat="1" x14ac:dyDescent="0.2"/>
    <row r="7133" s="327" customFormat="1" x14ac:dyDescent="0.2"/>
    <row r="7134" s="327" customFormat="1" x14ac:dyDescent="0.2"/>
    <row r="7135" s="327" customFormat="1" x14ac:dyDescent="0.2"/>
    <row r="7136" s="327" customFormat="1" x14ac:dyDescent="0.2"/>
    <row r="7137" s="327" customFormat="1" x14ac:dyDescent="0.2"/>
    <row r="7138" s="327" customFormat="1" x14ac:dyDescent="0.2"/>
    <row r="7139" s="327" customFormat="1" x14ac:dyDescent="0.2"/>
    <row r="7140" s="327" customFormat="1" x14ac:dyDescent="0.2"/>
    <row r="7141" s="327" customFormat="1" x14ac:dyDescent="0.2"/>
    <row r="7142" s="327" customFormat="1" x14ac:dyDescent="0.2"/>
    <row r="7143" s="327" customFormat="1" x14ac:dyDescent="0.2"/>
    <row r="7144" s="327" customFormat="1" x14ac:dyDescent="0.2"/>
    <row r="7145" s="327" customFormat="1" x14ac:dyDescent="0.2"/>
    <row r="7146" s="327" customFormat="1" x14ac:dyDescent="0.2"/>
    <row r="7147" s="327" customFormat="1" x14ac:dyDescent="0.2"/>
    <row r="7148" s="327" customFormat="1" x14ac:dyDescent="0.2"/>
    <row r="7149" s="327" customFormat="1" x14ac:dyDescent="0.2"/>
    <row r="7150" s="327" customFormat="1" x14ac:dyDescent="0.2"/>
    <row r="7151" s="327" customFormat="1" x14ac:dyDescent="0.2"/>
    <row r="7152" s="327" customFormat="1" x14ac:dyDescent="0.2"/>
    <row r="7153" s="327" customFormat="1" x14ac:dyDescent="0.2"/>
    <row r="7154" s="327" customFormat="1" x14ac:dyDescent="0.2"/>
    <row r="7155" s="327" customFormat="1" x14ac:dyDescent="0.2"/>
    <row r="7156" s="327" customFormat="1" x14ac:dyDescent="0.2"/>
    <row r="7157" s="327" customFormat="1" x14ac:dyDescent="0.2"/>
    <row r="7158" s="327" customFormat="1" x14ac:dyDescent="0.2"/>
    <row r="7159" s="327" customFormat="1" x14ac:dyDescent="0.2"/>
    <row r="7160" s="327" customFormat="1" x14ac:dyDescent="0.2"/>
    <row r="7161" s="327" customFormat="1" x14ac:dyDescent="0.2"/>
    <row r="7162" s="327" customFormat="1" x14ac:dyDescent="0.2"/>
    <row r="7163" s="327" customFormat="1" x14ac:dyDescent="0.2"/>
    <row r="7164" s="327" customFormat="1" x14ac:dyDescent="0.2"/>
    <row r="7165" s="327" customFormat="1" x14ac:dyDescent="0.2"/>
    <row r="7166" s="327" customFormat="1" x14ac:dyDescent="0.2"/>
    <row r="7167" s="327" customFormat="1" x14ac:dyDescent="0.2"/>
    <row r="7168" s="327" customFormat="1" x14ac:dyDescent="0.2"/>
    <row r="7169" s="327" customFormat="1" x14ac:dyDescent="0.2"/>
    <row r="7170" s="327" customFormat="1" x14ac:dyDescent="0.2"/>
    <row r="7171" s="327" customFormat="1" x14ac:dyDescent="0.2"/>
    <row r="7172" s="327" customFormat="1" x14ac:dyDescent="0.2"/>
    <row r="7173" s="327" customFormat="1" x14ac:dyDescent="0.2"/>
    <row r="7174" s="327" customFormat="1" x14ac:dyDescent="0.2"/>
    <row r="7175" s="327" customFormat="1" x14ac:dyDescent="0.2"/>
    <row r="7176" s="327" customFormat="1" x14ac:dyDescent="0.2"/>
    <row r="7177" s="327" customFormat="1" x14ac:dyDescent="0.2"/>
    <row r="7178" s="327" customFormat="1" x14ac:dyDescent="0.2"/>
    <row r="7179" s="327" customFormat="1" x14ac:dyDescent="0.2"/>
    <row r="7180" s="327" customFormat="1" x14ac:dyDescent="0.2"/>
    <row r="7181" s="327" customFormat="1" x14ac:dyDescent="0.2"/>
    <row r="7182" s="327" customFormat="1" x14ac:dyDescent="0.2"/>
    <row r="7183" s="327" customFormat="1" x14ac:dyDescent="0.2"/>
    <row r="7184" s="327" customFormat="1" x14ac:dyDescent="0.2"/>
    <row r="7185" s="327" customFormat="1" x14ac:dyDescent="0.2"/>
    <row r="7186" s="327" customFormat="1" x14ac:dyDescent="0.2"/>
    <row r="7187" s="327" customFormat="1" x14ac:dyDescent="0.2"/>
    <row r="7188" s="327" customFormat="1" x14ac:dyDescent="0.2"/>
    <row r="7189" s="327" customFormat="1" x14ac:dyDescent="0.2"/>
    <row r="7190" s="327" customFormat="1" x14ac:dyDescent="0.2"/>
    <row r="7191" s="327" customFormat="1" x14ac:dyDescent="0.2"/>
    <row r="7192" s="327" customFormat="1" x14ac:dyDescent="0.2"/>
    <row r="7193" s="327" customFormat="1" x14ac:dyDescent="0.2"/>
    <row r="7194" s="327" customFormat="1" x14ac:dyDescent="0.2"/>
    <row r="7195" s="327" customFormat="1" x14ac:dyDescent="0.2"/>
    <row r="7196" s="327" customFormat="1" x14ac:dyDescent="0.2"/>
    <row r="7197" s="327" customFormat="1" x14ac:dyDescent="0.2"/>
    <row r="7198" s="327" customFormat="1" x14ac:dyDescent="0.2"/>
    <row r="7199" s="327" customFormat="1" x14ac:dyDescent="0.2"/>
    <row r="7200" s="327" customFormat="1" x14ac:dyDescent="0.2"/>
    <row r="7201" s="327" customFormat="1" x14ac:dyDescent="0.2"/>
    <row r="7202" s="327" customFormat="1" x14ac:dyDescent="0.2"/>
    <row r="7203" s="327" customFormat="1" x14ac:dyDescent="0.2"/>
    <row r="7204" s="327" customFormat="1" x14ac:dyDescent="0.2"/>
    <row r="7205" s="327" customFormat="1" x14ac:dyDescent="0.2"/>
    <row r="7206" s="327" customFormat="1" x14ac:dyDescent="0.2"/>
    <row r="7207" s="327" customFormat="1" x14ac:dyDescent="0.2"/>
    <row r="7208" s="327" customFormat="1" x14ac:dyDescent="0.2"/>
    <row r="7209" s="327" customFormat="1" x14ac:dyDescent="0.2"/>
    <row r="7210" s="327" customFormat="1" x14ac:dyDescent="0.2"/>
    <row r="7211" s="327" customFormat="1" x14ac:dyDescent="0.2"/>
    <row r="7212" s="327" customFormat="1" x14ac:dyDescent="0.2"/>
    <row r="7213" s="327" customFormat="1" x14ac:dyDescent="0.2"/>
    <row r="7214" s="327" customFormat="1" x14ac:dyDescent="0.2"/>
    <row r="7215" s="327" customFormat="1" x14ac:dyDescent="0.2"/>
    <row r="7216" s="327" customFormat="1" x14ac:dyDescent="0.2"/>
    <row r="7217" s="327" customFormat="1" x14ac:dyDescent="0.2"/>
    <row r="7218" s="327" customFormat="1" x14ac:dyDescent="0.2"/>
    <row r="7219" s="327" customFormat="1" x14ac:dyDescent="0.2"/>
    <row r="7220" s="327" customFormat="1" x14ac:dyDescent="0.2"/>
    <row r="7221" s="327" customFormat="1" x14ac:dyDescent="0.2"/>
    <row r="7222" s="327" customFormat="1" x14ac:dyDescent="0.2"/>
    <row r="7223" s="327" customFormat="1" x14ac:dyDescent="0.2"/>
    <row r="7224" s="327" customFormat="1" x14ac:dyDescent="0.2"/>
    <row r="7225" s="327" customFormat="1" x14ac:dyDescent="0.2"/>
    <row r="7226" s="327" customFormat="1" x14ac:dyDescent="0.2"/>
    <row r="7227" s="327" customFormat="1" x14ac:dyDescent="0.2"/>
    <row r="7228" s="327" customFormat="1" x14ac:dyDescent="0.2"/>
    <row r="7229" s="327" customFormat="1" x14ac:dyDescent="0.2"/>
    <row r="7230" s="327" customFormat="1" x14ac:dyDescent="0.2"/>
    <row r="7231" s="327" customFormat="1" x14ac:dyDescent="0.2"/>
    <row r="7232" s="327" customFormat="1" x14ac:dyDescent="0.2"/>
    <row r="7233" s="327" customFormat="1" x14ac:dyDescent="0.2"/>
    <row r="7234" s="327" customFormat="1" x14ac:dyDescent="0.2"/>
    <row r="7235" s="327" customFormat="1" x14ac:dyDescent="0.2"/>
    <row r="7236" s="327" customFormat="1" x14ac:dyDescent="0.2"/>
    <row r="7237" s="327" customFormat="1" x14ac:dyDescent="0.2"/>
    <row r="7238" s="327" customFormat="1" x14ac:dyDescent="0.2"/>
    <row r="7239" s="327" customFormat="1" x14ac:dyDescent="0.2"/>
    <row r="7240" s="327" customFormat="1" x14ac:dyDescent="0.2"/>
    <row r="7241" s="327" customFormat="1" x14ac:dyDescent="0.2"/>
    <row r="7242" s="327" customFormat="1" x14ac:dyDescent="0.2"/>
    <row r="7243" s="327" customFormat="1" x14ac:dyDescent="0.2"/>
    <row r="7244" s="327" customFormat="1" x14ac:dyDescent="0.2"/>
    <row r="7245" s="327" customFormat="1" x14ac:dyDescent="0.2"/>
    <row r="7246" s="327" customFormat="1" x14ac:dyDescent="0.2"/>
    <row r="7247" s="327" customFormat="1" x14ac:dyDescent="0.2"/>
    <row r="7248" s="327" customFormat="1" x14ac:dyDescent="0.2"/>
    <row r="7249" s="327" customFormat="1" x14ac:dyDescent="0.2"/>
    <row r="7250" s="327" customFormat="1" x14ac:dyDescent="0.2"/>
    <row r="7251" s="327" customFormat="1" x14ac:dyDescent="0.2"/>
    <row r="7252" s="327" customFormat="1" x14ac:dyDescent="0.2"/>
    <row r="7253" s="327" customFormat="1" x14ac:dyDescent="0.2"/>
    <row r="7254" s="327" customFormat="1" x14ac:dyDescent="0.2"/>
    <row r="7255" s="327" customFormat="1" x14ac:dyDescent="0.2"/>
    <row r="7256" s="327" customFormat="1" x14ac:dyDescent="0.2"/>
    <row r="7257" s="327" customFormat="1" x14ac:dyDescent="0.2"/>
    <row r="7258" s="327" customFormat="1" x14ac:dyDescent="0.2"/>
    <row r="7259" s="327" customFormat="1" x14ac:dyDescent="0.2"/>
    <row r="7260" s="327" customFormat="1" x14ac:dyDescent="0.2"/>
    <row r="7261" s="327" customFormat="1" x14ac:dyDescent="0.2"/>
    <row r="7262" s="327" customFormat="1" x14ac:dyDescent="0.2"/>
    <row r="7263" s="327" customFormat="1" x14ac:dyDescent="0.2"/>
    <row r="7264" s="327" customFormat="1" x14ac:dyDescent="0.2"/>
    <row r="7265" s="327" customFormat="1" x14ac:dyDescent="0.2"/>
    <row r="7266" s="327" customFormat="1" x14ac:dyDescent="0.2"/>
    <row r="7267" s="327" customFormat="1" x14ac:dyDescent="0.2"/>
    <row r="7268" s="327" customFormat="1" x14ac:dyDescent="0.2"/>
    <row r="7269" s="327" customFormat="1" x14ac:dyDescent="0.2"/>
    <row r="7270" s="327" customFormat="1" x14ac:dyDescent="0.2"/>
    <row r="7271" s="327" customFormat="1" x14ac:dyDescent="0.2"/>
    <row r="7272" s="327" customFormat="1" x14ac:dyDescent="0.2"/>
    <row r="7273" s="327" customFormat="1" x14ac:dyDescent="0.2"/>
    <row r="7274" s="327" customFormat="1" x14ac:dyDescent="0.2"/>
    <row r="7275" s="327" customFormat="1" x14ac:dyDescent="0.2"/>
    <row r="7276" s="327" customFormat="1" x14ac:dyDescent="0.2"/>
    <row r="7277" s="327" customFormat="1" x14ac:dyDescent="0.2"/>
    <row r="7278" s="327" customFormat="1" x14ac:dyDescent="0.2"/>
    <row r="7279" s="327" customFormat="1" x14ac:dyDescent="0.2"/>
    <row r="7280" s="327" customFormat="1" x14ac:dyDescent="0.2"/>
    <row r="7281" s="327" customFormat="1" x14ac:dyDescent="0.2"/>
    <row r="7282" s="327" customFormat="1" x14ac:dyDescent="0.2"/>
    <row r="7283" s="327" customFormat="1" x14ac:dyDescent="0.2"/>
    <row r="7284" s="327" customFormat="1" x14ac:dyDescent="0.2"/>
    <row r="7285" s="327" customFormat="1" x14ac:dyDescent="0.2"/>
    <row r="7286" s="327" customFormat="1" x14ac:dyDescent="0.2"/>
    <row r="7287" s="327" customFormat="1" x14ac:dyDescent="0.2"/>
    <row r="7288" s="327" customFormat="1" x14ac:dyDescent="0.2"/>
    <row r="7289" s="327" customFormat="1" x14ac:dyDescent="0.2"/>
    <row r="7290" s="327" customFormat="1" x14ac:dyDescent="0.2"/>
    <row r="7291" s="327" customFormat="1" x14ac:dyDescent="0.2"/>
    <row r="7292" s="327" customFormat="1" x14ac:dyDescent="0.2"/>
    <row r="7293" s="327" customFormat="1" x14ac:dyDescent="0.2"/>
    <row r="7294" s="327" customFormat="1" x14ac:dyDescent="0.2"/>
    <row r="7295" s="327" customFormat="1" x14ac:dyDescent="0.2"/>
    <row r="7296" s="327" customFormat="1" x14ac:dyDescent="0.2"/>
    <row r="7297" s="327" customFormat="1" x14ac:dyDescent="0.2"/>
    <row r="7298" s="327" customFormat="1" x14ac:dyDescent="0.2"/>
    <row r="7299" s="327" customFormat="1" x14ac:dyDescent="0.2"/>
    <row r="7300" s="327" customFormat="1" x14ac:dyDescent="0.2"/>
    <row r="7301" s="327" customFormat="1" x14ac:dyDescent="0.2"/>
    <row r="7302" s="327" customFormat="1" x14ac:dyDescent="0.2"/>
    <row r="7303" s="327" customFormat="1" x14ac:dyDescent="0.2"/>
    <row r="7304" s="327" customFormat="1" x14ac:dyDescent="0.2"/>
    <row r="7305" s="327" customFormat="1" x14ac:dyDescent="0.2"/>
    <row r="7306" s="327" customFormat="1" x14ac:dyDescent="0.2"/>
    <row r="7307" s="327" customFormat="1" x14ac:dyDescent="0.2"/>
    <row r="7308" s="327" customFormat="1" x14ac:dyDescent="0.2"/>
    <row r="7309" s="327" customFormat="1" x14ac:dyDescent="0.2"/>
    <row r="7310" s="327" customFormat="1" x14ac:dyDescent="0.2"/>
    <row r="7311" s="327" customFormat="1" x14ac:dyDescent="0.2"/>
    <row r="7312" s="327" customFormat="1" x14ac:dyDescent="0.2"/>
    <row r="7313" s="327" customFormat="1" x14ac:dyDescent="0.2"/>
    <row r="7314" s="327" customFormat="1" x14ac:dyDescent="0.2"/>
    <row r="7315" s="327" customFormat="1" x14ac:dyDescent="0.2"/>
    <row r="7316" s="327" customFormat="1" x14ac:dyDescent="0.2"/>
    <row r="7317" s="327" customFormat="1" x14ac:dyDescent="0.2"/>
    <row r="7318" s="327" customFormat="1" x14ac:dyDescent="0.2"/>
    <row r="7319" s="327" customFormat="1" x14ac:dyDescent="0.2"/>
    <row r="7320" s="327" customFormat="1" x14ac:dyDescent="0.2"/>
    <row r="7321" s="327" customFormat="1" x14ac:dyDescent="0.2"/>
    <row r="7322" s="327" customFormat="1" x14ac:dyDescent="0.2"/>
    <row r="7323" s="327" customFormat="1" x14ac:dyDescent="0.2"/>
    <row r="7324" s="327" customFormat="1" x14ac:dyDescent="0.2"/>
    <row r="7325" s="327" customFormat="1" x14ac:dyDescent="0.2"/>
    <row r="7326" s="327" customFormat="1" x14ac:dyDescent="0.2"/>
    <row r="7327" s="327" customFormat="1" x14ac:dyDescent="0.2"/>
    <row r="7328" s="327" customFormat="1" x14ac:dyDescent="0.2"/>
    <row r="7329" s="327" customFormat="1" x14ac:dyDescent="0.2"/>
    <row r="7330" s="327" customFormat="1" x14ac:dyDescent="0.2"/>
    <row r="7331" s="327" customFormat="1" x14ac:dyDescent="0.2"/>
    <row r="7332" s="327" customFormat="1" x14ac:dyDescent="0.2"/>
    <row r="7333" s="327" customFormat="1" x14ac:dyDescent="0.2"/>
    <row r="7334" s="327" customFormat="1" x14ac:dyDescent="0.2"/>
    <row r="7335" s="327" customFormat="1" x14ac:dyDescent="0.2"/>
    <row r="7336" s="327" customFormat="1" x14ac:dyDescent="0.2"/>
    <row r="7337" s="327" customFormat="1" x14ac:dyDescent="0.2"/>
    <row r="7338" s="327" customFormat="1" x14ac:dyDescent="0.2"/>
    <row r="7339" s="327" customFormat="1" x14ac:dyDescent="0.2"/>
    <row r="7340" s="327" customFormat="1" x14ac:dyDescent="0.2"/>
    <row r="7341" s="327" customFormat="1" x14ac:dyDescent="0.2"/>
    <row r="7342" s="327" customFormat="1" x14ac:dyDescent="0.2"/>
    <row r="7343" s="327" customFormat="1" x14ac:dyDescent="0.2"/>
    <row r="7344" s="327" customFormat="1" x14ac:dyDescent="0.2"/>
    <row r="7345" s="327" customFormat="1" x14ac:dyDescent="0.2"/>
    <row r="7346" s="327" customFormat="1" x14ac:dyDescent="0.2"/>
    <row r="7347" s="327" customFormat="1" x14ac:dyDescent="0.2"/>
    <row r="7348" s="327" customFormat="1" x14ac:dyDescent="0.2"/>
    <row r="7349" s="327" customFormat="1" x14ac:dyDescent="0.2"/>
    <row r="7350" s="327" customFormat="1" x14ac:dyDescent="0.2"/>
    <row r="7351" s="327" customFormat="1" x14ac:dyDescent="0.2"/>
    <row r="7352" s="327" customFormat="1" x14ac:dyDescent="0.2"/>
    <row r="7353" s="327" customFormat="1" x14ac:dyDescent="0.2"/>
    <row r="7354" s="327" customFormat="1" x14ac:dyDescent="0.2"/>
    <row r="7355" s="327" customFormat="1" x14ac:dyDescent="0.2"/>
    <row r="7356" s="327" customFormat="1" x14ac:dyDescent="0.2"/>
    <row r="7357" s="327" customFormat="1" x14ac:dyDescent="0.2"/>
    <row r="7358" s="327" customFormat="1" x14ac:dyDescent="0.2"/>
    <row r="7359" s="327" customFormat="1" x14ac:dyDescent="0.2"/>
    <row r="7360" s="327" customFormat="1" x14ac:dyDescent="0.2"/>
    <row r="7361" s="327" customFormat="1" x14ac:dyDescent="0.2"/>
    <row r="7362" s="327" customFormat="1" x14ac:dyDescent="0.2"/>
    <row r="7363" s="327" customFormat="1" x14ac:dyDescent="0.2"/>
    <row r="7364" s="327" customFormat="1" x14ac:dyDescent="0.2"/>
    <row r="7365" s="327" customFormat="1" x14ac:dyDescent="0.2"/>
    <row r="7366" s="327" customFormat="1" x14ac:dyDescent="0.2"/>
    <row r="7367" s="327" customFormat="1" x14ac:dyDescent="0.2"/>
    <row r="7368" s="327" customFormat="1" x14ac:dyDescent="0.2"/>
    <row r="7369" s="327" customFormat="1" x14ac:dyDescent="0.2"/>
    <row r="7370" s="327" customFormat="1" x14ac:dyDescent="0.2"/>
    <row r="7371" s="327" customFormat="1" x14ac:dyDescent="0.2"/>
    <row r="7372" s="327" customFormat="1" x14ac:dyDescent="0.2"/>
    <row r="7373" s="327" customFormat="1" x14ac:dyDescent="0.2"/>
    <row r="7374" s="327" customFormat="1" x14ac:dyDescent="0.2"/>
    <row r="7375" s="327" customFormat="1" x14ac:dyDescent="0.2"/>
    <row r="7376" s="327" customFormat="1" x14ac:dyDescent="0.2"/>
    <row r="7377" s="327" customFormat="1" x14ac:dyDescent="0.2"/>
    <row r="7378" s="327" customFormat="1" x14ac:dyDescent="0.2"/>
    <row r="7379" s="327" customFormat="1" x14ac:dyDescent="0.2"/>
    <row r="7380" s="327" customFormat="1" x14ac:dyDescent="0.2"/>
    <row r="7381" s="327" customFormat="1" x14ac:dyDescent="0.2"/>
    <row r="7382" s="327" customFormat="1" x14ac:dyDescent="0.2"/>
    <row r="7383" s="327" customFormat="1" x14ac:dyDescent="0.2"/>
    <row r="7384" s="327" customFormat="1" x14ac:dyDescent="0.2"/>
    <row r="7385" s="327" customFormat="1" x14ac:dyDescent="0.2"/>
    <row r="7386" s="327" customFormat="1" x14ac:dyDescent="0.2"/>
    <row r="7387" s="327" customFormat="1" x14ac:dyDescent="0.2"/>
    <row r="7388" s="327" customFormat="1" x14ac:dyDescent="0.2"/>
    <row r="7389" s="327" customFormat="1" x14ac:dyDescent="0.2"/>
    <row r="7390" s="327" customFormat="1" x14ac:dyDescent="0.2"/>
    <row r="7391" s="327" customFormat="1" x14ac:dyDescent="0.2"/>
    <row r="7392" s="327" customFormat="1" x14ac:dyDescent="0.2"/>
    <row r="7393" s="327" customFormat="1" x14ac:dyDescent="0.2"/>
    <row r="7394" s="327" customFormat="1" x14ac:dyDescent="0.2"/>
    <row r="7395" s="327" customFormat="1" x14ac:dyDescent="0.2"/>
    <row r="7396" s="327" customFormat="1" x14ac:dyDescent="0.2"/>
    <row r="7397" s="327" customFormat="1" x14ac:dyDescent="0.2"/>
    <row r="7398" s="327" customFormat="1" x14ac:dyDescent="0.2"/>
    <row r="7399" s="327" customFormat="1" x14ac:dyDescent="0.2"/>
    <row r="7400" s="327" customFormat="1" x14ac:dyDescent="0.2"/>
    <row r="7401" s="327" customFormat="1" x14ac:dyDescent="0.2"/>
    <row r="7402" s="327" customFormat="1" x14ac:dyDescent="0.2"/>
    <row r="7403" s="327" customFormat="1" x14ac:dyDescent="0.2"/>
    <row r="7404" s="327" customFormat="1" x14ac:dyDescent="0.2"/>
    <row r="7405" s="327" customFormat="1" x14ac:dyDescent="0.2"/>
    <row r="7406" s="327" customFormat="1" x14ac:dyDescent="0.2"/>
    <row r="7407" s="327" customFormat="1" x14ac:dyDescent="0.2"/>
    <row r="7408" s="327" customFormat="1" x14ac:dyDescent="0.2"/>
    <row r="7409" s="327" customFormat="1" x14ac:dyDescent="0.2"/>
    <row r="7410" s="327" customFormat="1" x14ac:dyDescent="0.2"/>
    <row r="7411" s="327" customFormat="1" x14ac:dyDescent="0.2"/>
    <row r="7412" s="327" customFormat="1" x14ac:dyDescent="0.2"/>
    <row r="7413" s="327" customFormat="1" x14ac:dyDescent="0.2"/>
    <row r="7414" s="327" customFormat="1" x14ac:dyDescent="0.2"/>
    <row r="7415" s="327" customFormat="1" x14ac:dyDescent="0.2"/>
    <row r="7416" s="327" customFormat="1" x14ac:dyDescent="0.2"/>
    <row r="7417" s="327" customFormat="1" x14ac:dyDescent="0.2"/>
    <row r="7418" s="327" customFormat="1" x14ac:dyDescent="0.2"/>
    <row r="7419" s="327" customFormat="1" x14ac:dyDescent="0.2"/>
    <row r="7420" s="327" customFormat="1" x14ac:dyDescent="0.2"/>
    <row r="7421" s="327" customFormat="1" x14ac:dyDescent="0.2"/>
    <row r="7422" s="327" customFormat="1" x14ac:dyDescent="0.2"/>
    <row r="7423" s="327" customFormat="1" x14ac:dyDescent="0.2"/>
    <row r="7424" s="327" customFormat="1" x14ac:dyDescent="0.2"/>
    <row r="7425" s="327" customFormat="1" x14ac:dyDescent="0.2"/>
    <row r="7426" s="327" customFormat="1" x14ac:dyDescent="0.2"/>
    <row r="7427" s="327" customFormat="1" x14ac:dyDescent="0.2"/>
    <row r="7428" s="327" customFormat="1" x14ac:dyDescent="0.2"/>
    <row r="7429" s="327" customFormat="1" x14ac:dyDescent="0.2"/>
    <row r="7430" s="327" customFormat="1" x14ac:dyDescent="0.2"/>
    <row r="7431" s="327" customFormat="1" x14ac:dyDescent="0.2"/>
    <row r="7432" s="327" customFormat="1" x14ac:dyDescent="0.2"/>
    <row r="7433" s="327" customFormat="1" x14ac:dyDescent="0.2"/>
    <row r="7434" s="327" customFormat="1" x14ac:dyDescent="0.2"/>
    <row r="7435" s="327" customFormat="1" x14ac:dyDescent="0.2"/>
    <row r="7436" s="327" customFormat="1" x14ac:dyDescent="0.2"/>
    <row r="7437" s="327" customFormat="1" x14ac:dyDescent="0.2"/>
    <row r="7438" s="327" customFormat="1" x14ac:dyDescent="0.2"/>
    <row r="7439" s="327" customFormat="1" x14ac:dyDescent="0.2"/>
    <row r="7440" s="327" customFormat="1" x14ac:dyDescent="0.2"/>
    <row r="7441" s="327" customFormat="1" x14ac:dyDescent="0.2"/>
    <row r="7442" s="327" customFormat="1" x14ac:dyDescent="0.2"/>
    <row r="7443" s="327" customFormat="1" x14ac:dyDescent="0.2"/>
    <row r="7444" s="327" customFormat="1" x14ac:dyDescent="0.2"/>
    <row r="7445" s="327" customFormat="1" x14ac:dyDescent="0.2"/>
    <row r="7446" s="327" customFormat="1" x14ac:dyDescent="0.2"/>
    <row r="7447" s="327" customFormat="1" x14ac:dyDescent="0.2"/>
    <row r="7448" s="327" customFormat="1" x14ac:dyDescent="0.2"/>
    <row r="7449" s="327" customFormat="1" x14ac:dyDescent="0.2"/>
    <row r="7450" s="327" customFormat="1" x14ac:dyDescent="0.2"/>
    <row r="7451" s="327" customFormat="1" x14ac:dyDescent="0.2"/>
    <row r="7452" s="327" customFormat="1" x14ac:dyDescent="0.2"/>
    <row r="7453" s="327" customFormat="1" x14ac:dyDescent="0.2"/>
    <row r="7454" s="327" customFormat="1" x14ac:dyDescent="0.2"/>
    <row r="7455" s="327" customFormat="1" x14ac:dyDescent="0.2"/>
    <row r="7456" s="327" customFormat="1" x14ac:dyDescent="0.2"/>
    <row r="7457" s="327" customFormat="1" x14ac:dyDescent="0.2"/>
    <row r="7458" s="327" customFormat="1" x14ac:dyDescent="0.2"/>
    <row r="7459" s="327" customFormat="1" x14ac:dyDescent="0.2"/>
    <row r="7460" s="327" customFormat="1" x14ac:dyDescent="0.2"/>
    <row r="7461" s="327" customFormat="1" x14ac:dyDescent="0.2"/>
    <row r="7462" s="327" customFormat="1" x14ac:dyDescent="0.2"/>
    <row r="7463" s="327" customFormat="1" x14ac:dyDescent="0.2"/>
    <row r="7464" s="327" customFormat="1" x14ac:dyDescent="0.2"/>
    <row r="7465" s="327" customFormat="1" x14ac:dyDescent="0.2"/>
    <row r="7466" s="327" customFormat="1" x14ac:dyDescent="0.2"/>
    <row r="7467" s="327" customFormat="1" x14ac:dyDescent="0.2"/>
    <row r="7468" s="327" customFormat="1" x14ac:dyDescent="0.2"/>
    <row r="7469" s="327" customFormat="1" x14ac:dyDescent="0.2"/>
    <row r="7470" s="327" customFormat="1" x14ac:dyDescent="0.2"/>
    <row r="7471" s="327" customFormat="1" x14ac:dyDescent="0.2"/>
    <row r="7472" s="327" customFormat="1" x14ac:dyDescent="0.2"/>
    <row r="7473" s="327" customFormat="1" x14ac:dyDescent="0.2"/>
    <row r="7474" s="327" customFormat="1" x14ac:dyDescent="0.2"/>
    <row r="7475" s="327" customFormat="1" x14ac:dyDescent="0.2"/>
    <row r="7476" s="327" customFormat="1" x14ac:dyDescent="0.2"/>
    <row r="7477" s="327" customFormat="1" x14ac:dyDescent="0.2"/>
    <row r="7478" s="327" customFormat="1" x14ac:dyDescent="0.2"/>
    <row r="7479" s="327" customFormat="1" x14ac:dyDescent="0.2"/>
    <row r="7480" s="327" customFormat="1" x14ac:dyDescent="0.2"/>
    <row r="7481" s="327" customFormat="1" x14ac:dyDescent="0.2"/>
    <row r="7482" s="327" customFormat="1" x14ac:dyDescent="0.2"/>
    <row r="7483" s="327" customFormat="1" x14ac:dyDescent="0.2"/>
    <row r="7484" s="327" customFormat="1" x14ac:dyDescent="0.2"/>
    <row r="7485" s="327" customFormat="1" x14ac:dyDescent="0.2"/>
    <row r="7486" s="327" customFormat="1" x14ac:dyDescent="0.2"/>
    <row r="7487" s="327" customFormat="1" x14ac:dyDescent="0.2"/>
    <row r="7488" s="327" customFormat="1" x14ac:dyDescent="0.2"/>
    <row r="7489" s="327" customFormat="1" x14ac:dyDescent="0.2"/>
    <row r="7490" s="327" customFormat="1" x14ac:dyDescent="0.2"/>
    <row r="7491" s="327" customFormat="1" x14ac:dyDescent="0.2"/>
    <row r="7492" s="327" customFormat="1" x14ac:dyDescent="0.2"/>
    <row r="7493" s="327" customFormat="1" x14ac:dyDescent="0.2"/>
    <row r="7494" s="327" customFormat="1" x14ac:dyDescent="0.2"/>
    <row r="7495" s="327" customFormat="1" x14ac:dyDescent="0.2"/>
    <row r="7496" s="327" customFormat="1" x14ac:dyDescent="0.2"/>
    <row r="7497" s="327" customFormat="1" x14ac:dyDescent="0.2"/>
    <row r="7498" s="327" customFormat="1" x14ac:dyDescent="0.2"/>
    <row r="7499" s="327" customFormat="1" x14ac:dyDescent="0.2"/>
    <row r="7500" s="327" customFormat="1" x14ac:dyDescent="0.2"/>
    <row r="7501" s="327" customFormat="1" x14ac:dyDescent="0.2"/>
    <row r="7502" s="327" customFormat="1" x14ac:dyDescent="0.2"/>
    <row r="7503" s="327" customFormat="1" x14ac:dyDescent="0.2"/>
    <row r="7504" s="327" customFormat="1" x14ac:dyDescent="0.2"/>
    <row r="7505" s="327" customFormat="1" x14ac:dyDescent="0.2"/>
    <row r="7506" s="327" customFormat="1" x14ac:dyDescent="0.2"/>
    <row r="7507" s="327" customFormat="1" x14ac:dyDescent="0.2"/>
    <row r="7508" s="327" customFormat="1" x14ac:dyDescent="0.2"/>
    <row r="7509" s="327" customFormat="1" x14ac:dyDescent="0.2"/>
    <row r="7510" s="327" customFormat="1" x14ac:dyDescent="0.2"/>
    <row r="7511" s="327" customFormat="1" x14ac:dyDescent="0.2"/>
    <row r="7512" s="327" customFormat="1" x14ac:dyDescent="0.2"/>
    <row r="7513" s="327" customFormat="1" x14ac:dyDescent="0.2"/>
    <row r="7514" s="327" customFormat="1" x14ac:dyDescent="0.2"/>
    <row r="7515" s="327" customFormat="1" x14ac:dyDescent="0.2"/>
    <row r="7516" s="327" customFormat="1" x14ac:dyDescent="0.2"/>
    <row r="7517" s="327" customFormat="1" x14ac:dyDescent="0.2"/>
    <row r="7518" s="327" customFormat="1" x14ac:dyDescent="0.2"/>
    <row r="7519" s="327" customFormat="1" x14ac:dyDescent="0.2"/>
    <row r="7520" s="327" customFormat="1" x14ac:dyDescent="0.2"/>
    <row r="7521" s="327" customFormat="1" x14ac:dyDescent="0.2"/>
    <row r="7522" s="327" customFormat="1" x14ac:dyDescent="0.2"/>
    <row r="7523" s="327" customFormat="1" x14ac:dyDescent="0.2"/>
    <row r="7524" s="327" customFormat="1" x14ac:dyDescent="0.2"/>
    <row r="7525" s="327" customFormat="1" x14ac:dyDescent="0.2"/>
    <row r="7526" s="327" customFormat="1" x14ac:dyDescent="0.2"/>
    <row r="7527" s="327" customFormat="1" x14ac:dyDescent="0.2"/>
    <row r="7528" s="327" customFormat="1" x14ac:dyDescent="0.2"/>
    <row r="7529" s="327" customFormat="1" x14ac:dyDescent="0.2"/>
    <row r="7530" s="327" customFormat="1" x14ac:dyDescent="0.2"/>
    <row r="7531" s="327" customFormat="1" x14ac:dyDescent="0.2"/>
    <row r="7532" s="327" customFormat="1" x14ac:dyDescent="0.2"/>
    <row r="7533" s="327" customFormat="1" x14ac:dyDescent="0.2"/>
    <row r="7534" s="327" customFormat="1" x14ac:dyDescent="0.2"/>
    <row r="7535" s="327" customFormat="1" x14ac:dyDescent="0.2"/>
    <row r="7536" s="327" customFormat="1" x14ac:dyDescent="0.2"/>
    <row r="7537" s="327" customFormat="1" x14ac:dyDescent="0.2"/>
    <row r="7538" s="327" customFormat="1" x14ac:dyDescent="0.2"/>
    <row r="7539" s="327" customFormat="1" x14ac:dyDescent="0.2"/>
    <row r="7540" s="327" customFormat="1" x14ac:dyDescent="0.2"/>
    <row r="7541" s="327" customFormat="1" x14ac:dyDescent="0.2"/>
    <row r="7542" s="327" customFormat="1" x14ac:dyDescent="0.2"/>
    <row r="7543" s="327" customFormat="1" x14ac:dyDescent="0.2"/>
    <row r="7544" s="327" customFormat="1" x14ac:dyDescent="0.2"/>
    <row r="7545" s="327" customFormat="1" x14ac:dyDescent="0.2"/>
    <row r="7546" s="327" customFormat="1" x14ac:dyDescent="0.2"/>
    <row r="7547" s="327" customFormat="1" x14ac:dyDescent="0.2"/>
    <row r="7548" s="327" customFormat="1" x14ac:dyDescent="0.2"/>
    <row r="7549" s="327" customFormat="1" x14ac:dyDescent="0.2"/>
    <row r="7550" s="327" customFormat="1" x14ac:dyDescent="0.2"/>
    <row r="7551" s="327" customFormat="1" x14ac:dyDescent="0.2"/>
    <row r="7552" s="327" customFormat="1" x14ac:dyDescent="0.2"/>
    <row r="7553" s="327" customFormat="1" x14ac:dyDescent="0.2"/>
    <row r="7554" s="327" customFormat="1" x14ac:dyDescent="0.2"/>
    <row r="7555" s="327" customFormat="1" x14ac:dyDescent="0.2"/>
    <row r="7556" s="327" customFormat="1" x14ac:dyDescent="0.2"/>
    <row r="7557" s="327" customFormat="1" x14ac:dyDescent="0.2"/>
    <row r="7558" s="327" customFormat="1" x14ac:dyDescent="0.2"/>
    <row r="7559" s="327" customFormat="1" x14ac:dyDescent="0.2"/>
    <row r="7560" s="327" customFormat="1" x14ac:dyDescent="0.2"/>
    <row r="7561" s="327" customFormat="1" x14ac:dyDescent="0.2"/>
    <row r="7562" s="327" customFormat="1" x14ac:dyDescent="0.2"/>
    <row r="7563" s="327" customFormat="1" x14ac:dyDescent="0.2"/>
    <row r="7564" s="327" customFormat="1" x14ac:dyDescent="0.2"/>
    <row r="7565" s="327" customFormat="1" x14ac:dyDescent="0.2"/>
    <row r="7566" s="327" customFormat="1" x14ac:dyDescent="0.2"/>
    <row r="7567" s="327" customFormat="1" x14ac:dyDescent="0.2"/>
    <row r="7568" s="327" customFormat="1" x14ac:dyDescent="0.2"/>
    <row r="7569" s="327" customFormat="1" x14ac:dyDescent="0.2"/>
    <row r="7570" s="327" customFormat="1" x14ac:dyDescent="0.2"/>
    <row r="7571" s="327" customFormat="1" x14ac:dyDescent="0.2"/>
    <row r="7572" s="327" customFormat="1" x14ac:dyDescent="0.2"/>
    <row r="7573" s="327" customFormat="1" x14ac:dyDescent="0.2"/>
    <row r="7574" s="327" customFormat="1" x14ac:dyDescent="0.2"/>
    <row r="7575" s="327" customFormat="1" x14ac:dyDescent="0.2"/>
    <row r="7576" s="327" customFormat="1" x14ac:dyDescent="0.2"/>
    <row r="7577" s="327" customFormat="1" x14ac:dyDescent="0.2"/>
    <row r="7578" s="327" customFormat="1" x14ac:dyDescent="0.2"/>
    <row r="7579" s="327" customFormat="1" x14ac:dyDescent="0.2"/>
    <row r="7580" s="327" customFormat="1" x14ac:dyDescent="0.2"/>
    <row r="7581" s="327" customFormat="1" x14ac:dyDescent="0.2"/>
    <row r="7582" s="327" customFormat="1" x14ac:dyDescent="0.2"/>
    <row r="7583" s="327" customFormat="1" x14ac:dyDescent="0.2"/>
    <row r="7584" s="327" customFormat="1" x14ac:dyDescent="0.2"/>
    <row r="7585" s="327" customFormat="1" x14ac:dyDescent="0.2"/>
    <row r="7586" s="327" customFormat="1" x14ac:dyDescent="0.2"/>
    <row r="7587" s="327" customFormat="1" x14ac:dyDescent="0.2"/>
    <row r="7588" s="327" customFormat="1" x14ac:dyDescent="0.2"/>
    <row r="7589" s="327" customFormat="1" x14ac:dyDescent="0.2"/>
    <row r="7590" s="327" customFormat="1" x14ac:dyDescent="0.2"/>
    <row r="7591" s="327" customFormat="1" x14ac:dyDescent="0.2"/>
    <row r="7592" s="327" customFormat="1" x14ac:dyDescent="0.2"/>
    <row r="7593" s="327" customFormat="1" x14ac:dyDescent="0.2"/>
    <row r="7594" s="327" customFormat="1" x14ac:dyDescent="0.2"/>
    <row r="7595" s="327" customFormat="1" x14ac:dyDescent="0.2"/>
    <row r="7596" s="327" customFormat="1" x14ac:dyDescent="0.2"/>
    <row r="7597" s="327" customFormat="1" x14ac:dyDescent="0.2"/>
    <row r="7598" s="327" customFormat="1" x14ac:dyDescent="0.2"/>
    <row r="7599" s="327" customFormat="1" x14ac:dyDescent="0.2"/>
    <row r="7600" s="327" customFormat="1" x14ac:dyDescent="0.2"/>
    <row r="7601" s="327" customFormat="1" x14ac:dyDescent="0.2"/>
    <row r="7602" s="327" customFormat="1" x14ac:dyDescent="0.2"/>
    <row r="7603" s="327" customFormat="1" x14ac:dyDescent="0.2"/>
    <row r="7604" s="327" customFormat="1" x14ac:dyDescent="0.2"/>
    <row r="7605" s="327" customFormat="1" x14ac:dyDescent="0.2"/>
    <row r="7606" s="327" customFormat="1" x14ac:dyDescent="0.2"/>
    <row r="7607" s="327" customFormat="1" x14ac:dyDescent="0.2"/>
    <row r="7608" s="327" customFormat="1" x14ac:dyDescent="0.2"/>
    <row r="7609" s="327" customFormat="1" x14ac:dyDescent="0.2"/>
    <row r="7610" s="327" customFormat="1" x14ac:dyDescent="0.2"/>
    <row r="7611" s="327" customFormat="1" x14ac:dyDescent="0.2"/>
    <row r="7612" s="327" customFormat="1" x14ac:dyDescent="0.2"/>
    <row r="7613" s="327" customFormat="1" x14ac:dyDescent="0.2"/>
    <row r="7614" s="327" customFormat="1" x14ac:dyDescent="0.2"/>
    <row r="7615" s="327" customFormat="1" x14ac:dyDescent="0.2"/>
    <row r="7616" s="327" customFormat="1" x14ac:dyDescent="0.2"/>
    <row r="7617" s="327" customFormat="1" x14ac:dyDescent="0.2"/>
    <row r="7618" s="327" customFormat="1" x14ac:dyDescent="0.2"/>
    <row r="7619" s="327" customFormat="1" x14ac:dyDescent="0.2"/>
    <row r="7620" s="327" customFormat="1" x14ac:dyDescent="0.2"/>
    <row r="7621" s="327" customFormat="1" x14ac:dyDescent="0.2"/>
    <row r="7622" s="327" customFormat="1" x14ac:dyDescent="0.2"/>
    <row r="7623" s="327" customFormat="1" x14ac:dyDescent="0.2"/>
    <row r="7624" s="327" customFormat="1" x14ac:dyDescent="0.2"/>
    <row r="7625" s="327" customFormat="1" x14ac:dyDescent="0.2"/>
    <row r="7626" s="327" customFormat="1" x14ac:dyDescent="0.2"/>
    <row r="7627" s="327" customFormat="1" x14ac:dyDescent="0.2"/>
    <row r="7628" s="327" customFormat="1" x14ac:dyDescent="0.2"/>
    <row r="7629" s="327" customFormat="1" x14ac:dyDescent="0.2"/>
    <row r="7630" s="327" customFormat="1" x14ac:dyDescent="0.2"/>
    <row r="7631" s="327" customFormat="1" x14ac:dyDescent="0.2"/>
    <row r="7632" s="327" customFormat="1" x14ac:dyDescent="0.2"/>
    <row r="7633" s="327" customFormat="1" x14ac:dyDescent="0.2"/>
    <row r="7634" s="327" customFormat="1" x14ac:dyDescent="0.2"/>
    <row r="7635" s="327" customFormat="1" x14ac:dyDescent="0.2"/>
    <row r="7636" s="327" customFormat="1" x14ac:dyDescent="0.2"/>
    <row r="7637" s="327" customFormat="1" x14ac:dyDescent="0.2"/>
    <row r="7638" s="327" customFormat="1" x14ac:dyDescent="0.2"/>
    <row r="7639" s="327" customFormat="1" x14ac:dyDescent="0.2"/>
    <row r="7640" s="327" customFormat="1" x14ac:dyDescent="0.2"/>
    <row r="7641" s="327" customFormat="1" x14ac:dyDescent="0.2"/>
    <row r="7642" s="327" customFormat="1" x14ac:dyDescent="0.2"/>
    <row r="7643" s="327" customFormat="1" x14ac:dyDescent="0.2"/>
    <row r="7644" s="327" customFormat="1" x14ac:dyDescent="0.2"/>
    <row r="7645" s="327" customFormat="1" x14ac:dyDescent="0.2"/>
    <row r="7646" s="327" customFormat="1" x14ac:dyDescent="0.2"/>
    <row r="7647" s="327" customFormat="1" x14ac:dyDescent="0.2"/>
    <row r="7648" s="327" customFormat="1" x14ac:dyDescent="0.2"/>
    <row r="7649" s="327" customFormat="1" x14ac:dyDescent="0.2"/>
    <row r="7650" s="327" customFormat="1" x14ac:dyDescent="0.2"/>
    <row r="7651" s="327" customFormat="1" x14ac:dyDescent="0.2"/>
    <row r="7652" s="327" customFormat="1" x14ac:dyDescent="0.2"/>
    <row r="7653" s="327" customFormat="1" x14ac:dyDescent="0.2"/>
    <row r="7654" s="327" customFormat="1" x14ac:dyDescent="0.2"/>
    <row r="7655" s="327" customFormat="1" x14ac:dyDescent="0.2"/>
    <row r="7656" s="327" customFormat="1" x14ac:dyDescent="0.2"/>
    <row r="7657" s="327" customFormat="1" x14ac:dyDescent="0.2"/>
    <row r="7658" s="327" customFormat="1" x14ac:dyDescent="0.2"/>
    <row r="7659" s="327" customFormat="1" x14ac:dyDescent="0.2"/>
    <row r="7660" s="327" customFormat="1" x14ac:dyDescent="0.2"/>
    <row r="7661" s="327" customFormat="1" x14ac:dyDescent="0.2"/>
    <row r="7662" s="327" customFormat="1" x14ac:dyDescent="0.2"/>
    <row r="7663" s="327" customFormat="1" x14ac:dyDescent="0.2"/>
    <row r="7664" s="327" customFormat="1" x14ac:dyDescent="0.2"/>
    <row r="7665" s="327" customFormat="1" x14ac:dyDescent="0.2"/>
    <row r="7666" s="327" customFormat="1" x14ac:dyDescent="0.2"/>
    <row r="7667" s="327" customFormat="1" x14ac:dyDescent="0.2"/>
    <row r="7668" s="327" customFormat="1" x14ac:dyDescent="0.2"/>
    <row r="7669" s="327" customFormat="1" x14ac:dyDescent="0.2"/>
    <row r="7670" s="327" customFormat="1" x14ac:dyDescent="0.2"/>
    <row r="7671" s="327" customFormat="1" x14ac:dyDescent="0.2"/>
    <row r="7672" s="327" customFormat="1" x14ac:dyDescent="0.2"/>
    <row r="7673" s="327" customFormat="1" x14ac:dyDescent="0.2"/>
    <row r="7674" s="327" customFormat="1" x14ac:dyDescent="0.2"/>
    <row r="7675" s="327" customFormat="1" x14ac:dyDescent="0.2"/>
    <row r="7676" s="327" customFormat="1" x14ac:dyDescent="0.2"/>
    <row r="7677" s="327" customFormat="1" x14ac:dyDescent="0.2"/>
    <row r="7678" s="327" customFormat="1" x14ac:dyDescent="0.2"/>
    <row r="7679" s="327" customFormat="1" x14ac:dyDescent="0.2"/>
    <row r="7680" s="327" customFormat="1" x14ac:dyDescent="0.2"/>
    <row r="7681" s="327" customFormat="1" x14ac:dyDescent="0.2"/>
    <row r="7682" s="327" customFormat="1" x14ac:dyDescent="0.2"/>
    <row r="7683" s="327" customFormat="1" x14ac:dyDescent="0.2"/>
    <row r="7684" s="327" customFormat="1" x14ac:dyDescent="0.2"/>
    <row r="7685" s="327" customFormat="1" x14ac:dyDescent="0.2"/>
    <row r="7686" s="327" customFormat="1" x14ac:dyDescent="0.2"/>
    <row r="7687" s="327" customFormat="1" x14ac:dyDescent="0.2"/>
    <row r="7688" s="327" customFormat="1" x14ac:dyDescent="0.2"/>
    <row r="7689" s="327" customFormat="1" x14ac:dyDescent="0.2"/>
    <row r="7690" s="327" customFormat="1" x14ac:dyDescent="0.2"/>
    <row r="7691" s="327" customFormat="1" x14ac:dyDescent="0.2"/>
    <row r="7692" s="327" customFormat="1" x14ac:dyDescent="0.2"/>
    <row r="7693" s="327" customFormat="1" x14ac:dyDescent="0.2"/>
    <row r="7694" s="327" customFormat="1" x14ac:dyDescent="0.2"/>
    <row r="7695" s="327" customFormat="1" x14ac:dyDescent="0.2"/>
    <row r="7696" s="327" customFormat="1" x14ac:dyDescent="0.2"/>
    <row r="7697" s="327" customFormat="1" x14ac:dyDescent="0.2"/>
    <row r="7698" s="327" customFormat="1" x14ac:dyDescent="0.2"/>
    <row r="7699" s="327" customFormat="1" x14ac:dyDescent="0.2"/>
    <row r="7700" s="327" customFormat="1" x14ac:dyDescent="0.2"/>
    <row r="7701" s="327" customFormat="1" x14ac:dyDescent="0.2"/>
    <row r="7702" s="327" customFormat="1" x14ac:dyDescent="0.2"/>
    <row r="7703" s="327" customFormat="1" x14ac:dyDescent="0.2"/>
    <row r="7704" s="327" customFormat="1" x14ac:dyDescent="0.2"/>
    <row r="7705" s="327" customFormat="1" x14ac:dyDescent="0.2"/>
    <row r="7706" s="327" customFormat="1" x14ac:dyDescent="0.2"/>
    <row r="7707" s="327" customFormat="1" x14ac:dyDescent="0.2"/>
    <row r="7708" s="327" customFormat="1" x14ac:dyDescent="0.2"/>
    <row r="7709" s="327" customFormat="1" x14ac:dyDescent="0.2"/>
    <row r="7710" s="327" customFormat="1" x14ac:dyDescent="0.2"/>
    <row r="7711" s="327" customFormat="1" x14ac:dyDescent="0.2"/>
    <row r="7712" s="327" customFormat="1" x14ac:dyDescent="0.2"/>
    <row r="7713" s="327" customFormat="1" x14ac:dyDescent="0.2"/>
    <row r="7714" s="327" customFormat="1" x14ac:dyDescent="0.2"/>
    <row r="7715" s="327" customFormat="1" x14ac:dyDescent="0.2"/>
    <row r="7716" s="327" customFormat="1" x14ac:dyDescent="0.2"/>
    <row r="7717" s="327" customFormat="1" x14ac:dyDescent="0.2"/>
    <row r="7718" s="327" customFormat="1" x14ac:dyDescent="0.2"/>
    <row r="7719" s="327" customFormat="1" x14ac:dyDescent="0.2"/>
    <row r="7720" s="327" customFormat="1" x14ac:dyDescent="0.2"/>
    <row r="7721" s="327" customFormat="1" x14ac:dyDescent="0.2"/>
    <row r="7722" s="327" customFormat="1" x14ac:dyDescent="0.2"/>
    <row r="7723" s="327" customFormat="1" x14ac:dyDescent="0.2"/>
    <row r="7724" s="327" customFormat="1" x14ac:dyDescent="0.2"/>
    <row r="7725" s="327" customFormat="1" x14ac:dyDescent="0.2"/>
    <row r="7726" s="327" customFormat="1" x14ac:dyDescent="0.2"/>
    <row r="7727" s="327" customFormat="1" x14ac:dyDescent="0.2"/>
    <row r="7728" s="327" customFormat="1" x14ac:dyDescent="0.2"/>
    <row r="7729" s="327" customFormat="1" x14ac:dyDescent="0.2"/>
    <row r="7730" s="327" customFormat="1" x14ac:dyDescent="0.2"/>
    <row r="7731" s="327" customFormat="1" x14ac:dyDescent="0.2"/>
    <row r="7732" s="327" customFormat="1" x14ac:dyDescent="0.2"/>
    <row r="7733" s="327" customFormat="1" x14ac:dyDescent="0.2"/>
    <row r="7734" s="327" customFormat="1" x14ac:dyDescent="0.2"/>
    <row r="7735" s="327" customFormat="1" x14ac:dyDescent="0.2"/>
    <row r="7736" s="327" customFormat="1" x14ac:dyDescent="0.2"/>
    <row r="7737" s="327" customFormat="1" x14ac:dyDescent="0.2"/>
    <row r="7738" s="327" customFormat="1" x14ac:dyDescent="0.2"/>
    <row r="7739" s="327" customFormat="1" x14ac:dyDescent="0.2"/>
    <row r="7740" s="327" customFormat="1" x14ac:dyDescent="0.2"/>
    <row r="7741" s="327" customFormat="1" x14ac:dyDescent="0.2"/>
    <row r="7742" s="327" customFormat="1" x14ac:dyDescent="0.2"/>
    <row r="7743" s="327" customFormat="1" x14ac:dyDescent="0.2"/>
    <row r="7744" s="327" customFormat="1" x14ac:dyDescent="0.2"/>
    <row r="7745" s="327" customFormat="1" x14ac:dyDescent="0.2"/>
    <row r="7746" s="327" customFormat="1" x14ac:dyDescent="0.2"/>
    <row r="7747" s="327" customFormat="1" x14ac:dyDescent="0.2"/>
    <row r="7748" s="327" customFormat="1" x14ac:dyDescent="0.2"/>
    <row r="7749" s="327" customFormat="1" x14ac:dyDescent="0.2"/>
    <row r="7750" s="327" customFormat="1" x14ac:dyDescent="0.2"/>
    <row r="7751" s="327" customFormat="1" x14ac:dyDescent="0.2"/>
    <row r="7752" s="327" customFormat="1" x14ac:dyDescent="0.2"/>
    <row r="7753" s="327" customFormat="1" x14ac:dyDescent="0.2"/>
    <row r="7754" s="327" customFormat="1" x14ac:dyDescent="0.2"/>
    <row r="7755" s="327" customFormat="1" x14ac:dyDescent="0.2"/>
    <row r="7756" s="327" customFormat="1" x14ac:dyDescent="0.2"/>
    <row r="7757" s="327" customFormat="1" x14ac:dyDescent="0.2"/>
    <row r="7758" s="327" customFormat="1" x14ac:dyDescent="0.2"/>
    <row r="7759" s="327" customFormat="1" x14ac:dyDescent="0.2"/>
    <row r="7760" s="327" customFormat="1" x14ac:dyDescent="0.2"/>
    <row r="7761" s="327" customFormat="1" x14ac:dyDescent="0.2"/>
    <row r="7762" s="327" customFormat="1" x14ac:dyDescent="0.2"/>
    <row r="7763" s="327" customFormat="1" x14ac:dyDescent="0.2"/>
    <row r="7764" s="327" customFormat="1" x14ac:dyDescent="0.2"/>
    <row r="7765" s="327" customFormat="1" x14ac:dyDescent="0.2"/>
    <row r="7766" s="327" customFormat="1" x14ac:dyDescent="0.2"/>
    <row r="7767" s="327" customFormat="1" x14ac:dyDescent="0.2"/>
    <row r="7768" s="327" customFormat="1" x14ac:dyDescent="0.2"/>
    <row r="7769" s="327" customFormat="1" x14ac:dyDescent="0.2"/>
    <row r="7770" s="327" customFormat="1" x14ac:dyDescent="0.2"/>
    <row r="7771" s="327" customFormat="1" x14ac:dyDescent="0.2"/>
    <row r="7772" s="327" customFormat="1" x14ac:dyDescent="0.2"/>
    <row r="7773" s="327" customFormat="1" x14ac:dyDescent="0.2"/>
    <row r="7774" s="327" customFormat="1" x14ac:dyDescent="0.2"/>
    <row r="7775" s="327" customFormat="1" x14ac:dyDescent="0.2"/>
    <row r="7776" s="327" customFormat="1" x14ac:dyDescent="0.2"/>
    <row r="7777" s="327" customFormat="1" x14ac:dyDescent="0.2"/>
    <row r="7778" s="327" customFormat="1" x14ac:dyDescent="0.2"/>
    <row r="7779" s="327" customFormat="1" x14ac:dyDescent="0.2"/>
    <row r="7780" s="327" customFormat="1" x14ac:dyDescent="0.2"/>
    <row r="7781" s="327" customFormat="1" x14ac:dyDescent="0.2"/>
    <row r="7782" s="327" customFormat="1" x14ac:dyDescent="0.2"/>
    <row r="7783" s="327" customFormat="1" x14ac:dyDescent="0.2"/>
    <row r="7784" s="327" customFormat="1" x14ac:dyDescent="0.2"/>
    <row r="7785" s="327" customFormat="1" x14ac:dyDescent="0.2"/>
    <row r="7786" s="327" customFormat="1" x14ac:dyDescent="0.2"/>
    <row r="7787" s="327" customFormat="1" x14ac:dyDescent="0.2"/>
    <row r="7788" s="327" customFormat="1" x14ac:dyDescent="0.2"/>
    <row r="7789" s="327" customFormat="1" x14ac:dyDescent="0.2"/>
    <row r="7790" s="327" customFormat="1" x14ac:dyDescent="0.2"/>
    <row r="7791" s="327" customFormat="1" x14ac:dyDescent="0.2"/>
    <row r="7792" s="327" customFormat="1" x14ac:dyDescent="0.2"/>
    <row r="7793" s="327" customFormat="1" x14ac:dyDescent="0.2"/>
    <row r="7794" s="327" customFormat="1" x14ac:dyDescent="0.2"/>
    <row r="7795" s="327" customFormat="1" x14ac:dyDescent="0.2"/>
    <row r="7796" s="327" customFormat="1" x14ac:dyDescent="0.2"/>
    <row r="7797" s="327" customFormat="1" x14ac:dyDescent="0.2"/>
    <row r="7798" s="327" customFormat="1" x14ac:dyDescent="0.2"/>
    <row r="7799" s="327" customFormat="1" x14ac:dyDescent="0.2"/>
    <row r="7800" s="327" customFormat="1" x14ac:dyDescent="0.2"/>
    <row r="7801" s="327" customFormat="1" x14ac:dyDescent="0.2"/>
    <row r="7802" s="327" customFormat="1" x14ac:dyDescent="0.2"/>
    <row r="7803" s="327" customFormat="1" x14ac:dyDescent="0.2"/>
    <row r="7804" s="327" customFormat="1" x14ac:dyDescent="0.2"/>
    <row r="7805" s="327" customFormat="1" x14ac:dyDescent="0.2"/>
    <row r="7806" s="327" customFormat="1" x14ac:dyDescent="0.2"/>
    <row r="7807" s="327" customFormat="1" x14ac:dyDescent="0.2"/>
    <row r="7808" s="327" customFormat="1" x14ac:dyDescent="0.2"/>
    <row r="7809" s="327" customFormat="1" x14ac:dyDescent="0.2"/>
    <row r="7810" s="327" customFormat="1" x14ac:dyDescent="0.2"/>
    <row r="7811" s="327" customFormat="1" x14ac:dyDescent="0.2"/>
    <row r="7812" s="327" customFormat="1" x14ac:dyDescent="0.2"/>
    <row r="7813" s="327" customFormat="1" x14ac:dyDescent="0.2"/>
    <row r="7814" s="327" customFormat="1" x14ac:dyDescent="0.2"/>
    <row r="7815" s="327" customFormat="1" x14ac:dyDescent="0.2"/>
    <row r="7816" s="327" customFormat="1" x14ac:dyDescent="0.2"/>
    <row r="7817" s="327" customFormat="1" x14ac:dyDescent="0.2"/>
    <row r="7818" s="327" customFormat="1" x14ac:dyDescent="0.2"/>
    <row r="7819" s="327" customFormat="1" x14ac:dyDescent="0.2"/>
    <row r="7820" s="327" customFormat="1" x14ac:dyDescent="0.2"/>
    <row r="7821" s="327" customFormat="1" x14ac:dyDescent="0.2"/>
    <row r="7822" s="327" customFormat="1" x14ac:dyDescent="0.2"/>
    <row r="7823" s="327" customFormat="1" x14ac:dyDescent="0.2"/>
    <row r="7824" s="327" customFormat="1" x14ac:dyDescent="0.2"/>
    <row r="7825" s="327" customFormat="1" x14ac:dyDescent="0.2"/>
    <row r="7826" s="327" customFormat="1" x14ac:dyDescent="0.2"/>
    <row r="7827" s="327" customFormat="1" x14ac:dyDescent="0.2"/>
    <row r="7828" s="327" customFormat="1" x14ac:dyDescent="0.2"/>
    <row r="7829" s="327" customFormat="1" x14ac:dyDescent="0.2"/>
    <row r="7830" s="327" customFormat="1" x14ac:dyDescent="0.2"/>
    <row r="7831" s="327" customFormat="1" x14ac:dyDescent="0.2"/>
    <row r="7832" s="327" customFormat="1" x14ac:dyDescent="0.2"/>
    <row r="7833" s="327" customFormat="1" x14ac:dyDescent="0.2"/>
    <row r="7834" s="327" customFormat="1" x14ac:dyDescent="0.2"/>
    <row r="7835" s="327" customFormat="1" x14ac:dyDescent="0.2"/>
    <row r="7836" s="327" customFormat="1" x14ac:dyDescent="0.2"/>
    <row r="7837" s="327" customFormat="1" x14ac:dyDescent="0.2"/>
    <row r="7838" s="327" customFormat="1" x14ac:dyDescent="0.2"/>
    <row r="7839" s="327" customFormat="1" x14ac:dyDescent="0.2"/>
    <row r="7840" s="327" customFormat="1" x14ac:dyDescent="0.2"/>
    <row r="7841" s="327" customFormat="1" x14ac:dyDescent="0.2"/>
    <row r="7842" s="327" customFormat="1" x14ac:dyDescent="0.2"/>
    <row r="7843" s="327" customFormat="1" x14ac:dyDescent="0.2"/>
    <row r="7844" s="327" customFormat="1" x14ac:dyDescent="0.2"/>
    <row r="7845" s="327" customFormat="1" x14ac:dyDescent="0.2"/>
    <row r="7846" s="327" customFormat="1" x14ac:dyDescent="0.2"/>
    <row r="7847" s="327" customFormat="1" x14ac:dyDescent="0.2"/>
    <row r="7848" s="327" customFormat="1" x14ac:dyDescent="0.2"/>
    <row r="7849" s="327" customFormat="1" x14ac:dyDescent="0.2"/>
    <row r="7850" s="327" customFormat="1" x14ac:dyDescent="0.2"/>
    <row r="7851" s="327" customFormat="1" x14ac:dyDescent="0.2"/>
    <row r="7852" s="327" customFormat="1" x14ac:dyDescent="0.2"/>
    <row r="7853" s="327" customFormat="1" x14ac:dyDescent="0.2"/>
    <row r="7854" s="327" customFormat="1" x14ac:dyDescent="0.2"/>
    <row r="7855" s="327" customFormat="1" x14ac:dyDescent="0.2"/>
    <row r="7856" s="327" customFormat="1" x14ac:dyDescent="0.2"/>
    <row r="7857" s="327" customFormat="1" x14ac:dyDescent="0.2"/>
    <row r="7858" s="327" customFormat="1" x14ac:dyDescent="0.2"/>
    <row r="7859" s="327" customFormat="1" x14ac:dyDescent="0.2"/>
    <row r="7860" s="327" customFormat="1" x14ac:dyDescent="0.2"/>
    <row r="7861" s="327" customFormat="1" x14ac:dyDescent="0.2"/>
    <row r="7862" s="327" customFormat="1" x14ac:dyDescent="0.2"/>
    <row r="7863" s="327" customFormat="1" x14ac:dyDescent="0.2"/>
    <row r="7864" s="327" customFormat="1" x14ac:dyDescent="0.2"/>
    <row r="7865" s="327" customFormat="1" x14ac:dyDescent="0.2"/>
    <row r="7866" s="327" customFormat="1" x14ac:dyDescent="0.2"/>
    <row r="7867" s="327" customFormat="1" x14ac:dyDescent="0.2"/>
    <row r="7868" s="327" customFormat="1" x14ac:dyDescent="0.2"/>
    <row r="7869" s="327" customFormat="1" x14ac:dyDescent="0.2"/>
    <row r="7870" s="327" customFormat="1" x14ac:dyDescent="0.2"/>
    <row r="7871" s="327" customFormat="1" x14ac:dyDescent="0.2"/>
    <row r="7872" s="327" customFormat="1" x14ac:dyDescent="0.2"/>
    <row r="7873" s="327" customFormat="1" x14ac:dyDescent="0.2"/>
    <row r="7874" s="327" customFormat="1" x14ac:dyDescent="0.2"/>
    <row r="7875" s="327" customFormat="1" x14ac:dyDescent="0.2"/>
    <row r="7876" s="327" customFormat="1" x14ac:dyDescent="0.2"/>
    <row r="7877" s="327" customFormat="1" x14ac:dyDescent="0.2"/>
    <row r="7878" s="327" customFormat="1" x14ac:dyDescent="0.2"/>
    <row r="7879" s="327" customFormat="1" x14ac:dyDescent="0.2"/>
    <row r="7880" s="327" customFormat="1" x14ac:dyDescent="0.2"/>
    <row r="7881" s="327" customFormat="1" x14ac:dyDescent="0.2"/>
    <row r="7882" s="327" customFormat="1" x14ac:dyDescent="0.2"/>
    <row r="7883" s="327" customFormat="1" x14ac:dyDescent="0.2"/>
    <row r="7884" s="327" customFormat="1" x14ac:dyDescent="0.2"/>
    <row r="7885" s="327" customFormat="1" x14ac:dyDescent="0.2"/>
    <row r="7886" s="327" customFormat="1" x14ac:dyDescent="0.2"/>
    <row r="7887" s="327" customFormat="1" x14ac:dyDescent="0.2"/>
    <row r="7888" s="327" customFormat="1" x14ac:dyDescent="0.2"/>
    <row r="7889" s="327" customFormat="1" x14ac:dyDescent="0.2"/>
    <row r="7890" s="327" customFormat="1" x14ac:dyDescent="0.2"/>
    <row r="7891" s="327" customFormat="1" x14ac:dyDescent="0.2"/>
    <row r="7892" s="327" customFormat="1" x14ac:dyDescent="0.2"/>
    <row r="7893" s="327" customFormat="1" x14ac:dyDescent="0.2"/>
    <row r="7894" s="327" customFormat="1" x14ac:dyDescent="0.2"/>
    <row r="7895" s="327" customFormat="1" x14ac:dyDescent="0.2"/>
    <row r="7896" s="327" customFormat="1" x14ac:dyDescent="0.2"/>
    <row r="7897" s="327" customFormat="1" x14ac:dyDescent="0.2"/>
    <row r="7898" s="327" customFormat="1" x14ac:dyDescent="0.2"/>
    <row r="7899" s="327" customFormat="1" x14ac:dyDescent="0.2"/>
    <row r="7900" s="327" customFormat="1" x14ac:dyDescent="0.2"/>
    <row r="7901" s="327" customFormat="1" x14ac:dyDescent="0.2"/>
    <row r="7902" s="327" customFormat="1" x14ac:dyDescent="0.2"/>
    <row r="7903" s="327" customFormat="1" x14ac:dyDescent="0.2"/>
    <row r="7904" s="327" customFormat="1" x14ac:dyDescent="0.2"/>
    <row r="7905" s="327" customFormat="1" x14ac:dyDescent="0.2"/>
    <row r="7906" s="327" customFormat="1" x14ac:dyDescent="0.2"/>
    <row r="7907" s="327" customFormat="1" x14ac:dyDescent="0.2"/>
    <row r="7908" s="327" customFormat="1" x14ac:dyDescent="0.2"/>
    <row r="7909" s="327" customFormat="1" x14ac:dyDescent="0.2"/>
    <row r="7910" s="327" customFormat="1" x14ac:dyDescent="0.2"/>
    <row r="7911" s="327" customFormat="1" x14ac:dyDescent="0.2"/>
    <row r="7912" s="327" customFormat="1" x14ac:dyDescent="0.2"/>
    <row r="7913" s="327" customFormat="1" x14ac:dyDescent="0.2"/>
    <row r="7914" s="327" customFormat="1" x14ac:dyDescent="0.2"/>
    <row r="7915" s="327" customFormat="1" x14ac:dyDescent="0.2"/>
    <row r="7916" s="327" customFormat="1" x14ac:dyDescent="0.2"/>
    <row r="7917" s="327" customFormat="1" x14ac:dyDescent="0.2"/>
    <row r="7918" s="327" customFormat="1" x14ac:dyDescent="0.2"/>
    <row r="7919" s="327" customFormat="1" x14ac:dyDescent="0.2"/>
    <row r="7920" s="327" customFormat="1" x14ac:dyDescent="0.2"/>
    <row r="7921" s="327" customFormat="1" x14ac:dyDescent="0.2"/>
    <row r="7922" s="327" customFormat="1" x14ac:dyDescent="0.2"/>
    <row r="7923" s="327" customFormat="1" x14ac:dyDescent="0.2"/>
    <row r="7924" s="327" customFormat="1" x14ac:dyDescent="0.2"/>
    <row r="7925" s="327" customFormat="1" x14ac:dyDescent="0.2"/>
    <row r="7926" s="327" customFormat="1" x14ac:dyDescent="0.2"/>
    <row r="7927" s="327" customFormat="1" x14ac:dyDescent="0.2"/>
    <row r="7928" s="327" customFormat="1" x14ac:dyDescent="0.2"/>
    <row r="7929" s="327" customFormat="1" x14ac:dyDescent="0.2"/>
    <row r="7930" s="327" customFormat="1" x14ac:dyDescent="0.2"/>
    <row r="7931" s="327" customFormat="1" x14ac:dyDescent="0.2"/>
    <row r="7932" s="327" customFormat="1" x14ac:dyDescent="0.2"/>
    <row r="7933" s="327" customFormat="1" x14ac:dyDescent="0.2"/>
    <row r="7934" s="327" customFormat="1" x14ac:dyDescent="0.2"/>
    <row r="7935" s="327" customFormat="1" x14ac:dyDescent="0.2"/>
    <row r="7936" s="327" customFormat="1" x14ac:dyDescent="0.2"/>
    <row r="7937" s="327" customFormat="1" x14ac:dyDescent="0.2"/>
    <row r="7938" s="327" customFormat="1" x14ac:dyDescent="0.2"/>
    <row r="7939" s="327" customFormat="1" x14ac:dyDescent="0.2"/>
    <row r="7940" s="327" customFormat="1" x14ac:dyDescent="0.2"/>
    <row r="7941" s="327" customFormat="1" x14ac:dyDescent="0.2"/>
    <row r="7942" s="327" customFormat="1" x14ac:dyDescent="0.2"/>
    <row r="7943" s="327" customFormat="1" x14ac:dyDescent="0.2"/>
    <row r="7944" s="327" customFormat="1" x14ac:dyDescent="0.2"/>
    <row r="7945" s="327" customFormat="1" x14ac:dyDescent="0.2"/>
    <row r="7946" s="327" customFormat="1" x14ac:dyDescent="0.2"/>
    <row r="7947" s="327" customFormat="1" x14ac:dyDescent="0.2"/>
    <row r="7948" s="327" customFormat="1" x14ac:dyDescent="0.2"/>
    <row r="7949" s="327" customFormat="1" x14ac:dyDescent="0.2"/>
    <row r="7950" s="327" customFormat="1" x14ac:dyDescent="0.2"/>
    <row r="7951" s="327" customFormat="1" x14ac:dyDescent="0.2"/>
    <row r="7952" s="327" customFormat="1" x14ac:dyDescent="0.2"/>
    <row r="7953" s="327" customFormat="1" x14ac:dyDescent="0.2"/>
    <row r="7954" s="327" customFormat="1" x14ac:dyDescent="0.2"/>
    <row r="7955" s="327" customFormat="1" x14ac:dyDescent="0.2"/>
    <row r="7956" s="327" customFormat="1" x14ac:dyDescent="0.2"/>
    <row r="7957" s="327" customFormat="1" x14ac:dyDescent="0.2"/>
    <row r="7958" s="327" customFormat="1" x14ac:dyDescent="0.2"/>
    <row r="7959" s="327" customFormat="1" x14ac:dyDescent="0.2"/>
    <row r="7960" s="327" customFormat="1" x14ac:dyDescent="0.2"/>
    <row r="7961" s="327" customFormat="1" x14ac:dyDescent="0.2"/>
    <row r="7962" s="327" customFormat="1" x14ac:dyDescent="0.2"/>
    <row r="7963" s="327" customFormat="1" x14ac:dyDescent="0.2"/>
    <row r="7964" s="327" customFormat="1" x14ac:dyDescent="0.2"/>
    <row r="7965" s="327" customFormat="1" x14ac:dyDescent="0.2"/>
    <row r="7966" s="327" customFormat="1" x14ac:dyDescent="0.2"/>
    <row r="7967" s="327" customFormat="1" x14ac:dyDescent="0.2"/>
    <row r="7968" s="327" customFormat="1" x14ac:dyDescent="0.2"/>
    <row r="7969" s="327" customFormat="1" x14ac:dyDescent="0.2"/>
    <row r="7970" s="327" customFormat="1" x14ac:dyDescent="0.2"/>
    <row r="7971" s="327" customFormat="1" x14ac:dyDescent="0.2"/>
    <row r="7972" s="327" customFormat="1" x14ac:dyDescent="0.2"/>
    <row r="7973" s="327" customFormat="1" x14ac:dyDescent="0.2"/>
    <row r="7974" s="327" customFormat="1" x14ac:dyDescent="0.2"/>
    <row r="7975" s="327" customFormat="1" x14ac:dyDescent="0.2"/>
    <row r="7976" s="327" customFormat="1" x14ac:dyDescent="0.2"/>
    <row r="7977" s="327" customFormat="1" x14ac:dyDescent="0.2"/>
    <row r="7978" s="327" customFormat="1" x14ac:dyDescent="0.2"/>
    <row r="7979" s="327" customFormat="1" x14ac:dyDescent="0.2"/>
    <row r="7980" s="327" customFormat="1" x14ac:dyDescent="0.2"/>
    <row r="7981" s="327" customFormat="1" x14ac:dyDescent="0.2"/>
    <row r="7982" s="327" customFormat="1" x14ac:dyDescent="0.2"/>
    <row r="7983" s="327" customFormat="1" x14ac:dyDescent="0.2"/>
    <row r="7984" s="327" customFormat="1" x14ac:dyDescent="0.2"/>
    <row r="7985" s="327" customFormat="1" x14ac:dyDescent="0.2"/>
    <row r="7986" s="327" customFormat="1" x14ac:dyDescent="0.2"/>
    <row r="7987" s="327" customFormat="1" x14ac:dyDescent="0.2"/>
    <row r="7988" s="327" customFormat="1" x14ac:dyDescent="0.2"/>
    <row r="7989" s="327" customFormat="1" x14ac:dyDescent="0.2"/>
    <row r="7990" s="327" customFormat="1" x14ac:dyDescent="0.2"/>
    <row r="7991" s="327" customFormat="1" x14ac:dyDescent="0.2"/>
    <row r="7992" s="327" customFormat="1" x14ac:dyDescent="0.2"/>
    <row r="7993" s="327" customFormat="1" x14ac:dyDescent="0.2"/>
    <row r="7994" s="327" customFormat="1" x14ac:dyDescent="0.2"/>
    <row r="7995" s="327" customFormat="1" x14ac:dyDescent="0.2"/>
    <row r="7996" s="327" customFormat="1" x14ac:dyDescent="0.2"/>
    <row r="7997" s="327" customFormat="1" x14ac:dyDescent="0.2"/>
    <row r="7998" s="327" customFormat="1" x14ac:dyDescent="0.2"/>
    <row r="7999" s="327" customFormat="1" x14ac:dyDescent="0.2"/>
    <row r="8000" s="327" customFormat="1" x14ac:dyDescent="0.2"/>
    <row r="8001" s="327" customFormat="1" x14ac:dyDescent="0.2"/>
    <row r="8002" s="327" customFormat="1" x14ac:dyDescent="0.2"/>
    <row r="8003" s="327" customFormat="1" x14ac:dyDescent="0.2"/>
    <row r="8004" s="327" customFormat="1" x14ac:dyDescent="0.2"/>
    <row r="8005" s="327" customFormat="1" x14ac:dyDescent="0.2"/>
    <row r="8006" s="327" customFormat="1" x14ac:dyDescent="0.2"/>
    <row r="8007" s="327" customFormat="1" x14ac:dyDescent="0.2"/>
    <row r="8008" s="327" customFormat="1" x14ac:dyDescent="0.2"/>
    <row r="8009" s="327" customFormat="1" x14ac:dyDescent="0.2"/>
    <row r="8010" s="327" customFormat="1" x14ac:dyDescent="0.2"/>
    <row r="8011" s="327" customFormat="1" x14ac:dyDescent="0.2"/>
    <row r="8012" s="327" customFormat="1" x14ac:dyDescent="0.2"/>
    <row r="8013" s="327" customFormat="1" x14ac:dyDescent="0.2"/>
    <row r="8014" s="327" customFormat="1" x14ac:dyDescent="0.2"/>
    <row r="8015" s="327" customFormat="1" x14ac:dyDescent="0.2"/>
    <row r="8016" s="327" customFormat="1" x14ac:dyDescent="0.2"/>
    <row r="8017" s="327" customFormat="1" x14ac:dyDescent="0.2"/>
    <row r="8018" s="327" customFormat="1" x14ac:dyDescent="0.2"/>
    <row r="8019" s="327" customFormat="1" x14ac:dyDescent="0.2"/>
    <row r="8020" s="327" customFormat="1" x14ac:dyDescent="0.2"/>
    <row r="8021" s="327" customFormat="1" x14ac:dyDescent="0.2"/>
    <row r="8022" s="327" customFormat="1" x14ac:dyDescent="0.2"/>
    <row r="8023" s="327" customFormat="1" x14ac:dyDescent="0.2"/>
    <row r="8024" s="327" customFormat="1" x14ac:dyDescent="0.2"/>
    <row r="8025" s="327" customFormat="1" x14ac:dyDescent="0.2"/>
    <row r="8026" s="327" customFormat="1" x14ac:dyDescent="0.2"/>
    <row r="8027" s="327" customFormat="1" x14ac:dyDescent="0.2"/>
    <row r="8028" s="327" customFormat="1" x14ac:dyDescent="0.2"/>
    <row r="8029" s="327" customFormat="1" x14ac:dyDescent="0.2"/>
    <row r="8030" s="327" customFormat="1" x14ac:dyDescent="0.2"/>
    <row r="8031" s="327" customFormat="1" x14ac:dyDescent="0.2"/>
    <row r="8032" s="327" customFormat="1" x14ac:dyDescent="0.2"/>
    <row r="8033" s="327" customFormat="1" x14ac:dyDescent="0.2"/>
    <row r="8034" s="327" customFormat="1" x14ac:dyDescent="0.2"/>
    <row r="8035" s="327" customFormat="1" x14ac:dyDescent="0.2"/>
    <row r="8036" s="327" customFormat="1" x14ac:dyDescent="0.2"/>
    <row r="8037" s="327" customFormat="1" x14ac:dyDescent="0.2"/>
    <row r="8038" s="327" customFormat="1" x14ac:dyDescent="0.2"/>
    <row r="8039" s="327" customFormat="1" x14ac:dyDescent="0.2"/>
    <row r="8040" s="327" customFormat="1" x14ac:dyDescent="0.2"/>
    <row r="8041" s="327" customFormat="1" x14ac:dyDescent="0.2"/>
    <row r="8042" s="327" customFormat="1" x14ac:dyDescent="0.2"/>
    <row r="8043" s="327" customFormat="1" x14ac:dyDescent="0.2"/>
    <row r="8044" s="327" customFormat="1" x14ac:dyDescent="0.2"/>
    <row r="8045" s="327" customFormat="1" x14ac:dyDescent="0.2"/>
    <row r="8046" s="327" customFormat="1" x14ac:dyDescent="0.2"/>
    <row r="8047" s="327" customFormat="1" x14ac:dyDescent="0.2"/>
    <row r="8048" s="327" customFormat="1" x14ac:dyDescent="0.2"/>
    <row r="8049" s="327" customFormat="1" x14ac:dyDescent="0.2"/>
    <row r="8050" s="327" customFormat="1" x14ac:dyDescent="0.2"/>
    <row r="8051" s="327" customFormat="1" x14ac:dyDescent="0.2"/>
    <row r="8052" s="327" customFormat="1" x14ac:dyDescent="0.2"/>
    <row r="8053" s="327" customFormat="1" x14ac:dyDescent="0.2"/>
    <row r="8054" s="327" customFormat="1" x14ac:dyDescent="0.2"/>
    <row r="8055" s="327" customFormat="1" x14ac:dyDescent="0.2"/>
    <row r="8056" s="327" customFormat="1" x14ac:dyDescent="0.2"/>
    <row r="8057" s="327" customFormat="1" x14ac:dyDescent="0.2"/>
    <row r="8058" s="327" customFormat="1" x14ac:dyDescent="0.2"/>
    <row r="8059" s="327" customFormat="1" x14ac:dyDescent="0.2"/>
    <row r="8060" s="327" customFormat="1" x14ac:dyDescent="0.2"/>
    <row r="8061" s="327" customFormat="1" x14ac:dyDescent="0.2"/>
    <row r="8062" s="327" customFormat="1" x14ac:dyDescent="0.2"/>
    <row r="8063" s="327" customFormat="1" x14ac:dyDescent="0.2"/>
    <row r="8064" s="327" customFormat="1" x14ac:dyDescent="0.2"/>
    <row r="8065" s="327" customFormat="1" x14ac:dyDescent="0.2"/>
    <row r="8066" s="327" customFormat="1" x14ac:dyDescent="0.2"/>
    <row r="8067" s="327" customFormat="1" x14ac:dyDescent="0.2"/>
    <row r="8068" s="327" customFormat="1" x14ac:dyDescent="0.2"/>
    <row r="8069" s="327" customFormat="1" x14ac:dyDescent="0.2"/>
    <row r="8070" s="327" customFormat="1" x14ac:dyDescent="0.2"/>
    <row r="8071" s="327" customFormat="1" x14ac:dyDescent="0.2"/>
    <row r="8072" s="327" customFormat="1" x14ac:dyDescent="0.2"/>
    <row r="8073" s="327" customFormat="1" x14ac:dyDescent="0.2"/>
    <row r="8074" s="327" customFormat="1" x14ac:dyDescent="0.2"/>
    <row r="8075" s="327" customFormat="1" x14ac:dyDescent="0.2"/>
    <row r="8076" s="327" customFormat="1" x14ac:dyDescent="0.2"/>
    <row r="8077" s="327" customFormat="1" x14ac:dyDescent="0.2"/>
    <row r="8078" s="327" customFormat="1" x14ac:dyDescent="0.2"/>
    <row r="8079" s="327" customFormat="1" x14ac:dyDescent="0.2"/>
    <row r="8080" s="327" customFormat="1" x14ac:dyDescent="0.2"/>
    <row r="8081" s="327" customFormat="1" x14ac:dyDescent="0.2"/>
    <row r="8082" s="327" customFormat="1" x14ac:dyDescent="0.2"/>
    <row r="8083" s="327" customFormat="1" x14ac:dyDescent="0.2"/>
    <row r="8084" s="327" customFormat="1" x14ac:dyDescent="0.2"/>
    <row r="8085" s="327" customFormat="1" x14ac:dyDescent="0.2"/>
    <row r="8086" s="327" customFormat="1" x14ac:dyDescent="0.2"/>
    <row r="8087" s="327" customFormat="1" x14ac:dyDescent="0.2"/>
    <row r="8088" s="327" customFormat="1" x14ac:dyDescent="0.2"/>
    <row r="8089" s="327" customFormat="1" x14ac:dyDescent="0.2"/>
    <row r="8090" s="327" customFormat="1" x14ac:dyDescent="0.2"/>
    <row r="8091" s="327" customFormat="1" x14ac:dyDescent="0.2"/>
    <row r="8092" s="327" customFormat="1" x14ac:dyDescent="0.2"/>
    <row r="8093" s="327" customFormat="1" x14ac:dyDescent="0.2"/>
    <row r="8094" s="327" customFormat="1" x14ac:dyDescent="0.2"/>
    <row r="8095" s="327" customFormat="1" x14ac:dyDescent="0.2"/>
    <row r="8096" s="327" customFormat="1" x14ac:dyDescent="0.2"/>
    <row r="8097" s="327" customFormat="1" x14ac:dyDescent="0.2"/>
    <row r="8098" s="327" customFormat="1" x14ac:dyDescent="0.2"/>
    <row r="8099" s="327" customFormat="1" x14ac:dyDescent="0.2"/>
    <row r="8100" s="327" customFormat="1" x14ac:dyDescent="0.2"/>
    <row r="8101" s="327" customFormat="1" x14ac:dyDescent="0.2"/>
    <row r="8102" s="327" customFormat="1" x14ac:dyDescent="0.2"/>
    <row r="8103" s="327" customFormat="1" x14ac:dyDescent="0.2"/>
    <row r="8104" s="327" customFormat="1" x14ac:dyDescent="0.2"/>
    <row r="8105" s="327" customFormat="1" x14ac:dyDescent="0.2"/>
    <row r="8106" s="327" customFormat="1" x14ac:dyDescent="0.2"/>
    <row r="8107" s="327" customFormat="1" x14ac:dyDescent="0.2"/>
    <row r="8108" s="327" customFormat="1" x14ac:dyDescent="0.2"/>
    <row r="8109" s="327" customFormat="1" x14ac:dyDescent="0.2"/>
    <row r="8110" s="327" customFormat="1" x14ac:dyDescent="0.2"/>
    <row r="8111" s="327" customFormat="1" x14ac:dyDescent="0.2"/>
    <row r="8112" s="327" customFormat="1" x14ac:dyDescent="0.2"/>
    <row r="8113" s="327" customFormat="1" x14ac:dyDescent="0.2"/>
    <row r="8114" s="327" customFormat="1" x14ac:dyDescent="0.2"/>
    <row r="8115" s="327" customFormat="1" x14ac:dyDescent="0.2"/>
    <row r="8116" s="327" customFormat="1" x14ac:dyDescent="0.2"/>
    <row r="8117" s="327" customFormat="1" x14ac:dyDescent="0.2"/>
    <row r="8118" s="327" customFormat="1" x14ac:dyDescent="0.2"/>
    <row r="8119" s="327" customFormat="1" x14ac:dyDescent="0.2"/>
    <row r="8120" s="327" customFormat="1" x14ac:dyDescent="0.2"/>
    <row r="8121" s="327" customFormat="1" x14ac:dyDescent="0.2"/>
    <row r="8122" s="327" customFormat="1" x14ac:dyDescent="0.2"/>
    <row r="8123" s="327" customFormat="1" x14ac:dyDescent="0.2"/>
    <row r="8124" s="327" customFormat="1" x14ac:dyDescent="0.2"/>
    <row r="8125" s="327" customFormat="1" x14ac:dyDescent="0.2"/>
    <row r="8126" s="327" customFormat="1" x14ac:dyDescent="0.2"/>
    <row r="8127" s="327" customFormat="1" x14ac:dyDescent="0.2"/>
    <row r="8128" s="327" customFormat="1" x14ac:dyDescent="0.2"/>
    <row r="8129" s="327" customFormat="1" x14ac:dyDescent="0.2"/>
    <row r="8130" s="327" customFormat="1" x14ac:dyDescent="0.2"/>
    <row r="8131" s="327" customFormat="1" x14ac:dyDescent="0.2"/>
    <row r="8132" s="327" customFormat="1" x14ac:dyDescent="0.2"/>
    <row r="8133" s="327" customFormat="1" x14ac:dyDescent="0.2"/>
    <row r="8134" s="327" customFormat="1" x14ac:dyDescent="0.2"/>
    <row r="8135" s="327" customFormat="1" x14ac:dyDescent="0.2"/>
    <row r="8136" s="327" customFormat="1" x14ac:dyDescent="0.2"/>
    <row r="8137" s="327" customFormat="1" x14ac:dyDescent="0.2"/>
    <row r="8138" s="327" customFormat="1" x14ac:dyDescent="0.2"/>
    <row r="8139" s="327" customFormat="1" x14ac:dyDescent="0.2"/>
    <row r="8140" s="327" customFormat="1" x14ac:dyDescent="0.2"/>
    <row r="8141" s="327" customFormat="1" x14ac:dyDescent="0.2"/>
    <row r="8142" s="327" customFormat="1" x14ac:dyDescent="0.2"/>
    <row r="8143" s="327" customFormat="1" x14ac:dyDescent="0.2"/>
    <row r="8144" s="327" customFormat="1" x14ac:dyDescent="0.2"/>
    <row r="8145" s="327" customFormat="1" x14ac:dyDescent="0.2"/>
    <row r="8146" s="327" customFormat="1" x14ac:dyDescent="0.2"/>
    <row r="8147" s="327" customFormat="1" x14ac:dyDescent="0.2"/>
    <row r="8148" s="327" customFormat="1" x14ac:dyDescent="0.2"/>
    <row r="8149" s="327" customFormat="1" x14ac:dyDescent="0.2"/>
    <row r="8150" s="327" customFormat="1" x14ac:dyDescent="0.2"/>
    <row r="8151" s="327" customFormat="1" x14ac:dyDescent="0.2"/>
    <row r="8152" s="327" customFormat="1" x14ac:dyDescent="0.2"/>
    <row r="8153" s="327" customFormat="1" x14ac:dyDescent="0.2"/>
    <row r="8154" s="327" customFormat="1" x14ac:dyDescent="0.2"/>
    <row r="8155" s="327" customFormat="1" x14ac:dyDescent="0.2"/>
    <row r="8156" s="327" customFormat="1" x14ac:dyDescent="0.2"/>
    <row r="8157" s="327" customFormat="1" x14ac:dyDescent="0.2"/>
    <row r="8158" s="327" customFormat="1" x14ac:dyDescent="0.2"/>
    <row r="8159" s="327" customFormat="1" x14ac:dyDescent="0.2"/>
    <row r="8160" s="327" customFormat="1" x14ac:dyDescent="0.2"/>
    <row r="8161" s="327" customFormat="1" x14ac:dyDescent="0.2"/>
    <row r="8162" s="327" customFormat="1" x14ac:dyDescent="0.2"/>
    <row r="8163" s="327" customFormat="1" x14ac:dyDescent="0.2"/>
    <row r="8164" s="327" customFormat="1" x14ac:dyDescent="0.2"/>
    <row r="8165" s="327" customFormat="1" x14ac:dyDescent="0.2"/>
    <row r="8166" s="327" customFormat="1" x14ac:dyDescent="0.2"/>
    <row r="8167" s="327" customFormat="1" x14ac:dyDescent="0.2"/>
    <row r="8168" s="327" customFormat="1" x14ac:dyDescent="0.2"/>
    <row r="8169" s="327" customFormat="1" x14ac:dyDescent="0.2"/>
    <row r="8170" s="327" customFormat="1" x14ac:dyDescent="0.2"/>
    <row r="8171" s="327" customFormat="1" x14ac:dyDescent="0.2"/>
    <row r="8172" s="327" customFormat="1" x14ac:dyDescent="0.2"/>
    <row r="8173" s="327" customFormat="1" x14ac:dyDescent="0.2"/>
    <row r="8174" s="327" customFormat="1" x14ac:dyDescent="0.2"/>
    <row r="8175" s="327" customFormat="1" x14ac:dyDescent="0.2"/>
    <row r="8176" s="327" customFormat="1" x14ac:dyDescent="0.2"/>
    <row r="8177" s="327" customFormat="1" x14ac:dyDescent="0.2"/>
    <row r="8178" s="327" customFormat="1" x14ac:dyDescent="0.2"/>
    <row r="8179" s="327" customFormat="1" x14ac:dyDescent="0.2"/>
    <row r="8180" s="327" customFormat="1" x14ac:dyDescent="0.2"/>
    <row r="8181" s="327" customFormat="1" x14ac:dyDescent="0.2"/>
    <row r="8182" s="327" customFormat="1" x14ac:dyDescent="0.2"/>
    <row r="8183" s="327" customFormat="1" x14ac:dyDescent="0.2"/>
    <row r="8184" s="327" customFormat="1" x14ac:dyDescent="0.2"/>
    <row r="8185" s="327" customFormat="1" x14ac:dyDescent="0.2"/>
    <row r="8186" s="327" customFormat="1" x14ac:dyDescent="0.2"/>
    <row r="8187" s="327" customFormat="1" x14ac:dyDescent="0.2"/>
    <row r="8188" s="327" customFormat="1" x14ac:dyDescent="0.2"/>
    <row r="8189" s="327" customFormat="1" x14ac:dyDescent="0.2"/>
    <row r="8190" s="327" customFormat="1" x14ac:dyDescent="0.2"/>
    <row r="8191" s="327" customFormat="1" x14ac:dyDescent="0.2"/>
    <row r="8192" s="327" customFormat="1" x14ac:dyDescent="0.2"/>
    <row r="8193" s="327" customFormat="1" x14ac:dyDescent="0.2"/>
    <row r="8194" s="327" customFormat="1" x14ac:dyDescent="0.2"/>
    <row r="8195" s="327" customFormat="1" x14ac:dyDescent="0.2"/>
    <row r="8196" s="327" customFormat="1" x14ac:dyDescent="0.2"/>
    <row r="8197" s="327" customFormat="1" x14ac:dyDescent="0.2"/>
    <row r="8198" s="327" customFormat="1" x14ac:dyDescent="0.2"/>
    <row r="8199" s="327" customFormat="1" x14ac:dyDescent="0.2"/>
    <row r="8200" s="327" customFormat="1" x14ac:dyDescent="0.2"/>
    <row r="8201" s="327" customFormat="1" x14ac:dyDescent="0.2"/>
    <row r="8202" s="327" customFormat="1" x14ac:dyDescent="0.2"/>
    <row r="8203" s="327" customFormat="1" x14ac:dyDescent="0.2"/>
    <row r="8204" s="327" customFormat="1" x14ac:dyDescent="0.2"/>
    <row r="8205" s="327" customFormat="1" x14ac:dyDescent="0.2"/>
    <row r="8206" s="327" customFormat="1" x14ac:dyDescent="0.2"/>
    <row r="8207" s="327" customFormat="1" x14ac:dyDescent="0.2"/>
    <row r="8208" s="327" customFormat="1" x14ac:dyDescent="0.2"/>
    <row r="8209" s="327" customFormat="1" x14ac:dyDescent="0.2"/>
    <row r="8210" s="327" customFormat="1" x14ac:dyDescent="0.2"/>
    <row r="8211" s="327" customFormat="1" x14ac:dyDescent="0.2"/>
    <row r="8212" s="327" customFormat="1" x14ac:dyDescent="0.2"/>
    <row r="8213" s="327" customFormat="1" x14ac:dyDescent="0.2"/>
    <row r="8214" s="327" customFormat="1" x14ac:dyDescent="0.2"/>
    <row r="8215" s="327" customFormat="1" x14ac:dyDescent="0.2"/>
    <row r="8216" s="327" customFormat="1" x14ac:dyDescent="0.2"/>
    <row r="8217" s="327" customFormat="1" x14ac:dyDescent="0.2"/>
    <row r="8218" s="327" customFormat="1" x14ac:dyDescent="0.2"/>
    <row r="8219" s="327" customFormat="1" x14ac:dyDescent="0.2"/>
    <row r="8220" s="327" customFormat="1" x14ac:dyDescent="0.2"/>
    <row r="8221" s="327" customFormat="1" x14ac:dyDescent="0.2"/>
    <row r="8222" s="327" customFormat="1" x14ac:dyDescent="0.2"/>
    <row r="8223" s="327" customFormat="1" x14ac:dyDescent="0.2"/>
    <row r="8224" s="327" customFormat="1" x14ac:dyDescent="0.2"/>
    <row r="8225" s="327" customFormat="1" x14ac:dyDescent="0.2"/>
    <row r="8226" s="327" customFormat="1" x14ac:dyDescent="0.2"/>
    <row r="8227" s="327" customFormat="1" x14ac:dyDescent="0.2"/>
    <row r="8228" s="327" customFormat="1" x14ac:dyDescent="0.2"/>
    <row r="8229" s="327" customFormat="1" x14ac:dyDescent="0.2"/>
    <row r="8230" s="327" customFormat="1" x14ac:dyDescent="0.2"/>
    <row r="8231" s="327" customFormat="1" x14ac:dyDescent="0.2"/>
    <row r="8232" s="327" customFormat="1" x14ac:dyDescent="0.2"/>
    <row r="8233" s="327" customFormat="1" x14ac:dyDescent="0.2"/>
    <row r="8234" s="327" customFormat="1" x14ac:dyDescent="0.2"/>
    <row r="8235" s="327" customFormat="1" x14ac:dyDescent="0.2"/>
    <row r="8236" s="327" customFormat="1" x14ac:dyDescent="0.2"/>
    <row r="8237" s="327" customFormat="1" x14ac:dyDescent="0.2"/>
    <row r="8238" s="327" customFormat="1" x14ac:dyDescent="0.2"/>
    <row r="8239" s="327" customFormat="1" x14ac:dyDescent="0.2"/>
    <row r="8240" s="327" customFormat="1" x14ac:dyDescent="0.2"/>
    <row r="8241" s="327" customFormat="1" x14ac:dyDescent="0.2"/>
    <row r="8242" s="327" customFormat="1" x14ac:dyDescent="0.2"/>
    <row r="8243" s="327" customFormat="1" x14ac:dyDescent="0.2"/>
    <row r="8244" s="327" customFormat="1" x14ac:dyDescent="0.2"/>
    <row r="8245" s="327" customFormat="1" x14ac:dyDescent="0.2"/>
    <row r="8246" s="327" customFormat="1" x14ac:dyDescent="0.2"/>
    <row r="8247" s="327" customFormat="1" x14ac:dyDescent="0.2"/>
    <row r="8248" s="327" customFormat="1" x14ac:dyDescent="0.2"/>
    <row r="8249" s="327" customFormat="1" x14ac:dyDescent="0.2"/>
    <row r="8250" s="327" customFormat="1" x14ac:dyDescent="0.2"/>
    <row r="8251" s="327" customFormat="1" x14ac:dyDescent="0.2"/>
    <row r="8252" s="327" customFormat="1" x14ac:dyDescent="0.2"/>
    <row r="8253" s="327" customFormat="1" x14ac:dyDescent="0.2"/>
    <row r="8254" s="327" customFormat="1" x14ac:dyDescent="0.2"/>
    <row r="8255" s="327" customFormat="1" x14ac:dyDescent="0.2"/>
    <row r="8256" s="327" customFormat="1" x14ac:dyDescent="0.2"/>
    <row r="8257" s="327" customFormat="1" x14ac:dyDescent="0.2"/>
    <row r="8258" s="327" customFormat="1" x14ac:dyDescent="0.2"/>
    <row r="8259" s="327" customFormat="1" x14ac:dyDescent="0.2"/>
    <row r="8260" s="327" customFormat="1" x14ac:dyDescent="0.2"/>
    <row r="8261" s="327" customFormat="1" x14ac:dyDescent="0.2"/>
    <row r="8262" s="327" customFormat="1" x14ac:dyDescent="0.2"/>
    <row r="8263" s="327" customFormat="1" x14ac:dyDescent="0.2"/>
    <row r="8264" s="327" customFormat="1" x14ac:dyDescent="0.2"/>
    <row r="8265" s="327" customFormat="1" x14ac:dyDescent="0.2"/>
    <row r="8266" s="327" customFormat="1" x14ac:dyDescent="0.2"/>
    <row r="8267" s="327" customFormat="1" x14ac:dyDescent="0.2"/>
    <row r="8268" s="327" customFormat="1" x14ac:dyDescent="0.2"/>
    <row r="8269" s="327" customFormat="1" x14ac:dyDescent="0.2"/>
    <row r="8270" s="327" customFormat="1" x14ac:dyDescent="0.2"/>
    <row r="8271" s="327" customFormat="1" x14ac:dyDescent="0.2"/>
    <row r="8272" s="327" customFormat="1" x14ac:dyDescent="0.2"/>
    <row r="8273" s="327" customFormat="1" x14ac:dyDescent="0.2"/>
    <row r="8274" s="327" customFormat="1" x14ac:dyDescent="0.2"/>
    <row r="8275" s="327" customFormat="1" x14ac:dyDescent="0.2"/>
    <row r="8276" s="327" customFormat="1" x14ac:dyDescent="0.2"/>
    <row r="8277" s="327" customFormat="1" x14ac:dyDescent="0.2"/>
    <row r="8278" s="327" customFormat="1" x14ac:dyDescent="0.2"/>
    <row r="8279" s="327" customFormat="1" x14ac:dyDescent="0.2"/>
    <row r="8280" s="327" customFormat="1" x14ac:dyDescent="0.2"/>
    <row r="8281" s="327" customFormat="1" x14ac:dyDescent="0.2"/>
    <row r="8282" s="327" customFormat="1" x14ac:dyDescent="0.2"/>
    <row r="8283" s="327" customFormat="1" x14ac:dyDescent="0.2"/>
    <row r="8284" s="327" customFormat="1" x14ac:dyDescent="0.2"/>
    <row r="8285" s="327" customFormat="1" x14ac:dyDescent="0.2"/>
    <row r="8286" s="327" customFormat="1" x14ac:dyDescent="0.2"/>
    <row r="8287" s="327" customFormat="1" x14ac:dyDescent="0.2"/>
    <row r="8288" s="327" customFormat="1" x14ac:dyDescent="0.2"/>
    <row r="8289" s="327" customFormat="1" x14ac:dyDescent="0.2"/>
    <row r="8290" s="327" customFormat="1" x14ac:dyDescent="0.2"/>
    <row r="8291" s="327" customFormat="1" x14ac:dyDescent="0.2"/>
    <row r="8292" s="327" customFormat="1" x14ac:dyDescent="0.2"/>
    <row r="8293" s="327" customFormat="1" x14ac:dyDescent="0.2"/>
    <row r="8294" s="327" customFormat="1" x14ac:dyDescent="0.2"/>
    <row r="8295" s="327" customFormat="1" x14ac:dyDescent="0.2"/>
    <row r="8296" s="327" customFormat="1" x14ac:dyDescent="0.2"/>
    <row r="8297" s="327" customFormat="1" x14ac:dyDescent="0.2"/>
    <row r="8298" s="327" customFormat="1" x14ac:dyDescent="0.2"/>
    <row r="8299" s="327" customFormat="1" x14ac:dyDescent="0.2"/>
    <row r="8300" s="327" customFormat="1" x14ac:dyDescent="0.2"/>
    <row r="8301" s="327" customFormat="1" x14ac:dyDescent="0.2"/>
    <row r="8302" s="327" customFormat="1" x14ac:dyDescent="0.2"/>
    <row r="8303" s="327" customFormat="1" x14ac:dyDescent="0.2"/>
    <row r="8304" s="327" customFormat="1" x14ac:dyDescent="0.2"/>
    <row r="8305" s="327" customFormat="1" x14ac:dyDescent="0.2"/>
    <row r="8306" s="327" customFormat="1" x14ac:dyDescent="0.2"/>
    <row r="8307" s="327" customFormat="1" x14ac:dyDescent="0.2"/>
    <row r="8308" s="327" customFormat="1" x14ac:dyDescent="0.2"/>
    <row r="8309" s="327" customFormat="1" x14ac:dyDescent="0.2"/>
    <row r="8310" s="327" customFormat="1" x14ac:dyDescent="0.2"/>
    <row r="8311" s="327" customFormat="1" x14ac:dyDescent="0.2"/>
    <row r="8312" s="327" customFormat="1" x14ac:dyDescent="0.2"/>
    <row r="8313" s="327" customFormat="1" x14ac:dyDescent="0.2"/>
    <row r="8314" s="327" customFormat="1" x14ac:dyDescent="0.2"/>
    <row r="8315" s="327" customFormat="1" x14ac:dyDescent="0.2"/>
    <row r="8316" s="327" customFormat="1" x14ac:dyDescent="0.2"/>
    <row r="8317" s="327" customFormat="1" x14ac:dyDescent="0.2"/>
    <row r="8318" s="327" customFormat="1" x14ac:dyDescent="0.2"/>
    <row r="8319" s="327" customFormat="1" x14ac:dyDescent="0.2"/>
    <row r="8320" s="327" customFormat="1" x14ac:dyDescent="0.2"/>
    <row r="8321" s="327" customFormat="1" x14ac:dyDescent="0.2"/>
    <row r="8322" s="327" customFormat="1" x14ac:dyDescent="0.2"/>
    <row r="8323" s="327" customFormat="1" x14ac:dyDescent="0.2"/>
    <row r="8324" s="327" customFormat="1" x14ac:dyDescent="0.2"/>
    <row r="8325" s="327" customFormat="1" x14ac:dyDescent="0.2"/>
    <row r="8326" s="327" customFormat="1" x14ac:dyDescent="0.2"/>
    <row r="8327" s="327" customFormat="1" x14ac:dyDescent="0.2"/>
    <row r="8328" s="327" customFormat="1" x14ac:dyDescent="0.2"/>
    <row r="8329" s="327" customFormat="1" x14ac:dyDescent="0.2"/>
    <row r="8330" s="327" customFormat="1" x14ac:dyDescent="0.2"/>
    <row r="8331" s="327" customFormat="1" x14ac:dyDescent="0.2"/>
    <row r="8332" s="327" customFormat="1" x14ac:dyDescent="0.2"/>
    <row r="8333" s="327" customFormat="1" x14ac:dyDescent="0.2"/>
    <row r="8334" s="327" customFormat="1" x14ac:dyDescent="0.2"/>
    <row r="8335" s="327" customFormat="1" x14ac:dyDescent="0.2"/>
    <row r="8336" s="327" customFormat="1" x14ac:dyDescent="0.2"/>
    <row r="8337" s="327" customFormat="1" x14ac:dyDescent="0.2"/>
    <row r="8338" s="327" customFormat="1" x14ac:dyDescent="0.2"/>
    <row r="8339" s="327" customFormat="1" x14ac:dyDescent="0.2"/>
    <row r="8340" s="327" customFormat="1" x14ac:dyDescent="0.2"/>
    <row r="8341" s="327" customFormat="1" x14ac:dyDescent="0.2"/>
    <row r="8342" s="327" customFormat="1" x14ac:dyDescent="0.2"/>
    <row r="8343" s="327" customFormat="1" x14ac:dyDescent="0.2"/>
    <row r="8344" s="327" customFormat="1" x14ac:dyDescent="0.2"/>
    <row r="8345" s="327" customFormat="1" x14ac:dyDescent="0.2"/>
    <row r="8346" s="327" customFormat="1" x14ac:dyDescent="0.2"/>
    <row r="8347" s="327" customFormat="1" x14ac:dyDescent="0.2"/>
    <row r="8348" s="327" customFormat="1" x14ac:dyDescent="0.2"/>
    <row r="8349" s="327" customFormat="1" x14ac:dyDescent="0.2"/>
    <row r="8350" s="327" customFormat="1" x14ac:dyDescent="0.2"/>
    <row r="8351" s="327" customFormat="1" x14ac:dyDescent="0.2"/>
    <row r="8352" s="327" customFormat="1" x14ac:dyDescent="0.2"/>
    <row r="8353" s="327" customFormat="1" x14ac:dyDescent="0.2"/>
    <row r="8354" s="327" customFormat="1" x14ac:dyDescent="0.2"/>
    <row r="8355" s="327" customFormat="1" x14ac:dyDescent="0.2"/>
    <row r="8356" s="327" customFormat="1" x14ac:dyDescent="0.2"/>
    <row r="8357" s="327" customFormat="1" x14ac:dyDescent="0.2"/>
    <row r="8358" s="327" customFormat="1" x14ac:dyDescent="0.2"/>
    <row r="8359" s="327" customFormat="1" x14ac:dyDescent="0.2"/>
    <row r="8360" s="327" customFormat="1" x14ac:dyDescent="0.2"/>
    <row r="8361" s="327" customFormat="1" x14ac:dyDescent="0.2"/>
    <row r="8362" s="327" customFormat="1" x14ac:dyDescent="0.2"/>
    <row r="8363" s="327" customFormat="1" x14ac:dyDescent="0.2"/>
    <row r="8364" s="327" customFormat="1" x14ac:dyDescent="0.2"/>
    <row r="8365" s="327" customFormat="1" x14ac:dyDescent="0.2"/>
    <row r="8366" s="327" customFormat="1" x14ac:dyDescent="0.2"/>
    <row r="8367" s="327" customFormat="1" x14ac:dyDescent="0.2"/>
    <row r="8368" s="327" customFormat="1" x14ac:dyDescent="0.2"/>
    <row r="8369" s="327" customFormat="1" x14ac:dyDescent="0.2"/>
    <row r="8370" s="327" customFormat="1" x14ac:dyDescent="0.2"/>
    <row r="8371" s="327" customFormat="1" x14ac:dyDescent="0.2"/>
    <row r="8372" s="327" customFormat="1" x14ac:dyDescent="0.2"/>
    <row r="8373" s="327" customFormat="1" x14ac:dyDescent="0.2"/>
    <row r="8374" s="327" customFormat="1" x14ac:dyDescent="0.2"/>
    <row r="8375" s="327" customFormat="1" x14ac:dyDescent="0.2"/>
    <row r="8376" s="327" customFormat="1" x14ac:dyDescent="0.2"/>
    <row r="8377" s="327" customFormat="1" x14ac:dyDescent="0.2"/>
    <row r="8378" s="327" customFormat="1" x14ac:dyDescent="0.2"/>
    <row r="8379" s="327" customFormat="1" x14ac:dyDescent="0.2"/>
    <row r="8380" s="327" customFormat="1" x14ac:dyDescent="0.2"/>
    <row r="8381" s="327" customFormat="1" x14ac:dyDescent="0.2"/>
    <row r="8382" s="327" customFormat="1" x14ac:dyDescent="0.2"/>
    <row r="8383" s="327" customFormat="1" x14ac:dyDescent="0.2"/>
    <row r="8384" s="327" customFormat="1" x14ac:dyDescent="0.2"/>
    <row r="8385" s="327" customFormat="1" x14ac:dyDescent="0.2"/>
    <row r="8386" s="327" customFormat="1" x14ac:dyDescent="0.2"/>
    <row r="8387" s="327" customFormat="1" x14ac:dyDescent="0.2"/>
    <row r="8388" s="327" customFormat="1" x14ac:dyDescent="0.2"/>
    <row r="8389" s="327" customFormat="1" x14ac:dyDescent="0.2"/>
    <row r="8390" s="327" customFormat="1" x14ac:dyDescent="0.2"/>
    <row r="8391" s="327" customFormat="1" x14ac:dyDescent="0.2"/>
    <row r="8392" s="327" customFormat="1" x14ac:dyDescent="0.2"/>
    <row r="8393" s="327" customFormat="1" x14ac:dyDescent="0.2"/>
    <row r="8394" s="327" customFormat="1" x14ac:dyDescent="0.2"/>
    <row r="8395" s="327" customFormat="1" x14ac:dyDescent="0.2"/>
    <row r="8396" s="327" customFormat="1" x14ac:dyDescent="0.2"/>
    <row r="8397" s="327" customFormat="1" x14ac:dyDescent="0.2"/>
    <row r="8398" s="327" customFormat="1" x14ac:dyDescent="0.2"/>
    <row r="8399" s="327" customFormat="1" x14ac:dyDescent="0.2"/>
    <row r="8400" s="327" customFormat="1" x14ac:dyDescent="0.2"/>
    <row r="8401" s="327" customFormat="1" x14ac:dyDescent="0.2"/>
    <row r="8402" s="327" customFormat="1" x14ac:dyDescent="0.2"/>
    <row r="8403" s="327" customFormat="1" x14ac:dyDescent="0.2"/>
    <row r="8404" s="327" customFormat="1" x14ac:dyDescent="0.2"/>
    <row r="8405" s="327" customFormat="1" x14ac:dyDescent="0.2"/>
    <row r="8406" s="327" customFormat="1" x14ac:dyDescent="0.2"/>
    <row r="8407" s="327" customFormat="1" x14ac:dyDescent="0.2"/>
    <row r="8408" s="327" customFormat="1" x14ac:dyDescent="0.2"/>
    <row r="8409" s="327" customFormat="1" x14ac:dyDescent="0.2"/>
    <row r="8410" s="327" customFormat="1" x14ac:dyDescent="0.2"/>
    <row r="8411" s="327" customFormat="1" x14ac:dyDescent="0.2"/>
    <row r="8412" s="327" customFormat="1" x14ac:dyDescent="0.2"/>
    <row r="8413" s="327" customFormat="1" x14ac:dyDescent="0.2"/>
    <row r="8414" s="327" customFormat="1" x14ac:dyDescent="0.2"/>
    <row r="8415" s="327" customFormat="1" x14ac:dyDescent="0.2"/>
    <row r="8416" s="327" customFormat="1" x14ac:dyDescent="0.2"/>
    <row r="8417" s="327" customFormat="1" x14ac:dyDescent="0.2"/>
    <row r="8418" s="327" customFormat="1" x14ac:dyDescent="0.2"/>
    <row r="8419" s="327" customFormat="1" x14ac:dyDescent="0.2"/>
    <row r="8420" s="327" customFormat="1" x14ac:dyDescent="0.2"/>
    <row r="8421" s="327" customFormat="1" x14ac:dyDescent="0.2"/>
    <row r="8422" s="327" customFormat="1" x14ac:dyDescent="0.2"/>
    <row r="8423" s="327" customFormat="1" x14ac:dyDescent="0.2"/>
    <row r="8424" s="327" customFormat="1" x14ac:dyDescent="0.2"/>
    <row r="8425" s="327" customFormat="1" x14ac:dyDescent="0.2"/>
    <row r="8426" s="327" customFormat="1" x14ac:dyDescent="0.2"/>
    <row r="8427" s="327" customFormat="1" x14ac:dyDescent="0.2"/>
    <row r="8428" s="327" customFormat="1" x14ac:dyDescent="0.2"/>
    <row r="8429" s="327" customFormat="1" x14ac:dyDescent="0.2"/>
    <row r="8430" s="327" customFormat="1" x14ac:dyDescent="0.2"/>
    <row r="8431" s="327" customFormat="1" x14ac:dyDescent="0.2"/>
    <row r="8432" s="327" customFormat="1" x14ac:dyDescent="0.2"/>
    <row r="8433" s="327" customFormat="1" x14ac:dyDescent="0.2"/>
    <row r="8434" s="327" customFormat="1" x14ac:dyDescent="0.2"/>
    <row r="8435" s="327" customFormat="1" x14ac:dyDescent="0.2"/>
    <row r="8436" s="327" customFormat="1" x14ac:dyDescent="0.2"/>
    <row r="8437" s="327" customFormat="1" x14ac:dyDescent="0.2"/>
    <row r="8438" s="327" customFormat="1" x14ac:dyDescent="0.2"/>
    <row r="8439" s="327" customFormat="1" x14ac:dyDescent="0.2"/>
    <row r="8440" s="327" customFormat="1" x14ac:dyDescent="0.2"/>
    <row r="8441" s="327" customFormat="1" x14ac:dyDescent="0.2"/>
    <row r="8442" s="327" customFormat="1" x14ac:dyDescent="0.2"/>
    <row r="8443" s="327" customFormat="1" x14ac:dyDescent="0.2"/>
    <row r="8444" s="327" customFormat="1" x14ac:dyDescent="0.2"/>
    <row r="8445" s="327" customFormat="1" x14ac:dyDescent="0.2"/>
    <row r="8446" s="327" customFormat="1" x14ac:dyDescent="0.2"/>
    <row r="8447" s="327" customFormat="1" x14ac:dyDescent="0.2"/>
    <row r="8448" s="327" customFormat="1" x14ac:dyDescent="0.2"/>
    <row r="8449" s="327" customFormat="1" x14ac:dyDescent="0.2"/>
    <row r="8450" s="327" customFormat="1" x14ac:dyDescent="0.2"/>
    <row r="8451" s="327" customFormat="1" x14ac:dyDescent="0.2"/>
    <row r="8452" s="327" customFormat="1" x14ac:dyDescent="0.2"/>
    <row r="8453" s="327" customFormat="1" x14ac:dyDescent="0.2"/>
    <row r="8454" s="327" customFormat="1" x14ac:dyDescent="0.2"/>
    <row r="8455" s="327" customFormat="1" x14ac:dyDescent="0.2"/>
    <row r="8456" s="327" customFormat="1" x14ac:dyDescent="0.2"/>
    <row r="8457" s="327" customFormat="1" x14ac:dyDescent="0.2"/>
    <row r="8458" s="327" customFormat="1" x14ac:dyDescent="0.2"/>
    <row r="8459" s="327" customFormat="1" x14ac:dyDescent="0.2"/>
    <row r="8460" s="327" customFormat="1" x14ac:dyDescent="0.2"/>
    <row r="8461" s="327" customFormat="1" x14ac:dyDescent="0.2"/>
    <row r="8462" s="327" customFormat="1" x14ac:dyDescent="0.2"/>
    <row r="8463" s="327" customFormat="1" x14ac:dyDescent="0.2"/>
    <row r="8464" s="327" customFormat="1" x14ac:dyDescent="0.2"/>
    <row r="8465" s="327" customFormat="1" x14ac:dyDescent="0.2"/>
    <row r="8466" s="327" customFormat="1" x14ac:dyDescent="0.2"/>
    <row r="8467" s="327" customFormat="1" x14ac:dyDescent="0.2"/>
    <row r="8468" s="327" customFormat="1" x14ac:dyDescent="0.2"/>
    <row r="8469" s="327" customFormat="1" x14ac:dyDescent="0.2"/>
    <row r="8470" s="327" customFormat="1" x14ac:dyDescent="0.2"/>
    <row r="8471" s="327" customFormat="1" x14ac:dyDescent="0.2"/>
    <row r="8472" s="327" customFormat="1" x14ac:dyDescent="0.2"/>
    <row r="8473" s="327" customFormat="1" x14ac:dyDescent="0.2"/>
    <row r="8474" s="327" customFormat="1" x14ac:dyDescent="0.2"/>
    <row r="8475" s="327" customFormat="1" x14ac:dyDescent="0.2"/>
    <row r="8476" s="327" customFormat="1" x14ac:dyDescent="0.2"/>
    <row r="8477" s="327" customFormat="1" x14ac:dyDescent="0.2"/>
    <row r="8478" s="327" customFormat="1" x14ac:dyDescent="0.2"/>
    <row r="8479" s="327" customFormat="1" x14ac:dyDescent="0.2"/>
    <row r="8480" s="327" customFormat="1" x14ac:dyDescent="0.2"/>
    <row r="8481" s="327" customFormat="1" x14ac:dyDescent="0.2"/>
    <row r="8482" s="327" customFormat="1" x14ac:dyDescent="0.2"/>
    <row r="8483" s="327" customFormat="1" x14ac:dyDescent="0.2"/>
    <row r="8484" s="327" customFormat="1" x14ac:dyDescent="0.2"/>
    <row r="8485" s="327" customFormat="1" x14ac:dyDescent="0.2"/>
    <row r="8486" s="327" customFormat="1" x14ac:dyDescent="0.2"/>
    <row r="8487" s="327" customFormat="1" x14ac:dyDescent="0.2"/>
    <row r="8488" s="327" customFormat="1" x14ac:dyDescent="0.2"/>
    <row r="8489" s="327" customFormat="1" x14ac:dyDescent="0.2"/>
    <row r="8490" s="327" customFormat="1" x14ac:dyDescent="0.2"/>
    <row r="8491" s="327" customFormat="1" x14ac:dyDescent="0.2"/>
    <row r="8492" s="327" customFormat="1" x14ac:dyDescent="0.2"/>
    <row r="8493" s="327" customFormat="1" x14ac:dyDescent="0.2"/>
    <row r="8494" s="327" customFormat="1" x14ac:dyDescent="0.2"/>
    <row r="8495" s="327" customFormat="1" x14ac:dyDescent="0.2"/>
    <row r="8496" s="327" customFormat="1" x14ac:dyDescent="0.2"/>
    <row r="8497" s="327" customFormat="1" x14ac:dyDescent="0.2"/>
    <row r="8498" s="327" customFormat="1" x14ac:dyDescent="0.2"/>
    <row r="8499" s="327" customFormat="1" x14ac:dyDescent="0.2"/>
    <row r="8500" s="327" customFormat="1" x14ac:dyDescent="0.2"/>
    <row r="8501" s="327" customFormat="1" x14ac:dyDescent="0.2"/>
    <row r="8502" s="327" customFormat="1" x14ac:dyDescent="0.2"/>
    <row r="8503" s="327" customFormat="1" x14ac:dyDescent="0.2"/>
    <row r="8504" s="327" customFormat="1" x14ac:dyDescent="0.2"/>
    <row r="8505" s="327" customFormat="1" x14ac:dyDescent="0.2"/>
    <row r="8506" s="327" customFormat="1" x14ac:dyDescent="0.2"/>
    <row r="8507" s="327" customFormat="1" x14ac:dyDescent="0.2"/>
    <row r="8508" s="327" customFormat="1" x14ac:dyDescent="0.2"/>
    <row r="8509" s="327" customFormat="1" x14ac:dyDescent="0.2"/>
    <row r="8510" s="327" customFormat="1" x14ac:dyDescent="0.2"/>
    <row r="8511" s="327" customFormat="1" x14ac:dyDescent="0.2"/>
    <row r="8512" s="327" customFormat="1" x14ac:dyDescent="0.2"/>
    <row r="8513" s="327" customFormat="1" x14ac:dyDescent="0.2"/>
    <row r="8514" s="327" customFormat="1" x14ac:dyDescent="0.2"/>
    <row r="8515" s="327" customFormat="1" x14ac:dyDescent="0.2"/>
    <row r="8516" s="327" customFormat="1" x14ac:dyDescent="0.2"/>
    <row r="8517" s="327" customFormat="1" x14ac:dyDescent="0.2"/>
    <row r="8518" s="327" customFormat="1" x14ac:dyDescent="0.2"/>
    <row r="8519" s="327" customFormat="1" x14ac:dyDescent="0.2"/>
    <row r="8520" s="327" customFormat="1" x14ac:dyDescent="0.2"/>
    <row r="8521" s="327" customFormat="1" x14ac:dyDescent="0.2"/>
    <row r="8522" s="327" customFormat="1" x14ac:dyDescent="0.2"/>
    <row r="8523" s="327" customFormat="1" x14ac:dyDescent="0.2"/>
    <row r="8524" s="327" customFormat="1" x14ac:dyDescent="0.2"/>
    <row r="8525" s="327" customFormat="1" x14ac:dyDescent="0.2"/>
    <row r="8526" s="327" customFormat="1" x14ac:dyDescent="0.2"/>
    <row r="8527" s="327" customFormat="1" x14ac:dyDescent="0.2"/>
    <row r="8528" s="327" customFormat="1" x14ac:dyDescent="0.2"/>
    <row r="8529" s="327" customFormat="1" x14ac:dyDescent="0.2"/>
    <row r="8530" s="327" customFormat="1" x14ac:dyDescent="0.2"/>
    <row r="8531" s="327" customFormat="1" x14ac:dyDescent="0.2"/>
    <row r="8532" s="327" customFormat="1" x14ac:dyDescent="0.2"/>
    <row r="8533" s="327" customFormat="1" x14ac:dyDescent="0.2"/>
    <row r="8534" s="327" customFormat="1" x14ac:dyDescent="0.2"/>
    <row r="8535" s="327" customFormat="1" x14ac:dyDescent="0.2"/>
    <row r="8536" s="327" customFormat="1" x14ac:dyDescent="0.2"/>
    <row r="8537" s="327" customFormat="1" x14ac:dyDescent="0.2"/>
    <row r="8538" s="327" customFormat="1" x14ac:dyDescent="0.2"/>
    <row r="8539" s="327" customFormat="1" x14ac:dyDescent="0.2"/>
    <row r="8540" s="327" customFormat="1" x14ac:dyDescent="0.2"/>
    <row r="8541" s="327" customFormat="1" x14ac:dyDescent="0.2"/>
    <row r="8542" s="327" customFormat="1" x14ac:dyDescent="0.2"/>
    <row r="8543" s="327" customFormat="1" x14ac:dyDescent="0.2"/>
    <row r="8544" s="327" customFormat="1" x14ac:dyDescent="0.2"/>
    <row r="8545" s="327" customFormat="1" x14ac:dyDescent="0.2"/>
    <row r="8546" s="327" customFormat="1" x14ac:dyDescent="0.2"/>
    <row r="8547" s="327" customFormat="1" x14ac:dyDescent="0.2"/>
    <row r="8548" s="327" customFormat="1" x14ac:dyDescent="0.2"/>
    <row r="8549" s="327" customFormat="1" x14ac:dyDescent="0.2"/>
    <row r="8550" s="327" customFormat="1" x14ac:dyDescent="0.2"/>
    <row r="8551" s="327" customFormat="1" x14ac:dyDescent="0.2"/>
    <row r="8552" s="327" customFormat="1" x14ac:dyDescent="0.2"/>
    <row r="8553" s="327" customFormat="1" x14ac:dyDescent="0.2"/>
    <row r="8554" s="327" customFormat="1" x14ac:dyDescent="0.2"/>
    <row r="8555" s="327" customFormat="1" x14ac:dyDescent="0.2"/>
    <row r="8556" s="327" customFormat="1" x14ac:dyDescent="0.2"/>
    <row r="8557" s="327" customFormat="1" x14ac:dyDescent="0.2"/>
    <row r="8558" s="327" customFormat="1" x14ac:dyDescent="0.2"/>
    <row r="8559" s="327" customFormat="1" x14ac:dyDescent="0.2"/>
    <row r="8560" s="327" customFormat="1" x14ac:dyDescent="0.2"/>
    <row r="8561" s="327" customFormat="1" x14ac:dyDescent="0.2"/>
    <row r="8562" s="327" customFormat="1" x14ac:dyDescent="0.2"/>
    <row r="8563" s="327" customFormat="1" x14ac:dyDescent="0.2"/>
    <row r="8564" s="327" customFormat="1" x14ac:dyDescent="0.2"/>
    <row r="8565" s="327" customFormat="1" x14ac:dyDescent="0.2"/>
    <row r="8566" s="327" customFormat="1" x14ac:dyDescent="0.2"/>
    <row r="8567" s="327" customFormat="1" x14ac:dyDescent="0.2"/>
    <row r="8568" s="327" customFormat="1" x14ac:dyDescent="0.2"/>
    <row r="8569" s="327" customFormat="1" x14ac:dyDescent="0.2"/>
    <row r="8570" s="327" customFormat="1" x14ac:dyDescent="0.2"/>
    <row r="8571" s="327" customFormat="1" x14ac:dyDescent="0.2"/>
    <row r="8572" s="327" customFormat="1" x14ac:dyDescent="0.2"/>
    <row r="8573" s="327" customFormat="1" x14ac:dyDescent="0.2"/>
    <row r="8574" s="327" customFormat="1" x14ac:dyDescent="0.2"/>
    <row r="8575" s="327" customFormat="1" x14ac:dyDescent="0.2"/>
    <row r="8576" s="327" customFormat="1" x14ac:dyDescent="0.2"/>
    <row r="8577" s="327" customFormat="1" x14ac:dyDescent="0.2"/>
    <row r="8578" s="327" customFormat="1" x14ac:dyDescent="0.2"/>
    <row r="8579" s="327" customFormat="1" x14ac:dyDescent="0.2"/>
    <row r="8580" s="327" customFormat="1" x14ac:dyDescent="0.2"/>
    <row r="8581" s="327" customFormat="1" x14ac:dyDescent="0.2"/>
    <row r="8582" s="327" customFormat="1" x14ac:dyDescent="0.2"/>
    <row r="8583" s="327" customFormat="1" x14ac:dyDescent="0.2"/>
    <row r="8584" s="327" customFormat="1" x14ac:dyDescent="0.2"/>
    <row r="8585" s="327" customFormat="1" x14ac:dyDescent="0.2"/>
    <row r="8586" s="327" customFormat="1" x14ac:dyDescent="0.2"/>
    <row r="8587" s="327" customFormat="1" x14ac:dyDescent="0.2"/>
    <row r="8588" s="327" customFormat="1" x14ac:dyDescent="0.2"/>
    <row r="8589" s="327" customFormat="1" x14ac:dyDescent="0.2"/>
    <row r="8590" s="327" customFormat="1" x14ac:dyDescent="0.2"/>
    <row r="8591" s="327" customFormat="1" x14ac:dyDescent="0.2"/>
    <row r="8592" s="327" customFormat="1" x14ac:dyDescent="0.2"/>
    <row r="8593" s="327" customFormat="1" x14ac:dyDescent="0.2"/>
    <row r="8594" s="327" customFormat="1" x14ac:dyDescent="0.2"/>
    <row r="8595" s="327" customFormat="1" x14ac:dyDescent="0.2"/>
    <row r="8596" s="327" customFormat="1" x14ac:dyDescent="0.2"/>
    <row r="8597" s="327" customFormat="1" x14ac:dyDescent="0.2"/>
    <row r="8598" s="327" customFormat="1" x14ac:dyDescent="0.2"/>
    <row r="8599" s="327" customFormat="1" x14ac:dyDescent="0.2"/>
    <row r="8600" s="327" customFormat="1" x14ac:dyDescent="0.2"/>
    <row r="8601" s="327" customFormat="1" x14ac:dyDescent="0.2"/>
    <row r="8602" s="327" customFormat="1" x14ac:dyDescent="0.2"/>
    <row r="8603" s="327" customFormat="1" x14ac:dyDescent="0.2"/>
    <row r="8604" s="327" customFormat="1" x14ac:dyDescent="0.2"/>
    <row r="8605" s="327" customFormat="1" x14ac:dyDescent="0.2"/>
    <row r="8606" s="327" customFormat="1" x14ac:dyDescent="0.2"/>
    <row r="8607" s="327" customFormat="1" x14ac:dyDescent="0.2"/>
    <row r="8608" s="327" customFormat="1" x14ac:dyDescent="0.2"/>
    <row r="8609" s="327" customFormat="1" x14ac:dyDescent="0.2"/>
    <row r="8610" s="327" customFormat="1" x14ac:dyDescent="0.2"/>
    <row r="8611" s="327" customFormat="1" x14ac:dyDescent="0.2"/>
    <row r="8612" s="327" customFormat="1" x14ac:dyDescent="0.2"/>
    <row r="8613" s="327" customFormat="1" x14ac:dyDescent="0.2"/>
    <row r="8614" s="327" customFormat="1" x14ac:dyDescent="0.2"/>
    <row r="8615" s="327" customFormat="1" x14ac:dyDescent="0.2"/>
    <row r="8616" s="327" customFormat="1" x14ac:dyDescent="0.2"/>
    <row r="8617" s="327" customFormat="1" x14ac:dyDescent="0.2"/>
    <row r="8618" s="327" customFormat="1" x14ac:dyDescent="0.2"/>
    <row r="8619" s="327" customFormat="1" x14ac:dyDescent="0.2"/>
    <row r="8620" s="327" customFormat="1" x14ac:dyDescent="0.2"/>
    <row r="8621" s="327" customFormat="1" x14ac:dyDescent="0.2"/>
    <row r="8622" s="327" customFormat="1" x14ac:dyDescent="0.2"/>
    <row r="8623" s="327" customFormat="1" x14ac:dyDescent="0.2"/>
    <row r="8624" s="327" customFormat="1" x14ac:dyDescent="0.2"/>
    <row r="8625" s="327" customFormat="1" x14ac:dyDescent="0.2"/>
    <row r="8626" s="327" customFormat="1" x14ac:dyDescent="0.2"/>
    <row r="8627" s="327" customFormat="1" x14ac:dyDescent="0.2"/>
    <row r="8628" s="327" customFormat="1" x14ac:dyDescent="0.2"/>
    <row r="8629" s="327" customFormat="1" x14ac:dyDescent="0.2"/>
    <row r="8630" s="327" customFormat="1" x14ac:dyDescent="0.2"/>
    <row r="8631" s="327" customFormat="1" x14ac:dyDescent="0.2"/>
    <row r="8632" s="327" customFormat="1" x14ac:dyDescent="0.2"/>
    <row r="8633" s="327" customFormat="1" x14ac:dyDescent="0.2"/>
    <row r="8634" s="327" customFormat="1" x14ac:dyDescent="0.2"/>
    <row r="8635" s="327" customFormat="1" x14ac:dyDescent="0.2"/>
    <row r="8636" s="327" customFormat="1" x14ac:dyDescent="0.2"/>
    <row r="8637" s="327" customFormat="1" x14ac:dyDescent="0.2"/>
    <row r="8638" s="327" customFormat="1" x14ac:dyDescent="0.2"/>
    <row r="8639" s="327" customFormat="1" x14ac:dyDescent="0.2"/>
    <row r="8640" s="327" customFormat="1" x14ac:dyDescent="0.2"/>
    <row r="8641" s="327" customFormat="1" x14ac:dyDescent="0.2"/>
    <row r="8642" s="327" customFormat="1" x14ac:dyDescent="0.2"/>
    <row r="8643" s="327" customFormat="1" x14ac:dyDescent="0.2"/>
    <row r="8644" s="327" customFormat="1" x14ac:dyDescent="0.2"/>
    <row r="8645" s="327" customFormat="1" x14ac:dyDescent="0.2"/>
    <row r="8646" s="327" customFormat="1" x14ac:dyDescent="0.2"/>
    <row r="8647" s="327" customFormat="1" x14ac:dyDescent="0.2"/>
    <row r="8648" s="327" customFormat="1" x14ac:dyDescent="0.2"/>
    <row r="8649" s="327" customFormat="1" x14ac:dyDescent="0.2"/>
    <row r="8650" s="327" customFormat="1" x14ac:dyDescent="0.2"/>
    <row r="8651" s="327" customFormat="1" x14ac:dyDescent="0.2"/>
    <row r="8652" s="327" customFormat="1" x14ac:dyDescent="0.2"/>
    <row r="8653" s="327" customFormat="1" x14ac:dyDescent="0.2"/>
    <row r="8654" s="327" customFormat="1" x14ac:dyDescent="0.2"/>
    <row r="8655" s="327" customFormat="1" x14ac:dyDescent="0.2"/>
    <row r="8656" s="327" customFormat="1" x14ac:dyDescent="0.2"/>
    <row r="8657" s="327" customFormat="1" x14ac:dyDescent="0.2"/>
    <row r="8658" s="327" customFormat="1" x14ac:dyDescent="0.2"/>
    <row r="8659" s="327" customFormat="1" x14ac:dyDescent="0.2"/>
    <row r="8660" s="327" customFormat="1" x14ac:dyDescent="0.2"/>
    <row r="8661" s="327" customFormat="1" x14ac:dyDescent="0.2"/>
    <row r="8662" s="327" customFormat="1" x14ac:dyDescent="0.2"/>
    <row r="8663" s="327" customFormat="1" x14ac:dyDescent="0.2"/>
    <row r="8664" s="327" customFormat="1" x14ac:dyDescent="0.2"/>
    <row r="8665" s="327" customFormat="1" x14ac:dyDescent="0.2"/>
    <row r="8666" s="327" customFormat="1" x14ac:dyDescent="0.2"/>
    <row r="8667" s="327" customFormat="1" x14ac:dyDescent="0.2"/>
    <row r="8668" s="327" customFormat="1" x14ac:dyDescent="0.2"/>
    <row r="8669" s="327" customFormat="1" x14ac:dyDescent="0.2"/>
    <row r="8670" s="327" customFormat="1" x14ac:dyDescent="0.2"/>
    <row r="8671" s="327" customFormat="1" x14ac:dyDescent="0.2"/>
    <row r="8672" s="327" customFormat="1" x14ac:dyDescent="0.2"/>
    <row r="8673" s="327" customFormat="1" x14ac:dyDescent="0.2"/>
    <row r="8674" s="327" customFormat="1" x14ac:dyDescent="0.2"/>
    <row r="8675" s="327" customFormat="1" x14ac:dyDescent="0.2"/>
    <row r="8676" s="327" customFormat="1" x14ac:dyDescent="0.2"/>
    <row r="8677" s="327" customFormat="1" x14ac:dyDescent="0.2"/>
    <row r="8678" s="327" customFormat="1" x14ac:dyDescent="0.2"/>
    <row r="8679" s="327" customFormat="1" x14ac:dyDescent="0.2"/>
    <row r="8680" s="327" customFormat="1" x14ac:dyDescent="0.2"/>
    <row r="8681" s="327" customFormat="1" x14ac:dyDescent="0.2"/>
    <row r="8682" s="327" customFormat="1" x14ac:dyDescent="0.2"/>
    <row r="8683" s="327" customFormat="1" x14ac:dyDescent="0.2"/>
    <row r="8684" s="327" customFormat="1" x14ac:dyDescent="0.2"/>
    <row r="8685" s="327" customFormat="1" x14ac:dyDescent="0.2"/>
    <row r="8686" s="327" customFormat="1" x14ac:dyDescent="0.2"/>
    <row r="8687" s="327" customFormat="1" x14ac:dyDescent="0.2"/>
    <row r="8688" s="327" customFormat="1" x14ac:dyDescent="0.2"/>
    <row r="8689" s="327" customFormat="1" x14ac:dyDescent="0.2"/>
    <row r="8690" s="327" customFormat="1" x14ac:dyDescent="0.2"/>
    <row r="8691" s="327" customFormat="1" x14ac:dyDescent="0.2"/>
    <row r="8692" s="327" customFormat="1" x14ac:dyDescent="0.2"/>
    <row r="8693" s="327" customFormat="1" x14ac:dyDescent="0.2"/>
    <row r="8694" s="327" customFormat="1" x14ac:dyDescent="0.2"/>
    <row r="8695" s="327" customFormat="1" x14ac:dyDescent="0.2"/>
    <row r="8696" s="327" customFormat="1" x14ac:dyDescent="0.2"/>
    <row r="8697" s="327" customFormat="1" x14ac:dyDescent="0.2"/>
    <row r="8698" s="327" customFormat="1" x14ac:dyDescent="0.2"/>
    <row r="8699" s="327" customFormat="1" x14ac:dyDescent="0.2"/>
    <row r="8700" s="327" customFormat="1" x14ac:dyDescent="0.2"/>
    <row r="8701" s="327" customFormat="1" x14ac:dyDescent="0.2"/>
    <row r="8702" s="327" customFormat="1" x14ac:dyDescent="0.2"/>
    <row r="8703" s="327" customFormat="1" x14ac:dyDescent="0.2"/>
    <row r="8704" s="327" customFormat="1" x14ac:dyDescent="0.2"/>
    <row r="8705" s="327" customFormat="1" x14ac:dyDescent="0.2"/>
    <row r="8706" s="327" customFormat="1" x14ac:dyDescent="0.2"/>
    <row r="8707" s="327" customFormat="1" x14ac:dyDescent="0.2"/>
    <row r="8708" s="327" customFormat="1" x14ac:dyDescent="0.2"/>
    <row r="8709" s="327" customFormat="1" x14ac:dyDescent="0.2"/>
    <row r="8710" s="327" customFormat="1" x14ac:dyDescent="0.2"/>
    <row r="8711" s="327" customFormat="1" x14ac:dyDescent="0.2"/>
    <row r="8712" s="327" customFormat="1" x14ac:dyDescent="0.2"/>
    <row r="8713" s="327" customFormat="1" x14ac:dyDescent="0.2"/>
    <row r="8714" s="327" customFormat="1" x14ac:dyDescent="0.2"/>
    <row r="8715" s="327" customFormat="1" x14ac:dyDescent="0.2"/>
    <row r="8716" s="327" customFormat="1" x14ac:dyDescent="0.2"/>
    <row r="8717" s="327" customFormat="1" x14ac:dyDescent="0.2"/>
    <row r="8718" s="327" customFormat="1" x14ac:dyDescent="0.2"/>
    <row r="8719" s="327" customFormat="1" x14ac:dyDescent="0.2"/>
    <row r="8720" s="327" customFormat="1" x14ac:dyDescent="0.2"/>
    <row r="8721" s="327" customFormat="1" x14ac:dyDescent="0.2"/>
    <row r="8722" s="327" customFormat="1" x14ac:dyDescent="0.2"/>
    <row r="8723" s="327" customFormat="1" x14ac:dyDescent="0.2"/>
    <row r="8724" s="327" customFormat="1" x14ac:dyDescent="0.2"/>
    <row r="8725" s="327" customFormat="1" x14ac:dyDescent="0.2"/>
    <row r="8726" s="327" customFormat="1" x14ac:dyDescent="0.2"/>
    <row r="8727" s="327" customFormat="1" x14ac:dyDescent="0.2"/>
    <row r="8728" s="327" customFormat="1" x14ac:dyDescent="0.2"/>
    <row r="8729" s="327" customFormat="1" x14ac:dyDescent="0.2"/>
    <row r="8730" s="327" customFormat="1" x14ac:dyDescent="0.2"/>
    <row r="8731" s="327" customFormat="1" x14ac:dyDescent="0.2"/>
    <row r="8732" s="327" customFormat="1" x14ac:dyDescent="0.2"/>
    <row r="8733" s="327" customFormat="1" x14ac:dyDescent="0.2"/>
    <row r="8734" s="327" customFormat="1" x14ac:dyDescent="0.2"/>
    <row r="8735" s="327" customFormat="1" x14ac:dyDescent="0.2"/>
    <row r="8736" s="327" customFormat="1" x14ac:dyDescent="0.2"/>
    <row r="8737" s="327" customFormat="1" x14ac:dyDescent="0.2"/>
    <row r="8738" s="327" customFormat="1" x14ac:dyDescent="0.2"/>
    <row r="8739" s="327" customFormat="1" x14ac:dyDescent="0.2"/>
    <row r="8740" s="327" customFormat="1" x14ac:dyDescent="0.2"/>
    <row r="8741" s="327" customFormat="1" x14ac:dyDescent="0.2"/>
    <row r="8742" s="327" customFormat="1" x14ac:dyDescent="0.2"/>
    <row r="8743" s="327" customFormat="1" x14ac:dyDescent="0.2"/>
    <row r="8744" s="327" customFormat="1" x14ac:dyDescent="0.2"/>
    <row r="8745" s="327" customFormat="1" x14ac:dyDescent="0.2"/>
    <row r="8746" s="327" customFormat="1" x14ac:dyDescent="0.2"/>
    <row r="8747" s="327" customFormat="1" x14ac:dyDescent="0.2"/>
    <row r="8748" s="327" customFormat="1" x14ac:dyDescent="0.2"/>
    <row r="8749" s="327" customFormat="1" x14ac:dyDescent="0.2"/>
    <row r="8750" s="327" customFormat="1" x14ac:dyDescent="0.2"/>
    <row r="8751" s="327" customFormat="1" x14ac:dyDescent="0.2"/>
    <row r="8752" s="327" customFormat="1" x14ac:dyDescent="0.2"/>
    <row r="8753" s="327" customFormat="1" x14ac:dyDescent="0.2"/>
    <row r="8754" s="327" customFormat="1" x14ac:dyDescent="0.2"/>
    <row r="8755" s="327" customFormat="1" x14ac:dyDescent="0.2"/>
    <row r="8756" s="327" customFormat="1" x14ac:dyDescent="0.2"/>
    <row r="8757" s="327" customFormat="1" x14ac:dyDescent="0.2"/>
    <row r="8758" s="327" customFormat="1" x14ac:dyDescent="0.2"/>
    <row r="8759" s="327" customFormat="1" x14ac:dyDescent="0.2"/>
    <row r="8760" s="327" customFormat="1" x14ac:dyDescent="0.2"/>
    <row r="8761" s="327" customFormat="1" x14ac:dyDescent="0.2"/>
    <row r="8762" s="327" customFormat="1" x14ac:dyDescent="0.2"/>
    <row r="8763" s="327" customFormat="1" x14ac:dyDescent="0.2"/>
    <row r="8764" s="327" customFormat="1" x14ac:dyDescent="0.2"/>
    <row r="8765" s="327" customFormat="1" x14ac:dyDescent="0.2"/>
    <row r="8766" s="327" customFormat="1" x14ac:dyDescent="0.2"/>
    <row r="8767" s="327" customFormat="1" x14ac:dyDescent="0.2"/>
    <row r="8768" s="327" customFormat="1" x14ac:dyDescent="0.2"/>
    <row r="8769" s="327" customFormat="1" x14ac:dyDescent="0.2"/>
    <row r="8770" s="327" customFormat="1" x14ac:dyDescent="0.2"/>
    <row r="8771" s="327" customFormat="1" x14ac:dyDescent="0.2"/>
    <row r="8772" s="327" customFormat="1" x14ac:dyDescent="0.2"/>
    <row r="8773" s="327" customFormat="1" x14ac:dyDescent="0.2"/>
    <row r="8774" s="327" customFormat="1" x14ac:dyDescent="0.2"/>
    <row r="8775" s="327" customFormat="1" x14ac:dyDescent="0.2"/>
    <row r="8776" s="327" customFormat="1" x14ac:dyDescent="0.2"/>
    <row r="8777" s="327" customFormat="1" x14ac:dyDescent="0.2"/>
    <row r="8778" s="327" customFormat="1" x14ac:dyDescent="0.2"/>
    <row r="8779" s="327" customFormat="1" x14ac:dyDescent="0.2"/>
    <row r="8780" s="327" customFormat="1" x14ac:dyDescent="0.2"/>
    <row r="8781" s="327" customFormat="1" x14ac:dyDescent="0.2"/>
    <row r="8782" s="327" customFormat="1" x14ac:dyDescent="0.2"/>
    <row r="8783" s="327" customFormat="1" x14ac:dyDescent="0.2"/>
    <row r="8784" s="327" customFormat="1" x14ac:dyDescent="0.2"/>
    <row r="8785" s="327" customFormat="1" x14ac:dyDescent="0.2"/>
    <row r="8786" s="327" customFormat="1" x14ac:dyDescent="0.2"/>
    <row r="8787" s="327" customFormat="1" x14ac:dyDescent="0.2"/>
    <row r="8788" s="327" customFormat="1" x14ac:dyDescent="0.2"/>
    <row r="8789" s="327" customFormat="1" x14ac:dyDescent="0.2"/>
    <row r="8790" s="327" customFormat="1" x14ac:dyDescent="0.2"/>
    <row r="8791" s="327" customFormat="1" x14ac:dyDescent="0.2"/>
    <row r="8792" s="327" customFormat="1" x14ac:dyDescent="0.2"/>
    <row r="8793" s="327" customFormat="1" x14ac:dyDescent="0.2"/>
    <row r="8794" s="327" customFormat="1" x14ac:dyDescent="0.2"/>
    <row r="8795" s="327" customFormat="1" x14ac:dyDescent="0.2"/>
    <row r="8796" s="327" customFormat="1" x14ac:dyDescent="0.2"/>
    <row r="8797" s="327" customFormat="1" x14ac:dyDescent="0.2"/>
    <row r="8798" s="327" customFormat="1" x14ac:dyDescent="0.2"/>
    <row r="8799" s="327" customFormat="1" x14ac:dyDescent="0.2"/>
    <row r="8800" s="327" customFormat="1" x14ac:dyDescent="0.2"/>
    <row r="8801" s="327" customFormat="1" x14ac:dyDescent="0.2"/>
    <row r="8802" s="327" customFormat="1" x14ac:dyDescent="0.2"/>
    <row r="8803" s="327" customFormat="1" x14ac:dyDescent="0.2"/>
    <row r="8804" s="327" customFormat="1" x14ac:dyDescent="0.2"/>
    <row r="8805" s="327" customFormat="1" x14ac:dyDescent="0.2"/>
    <row r="8806" s="327" customFormat="1" x14ac:dyDescent="0.2"/>
    <row r="8807" s="327" customFormat="1" x14ac:dyDescent="0.2"/>
    <row r="8808" s="327" customFormat="1" x14ac:dyDescent="0.2"/>
    <row r="8809" s="327" customFormat="1" x14ac:dyDescent="0.2"/>
    <row r="8810" s="327" customFormat="1" x14ac:dyDescent="0.2"/>
    <row r="8811" s="327" customFormat="1" x14ac:dyDescent="0.2"/>
    <row r="8812" s="327" customFormat="1" x14ac:dyDescent="0.2"/>
    <row r="8813" s="327" customFormat="1" x14ac:dyDescent="0.2"/>
    <row r="8814" s="327" customFormat="1" x14ac:dyDescent="0.2"/>
    <row r="8815" s="327" customFormat="1" x14ac:dyDescent="0.2"/>
    <row r="8816" s="327" customFormat="1" x14ac:dyDescent="0.2"/>
    <row r="8817" s="327" customFormat="1" x14ac:dyDescent="0.2"/>
    <row r="8818" s="327" customFormat="1" x14ac:dyDescent="0.2"/>
    <row r="8819" s="327" customFormat="1" x14ac:dyDescent="0.2"/>
    <row r="8820" s="327" customFormat="1" x14ac:dyDescent="0.2"/>
    <row r="8821" s="327" customFormat="1" x14ac:dyDescent="0.2"/>
    <row r="8822" s="327" customFormat="1" x14ac:dyDescent="0.2"/>
    <row r="8823" s="327" customFormat="1" x14ac:dyDescent="0.2"/>
    <row r="8824" s="327" customFormat="1" x14ac:dyDescent="0.2"/>
    <row r="8825" s="327" customFormat="1" x14ac:dyDescent="0.2"/>
    <row r="8826" s="327" customFormat="1" x14ac:dyDescent="0.2"/>
    <row r="8827" s="327" customFormat="1" x14ac:dyDescent="0.2"/>
    <row r="8828" s="327" customFormat="1" x14ac:dyDescent="0.2"/>
    <row r="8829" s="327" customFormat="1" x14ac:dyDescent="0.2"/>
    <row r="8830" s="327" customFormat="1" x14ac:dyDescent="0.2"/>
    <row r="8831" s="327" customFormat="1" x14ac:dyDescent="0.2"/>
    <row r="8832" s="327" customFormat="1" x14ac:dyDescent="0.2"/>
    <row r="8833" s="327" customFormat="1" x14ac:dyDescent="0.2"/>
    <row r="8834" s="327" customFormat="1" x14ac:dyDescent="0.2"/>
    <row r="8835" s="327" customFormat="1" x14ac:dyDescent="0.2"/>
    <row r="8836" s="327" customFormat="1" x14ac:dyDescent="0.2"/>
    <row r="8837" s="327" customFormat="1" x14ac:dyDescent="0.2"/>
    <row r="8838" s="327" customFormat="1" x14ac:dyDescent="0.2"/>
    <row r="8839" s="327" customFormat="1" x14ac:dyDescent="0.2"/>
    <row r="8840" s="327" customFormat="1" x14ac:dyDescent="0.2"/>
    <row r="8841" s="327" customFormat="1" x14ac:dyDescent="0.2"/>
    <row r="8842" s="327" customFormat="1" x14ac:dyDescent="0.2"/>
    <row r="8843" s="327" customFormat="1" x14ac:dyDescent="0.2"/>
    <row r="8844" s="327" customFormat="1" x14ac:dyDescent="0.2"/>
    <row r="8845" s="327" customFormat="1" x14ac:dyDescent="0.2"/>
    <row r="8846" s="327" customFormat="1" x14ac:dyDescent="0.2"/>
    <row r="8847" s="327" customFormat="1" x14ac:dyDescent="0.2"/>
    <row r="8848" s="327" customFormat="1" x14ac:dyDescent="0.2"/>
    <row r="8849" s="327" customFormat="1" x14ac:dyDescent="0.2"/>
    <row r="8850" s="327" customFormat="1" x14ac:dyDescent="0.2"/>
    <row r="8851" s="327" customFormat="1" x14ac:dyDescent="0.2"/>
    <row r="8852" s="327" customFormat="1" x14ac:dyDescent="0.2"/>
    <row r="8853" s="327" customFormat="1" x14ac:dyDescent="0.2"/>
    <row r="8854" s="327" customFormat="1" x14ac:dyDescent="0.2"/>
    <row r="8855" s="327" customFormat="1" x14ac:dyDescent="0.2"/>
    <row r="8856" s="327" customFormat="1" x14ac:dyDescent="0.2"/>
    <row r="8857" s="327" customFormat="1" x14ac:dyDescent="0.2"/>
    <row r="8858" s="327" customFormat="1" x14ac:dyDescent="0.2"/>
    <row r="8859" s="327" customFormat="1" x14ac:dyDescent="0.2"/>
    <row r="8860" s="327" customFormat="1" x14ac:dyDescent="0.2"/>
    <row r="8861" s="327" customFormat="1" x14ac:dyDescent="0.2"/>
    <row r="8862" s="327" customFormat="1" x14ac:dyDescent="0.2"/>
    <row r="8863" s="327" customFormat="1" x14ac:dyDescent="0.2"/>
    <row r="8864" s="327" customFormat="1" x14ac:dyDescent="0.2"/>
    <row r="8865" s="327" customFormat="1" x14ac:dyDescent="0.2"/>
    <row r="8866" s="327" customFormat="1" x14ac:dyDescent="0.2"/>
    <row r="8867" s="327" customFormat="1" x14ac:dyDescent="0.2"/>
    <row r="8868" s="327" customFormat="1" x14ac:dyDescent="0.2"/>
    <row r="8869" s="327" customFormat="1" x14ac:dyDescent="0.2"/>
    <row r="8870" s="327" customFormat="1" x14ac:dyDescent="0.2"/>
    <row r="8871" s="327" customFormat="1" x14ac:dyDescent="0.2"/>
    <row r="8872" s="327" customFormat="1" x14ac:dyDescent="0.2"/>
    <row r="8873" s="327" customFormat="1" x14ac:dyDescent="0.2"/>
    <row r="8874" s="327" customFormat="1" x14ac:dyDescent="0.2"/>
    <row r="8875" s="327" customFormat="1" x14ac:dyDescent="0.2"/>
    <row r="8876" s="327" customFormat="1" x14ac:dyDescent="0.2"/>
    <row r="8877" s="327" customFormat="1" x14ac:dyDescent="0.2"/>
    <row r="8878" s="327" customFormat="1" x14ac:dyDescent="0.2"/>
    <row r="8879" s="327" customFormat="1" x14ac:dyDescent="0.2"/>
    <row r="8880" s="327" customFormat="1" x14ac:dyDescent="0.2"/>
    <row r="8881" s="327" customFormat="1" x14ac:dyDescent="0.2"/>
    <row r="8882" s="327" customFormat="1" x14ac:dyDescent="0.2"/>
    <row r="8883" s="327" customFormat="1" x14ac:dyDescent="0.2"/>
    <row r="8884" s="327" customFormat="1" x14ac:dyDescent="0.2"/>
    <row r="8885" s="327" customFormat="1" x14ac:dyDescent="0.2"/>
    <row r="8886" s="327" customFormat="1" x14ac:dyDescent="0.2"/>
    <row r="8887" s="327" customFormat="1" x14ac:dyDescent="0.2"/>
    <row r="8888" s="327" customFormat="1" x14ac:dyDescent="0.2"/>
    <row r="8889" s="327" customFormat="1" x14ac:dyDescent="0.2"/>
    <row r="8890" s="327" customFormat="1" x14ac:dyDescent="0.2"/>
    <row r="8891" s="327" customFormat="1" x14ac:dyDescent="0.2"/>
    <row r="8892" s="327" customFormat="1" x14ac:dyDescent="0.2"/>
    <row r="8893" s="327" customFormat="1" x14ac:dyDescent="0.2"/>
    <row r="8894" s="327" customFormat="1" x14ac:dyDescent="0.2"/>
    <row r="8895" s="327" customFormat="1" x14ac:dyDescent="0.2"/>
    <row r="8896" s="327" customFormat="1" x14ac:dyDescent="0.2"/>
    <row r="8897" s="327" customFormat="1" x14ac:dyDescent="0.2"/>
    <row r="8898" s="327" customFormat="1" x14ac:dyDescent="0.2"/>
    <row r="8899" s="327" customFormat="1" x14ac:dyDescent="0.2"/>
    <row r="8900" s="327" customFormat="1" x14ac:dyDescent="0.2"/>
    <row r="8901" s="327" customFormat="1" x14ac:dyDescent="0.2"/>
    <row r="8902" s="327" customFormat="1" x14ac:dyDescent="0.2"/>
    <row r="8903" s="327" customFormat="1" x14ac:dyDescent="0.2"/>
    <row r="8904" s="327" customFormat="1" x14ac:dyDescent="0.2"/>
    <row r="8905" s="327" customFormat="1" x14ac:dyDescent="0.2"/>
    <row r="8906" s="327" customFormat="1" x14ac:dyDescent="0.2"/>
    <row r="8907" s="327" customFormat="1" x14ac:dyDescent="0.2"/>
    <row r="8908" s="327" customFormat="1" x14ac:dyDescent="0.2"/>
    <row r="8909" s="327" customFormat="1" x14ac:dyDescent="0.2"/>
    <row r="8910" s="327" customFormat="1" x14ac:dyDescent="0.2"/>
    <row r="8911" s="327" customFormat="1" x14ac:dyDescent="0.2"/>
    <row r="8912" s="327" customFormat="1" x14ac:dyDescent="0.2"/>
    <row r="8913" s="327" customFormat="1" x14ac:dyDescent="0.2"/>
    <row r="8914" s="327" customFormat="1" x14ac:dyDescent="0.2"/>
    <row r="8915" s="327" customFormat="1" x14ac:dyDescent="0.2"/>
    <row r="8916" s="327" customFormat="1" x14ac:dyDescent="0.2"/>
    <row r="8917" s="327" customFormat="1" x14ac:dyDescent="0.2"/>
    <row r="8918" s="327" customFormat="1" x14ac:dyDescent="0.2"/>
    <row r="8919" s="327" customFormat="1" x14ac:dyDescent="0.2"/>
    <row r="8920" s="327" customFormat="1" x14ac:dyDescent="0.2"/>
    <row r="8921" s="327" customFormat="1" x14ac:dyDescent="0.2"/>
    <row r="8922" s="327" customFormat="1" x14ac:dyDescent="0.2"/>
    <row r="8923" s="327" customFormat="1" x14ac:dyDescent="0.2"/>
    <row r="8924" s="327" customFormat="1" x14ac:dyDescent="0.2"/>
    <row r="8925" s="327" customFormat="1" x14ac:dyDescent="0.2"/>
    <row r="8926" s="327" customFormat="1" x14ac:dyDescent="0.2"/>
    <row r="8927" s="327" customFormat="1" x14ac:dyDescent="0.2"/>
    <row r="8928" s="327" customFormat="1" x14ac:dyDescent="0.2"/>
    <row r="8929" s="327" customFormat="1" x14ac:dyDescent="0.2"/>
    <row r="8930" s="327" customFormat="1" x14ac:dyDescent="0.2"/>
    <row r="8931" s="327" customFormat="1" x14ac:dyDescent="0.2"/>
    <row r="8932" s="327" customFormat="1" x14ac:dyDescent="0.2"/>
    <row r="8933" s="327" customFormat="1" x14ac:dyDescent="0.2"/>
    <row r="8934" s="327" customFormat="1" x14ac:dyDescent="0.2"/>
    <row r="8935" s="327" customFormat="1" x14ac:dyDescent="0.2"/>
    <row r="8936" s="327" customFormat="1" x14ac:dyDescent="0.2"/>
    <row r="8937" s="327" customFormat="1" x14ac:dyDescent="0.2"/>
    <row r="8938" s="327" customFormat="1" x14ac:dyDescent="0.2"/>
    <row r="8939" s="327" customFormat="1" x14ac:dyDescent="0.2"/>
    <row r="8940" s="327" customFormat="1" x14ac:dyDescent="0.2"/>
    <row r="8941" s="327" customFormat="1" x14ac:dyDescent="0.2"/>
    <row r="8942" s="327" customFormat="1" x14ac:dyDescent="0.2"/>
    <row r="8943" s="327" customFormat="1" x14ac:dyDescent="0.2"/>
    <row r="8944" s="327" customFormat="1" x14ac:dyDescent="0.2"/>
    <row r="8945" s="327" customFormat="1" x14ac:dyDescent="0.2"/>
    <row r="8946" s="327" customFormat="1" x14ac:dyDescent="0.2"/>
    <row r="8947" s="327" customFormat="1" x14ac:dyDescent="0.2"/>
    <row r="8948" s="327" customFormat="1" x14ac:dyDescent="0.2"/>
    <row r="8949" s="327" customFormat="1" x14ac:dyDescent="0.2"/>
    <row r="8950" s="327" customFormat="1" x14ac:dyDescent="0.2"/>
    <row r="8951" s="327" customFormat="1" x14ac:dyDescent="0.2"/>
    <row r="8952" s="327" customFormat="1" x14ac:dyDescent="0.2"/>
    <row r="8953" s="327" customFormat="1" x14ac:dyDescent="0.2"/>
    <row r="8954" s="327" customFormat="1" x14ac:dyDescent="0.2"/>
    <row r="8955" s="327" customFormat="1" x14ac:dyDescent="0.2"/>
    <row r="8956" s="327" customFormat="1" x14ac:dyDescent="0.2"/>
    <row r="8957" s="327" customFormat="1" x14ac:dyDescent="0.2"/>
    <row r="8958" s="327" customFormat="1" x14ac:dyDescent="0.2"/>
    <row r="8959" s="327" customFormat="1" x14ac:dyDescent="0.2"/>
    <row r="8960" s="327" customFormat="1" x14ac:dyDescent="0.2"/>
    <row r="8961" s="327" customFormat="1" x14ac:dyDescent="0.2"/>
    <row r="8962" s="327" customFormat="1" x14ac:dyDescent="0.2"/>
    <row r="8963" s="327" customFormat="1" x14ac:dyDescent="0.2"/>
    <row r="8964" s="327" customFormat="1" x14ac:dyDescent="0.2"/>
    <row r="8965" s="327" customFormat="1" x14ac:dyDescent="0.2"/>
    <row r="8966" s="327" customFormat="1" x14ac:dyDescent="0.2"/>
    <row r="8967" s="327" customFormat="1" x14ac:dyDescent="0.2"/>
    <row r="8968" s="327" customFormat="1" x14ac:dyDescent="0.2"/>
    <row r="8969" s="327" customFormat="1" x14ac:dyDescent="0.2"/>
    <row r="8970" s="327" customFormat="1" x14ac:dyDescent="0.2"/>
    <row r="8971" s="327" customFormat="1" x14ac:dyDescent="0.2"/>
    <row r="8972" s="327" customFormat="1" x14ac:dyDescent="0.2"/>
    <row r="8973" s="327" customFormat="1" x14ac:dyDescent="0.2"/>
    <row r="8974" s="327" customFormat="1" x14ac:dyDescent="0.2"/>
    <row r="8975" s="327" customFormat="1" x14ac:dyDescent="0.2"/>
    <row r="8976" s="327" customFormat="1" x14ac:dyDescent="0.2"/>
    <row r="8977" s="327" customFormat="1" x14ac:dyDescent="0.2"/>
    <row r="8978" s="327" customFormat="1" x14ac:dyDescent="0.2"/>
    <row r="8979" s="327" customFormat="1" x14ac:dyDescent="0.2"/>
    <row r="8980" s="327" customFormat="1" x14ac:dyDescent="0.2"/>
    <row r="8981" s="327" customFormat="1" x14ac:dyDescent="0.2"/>
    <row r="8982" s="327" customFormat="1" x14ac:dyDescent="0.2"/>
    <row r="8983" s="327" customFormat="1" x14ac:dyDescent="0.2"/>
    <row r="8984" s="327" customFormat="1" x14ac:dyDescent="0.2"/>
    <row r="8985" s="327" customFormat="1" x14ac:dyDescent="0.2"/>
    <row r="8986" s="327" customFormat="1" x14ac:dyDescent="0.2"/>
    <row r="8987" s="327" customFormat="1" x14ac:dyDescent="0.2"/>
    <row r="8988" s="327" customFormat="1" x14ac:dyDescent="0.2"/>
    <row r="8989" s="327" customFormat="1" x14ac:dyDescent="0.2"/>
    <row r="8990" s="327" customFormat="1" x14ac:dyDescent="0.2"/>
    <row r="8991" s="327" customFormat="1" x14ac:dyDescent="0.2"/>
    <row r="8992" s="327" customFormat="1" x14ac:dyDescent="0.2"/>
    <row r="8993" s="327" customFormat="1" x14ac:dyDescent="0.2"/>
    <row r="8994" s="327" customFormat="1" x14ac:dyDescent="0.2"/>
    <row r="8995" s="327" customFormat="1" x14ac:dyDescent="0.2"/>
    <row r="8996" s="327" customFormat="1" x14ac:dyDescent="0.2"/>
    <row r="8997" s="327" customFormat="1" x14ac:dyDescent="0.2"/>
    <row r="8998" s="327" customFormat="1" x14ac:dyDescent="0.2"/>
    <row r="8999" s="327" customFormat="1" x14ac:dyDescent="0.2"/>
    <row r="9000" s="327" customFormat="1" x14ac:dyDescent="0.2"/>
    <row r="9001" s="327" customFormat="1" x14ac:dyDescent="0.2"/>
    <row r="9002" s="327" customFormat="1" x14ac:dyDescent="0.2"/>
    <row r="9003" s="327" customFormat="1" x14ac:dyDescent="0.2"/>
    <row r="9004" s="327" customFormat="1" x14ac:dyDescent="0.2"/>
    <row r="9005" s="327" customFormat="1" x14ac:dyDescent="0.2"/>
    <row r="9006" s="327" customFormat="1" x14ac:dyDescent="0.2"/>
    <row r="9007" s="327" customFormat="1" x14ac:dyDescent="0.2"/>
    <row r="9008" s="327" customFormat="1" x14ac:dyDescent="0.2"/>
    <row r="9009" s="327" customFormat="1" x14ac:dyDescent="0.2"/>
    <row r="9010" s="327" customFormat="1" x14ac:dyDescent="0.2"/>
    <row r="9011" s="327" customFormat="1" x14ac:dyDescent="0.2"/>
    <row r="9012" s="327" customFormat="1" x14ac:dyDescent="0.2"/>
    <row r="9013" s="327" customFormat="1" x14ac:dyDescent="0.2"/>
    <row r="9014" s="327" customFormat="1" x14ac:dyDescent="0.2"/>
    <row r="9015" s="327" customFormat="1" x14ac:dyDescent="0.2"/>
    <row r="9016" s="327" customFormat="1" x14ac:dyDescent="0.2"/>
    <row r="9017" s="327" customFormat="1" x14ac:dyDescent="0.2"/>
    <row r="9018" s="327" customFormat="1" x14ac:dyDescent="0.2"/>
    <row r="9019" s="327" customFormat="1" x14ac:dyDescent="0.2"/>
    <row r="9020" s="327" customFormat="1" x14ac:dyDescent="0.2"/>
    <row r="9021" s="327" customFormat="1" x14ac:dyDescent="0.2"/>
    <row r="9022" s="327" customFormat="1" x14ac:dyDescent="0.2"/>
    <row r="9023" s="327" customFormat="1" x14ac:dyDescent="0.2"/>
    <row r="9024" s="327" customFormat="1" x14ac:dyDescent="0.2"/>
    <row r="9025" s="327" customFormat="1" x14ac:dyDescent="0.2"/>
    <row r="9026" s="327" customFormat="1" x14ac:dyDescent="0.2"/>
    <row r="9027" s="327" customFormat="1" x14ac:dyDescent="0.2"/>
    <row r="9028" s="327" customFormat="1" x14ac:dyDescent="0.2"/>
    <row r="9029" s="327" customFormat="1" x14ac:dyDescent="0.2"/>
    <row r="9030" s="327" customFormat="1" x14ac:dyDescent="0.2"/>
    <row r="9031" s="327" customFormat="1" x14ac:dyDescent="0.2"/>
    <row r="9032" s="327" customFormat="1" x14ac:dyDescent="0.2"/>
    <row r="9033" s="327" customFormat="1" x14ac:dyDescent="0.2"/>
    <row r="9034" s="327" customFormat="1" x14ac:dyDescent="0.2"/>
    <row r="9035" s="327" customFormat="1" x14ac:dyDescent="0.2"/>
    <row r="9036" s="327" customFormat="1" x14ac:dyDescent="0.2"/>
    <row r="9037" s="327" customFormat="1" x14ac:dyDescent="0.2"/>
    <row r="9038" s="327" customFormat="1" x14ac:dyDescent="0.2"/>
    <row r="9039" s="327" customFormat="1" x14ac:dyDescent="0.2"/>
    <row r="9040" s="327" customFormat="1" x14ac:dyDescent="0.2"/>
    <row r="9041" s="327" customFormat="1" x14ac:dyDescent="0.2"/>
    <row r="9042" s="327" customFormat="1" x14ac:dyDescent="0.2"/>
    <row r="9043" s="327" customFormat="1" x14ac:dyDescent="0.2"/>
    <row r="9044" s="327" customFormat="1" x14ac:dyDescent="0.2"/>
    <row r="9045" s="327" customFormat="1" x14ac:dyDescent="0.2"/>
    <row r="9046" s="327" customFormat="1" x14ac:dyDescent="0.2"/>
    <row r="9047" s="327" customFormat="1" x14ac:dyDescent="0.2"/>
    <row r="9048" s="327" customFormat="1" x14ac:dyDescent="0.2"/>
    <row r="9049" s="327" customFormat="1" x14ac:dyDescent="0.2"/>
    <row r="9050" s="327" customFormat="1" x14ac:dyDescent="0.2"/>
    <row r="9051" s="327" customFormat="1" x14ac:dyDescent="0.2"/>
    <row r="9052" s="327" customFormat="1" x14ac:dyDescent="0.2"/>
    <row r="9053" s="327" customFormat="1" x14ac:dyDescent="0.2"/>
    <row r="9054" s="327" customFormat="1" x14ac:dyDescent="0.2"/>
    <row r="9055" s="327" customFormat="1" x14ac:dyDescent="0.2"/>
    <row r="9056" s="327" customFormat="1" x14ac:dyDescent="0.2"/>
    <row r="9057" s="327" customFormat="1" x14ac:dyDescent="0.2"/>
    <row r="9058" s="327" customFormat="1" x14ac:dyDescent="0.2"/>
    <row r="9059" s="327" customFormat="1" x14ac:dyDescent="0.2"/>
    <row r="9060" s="327" customFormat="1" x14ac:dyDescent="0.2"/>
    <row r="9061" s="327" customFormat="1" x14ac:dyDescent="0.2"/>
    <row r="9062" s="327" customFormat="1" x14ac:dyDescent="0.2"/>
    <row r="9063" s="327" customFormat="1" x14ac:dyDescent="0.2"/>
    <row r="9064" s="327" customFormat="1" x14ac:dyDescent="0.2"/>
    <row r="9065" s="327" customFormat="1" x14ac:dyDescent="0.2"/>
    <row r="9066" s="327" customFormat="1" x14ac:dyDescent="0.2"/>
    <row r="9067" s="327" customFormat="1" x14ac:dyDescent="0.2"/>
    <row r="9068" s="327" customFormat="1" x14ac:dyDescent="0.2"/>
    <row r="9069" s="327" customFormat="1" x14ac:dyDescent="0.2"/>
    <row r="9070" s="327" customFormat="1" x14ac:dyDescent="0.2"/>
    <row r="9071" s="327" customFormat="1" x14ac:dyDescent="0.2"/>
    <row r="9072" s="327" customFormat="1" x14ac:dyDescent="0.2"/>
    <row r="9073" s="327" customFormat="1" x14ac:dyDescent="0.2"/>
    <row r="9074" s="327" customFormat="1" x14ac:dyDescent="0.2"/>
    <row r="9075" s="327" customFormat="1" x14ac:dyDescent="0.2"/>
    <row r="9076" s="327" customFormat="1" x14ac:dyDescent="0.2"/>
    <row r="9077" s="327" customFormat="1" x14ac:dyDescent="0.2"/>
    <row r="9078" s="327" customFormat="1" x14ac:dyDescent="0.2"/>
    <row r="9079" s="327" customFormat="1" x14ac:dyDescent="0.2"/>
    <row r="9080" s="327" customFormat="1" x14ac:dyDescent="0.2"/>
    <row r="9081" s="327" customFormat="1" x14ac:dyDescent="0.2"/>
    <row r="9082" s="327" customFormat="1" x14ac:dyDescent="0.2"/>
    <row r="9083" s="327" customFormat="1" x14ac:dyDescent="0.2"/>
    <row r="9084" s="327" customFormat="1" x14ac:dyDescent="0.2"/>
    <row r="9085" s="327" customFormat="1" x14ac:dyDescent="0.2"/>
    <row r="9086" s="327" customFormat="1" x14ac:dyDescent="0.2"/>
    <row r="9087" s="327" customFormat="1" x14ac:dyDescent="0.2"/>
    <row r="9088" s="327" customFormat="1" x14ac:dyDescent="0.2"/>
    <row r="9089" s="327" customFormat="1" x14ac:dyDescent="0.2"/>
    <row r="9090" s="327" customFormat="1" x14ac:dyDescent="0.2"/>
    <row r="9091" s="327" customFormat="1" x14ac:dyDescent="0.2"/>
    <row r="9092" s="327" customFormat="1" x14ac:dyDescent="0.2"/>
    <row r="9093" s="327" customFormat="1" x14ac:dyDescent="0.2"/>
    <row r="9094" s="327" customFormat="1" x14ac:dyDescent="0.2"/>
    <row r="9095" s="327" customFormat="1" x14ac:dyDescent="0.2"/>
    <row r="9096" s="327" customFormat="1" x14ac:dyDescent="0.2"/>
    <row r="9097" s="327" customFormat="1" x14ac:dyDescent="0.2"/>
    <row r="9098" s="327" customFormat="1" x14ac:dyDescent="0.2"/>
    <row r="9099" s="327" customFormat="1" x14ac:dyDescent="0.2"/>
    <row r="9100" s="327" customFormat="1" x14ac:dyDescent="0.2"/>
    <row r="9101" s="327" customFormat="1" x14ac:dyDescent="0.2"/>
    <row r="9102" s="327" customFormat="1" x14ac:dyDescent="0.2"/>
    <row r="9103" s="327" customFormat="1" x14ac:dyDescent="0.2"/>
    <row r="9104" s="327" customFormat="1" x14ac:dyDescent="0.2"/>
    <row r="9105" s="327" customFormat="1" x14ac:dyDescent="0.2"/>
    <row r="9106" s="327" customFormat="1" x14ac:dyDescent="0.2"/>
    <row r="9107" s="327" customFormat="1" x14ac:dyDescent="0.2"/>
    <row r="9108" s="327" customFormat="1" x14ac:dyDescent="0.2"/>
    <row r="9109" s="327" customFormat="1" x14ac:dyDescent="0.2"/>
    <row r="9110" s="327" customFormat="1" x14ac:dyDescent="0.2"/>
    <row r="9111" s="327" customFormat="1" x14ac:dyDescent="0.2"/>
    <row r="9112" s="327" customFormat="1" x14ac:dyDescent="0.2"/>
    <row r="9113" s="327" customFormat="1" x14ac:dyDescent="0.2"/>
    <row r="9114" s="327" customFormat="1" x14ac:dyDescent="0.2"/>
    <row r="9115" s="327" customFormat="1" x14ac:dyDescent="0.2"/>
    <row r="9116" s="327" customFormat="1" x14ac:dyDescent="0.2"/>
    <row r="9117" s="327" customFormat="1" x14ac:dyDescent="0.2"/>
    <row r="9118" s="327" customFormat="1" x14ac:dyDescent="0.2"/>
    <row r="9119" s="327" customFormat="1" x14ac:dyDescent="0.2"/>
    <row r="9120" s="327" customFormat="1" x14ac:dyDescent="0.2"/>
    <row r="9121" s="327" customFormat="1" x14ac:dyDescent="0.2"/>
    <row r="9122" s="327" customFormat="1" x14ac:dyDescent="0.2"/>
    <row r="9123" s="327" customFormat="1" x14ac:dyDescent="0.2"/>
    <row r="9124" s="327" customFormat="1" x14ac:dyDescent="0.2"/>
    <row r="9125" s="327" customFormat="1" x14ac:dyDescent="0.2"/>
    <row r="9126" s="327" customFormat="1" x14ac:dyDescent="0.2"/>
    <row r="9127" s="327" customFormat="1" x14ac:dyDescent="0.2"/>
    <row r="9128" s="327" customFormat="1" x14ac:dyDescent="0.2"/>
    <row r="9129" s="327" customFormat="1" x14ac:dyDescent="0.2"/>
    <row r="9130" s="327" customFormat="1" x14ac:dyDescent="0.2"/>
    <row r="9131" s="327" customFormat="1" x14ac:dyDescent="0.2"/>
    <row r="9132" s="327" customFormat="1" x14ac:dyDescent="0.2"/>
    <row r="9133" s="327" customFormat="1" x14ac:dyDescent="0.2"/>
    <row r="9134" s="327" customFormat="1" x14ac:dyDescent="0.2"/>
    <row r="9135" s="327" customFormat="1" x14ac:dyDescent="0.2"/>
    <row r="9136" s="327" customFormat="1" x14ac:dyDescent="0.2"/>
    <row r="9137" s="327" customFormat="1" x14ac:dyDescent="0.2"/>
    <row r="9138" s="327" customFormat="1" x14ac:dyDescent="0.2"/>
    <row r="9139" s="327" customFormat="1" x14ac:dyDescent="0.2"/>
    <row r="9140" s="327" customFormat="1" x14ac:dyDescent="0.2"/>
    <row r="9141" s="327" customFormat="1" x14ac:dyDescent="0.2"/>
    <row r="9142" s="327" customFormat="1" x14ac:dyDescent="0.2"/>
    <row r="9143" s="327" customFormat="1" x14ac:dyDescent="0.2"/>
    <row r="9144" s="327" customFormat="1" x14ac:dyDescent="0.2"/>
    <row r="9145" s="327" customFormat="1" x14ac:dyDescent="0.2"/>
    <row r="9146" s="327" customFormat="1" x14ac:dyDescent="0.2"/>
    <row r="9147" s="327" customFormat="1" x14ac:dyDescent="0.2"/>
    <row r="9148" s="327" customFormat="1" x14ac:dyDescent="0.2"/>
    <row r="9149" s="327" customFormat="1" x14ac:dyDescent="0.2"/>
    <row r="9150" s="327" customFormat="1" x14ac:dyDescent="0.2"/>
    <row r="9151" s="327" customFormat="1" x14ac:dyDescent="0.2"/>
    <row r="9152" s="327" customFormat="1" x14ac:dyDescent="0.2"/>
    <row r="9153" s="327" customFormat="1" x14ac:dyDescent="0.2"/>
    <row r="9154" s="327" customFormat="1" x14ac:dyDescent="0.2"/>
    <row r="9155" s="327" customFormat="1" x14ac:dyDescent="0.2"/>
    <row r="9156" s="327" customFormat="1" x14ac:dyDescent="0.2"/>
    <row r="9157" s="327" customFormat="1" x14ac:dyDescent="0.2"/>
    <row r="9158" s="327" customFormat="1" x14ac:dyDescent="0.2"/>
    <row r="9159" s="327" customFormat="1" x14ac:dyDescent="0.2"/>
    <row r="9160" s="327" customFormat="1" x14ac:dyDescent="0.2"/>
    <row r="9161" s="327" customFormat="1" x14ac:dyDescent="0.2"/>
    <row r="9162" s="327" customFormat="1" x14ac:dyDescent="0.2"/>
    <row r="9163" s="327" customFormat="1" x14ac:dyDescent="0.2"/>
    <row r="9164" s="327" customFormat="1" x14ac:dyDescent="0.2"/>
    <row r="9165" s="327" customFormat="1" x14ac:dyDescent="0.2"/>
    <row r="9166" s="327" customFormat="1" x14ac:dyDescent="0.2"/>
    <row r="9167" s="327" customFormat="1" x14ac:dyDescent="0.2"/>
    <row r="9168" s="327" customFormat="1" x14ac:dyDescent="0.2"/>
    <row r="9169" s="327" customFormat="1" x14ac:dyDescent="0.2"/>
    <row r="9170" s="327" customFormat="1" x14ac:dyDescent="0.2"/>
    <row r="9171" s="327" customFormat="1" x14ac:dyDescent="0.2"/>
    <row r="9172" s="327" customFormat="1" x14ac:dyDescent="0.2"/>
    <row r="9173" s="327" customFormat="1" x14ac:dyDescent="0.2"/>
    <row r="9174" s="327" customFormat="1" x14ac:dyDescent="0.2"/>
    <row r="9175" s="327" customFormat="1" x14ac:dyDescent="0.2"/>
    <row r="9176" s="327" customFormat="1" x14ac:dyDescent="0.2"/>
    <row r="9177" s="327" customFormat="1" x14ac:dyDescent="0.2"/>
    <row r="9178" s="327" customFormat="1" x14ac:dyDescent="0.2"/>
    <row r="9179" s="327" customFormat="1" x14ac:dyDescent="0.2"/>
    <row r="9180" s="327" customFormat="1" x14ac:dyDescent="0.2"/>
    <row r="9181" s="327" customFormat="1" x14ac:dyDescent="0.2"/>
    <row r="9182" s="327" customFormat="1" x14ac:dyDescent="0.2"/>
    <row r="9183" s="327" customFormat="1" x14ac:dyDescent="0.2"/>
    <row r="9184" s="327" customFormat="1" x14ac:dyDescent="0.2"/>
    <row r="9185" s="327" customFormat="1" x14ac:dyDescent="0.2"/>
    <row r="9186" s="327" customFormat="1" x14ac:dyDescent="0.2"/>
    <row r="9187" s="327" customFormat="1" x14ac:dyDescent="0.2"/>
    <row r="9188" s="327" customFormat="1" x14ac:dyDescent="0.2"/>
    <row r="9189" s="327" customFormat="1" x14ac:dyDescent="0.2"/>
    <row r="9190" s="327" customFormat="1" x14ac:dyDescent="0.2"/>
    <row r="9191" s="327" customFormat="1" x14ac:dyDescent="0.2"/>
    <row r="9192" s="327" customFormat="1" x14ac:dyDescent="0.2"/>
    <row r="9193" s="327" customFormat="1" x14ac:dyDescent="0.2"/>
    <row r="9194" s="327" customFormat="1" x14ac:dyDescent="0.2"/>
    <row r="9195" s="327" customFormat="1" x14ac:dyDescent="0.2"/>
    <row r="9196" s="327" customFormat="1" x14ac:dyDescent="0.2"/>
    <row r="9197" s="327" customFormat="1" x14ac:dyDescent="0.2"/>
    <row r="9198" s="327" customFormat="1" x14ac:dyDescent="0.2"/>
    <row r="9199" s="327" customFormat="1" x14ac:dyDescent="0.2"/>
    <row r="9200" s="327" customFormat="1" x14ac:dyDescent="0.2"/>
    <row r="9201" s="327" customFormat="1" x14ac:dyDescent="0.2"/>
    <row r="9202" s="327" customFormat="1" x14ac:dyDescent="0.2"/>
    <row r="9203" s="327" customFormat="1" x14ac:dyDescent="0.2"/>
    <row r="9204" s="327" customFormat="1" x14ac:dyDescent="0.2"/>
    <row r="9205" s="327" customFormat="1" x14ac:dyDescent="0.2"/>
    <row r="9206" s="327" customFormat="1" x14ac:dyDescent="0.2"/>
    <row r="9207" s="327" customFormat="1" x14ac:dyDescent="0.2"/>
    <row r="9208" s="327" customFormat="1" x14ac:dyDescent="0.2"/>
    <row r="9209" s="327" customFormat="1" x14ac:dyDescent="0.2"/>
    <row r="9210" s="327" customFormat="1" x14ac:dyDescent="0.2"/>
    <row r="9211" s="327" customFormat="1" x14ac:dyDescent="0.2"/>
    <row r="9212" s="327" customFormat="1" x14ac:dyDescent="0.2"/>
    <row r="9213" s="327" customFormat="1" x14ac:dyDescent="0.2"/>
    <row r="9214" s="327" customFormat="1" x14ac:dyDescent="0.2"/>
    <row r="9215" s="327" customFormat="1" x14ac:dyDescent="0.2"/>
    <row r="9216" s="327" customFormat="1" x14ac:dyDescent="0.2"/>
    <row r="9217" s="327" customFormat="1" x14ac:dyDescent="0.2"/>
    <row r="9218" s="327" customFormat="1" x14ac:dyDescent="0.2"/>
    <row r="9219" s="327" customFormat="1" x14ac:dyDescent="0.2"/>
    <row r="9220" s="327" customFormat="1" x14ac:dyDescent="0.2"/>
    <row r="9221" s="327" customFormat="1" x14ac:dyDescent="0.2"/>
    <row r="9222" s="327" customFormat="1" x14ac:dyDescent="0.2"/>
    <row r="9223" s="327" customFormat="1" x14ac:dyDescent="0.2"/>
    <row r="9224" s="327" customFormat="1" x14ac:dyDescent="0.2"/>
    <row r="9225" s="327" customFormat="1" x14ac:dyDescent="0.2"/>
    <row r="9226" s="327" customFormat="1" x14ac:dyDescent="0.2"/>
    <row r="9227" s="327" customFormat="1" x14ac:dyDescent="0.2"/>
    <row r="9228" s="327" customFormat="1" x14ac:dyDescent="0.2"/>
    <row r="9229" s="327" customFormat="1" x14ac:dyDescent="0.2"/>
    <row r="9230" s="327" customFormat="1" x14ac:dyDescent="0.2"/>
    <row r="9231" s="327" customFormat="1" x14ac:dyDescent="0.2"/>
    <row r="9232" s="327" customFormat="1" x14ac:dyDescent="0.2"/>
    <row r="9233" s="327" customFormat="1" x14ac:dyDescent="0.2"/>
    <row r="9234" s="327" customFormat="1" x14ac:dyDescent="0.2"/>
    <row r="9235" s="327" customFormat="1" x14ac:dyDescent="0.2"/>
    <row r="9236" s="327" customFormat="1" x14ac:dyDescent="0.2"/>
    <row r="9237" s="327" customFormat="1" x14ac:dyDescent="0.2"/>
    <row r="9238" s="327" customFormat="1" x14ac:dyDescent="0.2"/>
    <row r="9239" s="327" customFormat="1" x14ac:dyDescent="0.2"/>
    <row r="9240" s="327" customFormat="1" x14ac:dyDescent="0.2"/>
    <row r="9241" s="327" customFormat="1" x14ac:dyDescent="0.2"/>
    <row r="9242" s="327" customFormat="1" x14ac:dyDescent="0.2"/>
    <row r="9243" s="327" customFormat="1" x14ac:dyDescent="0.2"/>
    <row r="9244" s="327" customFormat="1" x14ac:dyDescent="0.2"/>
    <row r="9245" s="327" customFormat="1" x14ac:dyDescent="0.2"/>
    <row r="9246" s="327" customFormat="1" x14ac:dyDescent="0.2"/>
    <row r="9247" s="327" customFormat="1" x14ac:dyDescent="0.2"/>
    <row r="9248" s="327" customFormat="1" x14ac:dyDescent="0.2"/>
    <row r="9249" s="327" customFormat="1" x14ac:dyDescent="0.2"/>
    <row r="9250" s="327" customFormat="1" x14ac:dyDescent="0.2"/>
    <row r="9251" s="327" customFormat="1" x14ac:dyDescent="0.2"/>
    <row r="9252" s="327" customFormat="1" x14ac:dyDescent="0.2"/>
    <row r="9253" s="327" customFormat="1" x14ac:dyDescent="0.2"/>
    <row r="9254" s="327" customFormat="1" x14ac:dyDescent="0.2"/>
    <row r="9255" s="327" customFormat="1" x14ac:dyDescent="0.2"/>
    <row r="9256" s="327" customFormat="1" x14ac:dyDescent="0.2"/>
    <row r="9257" s="327" customFormat="1" x14ac:dyDescent="0.2"/>
    <row r="9258" s="327" customFormat="1" x14ac:dyDescent="0.2"/>
    <row r="9259" s="327" customFormat="1" x14ac:dyDescent="0.2"/>
    <row r="9260" s="327" customFormat="1" x14ac:dyDescent="0.2"/>
    <row r="9261" s="327" customFormat="1" x14ac:dyDescent="0.2"/>
    <row r="9262" s="327" customFormat="1" x14ac:dyDescent="0.2"/>
    <row r="9263" s="327" customFormat="1" x14ac:dyDescent="0.2"/>
    <row r="9264" s="327" customFormat="1" x14ac:dyDescent="0.2"/>
    <row r="9265" s="327" customFormat="1" x14ac:dyDescent="0.2"/>
    <row r="9266" s="327" customFormat="1" x14ac:dyDescent="0.2"/>
    <row r="9267" s="327" customFormat="1" x14ac:dyDescent="0.2"/>
    <row r="9268" s="327" customFormat="1" x14ac:dyDescent="0.2"/>
    <row r="9269" s="327" customFormat="1" x14ac:dyDescent="0.2"/>
    <row r="9270" s="327" customFormat="1" x14ac:dyDescent="0.2"/>
    <row r="9271" s="327" customFormat="1" x14ac:dyDescent="0.2"/>
    <row r="9272" s="327" customFormat="1" x14ac:dyDescent="0.2"/>
    <row r="9273" s="327" customFormat="1" x14ac:dyDescent="0.2"/>
    <row r="9274" s="327" customFormat="1" x14ac:dyDescent="0.2"/>
    <row r="9275" s="327" customFormat="1" x14ac:dyDescent="0.2"/>
    <row r="9276" s="327" customFormat="1" x14ac:dyDescent="0.2"/>
    <row r="9277" s="327" customFormat="1" x14ac:dyDescent="0.2"/>
    <row r="9278" s="327" customFormat="1" x14ac:dyDescent="0.2"/>
    <row r="9279" s="327" customFormat="1" x14ac:dyDescent="0.2"/>
    <row r="9280" s="327" customFormat="1" x14ac:dyDescent="0.2"/>
    <row r="9281" s="327" customFormat="1" x14ac:dyDescent="0.2"/>
    <row r="9282" s="327" customFormat="1" x14ac:dyDescent="0.2"/>
    <row r="9283" s="327" customFormat="1" x14ac:dyDescent="0.2"/>
    <row r="9284" s="327" customFormat="1" x14ac:dyDescent="0.2"/>
    <row r="9285" s="327" customFormat="1" x14ac:dyDescent="0.2"/>
    <row r="9286" s="327" customFormat="1" x14ac:dyDescent="0.2"/>
    <row r="9287" s="327" customFormat="1" x14ac:dyDescent="0.2"/>
    <row r="9288" s="327" customFormat="1" x14ac:dyDescent="0.2"/>
    <row r="9289" s="327" customFormat="1" x14ac:dyDescent="0.2"/>
    <row r="9290" s="327" customFormat="1" x14ac:dyDescent="0.2"/>
    <row r="9291" s="327" customFormat="1" x14ac:dyDescent="0.2"/>
    <row r="9292" s="327" customFormat="1" x14ac:dyDescent="0.2"/>
    <row r="9293" s="327" customFormat="1" x14ac:dyDescent="0.2"/>
    <row r="9294" s="327" customFormat="1" x14ac:dyDescent="0.2"/>
    <row r="9295" s="327" customFormat="1" x14ac:dyDescent="0.2"/>
    <row r="9296" s="327" customFormat="1" x14ac:dyDescent="0.2"/>
    <row r="9297" s="327" customFormat="1" x14ac:dyDescent="0.2"/>
    <row r="9298" s="327" customFormat="1" x14ac:dyDescent="0.2"/>
    <row r="9299" s="327" customFormat="1" x14ac:dyDescent="0.2"/>
    <row r="9300" s="327" customFormat="1" x14ac:dyDescent="0.2"/>
    <row r="9301" s="327" customFormat="1" x14ac:dyDescent="0.2"/>
    <row r="9302" s="327" customFormat="1" x14ac:dyDescent="0.2"/>
    <row r="9303" s="327" customFormat="1" x14ac:dyDescent="0.2"/>
    <row r="9304" s="327" customFormat="1" x14ac:dyDescent="0.2"/>
    <row r="9305" s="327" customFormat="1" x14ac:dyDescent="0.2"/>
    <row r="9306" s="327" customFormat="1" x14ac:dyDescent="0.2"/>
    <row r="9307" s="327" customFormat="1" x14ac:dyDescent="0.2"/>
    <row r="9308" s="327" customFormat="1" x14ac:dyDescent="0.2"/>
    <row r="9309" s="327" customFormat="1" x14ac:dyDescent="0.2"/>
    <row r="9310" s="327" customFormat="1" x14ac:dyDescent="0.2"/>
    <row r="9311" s="327" customFormat="1" x14ac:dyDescent="0.2"/>
    <row r="9312" s="327" customFormat="1" x14ac:dyDescent="0.2"/>
    <row r="9313" s="327" customFormat="1" x14ac:dyDescent="0.2"/>
    <row r="9314" s="327" customFormat="1" x14ac:dyDescent="0.2"/>
    <row r="9315" s="327" customFormat="1" x14ac:dyDescent="0.2"/>
    <row r="9316" s="327" customFormat="1" x14ac:dyDescent="0.2"/>
    <row r="9317" s="327" customFormat="1" x14ac:dyDescent="0.2"/>
    <row r="9318" s="327" customFormat="1" x14ac:dyDescent="0.2"/>
    <row r="9319" s="327" customFormat="1" x14ac:dyDescent="0.2"/>
    <row r="9320" s="327" customFormat="1" x14ac:dyDescent="0.2"/>
    <row r="9321" s="327" customFormat="1" x14ac:dyDescent="0.2"/>
    <row r="9322" s="327" customFormat="1" x14ac:dyDescent="0.2"/>
    <row r="9323" s="327" customFormat="1" x14ac:dyDescent="0.2"/>
    <row r="9324" s="327" customFormat="1" x14ac:dyDescent="0.2"/>
    <row r="9325" s="327" customFormat="1" x14ac:dyDescent="0.2"/>
    <row r="9326" s="327" customFormat="1" x14ac:dyDescent="0.2"/>
    <row r="9327" s="327" customFormat="1" x14ac:dyDescent="0.2"/>
    <row r="9328" s="327" customFormat="1" x14ac:dyDescent="0.2"/>
    <row r="9329" s="327" customFormat="1" x14ac:dyDescent="0.2"/>
    <row r="9330" s="327" customFormat="1" x14ac:dyDescent="0.2"/>
    <row r="9331" s="327" customFormat="1" x14ac:dyDescent="0.2"/>
    <row r="9332" s="327" customFormat="1" x14ac:dyDescent="0.2"/>
    <row r="9333" s="327" customFormat="1" x14ac:dyDescent="0.2"/>
    <row r="9334" s="327" customFormat="1" x14ac:dyDescent="0.2"/>
    <row r="9335" s="327" customFormat="1" x14ac:dyDescent="0.2"/>
    <row r="9336" s="327" customFormat="1" x14ac:dyDescent="0.2"/>
    <row r="9337" s="327" customFormat="1" x14ac:dyDescent="0.2"/>
    <row r="9338" s="327" customFormat="1" x14ac:dyDescent="0.2"/>
    <row r="9339" s="327" customFormat="1" x14ac:dyDescent="0.2"/>
    <row r="9340" s="327" customFormat="1" x14ac:dyDescent="0.2"/>
    <row r="9341" s="327" customFormat="1" x14ac:dyDescent="0.2"/>
    <row r="9342" s="327" customFormat="1" x14ac:dyDescent="0.2"/>
    <row r="9343" s="327" customFormat="1" x14ac:dyDescent="0.2"/>
    <row r="9344" s="327" customFormat="1" x14ac:dyDescent="0.2"/>
    <row r="9345" s="327" customFormat="1" x14ac:dyDescent="0.2"/>
    <row r="9346" s="327" customFormat="1" x14ac:dyDescent="0.2"/>
    <row r="9347" s="327" customFormat="1" x14ac:dyDescent="0.2"/>
    <row r="9348" s="327" customFormat="1" x14ac:dyDescent="0.2"/>
    <row r="9349" s="327" customFormat="1" x14ac:dyDescent="0.2"/>
    <row r="9350" s="327" customFormat="1" x14ac:dyDescent="0.2"/>
    <row r="9351" s="327" customFormat="1" x14ac:dyDescent="0.2"/>
    <row r="9352" s="327" customFormat="1" x14ac:dyDescent="0.2"/>
    <row r="9353" s="327" customFormat="1" x14ac:dyDescent="0.2"/>
    <row r="9354" s="327" customFormat="1" x14ac:dyDescent="0.2"/>
    <row r="9355" s="327" customFormat="1" x14ac:dyDescent="0.2"/>
    <row r="9356" s="327" customFormat="1" x14ac:dyDescent="0.2"/>
    <row r="9357" s="327" customFormat="1" x14ac:dyDescent="0.2"/>
    <row r="9358" s="327" customFormat="1" x14ac:dyDescent="0.2"/>
    <row r="9359" s="327" customFormat="1" x14ac:dyDescent="0.2"/>
    <row r="9360" s="327" customFormat="1" x14ac:dyDescent="0.2"/>
    <row r="9361" s="327" customFormat="1" x14ac:dyDescent="0.2"/>
    <row r="9362" s="327" customFormat="1" x14ac:dyDescent="0.2"/>
    <row r="9363" s="327" customFormat="1" x14ac:dyDescent="0.2"/>
    <row r="9364" s="327" customFormat="1" x14ac:dyDescent="0.2"/>
    <row r="9365" s="327" customFormat="1" x14ac:dyDescent="0.2"/>
    <row r="9366" s="327" customFormat="1" x14ac:dyDescent="0.2"/>
    <row r="9367" s="327" customFormat="1" x14ac:dyDescent="0.2"/>
    <row r="9368" s="327" customFormat="1" x14ac:dyDescent="0.2"/>
    <row r="9369" s="327" customFormat="1" x14ac:dyDescent="0.2"/>
    <row r="9370" s="327" customFormat="1" x14ac:dyDescent="0.2"/>
    <row r="9371" s="327" customFormat="1" x14ac:dyDescent="0.2"/>
    <row r="9372" s="327" customFormat="1" x14ac:dyDescent="0.2"/>
    <row r="9373" s="327" customFormat="1" x14ac:dyDescent="0.2"/>
    <row r="9374" s="327" customFormat="1" x14ac:dyDescent="0.2"/>
    <row r="9375" s="327" customFormat="1" x14ac:dyDescent="0.2"/>
    <row r="9376" s="327" customFormat="1" x14ac:dyDescent="0.2"/>
    <row r="9377" s="327" customFormat="1" x14ac:dyDescent="0.2"/>
    <row r="9378" s="327" customFormat="1" x14ac:dyDescent="0.2"/>
    <row r="9379" s="327" customFormat="1" x14ac:dyDescent="0.2"/>
    <row r="9380" s="327" customFormat="1" x14ac:dyDescent="0.2"/>
    <row r="9381" s="327" customFormat="1" x14ac:dyDescent="0.2"/>
    <row r="9382" s="327" customFormat="1" x14ac:dyDescent="0.2"/>
    <row r="9383" s="327" customFormat="1" x14ac:dyDescent="0.2"/>
    <row r="9384" s="327" customFormat="1" x14ac:dyDescent="0.2"/>
    <row r="9385" s="327" customFormat="1" x14ac:dyDescent="0.2"/>
    <row r="9386" s="327" customFormat="1" x14ac:dyDescent="0.2"/>
    <row r="9387" s="327" customFormat="1" x14ac:dyDescent="0.2"/>
    <row r="9388" s="327" customFormat="1" x14ac:dyDescent="0.2"/>
    <row r="9389" s="327" customFormat="1" x14ac:dyDescent="0.2"/>
    <row r="9390" s="327" customFormat="1" x14ac:dyDescent="0.2"/>
    <row r="9391" s="327" customFormat="1" x14ac:dyDescent="0.2"/>
    <row r="9392" s="327" customFormat="1" x14ac:dyDescent="0.2"/>
    <row r="9393" s="327" customFormat="1" x14ac:dyDescent="0.2"/>
    <row r="9394" s="327" customFormat="1" x14ac:dyDescent="0.2"/>
    <row r="9395" s="327" customFormat="1" x14ac:dyDescent="0.2"/>
    <row r="9396" s="327" customFormat="1" x14ac:dyDescent="0.2"/>
    <row r="9397" s="327" customFormat="1" x14ac:dyDescent="0.2"/>
    <row r="9398" s="327" customFormat="1" x14ac:dyDescent="0.2"/>
    <row r="9399" s="327" customFormat="1" x14ac:dyDescent="0.2"/>
    <row r="9400" s="327" customFormat="1" x14ac:dyDescent="0.2"/>
    <row r="9401" s="327" customFormat="1" x14ac:dyDescent="0.2"/>
    <row r="9402" s="327" customFormat="1" x14ac:dyDescent="0.2"/>
    <row r="9403" s="327" customFormat="1" x14ac:dyDescent="0.2"/>
    <row r="9404" s="327" customFormat="1" x14ac:dyDescent="0.2"/>
    <row r="9405" s="327" customFormat="1" x14ac:dyDescent="0.2"/>
    <row r="9406" s="327" customFormat="1" x14ac:dyDescent="0.2"/>
    <row r="9407" s="327" customFormat="1" x14ac:dyDescent="0.2"/>
    <row r="9408" s="327" customFormat="1" x14ac:dyDescent="0.2"/>
    <row r="9409" s="327" customFormat="1" x14ac:dyDescent="0.2"/>
    <row r="9410" s="327" customFormat="1" x14ac:dyDescent="0.2"/>
    <row r="9411" s="327" customFormat="1" x14ac:dyDescent="0.2"/>
    <row r="9412" s="327" customFormat="1" x14ac:dyDescent="0.2"/>
    <row r="9413" s="327" customFormat="1" x14ac:dyDescent="0.2"/>
    <row r="9414" s="327" customFormat="1" x14ac:dyDescent="0.2"/>
    <row r="9415" s="327" customFormat="1" x14ac:dyDescent="0.2"/>
    <row r="9416" s="327" customFormat="1" x14ac:dyDescent="0.2"/>
    <row r="9417" s="327" customFormat="1" x14ac:dyDescent="0.2"/>
    <row r="9418" s="327" customFormat="1" x14ac:dyDescent="0.2"/>
    <row r="9419" s="327" customFormat="1" x14ac:dyDescent="0.2"/>
    <row r="9420" s="327" customFormat="1" x14ac:dyDescent="0.2"/>
    <row r="9421" s="327" customFormat="1" x14ac:dyDescent="0.2"/>
    <row r="9422" s="327" customFormat="1" x14ac:dyDescent="0.2"/>
    <row r="9423" s="327" customFormat="1" x14ac:dyDescent="0.2"/>
    <row r="9424" s="327" customFormat="1" x14ac:dyDescent="0.2"/>
    <row r="9425" s="327" customFormat="1" x14ac:dyDescent="0.2"/>
    <row r="9426" s="327" customFormat="1" x14ac:dyDescent="0.2"/>
    <row r="9427" s="327" customFormat="1" x14ac:dyDescent="0.2"/>
    <row r="9428" s="327" customFormat="1" x14ac:dyDescent="0.2"/>
    <row r="9429" s="327" customFormat="1" x14ac:dyDescent="0.2"/>
    <row r="9430" s="327" customFormat="1" x14ac:dyDescent="0.2"/>
    <row r="9431" s="327" customFormat="1" x14ac:dyDescent="0.2"/>
    <row r="9432" s="327" customFormat="1" x14ac:dyDescent="0.2"/>
    <row r="9433" s="327" customFormat="1" x14ac:dyDescent="0.2"/>
    <row r="9434" s="327" customFormat="1" x14ac:dyDescent="0.2"/>
    <row r="9435" s="327" customFormat="1" x14ac:dyDescent="0.2"/>
    <row r="9436" s="327" customFormat="1" x14ac:dyDescent="0.2"/>
    <row r="9437" s="327" customFormat="1" x14ac:dyDescent="0.2"/>
    <row r="9438" s="327" customFormat="1" x14ac:dyDescent="0.2"/>
    <row r="9439" s="327" customFormat="1" x14ac:dyDescent="0.2"/>
    <row r="9440" s="327" customFormat="1" x14ac:dyDescent="0.2"/>
    <row r="9441" s="327" customFormat="1" x14ac:dyDescent="0.2"/>
    <row r="9442" s="327" customFormat="1" x14ac:dyDescent="0.2"/>
    <row r="9443" s="327" customFormat="1" x14ac:dyDescent="0.2"/>
    <row r="9444" s="327" customFormat="1" x14ac:dyDescent="0.2"/>
    <row r="9445" s="327" customFormat="1" x14ac:dyDescent="0.2"/>
    <row r="9446" s="327" customFormat="1" x14ac:dyDescent="0.2"/>
    <row r="9447" s="327" customFormat="1" x14ac:dyDescent="0.2"/>
    <row r="9448" s="327" customFormat="1" x14ac:dyDescent="0.2"/>
    <row r="9449" s="327" customFormat="1" x14ac:dyDescent="0.2"/>
    <row r="9450" s="327" customFormat="1" x14ac:dyDescent="0.2"/>
    <row r="9451" s="327" customFormat="1" x14ac:dyDescent="0.2"/>
    <row r="9452" s="327" customFormat="1" x14ac:dyDescent="0.2"/>
    <row r="9453" s="327" customFormat="1" x14ac:dyDescent="0.2"/>
    <row r="9454" s="327" customFormat="1" x14ac:dyDescent="0.2"/>
    <row r="9455" s="327" customFormat="1" x14ac:dyDescent="0.2"/>
    <row r="9456" s="327" customFormat="1" x14ac:dyDescent="0.2"/>
    <row r="9457" s="327" customFormat="1" x14ac:dyDescent="0.2"/>
    <row r="9458" s="327" customFormat="1" x14ac:dyDescent="0.2"/>
    <row r="9459" s="327" customFormat="1" x14ac:dyDescent="0.2"/>
    <row r="9460" s="327" customFormat="1" x14ac:dyDescent="0.2"/>
    <row r="9461" s="327" customFormat="1" x14ac:dyDescent="0.2"/>
    <row r="9462" s="327" customFormat="1" x14ac:dyDescent="0.2"/>
    <row r="9463" s="327" customFormat="1" x14ac:dyDescent="0.2"/>
    <row r="9464" s="327" customFormat="1" x14ac:dyDescent="0.2"/>
    <row r="9465" s="327" customFormat="1" x14ac:dyDescent="0.2"/>
    <row r="9466" s="327" customFormat="1" x14ac:dyDescent="0.2"/>
    <row r="9467" s="327" customFormat="1" x14ac:dyDescent="0.2"/>
    <row r="9468" s="327" customFormat="1" x14ac:dyDescent="0.2"/>
    <row r="9469" s="327" customFormat="1" x14ac:dyDescent="0.2"/>
    <row r="9470" s="327" customFormat="1" x14ac:dyDescent="0.2"/>
    <row r="9471" s="327" customFormat="1" x14ac:dyDescent="0.2"/>
    <row r="9472" s="327" customFormat="1" x14ac:dyDescent="0.2"/>
    <row r="9473" s="327" customFormat="1" x14ac:dyDescent="0.2"/>
    <row r="9474" s="327" customFormat="1" x14ac:dyDescent="0.2"/>
    <row r="9475" s="327" customFormat="1" x14ac:dyDescent="0.2"/>
    <row r="9476" s="327" customFormat="1" x14ac:dyDescent="0.2"/>
    <row r="9477" s="327" customFormat="1" x14ac:dyDescent="0.2"/>
    <row r="9478" s="327" customFormat="1" x14ac:dyDescent="0.2"/>
    <row r="9479" s="327" customFormat="1" x14ac:dyDescent="0.2"/>
    <row r="9480" s="327" customFormat="1" x14ac:dyDescent="0.2"/>
    <row r="9481" s="327" customFormat="1" x14ac:dyDescent="0.2"/>
    <row r="9482" s="327" customFormat="1" x14ac:dyDescent="0.2"/>
    <row r="9483" s="327" customFormat="1" x14ac:dyDescent="0.2"/>
    <row r="9484" s="327" customFormat="1" x14ac:dyDescent="0.2"/>
    <row r="9485" s="327" customFormat="1" x14ac:dyDescent="0.2"/>
    <row r="9486" s="327" customFormat="1" x14ac:dyDescent="0.2"/>
    <row r="9487" s="327" customFormat="1" x14ac:dyDescent="0.2"/>
    <row r="9488" s="327" customFormat="1" x14ac:dyDescent="0.2"/>
    <row r="9489" s="327" customFormat="1" x14ac:dyDescent="0.2"/>
    <row r="9490" s="327" customFormat="1" x14ac:dyDescent="0.2"/>
    <row r="9491" s="327" customFormat="1" x14ac:dyDescent="0.2"/>
    <row r="9492" s="327" customFormat="1" x14ac:dyDescent="0.2"/>
    <row r="9493" s="327" customFormat="1" x14ac:dyDescent="0.2"/>
    <row r="9494" s="327" customFormat="1" x14ac:dyDescent="0.2"/>
    <row r="9495" s="327" customFormat="1" x14ac:dyDescent="0.2"/>
    <row r="9496" s="327" customFormat="1" x14ac:dyDescent="0.2"/>
    <row r="9497" s="327" customFormat="1" x14ac:dyDescent="0.2"/>
    <row r="9498" s="327" customFormat="1" x14ac:dyDescent="0.2"/>
    <row r="9499" s="327" customFormat="1" x14ac:dyDescent="0.2"/>
    <row r="9500" s="327" customFormat="1" x14ac:dyDescent="0.2"/>
    <row r="9501" s="327" customFormat="1" x14ac:dyDescent="0.2"/>
    <row r="9502" s="327" customFormat="1" x14ac:dyDescent="0.2"/>
    <row r="9503" s="327" customFormat="1" x14ac:dyDescent="0.2"/>
    <row r="9504" s="327" customFormat="1" x14ac:dyDescent="0.2"/>
    <row r="9505" s="327" customFormat="1" x14ac:dyDescent="0.2"/>
    <row r="9506" s="327" customFormat="1" x14ac:dyDescent="0.2"/>
    <row r="9507" s="327" customFormat="1" x14ac:dyDescent="0.2"/>
    <row r="9508" s="327" customFormat="1" x14ac:dyDescent="0.2"/>
    <row r="9509" s="327" customFormat="1" x14ac:dyDescent="0.2"/>
    <row r="9510" s="327" customFormat="1" x14ac:dyDescent="0.2"/>
    <row r="9511" s="327" customFormat="1" x14ac:dyDescent="0.2"/>
    <row r="9512" s="327" customFormat="1" x14ac:dyDescent="0.2"/>
    <row r="9513" s="327" customFormat="1" x14ac:dyDescent="0.2"/>
    <row r="9514" s="327" customFormat="1" x14ac:dyDescent="0.2"/>
    <row r="9515" s="327" customFormat="1" x14ac:dyDescent="0.2"/>
    <row r="9516" s="327" customFormat="1" x14ac:dyDescent="0.2"/>
    <row r="9517" s="327" customFormat="1" x14ac:dyDescent="0.2"/>
    <row r="9518" s="327" customFormat="1" x14ac:dyDescent="0.2"/>
    <row r="9519" s="327" customFormat="1" x14ac:dyDescent="0.2"/>
    <row r="9520" s="327" customFormat="1" x14ac:dyDescent="0.2"/>
    <row r="9521" s="327" customFormat="1" x14ac:dyDescent="0.2"/>
    <row r="9522" s="327" customFormat="1" x14ac:dyDescent="0.2"/>
    <row r="9523" s="327" customFormat="1" x14ac:dyDescent="0.2"/>
    <row r="9524" s="327" customFormat="1" x14ac:dyDescent="0.2"/>
    <row r="9525" s="327" customFormat="1" x14ac:dyDescent="0.2"/>
    <row r="9526" s="327" customFormat="1" x14ac:dyDescent="0.2"/>
    <row r="9527" s="327" customFormat="1" x14ac:dyDescent="0.2"/>
    <row r="9528" s="327" customFormat="1" x14ac:dyDescent="0.2"/>
    <row r="9529" s="327" customFormat="1" x14ac:dyDescent="0.2"/>
    <row r="9530" s="327" customFormat="1" x14ac:dyDescent="0.2"/>
    <row r="9531" s="327" customFormat="1" x14ac:dyDescent="0.2"/>
    <row r="9532" s="327" customFormat="1" x14ac:dyDescent="0.2"/>
    <row r="9533" s="327" customFormat="1" x14ac:dyDescent="0.2"/>
    <row r="9534" s="327" customFormat="1" x14ac:dyDescent="0.2"/>
    <row r="9535" s="327" customFormat="1" x14ac:dyDescent="0.2"/>
    <row r="9536" s="327" customFormat="1" x14ac:dyDescent="0.2"/>
    <row r="9537" s="327" customFormat="1" x14ac:dyDescent="0.2"/>
    <row r="9538" s="327" customFormat="1" x14ac:dyDescent="0.2"/>
    <row r="9539" s="327" customFormat="1" x14ac:dyDescent="0.2"/>
    <row r="9540" s="327" customFormat="1" x14ac:dyDescent="0.2"/>
    <row r="9541" s="327" customFormat="1" x14ac:dyDescent="0.2"/>
    <row r="9542" s="327" customFormat="1" x14ac:dyDescent="0.2"/>
    <row r="9543" s="327" customFormat="1" x14ac:dyDescent="0.2"/>
    <row r="9544" s="327" customFormat="1" x14ac:dyDescent="0.2"/>
    <row r="9545" s="327" customFormat="1" x14ac:dyDescent="0.2"/>
    <row r="9546" s="327" customFormat="1" x14ac:dyDescent="0.2"/>
    <row r="9547" s="327" customFormat="1" x14ac:dyDescent="0.2"/>
    <row r="9548" s="327" customFormat="1" x14ac:dyDescent="0.2"/>
    <row r="9549" s="327" customFormat="1" x14ac:dyDescent="0.2"/>
    <row r="9550" s="327" customFormat="1" x14ac:dyDescent="0.2"/>
    <row r="9551" s="327" customFormat="1" x14ac:dyDescent="0.2"/>
    <row r="9552" s="327" customFormat="1" x14ac:dyDescent="0.2"/>
    <row r="9553" s="327" customFormat="1" x14ac:dyDescent="0.2"/>
    <row r="9554" s="327" customFormat="1" x14ac:dyDescent="0.2"/>
    <row r="9555" s="327" customFormat="1" x14ac:dyDescent="0.2"/>
    <row r="9556" s="327" customFormat="1" x14ac:dyDescent="0.2"/>
    <row r="9557" s="327" customFormat="1" x14ac:dyDescent="0.2"/>
    <row r="9558" s="327" customFormat="1" x14ac:dyDescent="0.2"/>
    <row r="9559" s="327" customFormat="1" x14ac:dyDescent="0.2"/>
    <row r="9560" s="327" customFormat="1" x14ac:dyDescent="0.2"/>
    <row r="9561" s="327" customFormat="1" x14ac:dyDescent="0.2"/>
    <row r="9562" s="327" customFormat="1" x14ac:dyDescent="0.2"/>
    <row r="9563" s="327" customFormat="1" x14ac:dyDescent="0.2"/>
    <row r="9564" s="327" customFormat="1" x14ac:dyDescent="0.2"/>
    <row r="9565" s="327" customFormat="1" x14ac:dyDescent="0.2"/>
    <row r="9566" s="327" customFormat="1" x14ac:dyDescent="0.2"/>
    <row r="9567" s="327" customFormat="1" x14ac:dyDescent="0.2"/>
    <row r="9568" s="327" customFormat="1" x14ac:dyDescent="0.2"/>
    <row r="9569" s="327" customFormat="1" x14ac:dyDescent="0.2"/>
    <row r="9570" s="327" customFormat="1" x14ac:dyDescent="0.2"/>
    <row r="9571" s="327" customFormat="1" x14ac:dyDescent="0.2"/>
    <row r="9572" s="327" customFormat="1" x14ac:dyDescent="0.2"/>
    <row r="9573" s="327" customFormat="1" x14ac:dyDescent="0.2"/>
    <row r="9574" s="327" customFormat="1" x14ac:dyDescent="0.2"/>
    <row r="9575" s="327" customFormat="1" x14ac:dyDescent="0.2"/>
    <row r="9576" s="327" customFormat="1" x14ac:dyDescent="0.2"/>
    <row r="9577" s="327" customFormat="1" x14ac:dyDescent="0.2"/>
    <row r="9578" s="327" customFormat="1" x14ac:dyDescent="0.2"/>
    <row r="9579" s="327" customFormat="1" x14ac:dyDescent="0.2"/>
    <row r="9580" s="327" customFormat="1" x14ac:dyDescent="0.2"/>
    <row r="9581" s="327" customFormat="1" x14ac:dyDescent="0.2"/>
    <row r="9582" s="327" customFormat="1" x14ac:dyDescent="0.2"/>
    <row r="9583" s="327" customFormat="1" x14ac:dyDescent="0.2"/>
    <row r="9584" s="327" customFormat="1" x14ac:dyDescent="0.2"/>
    <row r="9585" s="327" customFormat="1" x14ac:dyDescent="0.2"/>
    <row r="9586" s="327" customFormat="1" x14ac:dyDescent="0.2"/>
    <row r="9587" s="327" customFormat="1" x14ac:dyDescent="0.2"/>
    <row r="9588" s="327" customFormat="1" x14ac:dyDescent="0.2"/>
    <row r="9589" s="327" customFormat="1" x14ac:dyDescent="0.2"/>
    <row r="9590" s="327" customFormat="1" x14ac:dyDescent="0.2"/>
    <row r="9591" s="327" customFormat="1" x14ac:dyDescent="0.2"/>
    <row r="9592" s="327" customFormat="1" x14ac:dyDescent="0.2"/>
    <row r="9593" s="327" customFormat="1" x14ac:dyDescent="0.2"/>
    <row r="9594" s="327" customFormat="1" x14ac:dyDescent="0.2"/>
    <row r="9595" s="327" customFormat="1" x14ac:dyDescent="0.2"/>
    <row r="9596" s="327" customFormat="1" x14ac:dyDescent="0.2"/>
    <row r="9597" s="327" customFormat="1" x14ac:dyDescent="0.2"/>
    <row r="9598" s="327" customFormat="1" x14ac:dyDescent="0.2"/>
    <row r="9599" s="327" customFormat="1" x14ac:dyDescent="0.2"/>
    <row r="9600" s="327" customFormat="1" x14ac:dyDescent="0.2"/>
    <row r="9601" s="327" customFormat="1" x14ac:dyDescent="0.2"/>
    <row r="9602" s="327" customFormat="1" x14ac:dyDescent="0.2"/>
    <row r="9603" s="327" customFormat="1" x14ac:dyDescent="0.2"/>
    <row r="9604" s="327" customFormat="1" x14ac:dyDescent="0.2"/>
    <row r="9605" s="327" customFormat="1" x14ac:dyDescent="0.2"/>
    <row r="9606" s="327" customFormat="1" x14ac:dyDescent="0.2"/>
    <row r="9607" s="327" customFormat="1" x14ac:dyDescent="0.2"/>
    <row r="9608" s="327" customFormat="1" x14ac:dyDescent="0.2"/>
    <row r="9609" s="327" customFormat="1" x14ac:dyDescent="0.2"/>
    <row r="9610" s="327" customFormat="1" x14ac:dyDescent="0.2"/>
    <row r="9611" s="327" customFormat="1" x14ac:dyDescent="0.2"/>
    <row r="9612" s="327" customFormat="1" x14ac:dyDescent="0.2"/>
    <row r="9613" s="327" customFormat="1" x14ac:dyDescent="0.2"/>
    <row r="9614" s="327" customFormat="1" x14ac:dyDescent="0.2"/>
    <row r="9615" s="327" customFormat="1" x14ac:dyDescent="0.2"/>
    <row r="9616" s="327" customFormat="1" x14ac:dyDescent="0.2"/>
    <row r="9617" s="327" customFormat="1" x14ac:dyDescent="0.2"/>
    <row r="9618" s="327" customFormat="1" x14ac:dyDescent="0.2"/>
    <row r="9619" s="327" customFormat="1" x14ac:dyDescent="0.2"/>
    <row r="9620" s="327" customFormat="1" x14ac:dyDescent="0.2"/>
    <row r="9621" s="327" customFormat="1" x14ac:dyDescent="0.2"/>
    <row r="9622" s="327" customFormat="1" x14ac:dyDescent="0.2"/>
    <row r="9623" s="327" customFormat="1" x14ac:dyDescent="0.2"/>
    <row r="9624" s="327" customFormat="1" x14ac:dyDescent="0.2"/>
    <row r="9625" s="327" customFormat="1" x14ac:dyDescent="0.2"/>
    <row r="9626" s="327" customFormat="1" x14ac:dyDescent="0.2"/>
    <row r="9627" s="327" customFormat="1" x14ac:dyDescent="0.2"/>
    <row r="9628" s="327" customFormat="1" x14ac:dyDescent="0.2"/>
    <row r="9629" s="327" customFormat="1" x14ac:dyDescent="0.2"/>
    <row r="9630" s="327" customFormat="1" x14ac:dyDescent="0.2"/>
    <row r="9631" s="327" customFormat="1" x14ac:dyDescent="0.2"/>
    <row r="9632" s="327" customFormat="1" x14ac:dyDescent="0.2"/>
    <row r="9633" s="327" customFormat="1" x14ac:dyDescent="0.2"/>
    <row r="9634" s="327" customFormat="1" x14ac:dyDescent="0.2"/>
    <row r="9635" s="327" customFormat="1" x14ac:dyDescent="0.2"/>
    <row r="9636" s="327" customFormat="1" x14ac:dyDescent="0.2"/>
    <row r="9637" s="327" customFormat="1" x14ac:dyDescent="0.2"/>
    <row r="9638" s="327" customFormat="1" x14ac:dyDescent="0.2"/>
    <row r="9639" s="327" customFormat="1" x14ac:dyDescent="0.2"/>
    <row r="9640" s="327" customFormat="1" x14ac:dyDescent="0.2"/>
    <row r="9641" s="327" customFormat="1" x14ac:dyDescent="0.2"/>
    <row r="9642" s="327" customFormat="1" x14ac:dyDescent="0.2"/>
    <row r="9643" s="327" customFormat="1" x14ac:dyDescent="0.2"/>
    <row r="9644" s="327" customFormat="1" x14ac:dyDescent="0.2"/>
    <row r="9645" s="327" customFormat="1" x14ac:dyDescent="0.2"/>
    <row r="9646" s="327" customFormat="1" x14ac:dyDescent="0.2"/>
    <row r="9647" s="327" customFormat="1" x14ac:dyDescent="0.2"/>
    <row r="9648" s="327" customFormat="1" x14ac:dyDescent="0.2"/>
    <row r="9649" s="327" customFormat="1" x14ac:dyDescent="0.2"/>
    <row r="9650" s="327" customFormat="1" x14ac:dyDescent="0.2"/>
    <row r="9651" s="327" customFormat="1" x14ac:dyDescent="0.2"/>
    <row r="9652" s="327" customFormat="1" x14ac:dyDescent="0.2"/>
    <row r="9653" s="327" customFormat="1" x14ac:dyDescent="0.2"/>
    <row r="9654" s="327" customFormat="1" x14ac:dyDescent="0.2"/>
    <row r="9655" s="327" customFormat="1" x14ac:dyDescent="0.2"/>
    <row r="9656" s="327" customFormat="1" x14ac:dyDescent="0.2"/>
    <row r="9657" s="327" customFormat="1" x14ac:dyDescent="0.2"/>
    <row r="9658" s="327" customFormat="1" x14ac:dyDescent="0.2"/>
    <row r="9659" s="327" customFormat="1" x14ac:dyDescent="0.2"/>
    <row r="9660" s="327" customFormat="1" x14ac:dyDescent="0.2"/>
    <row r="9661" s="327" customFormat="1" x14ac:dyDescent="0.2"/>
    <row r="9662" s="327" customFormat="1" x14ac:dyDescent="0.2"/>
    <row r="9663" s="327" customFormat="1" x14ac:dyDescent="0.2"/>
    <row r="9664" s="327" customFormat="1" x14ac:dyDescent="0.2"/>
    <row r="9665" s="327" customFormat="1" x14ac:dyDescent="0.2"/>
    <row r="9666" s="327" customFormat="1" x14ac:dyDescent="0.2"/>
    <row r="9667" s="327" customFormat="1" x14ac:dyDescent="0.2"/>
    <row r="9668" s="327" customFormat="1" x14ac:dyDescent="0.2"/>
    <row r="9669" s="327" customFormat="1" x14ac:dyDescent="0.2"/>
    <row r="9670" s="327" customFormat="1" x14ac:dyDescent="0.2"/>
    <row r="9671" s="327" customFormat="1" x14ac:dyDescent="0.2"/>
    <row r="9672" s="327" customFormat="1" x14ac:dyDescent="0.2"/>
    <row r="9673" s="327" customFormat="1" x14ac:dyDescent="0.2"/>
    <row r="9674" s="327" customFormat="1" x14ac:dyDescent="0.2"/>
    <row r="9675" s="327" customFormat="1" x14ac:dyDescent="0.2"/>
    <row r="9676" s="327" customFormat="1" x14ac:dyDescent="0.2"/>
    <row r="9677" s="327" customFormat="1" x14ac:dyDescent="0.2"/>
    <row r="9678" s="327" customFormat="1" x14ac:dyDescent="0.2"/>
    <row r="9679" s="327" customFormat="1" x14ac:dyDescent="0.2"/>
    <row r="9680" s="327" customFormat="1" x14ac:dyDescent="0.2"/>
    <row r="9681" s="327" customFormat="1" x14ac:dyDescent="0.2"/>
    <row r="9682" s="327" customFormat="1" x14ac:dyDescent="0.2"/>
    <row r="9683" s="327" customFormat="1" x14ac:dyDescent="0.2"/>
    <row r="9684" s="327" customFormat="1" x14ac:dyDescent="0.2"/>
    <row r="9685" s="327" customFormat="1" x14ac:dyDescent="0.2"/>
    <row r="9686" s="327" customFormat="1" x14ac:dyDescent="0.2"/>
    <row r="9687" s="327" customFormat="1" x14ac:dyDescent="0.2"/>
    <row r="9688" s="327" customFormat="1" x14ac:dyDescent="0.2"/>
    <row r="9689" s="327" customFormat="1" x14ac:dyDescent="0.2"/>
    <row r="9690" s="327" customFormat="1" x14ac:dyDescent="0.2"/>
    <row r="9691" s="327" customFormat="1" x14ac:dyDescent="0.2"/>
    <row r="9692" s="327" customFormat="1" x14ac:dyDescent="0.2"/>
    <row r="9693" s="327" customFormat="1" x14ac:dyDescent="0.2"/>
    <row r="9694" s="327" customFormat="1" x14ac:dyDescent="0.2"/>
    <row r="9695" s="327" customFormat="1" x14ac:dyDescent="0.2"/>
    <row r="9696" s="327" customFormat="1" x14ac:dyDescent="0.2"/>
    <row r="9697" s="327" customFormat="1" x14ac:dyDescent="0.2"/>
    <row r="9698" s="327" customFormat="1" x14ac:dyDescent="0.2"/>
    <row r="9699" s="327" customFormat="1" x14ac:dyDescent="0.2"/>
    <row r="9700" s="327" customFormat="1" x14ac:dyDescent="0.2"/>
    <row r="9701" s="327" customFormat="1" x14ac:dyDescent="0.2"/>
    <row r="9702" s="327" customFormat="1" x14ac:dyDescent="0.2"/>
    <row r="9703" s="327" customFormat="1" x14ac:dyDescent="0.2"/>
    <row r="9704" s="327" customFormat="1" x14ac:dyDescent="0.2"/>
    <row r="9705" s="327" customFormat="1" x14ac:dyDescent="0.2"/>
    <row r="9706" s="327" customFormat="1" x14ac:dyDescent="0.2"/>
    <row r="9707" s="327" customFormat="1" x14ac:dyDescent="0.2"/>
    <row r="9708" s="327" customFormat="1" x14ac:dyDescent="0.2"/>
    <row r="9709" s="327" customFormat="1" x14ac:dyDescent="0.2"/>
    <row r="9710" s="327" customFormat="1" x14ac:dyDescent="0.2"/>
    <row r="9711" s="327" customFormat="1" x14ac:dyDescent="0.2"/>
    <row r="9712" s="327" customFormat="1" x14ac:dyDescent="0.2"/>
    <row r="9713" s="327" customFormat="1" x14ac:dyDescent="0.2"/>
    <row r="9714" s="327" customFormat="1" x14ac:dyDescent="0.2"/>
    <row r="9715" s="327" customFormat="1" x14ac:dyDescent="0.2"/>
    <row r="9716" s="327" customFormat="1" x14ac:dyDescent="0.2"/>
    <row r="9717" s="327" customFormat="1" x14ac:dyDescent="0.2"/>
    <row r="9718" s="327" customFormat="1" x14ac:dyDescent="0.2"/>
    <row r="9719" s="327" customFormat="1" x14ac:dyDescent="0.2"/>
    <row r="9720" s="327" customFormat="1" x14ac:dyDescent="0.2"/>
    <row r="9721" s="327" customFormat="1" x14ac:dyDescent="0.2"/>
    <row r="9722" s="327" customFormat="1" x14ac:dyDescent="0.2"/>
    <row r="9723" s="327" customFormat="1" x14ac:dyDescent="0.2"/>
    <row r="9724" s="327" customFormat="1" x14ac:dyDescent="0.2"/>
    <row r="9725" s="327" customFormat="1" x14ac:dyDescent="0.2"/>
    <row r="9726" s="327" customFormat="1" x14ac:dyDescent="0.2"/>
    <row r="9727" s="327" customFormat="1" x14ac:dyDescent="0.2"/>
    <row r="9728" s="327" customFormat="1" x14ac:dyDescent="0.2"/>
    <row r="9729" s="327" customFormat="1" x14ac:dyDescent="0.2"/>
    <row r="9730" s="327" customFormat="1" x14ac:dyDescent="0.2"/>
    <row r="9731" s="327" customFormat="1" x14ac:dyDescent="0.2"/>
    <row r="9732" s="327" customFormat="1" x14ac:dyDescent="0.2"/>
    <row r="9733" s="327" customFormat="1" x14ac:dyDescent="0.2"/>
    <row r="9734" s="327" customFormat="1" x14ac:dyDescent="0.2"/>
    <row r="9735" s="327" customFormat="1" x14ac:dyDescent="0.2"/>
    <row r="9736" s="327" customFormat="1" x14ac:dyDescent="0.2"/>
    <row r="9737" s="327" customFormat="1" x14ac:dyDescent="0.2"/>
    <row r="9738" s="327" customFormat="1" x14ac:dyDescent="0.2"/>
    <row r="9739" s="327" customFormat="1" x14ac:dyDescent="0.2"/>
    <row r="9740" s="327" customFormat="1" x14ac:dyDescent="0.2"/>
    <row r="9741" s="327" customFormat="1" x14ac:dyDescent="0.2"/>
    <row r="9742" s="327" customFormat="1" x14ac:dyDescent="0.2"/>
    <row r="9743" s="327" customFormat="1" x14ac:dyDescent="0.2"/>
    <row r="9744" s="327" customFormat="1" x14ac:dyDescent="0.2"/>
    <row r="9745" s="327" customFormat="1" x14ac:dyDescent="0.2"/>
    <row r="9746" s="327" customFormat="1" x14ac:dyDescent="0.2"/>
    <row r="9747" s="327" customFormat="1" x14ac:dyDescent="0.2"/>
    <row r="9748" s="327" customFormat="1" x14ac:dyDescent="0.2"/>
    <row r="9749" s="327" customFormat="1" x14ac:dyDescent="0.2"/>
    <row r="9750" s="327" customFormat="1" x14ac:dyDescent="0.2"/>
    <row r="9751" s="327" customFormat="1" x14ac:dyDescent="0.2"/>
    <row r="9752" s="327" customFormat="1" x14ac:dyDescent="0.2"/>
    <row r="9753" s="327" customFormat="1" x14ac:dyDescent="0.2"/>
    <row r="9754" s="327" customFormat="1" x14ac:dyDescent="0.2"/>
    <row r="9755" s="327" customFormat="1" x14ac:dyDescent="0.2"/>
    <row r="9756" s="327" customFormat="1" x14ac:dyDescent="0.2"/>
    <row r="9757" s="327" customFormat="1" x14ac:dyDescent="0.2"/>
    <row r="9758" s="327" customFormat="1" x14ac:dyDescent="0.2"/>
    <row r="9759" s="327" customFormat="1" x14ac:dyDescent="0.2"/>
    <row r="9760" s="327" customFormat="1" x14ac:dyDescent="0.2"/>
    <row r="9761" s="327" customFormat="1" x14ac:dyDescent="0.2"/>
    <row r="9762" s="327" customFormat="1" x14ac:dyDescent="0.2"/>
    <row r="9763" s="327" customFormat="1" x14ac:dyDescent="0.2"/>
    <row r="9764" s="327" customFormat="1" x14ac:dyDescent="0.2"/>
    <row r="9765" s="327" customFormat="1" x14ac:dyDescent="0.2"/>
    <row r="9766" s="327" customFormat="1" x14ac:dyDescent="0.2"/>
    <row r="9767" s="327" customFormat="1" x14ac:dyDescent="0.2"/>
    <row r="9768" s="327" customFormat="1" x14ac:dyDescent="0.2"/>
    <row r="9769" s="327" customFormat="1" x14ac:dyDescent="0.2"/>
    <row r="9770" s="327" customFormat="1" x14ac:dyDescent="0.2"/>
    <row r="9771" s="327" customFormat="1" x14ac:dyDescent="0.2"/>
    <row r="9772" s="327" customFormat="1" x14ac:dyDescent="0.2"/>
    <row r="9773" s="327" customFormat="1" x14ac:dyDescent="0.2"/>
    <row r="9774" s="327" customFormat="1" x14ac:dyDescent="0.2"/>
    <row r="9775" s="327" customFormat="1" x14ac:dyDescent="0.2"/>
    <row r="9776" s="327" customFormat="1" x14ac:dyDescent="0.2"/>
    <row r="9777" s="327" customFormat="1" x14ac:dyDescent="0.2"/>
    <row r="9778" s="327" customFormat="1" x14ac:dyDescent="0.2"/>
    <row r="9779" s="327" customFormat="1" x14ac:dyDescent="0.2"/>
    <row r="9780" s="327" customFormat="1" x14ac:dyDescent="0.2"/>
    <row r="9781" s="327" customFormat="1" x14ac:dyDescent="0.2"/>
    <row r="9782" s="327" customFormat="1" x14ac:dyDescent="0.2"/>
    <row r="9783" s="327" customFormat="1" x14ac:dyDescent="0.2"/>
    <row r="9784" s="327" customFormat="1" x14ac:dyDescent="0.2"/>
    <row r="9785" s="327" customFormat="1" x14ac:dyDescent="0.2"/>
    <row r="9786" s="327" customFormat="1" x14ac:dyDescent="0.2"/>
    <row r="9787" s="327" customFormat="1" x14ac:dyDescent="0.2"/>
    <row r="9788" s="327" customFormat="1" x14ac:dyDescent="0.2"/>
    <row r="9789" s="327" customFormat="1" x14ac:dyDescent="0.2"/>
    <row r="9790" s="327" customFormat="1" x14ac:dyDescent="0.2"/>
    <row r="9791" s="327" customFormat="1" x14ac:dyDescent="0.2"/>
    <row r="9792" s="327" customFormat="1" x14ac:dyDescent="0.2"/>
    <row r="9793" s="327" customFormat="1" x14ac:dyDescent="0.2"/>
    <row r="9794" s="327" customFormat="1" x14ac:dyDescent="0.2"/>
    <row r="9795" s="327" customFormat="1" x14ac:dyDescent="0.2"/>
    <row r="9796" s="327" customFormat="1" x14ac:dyDescent="0.2"/>
    <row r="9797" s="327" customFormat="1" x14ac:dyDescent="0.2"/>
    <row r="9798" s="327" customFormat="1" x14ac:dyDescent="0.2"/>
    <row r="9799" s="327" customFormat="1" x14ac:dyDescent="0.2"/>
    <row r="9800" s="327" customFormat="1" x14ac:dyDescent="0.2"/>
    <row r="9801" s="327" customFormat="1" x14ac:dyDescent="0.2"/>
    <row r="9802" s="327" customFormat="1" x14ac:dyDescent="0.2"/>
    <row r="9803" s="327" customFormat="1" x14ac:dyDescent="0.2"/>
    <row r="9804" s="327" customFormat="1" x14ac:dyDescent="0.2"/>
    <row r="9805" s="327" customFormat="1" x14ac:dyDescent="0.2"/>
    <row r="9806" s="327" customFormat="1" x14ac:dyDescent="0.2"/>
    <row r="9807" s="327" customFormat="1" x14ac:dyDescent="0.2"/>
    <row r="9808" s="327" customFormat="1" x14ac:dyDescent="0.2"/>
    <row r="9809" s="327" customFormat="1" x14ac:dyDescent="0.2"/>
    <row r="9810" s="327" customFormat="1" x14ac:dyDescent="0.2"/>
    <row r="9811" s="327" customFormat="1" x14ac:dyDescent="0.2"/>
    <row r="9812" s="327" customFormat="1" x14ac:dyDescent="0.2"/>
    <row r="9813" s="327" customFormat="1" x14ac:dyDescent="0.2"/>
    <row r="9814" s="327" customFormat="1" x14ac:dyDescent="0.2"/>
    <row r="9815" s="327" customFormat="1" x14ac:dyDescent="0.2"/>
    <row r="9816" s="327" customFormat="1" x14ac:dyDescent="0.2"/>
    <row r="9817" s="327" customFormat="1" x14ac:dyDescent="0.2"/>
    <row r="9818" s="327" customFormat="1" x14ac:dyDescent="0.2"/>
    <row r="9819" s="327" customFormat="1" x14ac:dyDescent="0.2"/>
    <row r="9820" s="327" customFormat="1" x14ac:dyDescent="0.2"/>
    <row r="9821" s="327" customFormat="1" x14ac:dyDescent="0.2"/>
    <row r="9822" s="327" customFormat="1" x14ac:dyDescent="0.2"/>
    <row r="9823" s="327" customFormat="1" x14ac:dyDescent="0.2"/>
    <row r="9824" s="327" customFormat="1" x14ac:dyDescent="0.2"/>
    <row r="9825" s="327" customFormat="1" x14ac:dyDescent="0.2"/>
    <row r="9826" s="327" customFormat="1" x14ac:dyDescent="0.2"/>
    <row r="9827" s="327" customFormat="1" x14ac:dyDescent="0.2"/>
    <row r="9828" s="327" customFormat="1" x14ac:dyDescent="0.2"/>
    <row r="9829" s="327" customFormat="1" x14ac:dyDescent="0.2"/>
    <row r="9830" s="327" customFormat="1" x14ac:dyDescent="0.2"/>
    <row r="9831" s="327" customFormat="1" x14ac:dyDescent="0.2"/>
    <row r="9832" s="327" customFormat="1" x14ac:dyDescent="0.2"/>
    <row r="9833" s="327" customFormat="1" x14ac:dyDescent="0.2"/>
    <row r="9834" s="327" customFormat="1" x14ac:dyDescent="0.2"/>
    <row r="9835" s="327" customFormat="1" x14ac:dyDescent="0.2"/>
    <row r="9836" s="327" customFormat="1" x14ac:dyDescent="0.2"/>
    <row r="9837" s="327" customFormat="1" x14ac:dyDescent="0.2"/>
    <row r="9838" s="327" customFormat="1" x14ac:dyDescent="0.2"/>
    <row r="9839" s="327" customFormat="1" x14ac:dyDescent="0.2"/>
    <row r="9840" s="327" customFormat="1" x14ac:dyDescent="0.2"/>
    <row r="9841" s="327" customFormat="1" x14ac:dyDescent="0.2"/>
    <row r="9842" s="327" customFormat="1" x14ac:dyDescent="0.2"/>
    <row r="9843" s="327" customFormat="1" x14ac:dyDescent="0.2"/>
    <row r="9844" s="327" customFormat="1" x14ac:dyDescent="0.2"/>
    <row r="9845" s="327" customFormat="1" x14ac:dyDescent="0.2"/>
    <row r="9846" s="327" customFormat="1" x14ac:dyDescent="0.2"/>
    <row r="9847" s="327" customFormat="1" x14ac:dyDescent="0.2"/>
    <row r="9848" s="327" customFormat="1" x14ac:dyDescent="0.2"/>
    <row r="9849" s="327" customFormat="1" x14ac:dyDescent="0.2"/>
    <row r="9850" s="327" customFormat="1" x14ac:dyDescent="0.2"/>
    <row r="9851" s="327" customFormat="1" x14ac:dyDescent="0.2"/>
    <row r="9852" s="327" customFormat="1" x14ac:dyDescent="0.2"/>
    <row r="9853" s="327" customFormat="1" x14ac:dyDescent="0.2"/>
    <row r="9854" s="327" customFormat="1" x14ac:dyDescent="0.2"/>
    <row r="9855" s="327" customFormat="1" x14ac:dyDescent="0.2"/>
    <row r="9856" s="327" customFormat="1" x14ac:dyDescent="0.2"/>
    <row r="9857" s="327" customFormat="1" x14ac:dyDescent="0.2"/>
    <row r="9858" s="327" customFormat="1" x14ac:dyDescent="0.2"/>
    <row r="9859" s="327" customFormat="1" x14ac:dyDescent="0.2"/>
    <row r="9860" s="327" customFormat="1" x14ac:dyDescent="0.2"/>
    <row r="9861" s="327" customFormat="1" x14ac:dyDescent="0.2"/>
    <row r="9862" s="327" customFormat="1" x14ac:dyDescent="0.2"/>
    <row r="9863" s="327" customFormat="1" x14ac:dyDescent="0.2"/>
    <row r="9864" s="327" customFormat="1" x14ac:dyDescent="0.2"/>
    <row r="9865" s="327" customFormat="1" x14ac:dyDescent="0.2"/>
    <row r="9866" s="327" customFormat="1" x14ac:dyDescent="0.2"/>
    <row r="9867" s="327" customFormat="1" x14ac:dyDescent="0.2"/>
    <row r="9868" s="327" customFormat="1" x14ac:dyDescent="0.2"/>
    <row r="9869" s="327" customFormat="1" x14ac:dyDescent="0.2"/>
    <row r="9870" s="327" customFormat="1" x14ac:dyDescent="0.2"/>
    <row r="9871" s="327" customFormat="1" x14ac:dyDescent="0.2"/>
    <row r="9872" s="327" customFormat="1" x14ac:dyDescent="0.2"/>
    <row r="9873" s="327" customFormat="1" x14ac:dyDescent="0.2"/>
    <row r="9874" s="327" customFormat="1" x14ac:dyDescent="0.2"/>
    <row r="9875" s="327" customFormat="1" x14ac:dyDescent="0.2"/>
    <row r="9876" s="327" customFormat="1" x14ac:dyDescent="0.2"/>
    <row r="9877" s="327" customFormat="1" x14ac:dyDescent="0.2"/>
    <row r="9878" s="327" customFormat="1" x14ac:dyDescent="0.2"/>
    <row r="9879" s="327" customFormat="1" x14ac:dyDescent="0.2"/>
    <row r="9880" s="327" customFormat="1" x14ac:dyDescent="0.2"/>
    <row r="9881" s="327" customFormat="1" x14ac:dyDescent="0.2"/>
    <row r="9882" s="327" customFormat="1" x14ac:dyDescent="0.2"/>
    <row r="9883" s="327" customFormat="1" x14ac:dyDescent="0.2"/>
    <row r="9884" s="327" customFormat="1" x14ac:dyDescent="0.2"/>
    <row r="9885" s="327" customFormat="1" x14ac:dyDescent="0.2"/>
    <row r="9886" s="327" customFormat="1" x14ac:dyDescent="0.2"/>
    <row r="9887" s="327" customFormat="1" x14ac:dyDescent="0.2"/>
    <row r="9888" s="327" customFormat="1" x14ac:dyDescent="0.2"/>
    <row r="9889" s="327" customFormat="1" x14ac:dyDescent="0.2"/>
    <row r="9890" s="327" customFormat="1" x14ac:dyDescent="0.2"/>
    <row r="9891" s="327" customFormat="1" x14ac:dyDescent="0.2"/>
    <row r="9892" s="327" customFormat="1" x14ac:dyDescent="0.2"/>
    <row r="9893" s="327" customFormat="1" x14ac:dyDescent="0.2"/>
    <row r="9894" s="327" customFormat="1" x14ac:dyDescent="0.2"/>
    <row r="9895" s="327" customFormat="1" x14ac:dyDescent="0.2"/>
    <row r="9896" s="327" customFormat="1" x14ac:dyDescent="0.2"/>
    <row r="9897" s="327" customFormat="1" x14ac:dyDescent="0.2"/>
    <row r="9898" s="327" customFormat="1" x14ac:dyDescent="0.2"/>
    <row r="9899" s="327" customFormat="1" x14ac:dyDescent="0.2"/>
    <row r="9900" s="327" customFormat="1" x14ac:dyDescent="0.2"/>
    <row r="9901" s="327" customFormat="1" x14ac:dyDescent="0.2"/>
    <row r="9902" s="327" customFormat="1" x14ac:dyDescent="0.2"/>
    <row r="9903" s="327" customFormat="1" x14ac:dyDescent="0.2"/>
    <row r="9904" s="327" customFormat="1" x14ac:dyDescent="0.2"/>
    <row r="9905" s="327" customFormat="1" x14ac:dyDescent="0.2"/>
    <row r="9906" s="327" customFormat="1" x14ac:dyDescent="0.2"/>
    <row r="9907" s="327" customFormat="1" x14ac:dyDescent="0.2"/>
    <row r="9908" s="327" customFormat="1" x14ac:dyDescent="0.2"/>
    <row r="9909" s="327" customFormat="1" x14ac:dyDescent="0.2"/>
    <row r="9910" s="327" customFormat="1" x14ac:dyDescent="0.2"/>
    <row r="9911" s="327" customFormat="1" x14ac:dyDescent="0.2"/>
    <row r="9912" s="327" customFormat="1" x14ac:dyDescent="0.2"/>
    <row r="9913" s="327" customFormat="1" x14ac:dyDescent="0.2"/>
    <row r="9914" s="327" customFormat="1" x14ac:dyDescent="0.2"/>
    <row r="9915" s="327" customFormat="1" x14ac:dyDescent="0.2"/>
    <row r="9916" s="327" customFormat="1" x14ac:dyDescent="0.2"/>
    <row r="9917" s="327" customFormat="1" x14ac:dyDescent="0.2"/>
    <row r="9918" s="327" customFormat="1" x14ac:dyDescent="0.2"/>
    <row r="9919" s="327" customFormat="1" x14ac:dyDescent="0.2"/>
    <row r="9920" s="327" customFormat="1" x14ac:dyDescent="0.2"/>
    <row r="9921" s="327" customFormat="1" x14ac:dyDescent="0.2"/>
    <row r="9922" s="327" customFormat="1" x14ac:dyDescent="0.2"/>
    <row r="9923" s="327" customFormat="1" x14ac:dyDescent="0.2"/>
    <row r="9924" s="327" customFormat="1" x14ac:dyDescent="0.2"/>
    <row r="9925" s="327" customFormat="1" x14ac:dyDescent="0.2"/>
    <row r="9926" s="327" customFormat="1" x14ac:dyDescent="0.2"/>
    <row r="9927" s="327" customFormat="1" x14ac:dyDescent="0.2"/>
    <row r="9928" s="327" customFormat="1" x14ac:dyDescent="0.2"/>
    <row r="9929" s="327" customFormat="1" x14ac:dyDescent="0.2"/>
    <row r="9930" s="327" customFormat="1" x14ac:dyDescent="0.2"/>
    <row r="9931" s="327" customFormat="1" x14ac:dyDescent="0.2"/>
    <row r="9932" s="327" customFormat="1" x14ac:dyDescent="0.2"/>
    <row r="9933" s="327" customFormat="1" x14ac:dyDescent="0.2"/>
    <row r="9934" s="327" customFormat="1" x14ac:dyDescent="0.2"/>
    <row r="9935" s="327" customFormat="1" x14ac:dyDescent="0.2"/>
    <row r="9936" s="327" customFormat="1" x14ac:dyDescent="0.2"/>
    <row r="9937" s="327" customFormat="1" x14ac:dyDescent="0.2"/>
    <row r="9938" s="327" customFormat="1" x14ac:dyDescent="0.2"/>
    <row r="9939" s="327" customFormat="1" x14ac:dyDescent="0.2"/>
    <row r="9940" s="327" customFormat="1" x14ac:dyDescent="0.2"/>
    <row r="9941" s="327" customFormat="1" x14ac:dyDescent="0.2"/>
    <row r="9942" s="327" customFormat="1" x14ac:dyDescent="0.2"/>
    <row r="9943" s="327" customFormat="1" x14ac:dyDescent="0.2"/>
    <row r="9944" s="327" customFormat="1" x14ac:dyDescent="0.2"/>
    <row r="9945" s="327" customFormat="1" x14ac:dyDescent="0.2"/>
    <row r="9946" s="327" customFormat="1" x14ac:dyDescent="0.2"/>
    <row r="9947" s="327" customFormat="1" x14ac:dyDescent="0.2"/>
    <row r="9948" s="327" customFormat="1" x14ac:dyDescent="0.2"/>
    <row r="9949" s="327" customFormat="1" x14ac:dyDescent="0.2"/>
    <row r="9950" s="327" customFormat="1" x14ac:dyDescent="0.2"/>
    <row r="9951" s="327" customFormat="1" x14ac:dyDescent="0.2"/>
    <row r="9952" s="327" customFormat="1" x14ac:dyDescent="0.2"/>
    <row r="9953" s="327" customFormat="1" x14ac:dyDescent="0.2"/>
    <row r="9954" s="327" customFormat="1" x14ac:dyDescent="0.2"/>
    <row r="9955" s="327" customFormat="1" x14ac:dyDescent="0.2"/>
    <row r="9956" s="327" customFormat="1" x14ac:dyDescent="0.2"/>
    <row r="9957" s="327" customFormat="1" x14ac:dyDescent="0.2"/>
    <row r="9958" s="327" customFormat="1" x14ac:dyDescent="0.2"/>
    <row r="9959" s="327" customFormat="1" x14ac:dyDescent="0.2"/>
    <row r="9960" s="327" customFormat="1" x14ac:dyDescent="0.2"/>
    <row r="9961" s="327" customFormat="1" x14ac:dyDescent="0.2"/>
    <row r="9962" s="327" customFormat="1" x14ac:dyDescent="0.2"/>
    <row r="9963" s="327" customFormat="1" x14ac:dyDescent="0.2"/>
    <row r="9964" s="327" customFormat="1" x14ac:dyDescent="0.2"/>
    <row r="9965" s="327" customFormat="1" x14ac:dyDescent="0.2"/>
    <row r="9966" s="327" customFormat="1" x14ac:dyDescent="0.2"/>
    <row r="9967" s="327" customFormat="1" x14ac:dyDescent="0.2"/>
    <row r="9968" s="327" customFormat="1" x14ac:dyDescent="0.2"/>
    <row r="9969" s="327" customFormat="1" x14ac:dyDescent="0.2"/>
    <row r="9970" s="327" customFormat="1" x14ac:dyDescent="0.2"/>
    <row r="9971" s="327" customFormat="1" x14ac:dyDescent="0.2"/>
    <row r="9972" s="327" customFormat="1" x14ac:dyDescent="0.2"/>
    <row r="9973" s="327" customFormat="1" x14ac:dyDescent="0.2"/>
    <row r="9974" s="327" customFormat="1" x14ac:dyDescent="0.2"/>
    <row r="9975" s="327" customFormat="1" x14ac:dyDescent="0.2"/>
    <row r="9976" s="327" customFormat="1" x14ac:dyDescent="0.2"/>
    <row r="9977" s="327" customFormat="1" x14ac:dyDescent="0.2"/>
    <row r="9978" s="327" customFormat="1" x14ac:dyDescent="0.2"/>
    <row r="9979" s="327" customFormat="1" x14ac:dyDescent="0.2"/>
    <row r="9980" s="327" customFormat="1" x14ac:dyDescent="0.2"/>
    <row r="9981" s="327" customFormat="1" x14ac:dyDescent="0.2"/>
    <row r="9982" s="327" customFormat="1" x14ac:dyDescent="0.2"/>
    <row r="9983" s="327" customFormat="1" x14ac:dyDescent="0.2"/>
    <row r="9984" s="327" customFormat="1" x14ac:dyDescent="0.2"/>
    <row r="9985" s="327" customFormat="1" x14ac:dyDescent="0.2"/>
    <row r="9986" s="327" customFormat="1" x14ac:dyDescent="0.2"/>
    <row r="9987" s="327" customFormat="1" x14ac:dyDescent="0.2"/>
    <row r="9988" s="327" customFormat="1" x14ac:dyDescent="0.2"/>
    <row r="9989" s="327" customFormat="1" x14ac:dyDescent="0.2"/>
    <row r="9990" s="327" customFormat="1" x14ac:dyDescent="0.2"/>
    <row r="9991" s="327" customFormat="1" x14ac:dyDescent="0.2"/>
    <row r="9992" s="327" customFormat="1" x14ac:dyDescent="0.2"/>
    <row r="9993" s="327" customFormat="1" x14ac:dyDescent="0.2"/>
    <row r="9994" s="327" customFormat="1" x14ac:dyDescent="0.2"/>
    <row r="9995" s="327" customFormat="1" x14ac:dyDescent="0.2"/>
    <row r="9996" s="327" customFormat="1" x14ac:dyDescent="0.2"/>
    <row r="9997" s="327" customFormat="1" x14ac:dyDescent="0.2"/>
    <row r="9998" s="327" customFormat="1" x14ac:dyDescent="0.2"/>
    <row r="9999" s="327" customFormat="1" x14ac:dyDescent="0.2"/>
    <row r="10000" s="327" customFormat="1" x14ac:dyDescent="0.2"/>
    <row r="10001" s="327" customFormat="1" x14ac:dyDescent="0.2"/>
    <row r="10002" s="327" customFormat="1" x14ac:dyDescent="0.2"/>
    <row r="10003" s="327" customFormat="1" x14ac:dyDescent="0.2"/>
    <row r="10004" s="327" customFormat="1" x14ac:dyDescent="0.2"/>
    <row r="10005" s="327" customFormat="1" x14ac:dyDescent="0.2"/>
    <row r="10006" s="327" customFormat="1" x14ac:dyDescent="0.2"/>
    <row r="10007" s="327" customFormat="1" x14ac:dyDescent="0.2"/>
    <row r="10008" s="327" customFormat="1" x14ac:dyDescent="0.2"/>
    <row r="10009" s="327" customFormat="1" x14ac:dyDescent="0.2"/>
    <row r="10010" s="327" customFormat="1" x14ac:dyDescent="0.2"/>
    <row r="10011" s="327" customFormat="1" x14ac:dyDescent="0.2"/>
    <row r="10012" s="327" customFormat="1" x14ac:dyDescent="0.2"/>
    <row r="10013" s="327" customFormat="1" x14ac:dyDescent="0.2"/>
    <row r="10014" s="327" customFormat="1" x14ac:dyDescent="0.2"/>
    <row r="10015" s="327" customFormat="1" x14ac:dyDescent="0.2"/>
    <row r="10016" s="327" customFormat="1" x14ac:dyDescent="0.2"/>
    <row r="10017" s="327" customFormat="1" x14ac:dyDescent="0.2"/>
    <row r="10018" s="327" customFormat="1" x14ac:dyDescent="0.2"/>
    <row r="10019" s="327" customFormat="1" x14ac:dyDescent="0.2"/>
    <row r="10020" s="327" customFormat="1" x14ac:dyDescent="0.2"/>
    <row r="10021" s="327" customFormat="1" x14ac:dyDescent="0.2"/>
    <row r="10022" s="327" customFormat="1" x14ac:dyDescent="0.2"/>
    <row r="10023" s="327" customFormat="1" x14ac:dyDescent="0.2"/>
    <row r="10024" s="327" customFormat="1" x14ac:dyDescent="0.2"/>
    <row r="10025" s="327" customFormat="1" x14ac:dyDescent="0.2"/>
    <row r="10026" s="327" customFormat="1" x14ac:dyDescent="0.2"/>
    <row r="10027" s="327" customFormat="1" x14ac:dyDescent="0.2"/>
    <row r="10028" s="327" customFormat="1" x14ac:dyDescent="0.2"/>
    <row r="10029" s="327" customFormat="1" x14ac:dyDescent="0.2"/>
    <row r="10030" s="327" customFormat="1" x14ac:dyDescent="0.2"/>
    <row r="10031" s="327" customFormat="1" x14ac:dyDescent="0.2"/>
    <row r="10032" s="327" customFormat="1" x14ac:dyDescent="0.2"/>
    <row r="10033" s="327" customFormat="1" x14ac:dyDescent="0.2"/>
    <row r="10034" s="327" customFormat="1" x14ac:dyDescent="0.2"/>
    <row r="10035" s="327" customFormat="1" x14ac:dyDescent="0.2"/>
    <row r="10036" s="327" customFormat="1" x14ac:dyDescent="0.2"/>
    <row r="10037" s="327" customFormat="1" x14ac:dyDescent="0.2"/>
    <row r="10038" s="327" customFormat="1" x14ac:dyDescent="0.2"/>
    <row r="10039" s="327" customFormat="1" x14ac:dyDescent="0.2"/>
    <row r="10040" s="327" customFormat="1" x14ac:dyDescent="0.2"/>
    <row r="10041" s="327" customFormat="1" x14ac:dyDescent="0.2"/>
    <row r="10042" s="327" customFormat="1" x14ac:dyDescent="0.2"/>
    <row r="10043" s="327" customFormat="1" x14ac:dyDescent="0.2"/>
    <row r="10044" s="327" customFormat="1" x14ac:dyDescent="0.2"/>
    <row r="10045" s="327" customFormat="1" x14ac:dyDescent="0.2"/>
    <row r="10046" s="327" customFormat="1" x14ac:dyDescent="0.2"/>
    <row r="10047" s="327" customFormat="1" x14ac:dyDescent="0.2"/>
    <row r="10048" s="327" customFormat="1" x14ac:dyDescent="0.2"/>
    <row r="10049" s="327" customFormat="1" x14ac:dyDescent="0.2"/>
    <row r="10050" s="327" customFormat="1" x14ac:dyDescent="0.2"/>
    <row r="10051" s="327" customFormat="1" x14ac:dyDescent="0.2"/>
    <row r="10052" s="327" customFormat="1" x14ac:dyDescent="0.2"/>
    <row r="10053" s="327" customFormat="1" x14ac:dyDescent="0.2"/>
    <row r="10054" s="327" customFormat="1" x14ac:dyDescent="0.2"/>
    <row r="10055" s="327" customFormat="1" x14ac:dyDescent="0.2"/>
    <row r="10056" s="327" customFormat="1" x14ac:dyDescent="0.2"/>
    <row r="10057" s="327" customFormat="1" x14ac:dyDescent="0.2"/>
    <row r="10058" s="327" customFormat="1" x14ac:dyDescent="0.2"/>
    <row r="10059" s="327" customFormat="1" x14ac:dyDescent="0.2"/>
    <row r="10060" s="327" customFormat="1" x14ac:dyDescent="0.2"/>
    <row r="10061" s="327" customFormat="1" x14ac:dyDescent="0.2"/>
    <row r="10062" s="327" customFormat="1" x14ac:dyDescent="0.2"/>
    <row r="10063" s="327" customFormat="1" x14ac:dyDescent="0.2"/>
    <row r="10064" s="327" customFormat="1" x14ac:dyDescent="0.2"/>
    <row r="10065" s="327" customFormat="1" x14ac:dyDescent="0.2"/>
    <row r="10066" s="327" customFormat="1" x14ac:dyDescent="0.2"/>
    <row r="10067" s="327" customFormat="1" x14ac:dyDescent="0.2"/>
    <row r="10068" s="327" customFormat="1" x14ac:dyDescent="0.2"/>
    <row r="10069" s="327" customFormat="1" x14ac:dyDescent="0.2"/>
    <row r="10070" s="327" customFormat="1" x14ac:dyDescent="0.2"/>
    <row r="10071" s="327" customFormat="1" x14ac:dyDescent="0.2"/>
    <row r="10072" s="327" customFormat="1" x14ac:dyDescent="0.2"/>
    <row r="10073" s="327" customFormat="1" x14ac:dyDescent="0.2"/>
    <row r="10074" s="327" customFormat="1" x14ac:dyDescent="0.2"/>
    <row r="10075" s="327" customFormat="1" x14ac:dyDescent="0.2"/>
    <row r="10076" s="327" customFormat="1" x14ac:dyDescent="0.2"/>
    <row r="10077" s="327" customFormat="1" x14ac:dyDescent="0.2"/>
    <row r="10078" s="327" customFormat="1" x14ac:dyDescent="0.2"/>
    <row r="10079" s="327" customFormat="1" x14ac:dyDescent="0.2"/>
    <row r="10080" s="327" customFormat="1" x14ac:dyDescent="0.2"/>
    <row r="10081" s="327" customFormat="1" x14ac:dyDescent="0.2"/>
    <row r="10082" s="327" customFormat="1" x14ac:dyDescent="0.2"/>
    <row r="10083" s="327" customFormat="1" x14ac:dyDescent="0.2"/>
    <row r="10084" s="327" customFormat="1" x14ac:dyDescent="0.2"/>
    <row r="10085" s="327" customFormat="1" x14ac:dyDescent="0.2"/>
    <row r="10086" s="327" customFormat="1" x14ac:dyDescent="0.2"/>
    <row r="10087" s="327" customFormat="1" x14ac:dyDescent="0.2"/>
    <row r="10088" s="327" customFormat="1" x14ac:dyDescent="0.2"/>
    <row r="10089" s="327" customFormat="1" x14ac:dyDescent="0.2"/>
    <row r="10090" s="327" customFormat="1" x14ac:dyDescent="0.2"/>
    <row r="10091" s="327" customFormat="1" x14ac:dyDescent="0.2"/>
    <row r="10092" s="327" customFormat="1" x14ac:dyDescent="0.2"/>
    <row r="10093" s="327" customFormat="1" x14ac:dyDescent="0.2"/>
    <row r="10094" s="327" customFormat="1" x14ac:dyDescent="0.2"/>
    <row r="10095" s="327" customFormat="1" x14ac:dyDescent="0.2"/>
    <row r="10096" s="327" customFormat="1" x14ac:dyDescent="0.2"/>
    <row r="10097" s="327" customFormat="1" x14ac:dyDescent="0.2"/>
    <row r="10098" s="327" customFormat="1" x14ac:dyDescent="0.2"/>
    <row r="10099" s="327" customFormat="1" x14ac:dyDescent="0.2"/>
    <row r="10100" s="327" customFormat="1" x14ac:dyDescent="0.2"/>
    <row r="10101" s="327" customFormat="1" x14ac:dyDescent="0.2"/>
    <row r="10102" s="327" customFormat="1" x14ac:dyDescent="0.2"/>
    <row r="10103" s="327" customFormat="1" x14ac:dyDescent="0.2"/>
    <row r="10104" s="327" customFormat="1" x14ac:dyDescent="0.2"/>
    <row r="10105" s="327" customFormat="1" x14ac:dyDescent="0.2"/>
    <row r="10106" s="327" customFormat="1" x14ac:dyDescent="0.2"/>
    <row r="10107" s="327" customFormat="1" x14ac:dyDescent="0.2"/>
    <row r="10108" s="327" customFormat="1" x14ac:dyDescent="0.2"/>
    <row r="10109" s="327" customFormat="1" x14ac:dyDescent="0.2"/>
    <row r="10110" s="327" customFormat="1" x14ac:dyDescent="0.2"/>
    <row r="10111" s="327" customFormat="1" x14ac:dyDescent="0.2"/>
    <row r="10112" s="327" customFormat="1" x14ac:dyDescent="0.2"/>
    <row r="10113" s="327" customFormat="1" x14ac:dyDescent="0.2"/>
    <row r="10114" s="327" customFormat="1" x14ac:dyDescent="0.2"/>
    <row r="10115" s="327" customFormat="1" x14ac:dyDescent="0.2"/>
    <row r="10116" s="327" customFormat="1" x14ac:dyDescent="0.2"/>
    <row r="10117" s="327" customFormat="1" x14ac:dyDescent="0.2"/>
    <row r="10118" s="327" customFormat="1" x14ac:dyDescent="0.2"/>
    <row r="10119" s="327" customFormat="1" x14ac:dyDescent="0.2"/>
    <row r="10120" s="327" customFormat="1" x14ac:dyDescent="0.2"/>
    <row r="10121" s="327" customFormat="1" x14ac:dyDescent="0.2"/>
    <row r="10122" s="327" customFormat="1" x14ac:dyDescent="0.2"/>
    <row r="10123" s="327" customFormat="1" x14ac:dyDescent="0.2"/>
    <row r="10124" s="327" customFormat="1" x14ac:dyDescent="0.2"/>
    <row r="10125" s="327" customFormat="1" x14ac:dyDescent="0.2"/>
    <row r="10126" s="327" customFormat="1" x14ac:dyDescent="0.2"/>
    <row r="10127" s="327" customFormat="1" x14ac:dyDescent="0.2"/>
    <row r="10128" s="327" customFormat="1" x14ac:dyDescent="0.2"/>
    <row r="10129" s="327" customFormat="1" x14ac:dyDescent="0.2"/>
    <row r="10130" s="327" customFormat="1" x14ac:dyDescent="0.2"/>
    <row r="10131" s="327" customFormat="1" x14ac:dyDescent="0.2"/>
    <row r="10132" s="327" customFormat="1" x14ac:dyDescent="0.2"/>
    <row r="10133" s="327" customFormat="1" x14ac:dyDescent="0.2"/>
    <row r="10134" s="327" customFormat="1" x14ac:dyDescent="0.2"/>
    <row r="10135" s="327" customFormat="1" x14ac:dyDescent="0.2"/>
    <row r="10136" s="327" customFormat="1" x14ac:dyDescent="0.2"/>
    <row r="10137" s="327" customFormat="1" x14ac:dyDescent="0.2"/>
    <row r="10138" s="327" customFormat="1" x14ac:dyDescent="0.2"/>
    <row r="10139" s="327" customFormat="1" x14ac:dyDescent="0.2"/>
    <row r="10140" s="327" customFormat="1" x14ac:dyDescent="0.2"/>
    <row r="10141" s="327" customFormat="1" x14ac:dyDescent="0.2"/>
    <row r="10142" s="327" customFormat="1" x14ac:dyDescent="0.2"/>
    <row r="10143" s="327" customFormat="1" x14ac:dyDescent="0.2"/>
    <row r="10144" s="327" customFormat="1" x14ac:dyDescent="0.2"/>
    <row r="10145" s="327" customFormat="1" x14ac:dyDescent="0.2"/>
    <row r="10146" s="327" customFormat="1" x14ac:dyDescent="0.2"/>
    <row r="10147" s="327" customFormat="1" x14ac:dyDescent="0.2"/>
    <row r="10148" s="327" customFormat="1" x14ac:dyDescent="0.2"/>
    <row r="10149" s="327" customFormat="1" x14ac:dyDescent="0.2"/>
    <row r="10150" s="327" customFormat="1" x14ac:dyDescent="0.2"/>
    <row r="10151" s="327" customFormat="1" x14ac:dyDescent="0.2"/>
    <row r="10152" s="327" customFormat="1" x14ac:dyDescent="0.2"/>
    <row r="10153" s="327" customFormat="1" x14ac:dyDescent="0.2"/>
    <row r="10154" s="327" customFormat="1" x14ac:dyDescent="0.2"/>
    <row r="10155" s="327" customFormat="1" x14ac:dyDescent="0.2"/>
    <row r="10156" s="327" customFormat="1" x14ac:dyDescent="0.2"/>
    <row r="10157" s="327" customFormat="1" x14ac:dyDescent="0.2"/>
    <row r="10158" s="327" customFormat="1" x14ac:dyDescent="0.2"/>
    <row r="10159" s="327" customFormat="1" x14ac:dyDescent="0.2"/>
    <row r="10160" s="327" customFormat="1" x14ac:dyDescent="0.2"/>
    <row r="10161" s="327" customFormat="1" x14ac:dyDescent="0.2"/>
    <row r="10162" s="327" customFormat="1" x14ac:dyDescent="0.2"/>
    <row r="10163" s="327" customFormat="1" x14ac:dyDescent="0.2"/>
    <row r="10164" s="327" customFormat="1" x14ac:dyDescent="0.2"/>
    <row r="10165" s="327" customFormat="1" x14ac:dyDescent="0.2"/>
    <row r="10166" s="327" customFormat="1" x14ac:dyDescent="0.2"/>
    <row r="10167" s="327" customFormat="1" x14ac:dyDescent="0.2"/>
    <row r="10168" s="327" customFormat="1" x14ac:dyDescent="0.2"/>
    <row r="10169" s="327" customFormat="1" x14ac:dyDescent="0.2"/>
    <row r="10170" s="327" customFormat="1" x14ac:dyDescent="0.2"/>
    <row r="10171" s="327" customFormat="1" x14ac:dyDescent="0.2"/>
    <row r="10172" s="327" customFormat="1" x14ac:dyDescent="0.2"/>
    <row r="10173" s="327" customFormat="1" x14ac:dyDescent="0.2"/>
    <row r="10174" s="327" customFormat="1" x14ac:dyDescent="0.2"/>
    <row r="10175" s="327" customFormat="1" x14ac:dyDescent="0.2"/>
    <row r="10176" s="327" customFormat="1" x14ac:dyDescent="0.2"/>
    <row r="10177" s="327" customFormat="1" x14ac:dyDescent="0.2"/>
    <row r="10178" s="327" customFormat="1" x14ac:dyDescent="0.2"/>
    <row r="10179" s="327" customFormat="1" x14ac:dyDescent="0.2"/>
    <row r="10180" s="327" customFormat="1" x14ac:dyDescent="0.2"/>
    <row r="10181" s="327" customFormat="1" x14ac:dyDescent="0.2"/>
    <row r="10182" s="327" customFormat="1" x14ac:dyDescent="0.2"/>
    <row r="10183" s="327" customFormat="1" x14ac:dyDescent="0.2"/>
    <row r="10184" s="327" customFormat="1" x14ac:dyDescent="0.2"/>
    <row r="10185" s="327" customFormat="1" x14ac:dyDescent="0.2"/>
    <row r="10186" s="327" customFormat="1" x14ac:dyDescent="0.2"/>
    <row r="10187" s="327" customFormat="1" x14ac:dyDescent="0.2"/>
    <row r="10188" s="327" customFormat="1" x14ac:dyDescent="0.2"/>
    <row r="10189" s="327" customFormat="1" x14ac:dyDescent="0.2"/>
    <row r="10190" s="327" customFormat="1" x14ac:dyDescent="0.2"/>
    <row r="10191" s="327" customFormat="1" x14ac:dyDescent="0.2"/>
    <row r="10192" s="327" customFormat="1" x14ac:dyDescent="0.2"/>
    <row r="10193" s="327" customFormat="1" x14ac:dyDescent="0.2"/>
    <row r="10194" s="327" customFormat="1" x14ac:dyDescent="0.2"/>
    <row r="10195" s="327" customFormat="1" x14ac:dyDescent="0.2"/>
    <row r="10196" s="327" customFormat="1" x14ac:dyDescent="0.2"/>
    <row r="10197" s="327" customFormat="1" x14ac:dyDescent="0.2"/>
    <row r="10198" s="327" customFormat="1" x14ac:dyDescent="0.2"/>
    <row r="10199" s="327" customFormat="1" x14ac:dyDescent="0.2"/>
    <row r="10200" s="327" customFormat="1" x14ac:dyDescent="0.2"/>
    <row r="10201" s="327" customFormat="1" x14ac:dyDescent="0.2"/>
    <row r="10202" s="327" customFormat="1" x14ac:dyDescent="0.2"/>
    <row r="10203" s="327" customFormat="1" x14ac:dyDescent="0.2"/>
    <row r="10204" s="327" customFormat="1" x14ac:dyDescent="0.2"/>
    <row r="10205" s="327" customFormat="1" x14ac:dyDescent="0.2"/>
    <row r="10206" s="327" customFormat="1" x14ac:dyDescent="0.2"/>
    <row r="10207" s="327" customFormat="1" x14ac:dyDescent="0.2"/>
    <row r="10208" s="327" customFormat="1" x14ac:dyDescent="0.2"/>
    <row r="10209" s="327" customFormat="1" x14ac:dyDescent="0.2"/>
    <row r="10210" s="327" customFormat="1" x14ac:dyDescent="0.2"/>
    <row r="10211" s="327" customFormat="1" x14ac:dyDescent="0.2"/>
    <row r="10212" s="327" customFormat="1" x14ac:dyDescent="0.2"/>
    <row r="10213" s="327" customFormat="1" x14ac:dyDescent="0.2"/>
    <row r="10214" s="327" customFormat="1" x14ac:dyDescent="0.2"/>
    <row r="10215" s="327" customFormat="1" x14ac:dyDescent="0.2"/>
    <row r="10216" s="327" customFormat="1" x14ac:dyDescent="0.2"/>
    <row r="10217" s="327" customFormat="1" x14ac:dyDescent="0.2"/>
    <row r="10218" s="327" customFormat="1" x14ac:dyDescent="0.2"/>
    <row r="10219" s="327" customFormat="1" x14ac:dyDescent="0.2"/>
    <row r="10220" s="327" customFormat="1" x14ac:dyDescent="0.2"/>
    <row r="10221" s="327" customFormat="1" x14ac:dyDescent="0.2"/>
    <row r="10222" s="327" customFormat="1" x14ac:dyDescent="0.2"/>
    <row r="10223" s="327" customFormat="1" x14ac:dyDescent="0.2"/>
    <row r="10224" s="327" customFormat="1" x14ac:dyDescent="0.2"/>
    <row r="10225" s="327" customFormat="1" x14ac:dyDescent="0.2"/>
    <row r="10226" s="327" customFormat="1" x14ac:dyDescent="0.2"/>
    <row r="10227" s="327" customFormat="1" x14ac:dyDescent="0.2"/>
    <row r="10228" s="327" customFormat="1" x14ac:dyDescent="0.2"/>
    <row r="10229" s="327" customFormat="1" x14ac:dyDescent="0.2"/>
    <row r="10230" s="327" customFormat="1" x14ac:dyDescent="0.2"/>
    <row r="10231" s="327" customFormat="1" x14ac:dyDescent="0.2"/>
    <row r="10232" s="327" customFormat="1" x14ac:dyDescent="0.2"/>
    <row r="10233" s="327" customFormat="1" x14ac:dyDescent="0.2"/>
    <row r="10234" s="327" customFormat="1" x14ac:dyDescent="0.2"/>
    <row r="10235" s="327" customFormat="1" x14ac:dyDescent="0.2"/>
    <row r="10236" s="327" customFormat="1" x14ac:dyDescent="0.2"/>
    <row r="10237" s="327" customFormat="1" x14ac:dyDescent="0.2"/>
    <row r="10238" s="327" customFormat="1" x14ac:dyDescent="0.2"/>
    <row r="10239" s="327" customFormat="1" x14ac:dyDescent="0.2"/>
    <row r="10240" s="327" customFormat="1" x14ac:dyDescent="0.2"/>
    <row r="10241" s="327" customFormat="1" x14ac:dyDescent="0.2"/>
    <row r="10242" s="327" customFormat="1" x14ac:dyDescent="0.2"/>
    <row r="10243" s="327" customFormat="1" x14ac:dyDescent="0.2"/>
    <row r="10244" s="327" customFormat="1" x14ac:dyDescent="0.2"/>
    <row r="10245" s="327" customFormat="1" x14ac:dyDescent="0.2"/>
    <row r="10246" s="327" customFormat="1" x14ac:dyDescent="0.2"/>
    <row r="10247" s="327" customFormat="1" x14ac:dyDescent="0.2"/>
    <row r="10248" s="327" customFormat="1" x14ac:dyDescent="0.2"/>
    <row r="10249" s="327" customFormat="1" x14ac:dyDescent="0.2"/>
    <row r="10250" s="327" customFormat="1" x14ac:dyDescent="0.2"/>
    <row r="10251" s="327" customFormat="1" x14ac:dyDescent="0.2"/>
    <row r="10252" s="327" customFormat="1" x14ac:dyDescent="0.2"/>
    <row r="10253" s="327" customFormat="1" x14ac:dyDescent="0.2"/>
    <row r="10254" s="327" customFormat="1" x14ac:dyDescent="0.2"/>
    <row r="10255" s="327" customFormat="1" x14ac:dyDescent="0.2"/>
    <row r="10256" s="327" customFormat="1" x14ac:dyDescent="0.2"/>
    <row r="10257" s="327" customFormat="1" x14ac:dyDescent="0.2"/>
    <row r="10258" s="327" customFormat="1" x14ac:dyDescent="0.2"/>
    <row r="10259" s="327" customFormat="1" x14ac:dyDescent="0.2"/>
    <row r="10260" s="327" customFormat="1" x14ac:dyDescent="0.2"/>
    <row r="10261" s="327" customFormat="1" x14ac:dyDescent="0.2"/>
    <row r="10262" s="327" customFormat="1" x14ac:dyDescent="0.2"/>
    <row r="10263" s="327" customFormat="1" x14ac:dyDescent="0.2"/>
    <row r="10264" s="327" customFormat="1" x14ac:dyDescent="0.2"/>
    <row r="10265" s="327" customFormat="1" x14ac:dyDescent="0.2"/>
    <row r="10266" s="327" customFormat="1" x14ac:dyDescent="0.2"/>
    <row r="10267" s="327" customFormat="1" x14ac:dyDescent="0.2"/>
    <row r="10268" s="327" customFormat="1" x14ac:dyDescent="0.2"/>
    <row r="10269" s="327" customFormat="1" x14ac:dyDescent="0.2"/>
    <row r="10270" s="327" customFormat="1" x14ac:dyDescent="0.2"/>
    <row r="10271" s="327" customFormat="1" x14ac:dyDescent="0.2"/>
    <row r="10272" s="327" customFormat="1" x14ac:dyDescent="0.2"/>
    <row r="10273" s="327" customFormat="1" x14ac:dyDescent="0.2"/>
    <row r="10274" s="327" customFormat="1" x14ac:dyDescent="0.2"/>
    <row r="10275" s="327" customFormat="1" x14ac:dyDescent="0.2"/>
    <row r="10276" s="327" customFormat="1" x14ac:dyDescent="0.2"/>
    <row r="10277" s="327" customFormat="1" x14ac:dyDescent="0.2"/>
    <row r="10278" s="327" customFormat="1" x14ac:dyDescent="0.2"/>
    <row r="10279" s="327" customFormat="1" x14ac:dyDescent="0.2"/>
    <row r="10280" s="327" customFormat="1" x14ac:dyDescent="0.2"/>
    <row r="10281" s="327" customFormat="1" x14ac:dyDescent="0.2"/>
    <row r="10282" s="327" customFormat="1" x14ac:dyDescent="0.2"/>
    <row r="10283" s="327" customFormat="1" x14ac:dyDescent="0.2"/>
    <row r="10284" s="327" customFormat="1" x14ac:dyDescent="0.2"/>
    <row r="10285" s="327" customFormat="1" x14ac:dyDescent="0.2"/>
    <row r="10286" s="327" customFormat="1" x14ac:dyDescent="0.2"/>
    <row r="10287" s="327" customFormat="1" x14ac:dyDescent="0.2"/>
    <row r="10288" s="327" customFormat="1" x14ac:dyDescent="0.2"/>
    <row r="10289" s="327" customFormat="1" x14ac:dyDescent="0.2"/>
    <row r="10290" s="327" customFormat="1" x14ac:dyDescent="0.2"/>
    <row r="10291" s="327" customFormat="1" x14ac:dyDescent="0.2"/>
    <row r="10292" s="327" customFormat="1" x14ac:dyDescent="0.2"/>
    <row r="10293" s="327" customFormat="1" x14ac:dyDescent="0.2"/>
    <row r="10294" s="327" customFormat="1" x14ac:dyDescent="0.2"/>
    <row r="10295" s="327" customFormat="1" x14ac:dyDescent="0.2"/>
    <row r="10296" s="327" customFormat="1" x14ac:dyDescent="0.2"/>
    <row r="10297" s="327" customFormat="1" x14ac:dyDescent="0.2"/>
    <row r="10298" s="327" customFormat="1" x14ac:dyDescent="0.2"/>
    <row r="10299" s="327" customFormat="1" x14ac:dyDescent="0.2"/>
    <row r="10300" s="327" customFormat="1" x14ac:dyDescent="0.2"/>
    <row r="10301" s="327" customFormat="1" x14ac:dyDescent="0.2"/>
    <row r="10302" s="327" customFormat="1" x14ac:dyDescent="0.2"/>
    <row r="10303" s="327" customFormat="1" x14ac:dyDescent="0.2"/>
    <row r="10304" s="327" customFormat="1" x14ac:dyDescent="0.2"/>
    <row r="10305" s="327" customFormat="1" x14ac:dyDescent="0.2"/>
    <row r="10306" s="327" customFormat="1" x14ac:dyDescent="0.2"/>
    <row r="10307" s="327" customFormat="1" x14ac:dyDescent="0.2"/>
    <row r="10308" s="327" customFormat="1" x14ac:dyDescent="0.2"/>
    <row r="10309" s="327" customFormat="1" x14ac:dyDescent="0.2"/>
    <row r="10310" s="327" customFormat="1" x14ac:dyDescent="0.2"/>
    <row r="10311" s="327" customFormat="1" x14ac:dyDescent="0.2"/>
    <row r="10312" s="327" customFormat="1" x14ac:dyDescent="0.2"/>
    <row r="10313" s="327" customFormat="1" x14ac:dyDescent="0.2"/>
    <row r="10314" s="327" customFormat="1" x14ac:dyDescent="0.2"/>
    <row r="10315" s="327" customFormat="1" x14ac:dyDescent="0.2"/>
    <row r="10316" s="327" customFormat="1" x14ac:dyDescent="0.2"/>
    <row r="10317" s="327" customFormat="1" x14ac:dyDescent="0.2"/>
    <row r="10318" s="327" customFormat="1" x14ac:dyDescent="0.2"/>
    <row r="10319" s="327" customFormat="1" x14ac:dyDescent="0.2"/>
    <row r="10320" s="327" customFormat="1" x14ac:dyDescent="0.2"/>
    <row r="10321" s="327" customFormat="1" x14ac:dyDescent="0.2"/>
    <row r="10322" s="327" customFormat="1" x14ac:dyDescent="0.2"/>
    <row r="10323" s="327" customFormat="1" x14ac:dyDescent="0.2"/>
    <row r="10324" s="327" customFormat="1" x14ac:dyDescent="0.2"/>
    <row r="10325" s="327" customFormat="1" x14ac:dyDescent="0.2"/>
    <row r="10326" s="327" customFormat="1" x14ac:dyDescent="0.2"/>
    <row r="10327" s="327" customFormat="1" x14ac:dyDescent="0.2"/>
    <row r="10328" s="327" customFormat="1" x14ac:dyDescent="0.2"/>
    <row r="10329" s="327" customFormat="1" x14ac:dyDescent="0.2"/>
    <row r="10330" s="327" customFormat="1" x14ac:dyDescent="0.2"/>
    <row r="10331" s="327" customFormat="1" x14ac:dyDescent="0.2"/>
    <row r="10332" s="327" customFormat="1" x14ac:dyDescent="0.2"/>
    <row r="10333" s="327" customFormat="1" x14ac:dyDescent="0.2"/>
    <row r="10334" s="327" customFormat="1" x14ac:dyDescent="0.2"/>
    <row r="10335" s="327" customFormat="1" x14ac:dyDescent="0.2"/>
    <row r="10336" s="327" customFormat="1" x14ac:dyDescent="0.2"/>
    <row r="10337" s="327" customFormat="1" x14ac:dyDescent="0.2"/>
    <row r="10338" s="327" customFormat="1" x14ac:dyDescent="0.2"/>
    <row r="10339" s="327" customFormat="1" x14ac:dyDescent="0.2"/>
    <row r="10340" s="327" customFormat="1" x14ac:dyDescent="0.2"/>
    <row r="10341" s="327" customFormat="1" x14ac:dyDescent="0.2"/>
    <row r="10342" s="327" customFormat="1" x14ac:dyDescent="0.2"/>
    <row r="10343" s="327" customFormat="1" x14ac:dyDescent="0.2"/>
    <row r="10344" s="327" customFormat="1" x14ac:dyDescent="0.2"/>
    <row r="10345" s="327" customFormat="1" x14ac:dyDescent="0.2"/>
    <row r="10346" s="327" customFormat="1" x14ac:dyDescent="0.2"/>
    <row r="10347" s="327" customFormat="1" x14ac:dyDescent="0.2"/>
    <row r="10348" s="327" customFormat="1" x14ac:dyDescent="0.2"/>
    <row r="10349" s="327" customFormat="1" x14ac:dyDescent="0.2"/>
    <row r="10350" s="327" customFormat="1" x14ac:dyDescent="0.2"/>
    <row r="10351" s="327" customFormat="1" x14ac:dyDescent="0.2"/>
    <row r="10352" s="327" customFormat="1" x14ac:dyDescent="0.2"/>
    <row r="10353" s="327" customFormat="1" x14ac:dyDescent="0.2"/>
    <row r="10354" s="327" customFormat="1" x14ac:dyDescent="0.2"/>
    <row r="10355" s="327" customFormat="1" x14ac:dyDescent="0.2"/>
    <row r="10356" s="327" customFormat="1" x14ac:dyDescent="0.2"/>
    <row r="10357" s="327" customFormat="1" x14ac:dyDescent="0.2"/>
    <row r="10358" s="327" customFormat="1" x14ac:dyDescent="0.2"/>
    <row r="10359" s="327" customFormat="1" x14ac:dyDescent="0.2"/>
    <row r="10360" s="327" customFormat="1" x14ac:dyDescent="0.2"/>
    <row r="10361" s="327" customFormat="1" x14ac:dyDescent="0.2"/>
    <row r="10362" s="327" customFormat="1" x14ac:dyDescent="0.2"/>
    <row r="10363" s="327" customFormat="1" x14ac:dyDescent="0.2"/>
    <row r="10364" s="327" customFormat="1" x14ac:dyDescent="0.2"/>
    <row r="10365" s="327" customFormat="1" x14ac:dyDescent="0.2"/>
    <row r="10366" s="327" customFormat="1" x14ac:dyDescent="0.2"/>
    <row r="10367" s="327" customFormat="1" x14ac:dyDescent="0.2"/>
    <row r="10368" s="327" customFormat="1" x14ac:dyDescent="0.2"/>
    <row r="10369" s="327" customFormat="1" x14ac:dyDescent="0.2"/>
    <row r="10370" s="327" customFormat="1" x14ac:dyDescent="0.2"/>
    <row r="10371" s="327" customFormat="1" x14ac:dyDescent="0.2"/>
    <row r="10372" s="327" customFormat="1" x14ac:dyDescent="0.2"/>
    <row r="10373" s="327" customFormat="1" x14ac:dyDescent="0.2"/>
    <row r="10374" s="327" customFormat="1" x14ac:dyDescent="0.2"/>
    <row r="10375" s="327" customFormat="1" x14ac:dyDescent="0.2"/>
    <row r="10376" s="327" customFormat="1" x14ac:dyDescent="0.2"/>
    <row r="10377" s="327" customFormat="1" x14ac:dyDescent="0.2"/>
    <row r="10378" s="327" customFormat="1" x14ac:dyDescent="0.2"/>
    <row r="10379" s="327" customFormat="1" x14ac:dyDescent="0.2"/>
    <row r="10380" s="327" customFormat="1" x14ac:dyDescent="0.2"/>
    <row r="10381" s="327" customFormat="1" x14ac:dyDescent="0.2"/>
    <row r="10382" s="327" customFormat="1" x14ac:dyDescent="0.2"/>
    <row r="10383" s="327" customFormat="1" x14ac:dyDescent="0.2"/>
    <row r="10384" s="327" customFormat="1" x14ac:dyDescent="0.2"/>
    <row r="10385" s="327" customFormat="1" x14ac:dyDescent="0.2"/>
    <row r="10386" s="327" customFormat="1" x14ac:dyDescent="0.2"/>
    <row r="10387" s="327" customFormat="1" x14ac:dyDescent="0.2"/>
    <row r="10388" s="327" customFormat="1" x14ac:dyDescent="0.2"/>
    <row r="10389" s="327" customFormat="1" x14ac:dyDescent="0.2"/>
    <row r="10390" s="327" customFormat="1" x14ac:dyDescent="0.2"/>
    <row r="10391" s="327" customFormat="1" x14ac:dyDescent="0.2"/>
    <row r="10392" s="327" customFormat="1" x14ac:dyDescent="0.2"/>
    <row r="10393" s="327" customFormat="1" x14ac:dyDescent="0.2"/>
    <row r="10394" s="327" customFormat="1" x14ac:dyDescent="0.2"/>
    <row r="10395" s="327" customFormat="1" x14ac:dyDescent="0.2"/>
    <row r="10396" s="327" customFormat="1" x14ac:dyDescent="0.2"/>
    <row r="10397" s="327" customFormat="1" x14ac:dyDescent="0.2"/>
    <row r="10398" s="327" customFormat="1" x14ac:dyDescent="0.2"/>
    <row r="10399" s="327" customFormat="1" x14ac:dyDescent="0.2"/>
    <row r="10400" s="327" customFormat="1" x14ac:dyDescent="0.2"/>
    <row r="10401" s="327" customFormat="1" x14ac:dyDescent="0.2"/>
    <row r="10402" s="327" customFormat="1" x14ac:dyDescent="0.2"/>
    <row r="10403" s="327" customFormat="1" x14ac:dyDescent="0.2"/>
    <row r="10404" s="327" customFormat="1" x14ac:dyDescent="0.2"/>
    <row r="10405" s="327" customFormat="1" x14ac:dyDescent="0.2"/>
    <row r="10406" s="327" customFormat="1" x14ac:dyDescent="0.2"/>
    <row r="10407" s="327" customFormat="1" x14ac:dyDescent="0.2"/>
    <row r="10408" s="327" customFormat="1" x14ac:dyDescent="0.2"/>
    <row r="10409" s="327" customFormat="1" x14ac:dyDescent="0.2"/>
    <row r="10410" s="327" customFormat="1" x14ac:dyDescent="0.2"/>
    <row r="10411" s="327" customFormat="1" x14ac:dyDescent="0.2"/>
    <row r="10412" s="327" customFormat="1" x14ac:dyDescent="0.2"/>
    <row r="10413" s="327" customFormat="1" x14ac:dyDescent="0.2"/>
    <row r="10414" s="327" customFormat="1" x14ac:dyDescent="0.2"/>
    <row r="10415" s="327" customFormat="1" x14ac:dyDescent="0.2"/>
    <row r="10416" s="327" customFormat="1" x14ac:dyDescent="0.2"/>
    <row r="10417" s="327" customFormat="1" x14ac:dyDescent="0.2"/>
    <row r="10418" s="327" customFormat="1" x14ac:dyDescent="0.2"/>
    <row r="10419" s="327" customFormat="1" x14ac:dyDescent="0.2"/>
    <row r="10420" s="327" customFormat="1" x14ac:dyDescent="0.2"/>
    <row r="10421" s="327" customFormat="1" x14ac:dyDescent="0.2"/>
    <row r="10422" s="327" customFormat="1" x14ac:dyDescent="0.2"/>
    <row r="10423" s="327" customFormat="1" x14ac:dyDescent="0.2"/>
    <row r="10424" s="327" customFormat="1" x14ac:dyDescent="0.2"/>
    <row r="10425" s="327" customFormat="1" x14ac:dyDescent="0.2"/>
    <row r="10426" s="327" customFormat="1" x14ac:dyDescent="0.2"/>
    <row r="10427" s="327" customFormat="1" x14ac:dyDescent="0.2"/>
    <row r="10428" s="327" customFormat="1" x14ac:dyDescent="0.2"/>
    <row r="10429" s="327" customFormat="1" x14ac:dyDescent="0.2"/>
    <row r="10430" s="327" customFormat="1" x14ac:dyDescent="0.2"/>
    <row r="10431" s="327" customFormat="1" x14ac:dyDescent="0.2"/>
    <row r="10432" s="327" customFormat="1" x14ac:dyDescent="0.2"/>
    <row r="10433" s="327" customFormat="1" x14ac:dyDescent="0.2"/>
    <row r="10434" s="327" customFormat="1" x14ac:dyDescent="0.2"/>
    <row r="10435" s="327" customFormat="1" x14ac:dyDescent="0.2"/>
    <row r="10436" s="327" customFormat="1" x14ac:dyDescent="0.2"/>
    <row r="10437" s="327" customFormat="1" x14ac:dyDescent="0.2"/>
    <row r="10438" s="327" customFormat="1" x14ac:dyDescent="0.2"/>
    <row r="10439" s="327" customFormat="1" x14ac:dyDescent="0.2"/>
    <row r="10440" s="327" customFormat="1" x14ac:dyDescent="0.2"/>
    <row r="10441" s="327" customFormat="1" x14ac:dyDescent="0.2"/>
    <row r="10442" s="327" customFormat="1" x14ac:dyDescent="0.2"/>
    <row r="10443" s="327" customFormat="1" x14ac:dyDescent="0.2"/>
    <row r="10444" s="327" customFormat="1" x14ac:dyDescent="0.2"/>
    <row r="10445" s="327" customFormat="1" x14ac:dyDescent="0.2"/>
    <row r="10446" s="327" customFormat="1" x14ac:dyDescent="0.2"/>
    <row r="10447" s="327" customFormat="1" x14ac:dyDescent="0.2"/>
    <row r="10448" s="327" customFormat="1" x14ac:dyDescent="0.2"/>
    <row r="10449" s="327" customFormat="1" x14ac:dyDescent="0.2"/>
    <row r="10450" s="327" customFormat="1" x14ac:dyDescent="0.2"/>
    <row r="10451" s="327" customFormat="1" x14ac:dyDescent="0.2"/>
    <row r="10452" s="327" customFormat="1" x14ac:dyDescent="0.2"/>
    <row r="10453" s="327" customFormat="1" x14ac:dyDescent="0.2"/>
    <row r="10454" s="327" customFormat="1" x14ac:dyDescent="0.2"/>
    <row r="10455" s="327" customFormat="1" x14ac:dyDescent="0.2"/>
    <row r="10456" s="327" customFormat="1" x14ac:dyDescent="0.2"/>
    <row r="10457" s="327" customFormat="1" x14ac:dyDescent="0.2"/>
    <row r="10458" s="327" customFormat="1" x14ac:dyDescent="0.2"/>
    <row r="10459" s="327" customFormat="1" x14ac:dyDescent="0.2"/>
    <row r="10460" s="327" customFormat="1" x14ac:dyDescent="0.2"/>
    <row r="10461" s="327" customFormat="1" x14ac:dyDescent="0.2"/>
    <row r="10462" s="327" customFormat="1" x14ac:dyDescent="0.2"/>
    <row r="10463" s="327" customFormat="1" x14ac:dyDescent="0.2"/>
    <row r="10464" s="327" customFormat="1" x14ac:dyDescent="0.2"/>
    <row r="10465" s="327" customFormat="1" x14ac:dyDescent="0.2"/>
    <row r="10466" s="327" customFormat="1" x14ac:dyDescent="0.2"/>
    <row r="10467" s="327" customFormat="1" x14ac:dyDescent="0.2"/>
    <row r="10468" s="327" customFormat="1" x14ac:dyDescent="0.2"/>
    <row r="10469" s="327" customFormat="1" x14ac:dyDescent="0.2"/>
    <row r="10470" s="327" customFormat="1" x14ac:dyDescent="0.2"/>
    <row r="10471" s="327" customFormat="1" x14ac:dyDescent="0.2"/>
    <row r="10472" s="327" customFormat="1" x14ac:dyDescent="0.2"/>
    <row r="10473" s="327" customFormat="1" x14ac:dyDescent="0.2"/>
    <row r="10474" s="327" customFormat="1" x14ac:dyDescent="0.2"/>
    <row r="10475" s="327" customFormat="1" x14ac:dyDescent="0.2"/>
    <row r="10476" s="327" customFormat="1" x14ac:dyDescent="0.2"/>
    <row r="10477" s="327" customFormat="1" x14ac:dyDescent="0.2"/>
    <row r="10478" s="327" customFormat="1" x14ac:dyDescent="0.2"/>
    <row r="10479" s="327" customFormat="1" x14ac:dyDescent="0.2"/>
    <row r="10480" s="327" customFormat="1" x14ac:dyDescent="0.2"/>
    <row r="10481" s="327" customFormat="1" x14ac:dyDescent="0.2"/>
    <row r="10482" s="327" customFormat="1" x14ac:dyDescent="0.2"/>
    <row r="10483" s="327" customFormat="1" x14ac:dyDescent="0.2"/>
    <row r="10484" s="327" customFormat="1" x14ac:dyDescent="0.2"/>
    <row r="10485" s="327" customFormat="1" x14ac:dyDescent="0.2"/>
    <row r="10486" s="327" customFormat="1" x14ac:dyDescent="0.2"/>
    <row r="10487" s="327" customFormat="1" x14ac:dyDescent="0.2"/>
    <row r="10488" s="327" customFormat="1" x14ac:dyDescent="0.2"/>
    <row r="10489" s="327" customFormat="1" x14ac:dyDescent="0.2"/>
    <row r="10490" s="327" customFormat="1" x14ac:dyDescent="0.2"/>
    <row r="10491" s="327" customFormat="1" x14ac:dyDescent="0.2"/>
    <row r="10492" s="327" customFormat="1" x14ac:dyDescent="0.2"/>
    <row r="10493" s="327" customFormat="1" x14ac:dyDescent="0.2"/>
    <row r="10494" s="327" customFormat="1" x14ac:dyDescent="0.2"/>
    <row r="10495" s="327" customFormat="1" x14ac:dyDescent="0.2"/>
    <row r="10496" s="327" customFormat="1" x14ac:dyDescent="0.2"/>
    <row r="10497" s="327" customFormat="1" x14ac:dyDescent="0.2"/>
    <row r="10498" s="327" customFormat="1" x14ac:dyDescent="0.2"/>
    <row r="10499" s="327" customFormat="1" x14ac:dyDescent="0.2"/>
    <row r="10500" s="327" customFormat="1" x14ac:dyDescent="0.2"/>
    <row r="10501" s="327" customFormat="1" x14ac:dyDescent="0.2"/>
    <row r="10502" s="327" customFormat="1" x14ac:dyDescent="0.2"/>
    <row r="10503" s="327" customFormat="1" x14ac:dyDescent="0.2"/>
    <row r="10504" s="327" customFormat="1" x14ac:dyDescent="0.2"/>
    <row r="10505" s="327" customFormat="1" x14ac:dyDescent="0.2"/>
    <row r="10506" s="327" customFormat="1" x14ac:dyDescent="0.2"/>
    <row r="10507" s="327" customFormat="1" x14ac:dyDescent="0.2"/>
    <row r="10508" s="327" customFormat="1" x14ac:dyDescent="0.2"/>
    <row r="10509" s="327" customFormat="1" x14ac:dyDescent="0.2"/>
    <row r="10510" s="327" customFormat="1" x14ac:dyDescent="0.2"/>
    <row r="10511" s="327" customFormat="1" x14ac:dyDescent="0.2"/>
    <row r="10512" s="327" customFormat="1" x14ac:dyDescent="0.2"/>
    <row r="10513" s="327" customFormat="1" x14ac:dyDescent="0.2"/>
    <row r="10514" s="327" customFormat="1" x14ac:dyDescent="0.2"/>
    <row r="10515" s="327" customFormat="1" x14ac:dyDescent="0.2"/>
    <row r="10516" s="327" customFormat="1" x14ac:dyDescent="0.2"/>
    <row r="10517" s="327" customFormat="1" x14ac:dyDescent="0.2"/>
    <row r="10518" s="327" customFormat="1" x14ac:dyDescent="0.2"/>
    <row r="10519" s="327" customFormat="1" x14ac:dyDescent="0.2"/>
    <row r="10520" s="327" customFormat="1" x14ac:dyDescent="0.2"/>
    <row r="10521" s="327" customFormat="1" x14ac:dyDescent="0.2"/>
    <row r="10522" s="327" customFormat="1" x14ac:dyDescent="0.2"/>
    <row r="10523" s="327" customFormat="1" x14ac:dyDescent="0.2"/>
    <row r="10524" s="327" customFormat="1" x14ac:dyDescent="0.2"/>
    <row r="10525" s="327" customFormat="1" x14ac:dyDescent="0.2"/>
    <row r="10526" s="327" customFormat="1" x14ac:dyDescent="0.2"/>
    <row r="10527" s="327" customFormat="1" x14ac:dyDescent="0.2"/>
    <row r="10528" s="327" customFormat="1" x14ac:dyDescent="0.2"/>
    <row r="10529" s="327" customFormat="1" x14ac:dyDescent="0.2"/>
    <row r="10530" s="327" customFormat="1" x14ac:dyDescent="0.2"/>
    <row r="10531" s="327" customFormat="1" x14ac:dyDescent="0.2"/>
    <row r="10532" s="327" customFormat="1" x14ac:dyDescent="0.2"/>
    <row r="10533" s="327" customFormat="1" x14ac:dyDescent="0.2"/>
    <row r="10534" s="327" customFormat="1" x14ac:dyDescent="0.2"/>
    <row r="10535" s="327" customFormat="1" x14ac:dyDescent="0.2"/>
    <row r="10536" s="327" customFormat="1" x14ac:dyDescent="0.2"/>
    <row r="10537" s="327" customFormat="1" x14ac:dyDescent="0.2"/>
    <row r="10538" s="327" customFormat="1" x14ac:dyDescent="0.2"/>
    <row r="10539" s="327" customFormat="1" x14ac:dyDescent="0.2"/>
    <row r="10540" s="327" customFormat="1" x14ac:dyDescent="0.2"/>
    <row r="10541" s="327" customFormat="1" x14ac:dyDescent="0.2"/>
    <row r="10542" s="327" customFormat="1" x14ac:dyDescent="0.2"/>
    <row r="10543" s="327" customFormat="1" x14ac:dyDescent="0.2"/>
    <row r="10544" s="327" customFormat="1" x14ac:dyDescent="0.2"/>
    <row r="10545" s="327" customFormat="1" x14ac:dyDescent="0.2"/>
    <row r="10546" s="327" customFormat="1" x14ac:dyDescent="0.2"/>
    <row r="10547" s="327" customFormat="1" x14ac:dyDescent="0.2"/>
    <row r="10548" s="327" customFormat="1" x14ac:dyDescent="0.2"/>
    <row r="10549" s="327" customFormat="1" x14ac:dyDescent="0.2"/>
    <row r="10550" s="327" customFormat="1" x14ac:dyDescent="0.2"/>
    <row r="10551" s="327" customFormat="1" x14ac:dyDescent="0.2"/>
    <row r="10552" s="327" customFormat="1" x14ac:dyDescent="0.2"/>
    <row r="10553" s="327" customFormat="1" x14ac:dyDescent="0.2"/>
    <row r="10554" s="327" customFormat="1" x14ac:dyDescent="0.2"/>
    <row r="10555" s="327" customFormat="1" x14ac:dyDescent="0.2"/>
    <row r="10556" s="327" customFormat="1" x14ac:dyDescent="0.2"/>
    <row r="10557" s="327" customFormat="1" x14ac:dyDescent="0.2"/>
    <row r="10558" s="327" customFormat="1" x14ac:dyDescent="0.2"/>
    <row r="10559" s="327" customFormat="1" x14ac:dyDescent="0.2"/>
    <row r="10560" s="327" customFormat="1" x14ac:dyDescent="0.2"/>
    <row r="10561" s="327" customFormat="1" x14ac:dyDescent="0.2"/>
    <row r="10562" s="327" customFormat="1" x14ac:dyDescent="0.2"/>
    <row r="10563" s="327" customFormat="1" x14ac:dyDescent="0.2"/>
    <row r="10564" s="327" customFormat="1" x14ac:dyDescent="0.2"/>
    <row r="10565" s="327" customFormat="1" x14ac:dyDescent="0.2"/>
    <row r="10566" s="327" customFormat="1" x14ac:dyDescent="0.2"/>
    <row r="10567" s="327" customFormat="1" x14ac:dyDescent="0.2"/>
    <row r="10568" s="327" customFormat="1" x14ac:dyDescent="0.2"/>
    <row r="10569" s="327" customFormat="1" x14ac:dyDescent="0.2"/>
    <row r="10570" s="327" customFormat="1" x14ac:dyDescent="0.2"/>
    <row r="10571" s="327" customFormat="1" x14ac:dyDescent="0.2"/>
    <row r="10572" s="327" customFormat="1" x14ac:dyDescent="0.2"/>
    <row r="10573" s="327" customFormat="1" x14ac:dyDescent="0.2"/>
    <row r="10574" s="327" customFormat="1" x14ac:dyDescent="0.2"/>
    <row r="10575" s="327" customFormat="1" x14ac:dyDescent="0.2"/>
    <row r="10576" s="327" customFormat="1" x14ac:dyDescent="0.2"/>
    <row r="10577" s="327" customFormat="1" x14ac:dyDescent="0.2"/>
    <row r="10578" s="327" customFormat="1" x14ac:dyDescent="0.2"/>
    <row r="10579" s="327" customFormat="1" x14ac:dyDescent="0.2"/>
    <row r="10580" s="327" customFormat="1" x14ac:dyDescent="0.2"/>
    <row r="10581" s="327" customFormat="1" x14ac:dyDescent="0.2"/>
    <row r="10582" s="327" customFormat="1" x14ac:dyDescent="0.2"/>
    <row r="10583" s="327" customFormat="1" x14ac:dyDescent="0.2"/>
    <row r="10584" s="327" customFormat="1" x14ac:dyDescent="0.2"/>
    <row r="10585" s="327" customFormat="1" x14ac:dyDescent="0.2"/>
    <row r="10586" s="327" customFormat="1" x14ac:dyDescent="0.2"/>
    <row r="10587" s="327" customFormat="1" x14ac:dyDescent="0.2"/>
    <row r="10588" s="327" customFormat="1" x14ac:dyDescent="0.2"/>
    <row r="10589" s="327" customFormat="1" x14ac:dyDescent="0.2"/>
    <row r="10590" s="327" customFormat="1" x14ac:dyDescent="0.2"/>
    <row r="10591" s="327" customFormat="1" x14ac:dyDescent="0.2"/>
    <row r="10592" s="327" customFormat="1" x14ac:dyDescent="0.2"/>
    <row r="10593" s="327" customFormat="1" x14ac:dyDescent="0.2"/>
    <row r="10594" s="327" customFormat="1" x14ac:dyDescent="0.2"/>
    <row r="10595" s="327" customFormat="1" x14ac:dyDescent="0.2"/>
    <row r="10596" s="327" customFormat="1" x14ac:dyDescent="0.2"/>
    <row r="10597" s="327" customFormat="1" x14ac:dyDescent="0.2"/>
    <row r="10598" s="327" customFormat="1" x14ac:dyDescent="0.2"/>
    <row r="10599" s="327" customFormat="1" x14ac:dyDescent="0.2"/>
    <row r="10600" s="327" customFormat="1" x14ac:dyDescent="0.2"/>
    <row r="10601" s="327" customFormat="1" x14ac:dyDescent="0.2"/>
    <row r="10602" s="327" customFormat="1" x14ac:dyDescent="0.2"/>
    <row r="10603" s="327" customFormat="1" x14ac:dyDescent="0.2"/>
    <row r="10604" s="327" customFormat="1" x14ac:dyDescent="0.2"/>
    <row r="10605" s="327" customFormat="1" x14ac:dyDescent="0.2"/>
    <row r="10606" s="327" customFormat="1" x14ac:dyDescent="0.2"/>
    <row r="10607" s="327" customFormat="1" x14ac:dyDescent="0.2"/>
    <row r="10608" s="327" customFormat="1" x14ac:dyDescent="0.2"/>
    <row r="10609" s="327" customFormat="1" x14ac:dyDescent="0.2"/>
    <row r="10610" s="327" customFormat="1" x14ac:dyDescent="0.2"/>
    <row r="10611" s="327" customFormat="1" x14ac:dyDescent="0.2"/>
    <row r="10612" s="327" customFormat="1" x14ac:dyDescent="0.2"/>
    <row r="10613" s="327" customFormat="1" x14ac:dyDescent="0.2"/>
    <row r="10614" s="327" customFormat="1" x14ac:dyDescent="0.2"/>
    <row r="10615" s="327" customFormat="1" x14ac:dyDescent="0.2"/>
    <row r="10616" s="327" customFormat="1" x14ac:dyDescent="0.2"/>
    <row r="10617" s="327" customFormat="1" x14ac:dyDescent="0.2"/>
    <row r="10618" s="327" customFormat="1" x14ac:dyDescent="0.2"/>
    <row r="10619" s="327" customFormat="1" x14ac:dyDescent="0.2"/>
    <row r="10620" s="327" customFormat="1" x14ac:dyDescent="0.2"/>
    <row r="10621" s="327" customFormat="1" x14ac:dyDescent="0.2"/>
    <row r="10622" s="327" customFormat="1" x14ac:dyDescent="0.2"/>
    <row r="10623" s="327" customFormat="1" x14ac:dyDescent="0.2"/>
    <row r="10624" s="327" customFormat="1" x14ac:dyDescent="0.2"/>
    <row r="10625" s="327" customFormat="1" x14ac:dyDescent="0.2"/>
    <row r="10626" s="327" customFormat="1" x14ac:dyDescent="0.2"/>
    <row r="10627" s="327" customFormat="1" x14ac:dyDescent="0.2"/>
    <row r="10628" s="327" customFormat="1" x14ac:dyDescent="0.2"/>
    <row r="10629" s="327" customFormat="1" x14ac:dyDescent="0.2"/>
    <row r="10630" s="327" customFormat="1" x14ac:dyDescent="0.2"/>
    <row r="10631" s="327" customFormat="1" x14ac:dyDescent="0.2"/>
    <row r="10632" s="327" customFormat="1" x14ac:dyDescent="0.2"/>
    <row r="10633" s="327" customFormat="1" x14ac:dyDescent="0.2"/>
    <row r="10634" s="327" customFormat="1" x14ac:dyDescent="0.2"/>
    <row r="10635" s="327" customFormat="1" x14ac:dyDescent="0.2"/>
    <row r="10636" s="327" customFormat="1" x14ac:dyDescent="0.2"/>
    <row r="10637" s="327" customFormat="1" x14ac:dyDescent="0.2"/>
    <row r="10638" s="327" customFormat="1" x14ac:dyDescent="0.2"/>
    <row r="10639" s="327" customFormat="1" x14ac:dyDescent="0.2"/>
    <row r="10640" s="327" customFormat="1" x14ac:dyDescent="0.2"/>
    <row r="10641" s="327" customFormat="1" x14ac:dyDescent="0.2"/>
    <row r="10642" s="327" customFormat="1" x14ac:dyDescent="0.2"/>
    <row r="10643" s="327" customFormat="1" x14ac:dyDescent="0.2"/>
    <row r="10644" s="327" customFormat="1" x14ac:dyDescent="0.2"/>
    <row r="10645" s="327" customFormat="1" x14ac:dyDescent="0.2"/>
    <row r="10646" s="327" customFormat="1" x14ac:dyDescent="0.2"/>
    <row r="10647" s="327" customFormat="1" x14ac:dyDescent="0.2"/>
    <row r="10648" s="327" customFormat="1" x14ac:dyDescent="0.2"/>
    <row r="10649" s="327" customFormat="1" x14ac:dyDescent="0.2"/>
    <row r="10650" s="327" customFormat="1" x14ac:dyDescent="0.2"/>
    <row r="10651" s="327" customFormat="1" x14ac:dyDescent="0.2"/>
    <row r="10652" s="327" customFormat="1" x14ac:dyDescent="0.2"/>
    <row r="10653" s="327" customFormat="1" x14ac:dyDescent="0.2"/>
    <row r="10654" s="327" customFormat="1" x14ac:dyDescent="0.2"/>
    <row r="10655" s="327" customFormat="1" x14ac:dyDescent="0.2"/>
    <row r="10656" s="327" customFormat="1" x14ac:dyDescent="0.2"/>
    <row r="10657" s="327" customFormat="1" x14ac:dyDescent="0.2"/>
    <row r="10658" s="327" customFormat="1" x14ac:dyDescent="0.2"/>
    <row r="10659" s="327" customFormat="1" x14ac:dyDescent="0.2"/>
    <row r="10660" s="327" customFormat="1" x14ac:dyDescent="0.2"/>
    <row r="10661" s="327" customFormat="1" x14ac:dyDescent="0.2"/>
    <row r="10662" s="327" customFormat="1" x14ac:dyDescent="0.2"/>
    <row r="10663" s="327" customFormat="1" x14ac:dyDescent="0.2"/>
    <row r="10664" s="327" customFormat="1" x14ac:dyDescent="0.2"/>
    <row r="10665" s="327" customFormat="1" x14ac:dyDescent="0.2"/>
    <row r="10666" s="327" customFormat="1" x14ac:dyDescent="0.2"/>
    <row r="10667" s="327" customFormat="1" x14ac:dyDescent="0.2"/>
    <row r="10668" s="327" customFormat="1" x14ac:dyDescent="0.2"/>
    <row r="10669" s="327" customFormat="1" x14ac:dyDescent="0.2"/>
    <row r="10670" s="327" customFormat="1" x14ac:dyDescent="0.2"/>
    <row r="10671" s="327" customFormat="1" x14ac:dyDescent="0.2"/>
    <row r="10672" s="327" customFormat="1" x14ac:dyDescent="0.2"/>
    <row r="10673" s="327" customFormat="1" x14ac:dyDescent="0.2"/>
    <row r="10674" s="327" customFormat="1" x14ac:dyDescent="0.2"/>
    <row r="10675" s="327" customFormat="1" x14ac:dyDescent="0.2"/>
    <row r="10676" s="327" customFormat="1" x14ac:dyDescent="0.2"/>
    <row r="10677" s="327" customFormat="1" x14ac:dyDescent="0.2"/>
    <row r="10678" s="327" customFormat="1" x14ac:dyDescent="0.2"/>
    <row r="10679" s="327" customFormat="1" x14ac:dyDescent="0.2"/>
    <row r="10680" s="327" customFormat="1" x14ac:dyDescent="0.2"/>
    <row r="10681" s="327" customFormat="1" x14ac:dyDescent="0.2"/>
    <row r="10682" s="327" customFormat="1" x14ac:dyDescent="0.2"/>
    <row r="10683" s="327" customFormat="1" x14ac:dyDescent="0.2"/>
    <row r="10684" s="327" customFormat="1" x14ac:dyDescent="0.2"/>
    <row r="10685" s="327" customFormat="1" x14ac:dyDescent="0.2"/>
    <row r="10686" s="327" customFormat="1" x14ac:dyDescent="0.2"/>
    <row r="10687" s="327" customFormat="1" x14ac:dyDescent="0.2"/>
    <row r="10688" s="327" customFormat="1" x14ac:dyDescent="0.2"/>
    <row r="10689" s="327" customFormat="1" x14ac:dyDescent="0.2"/>
    <row r="10690" s="327" customFormat="1" x14ac:dyDescent="0.2"/>
    <row r="10691" s="327" customFormat="1" x14ac:dyDescent="0.2"/>
    <row r="10692" s="327" customFormat="1" x14ac:dyDescent="0.2"/>
    <row r="10693" s="327" customFormat="1" x14ac:dyDescent="0.2"/>
    <row r="10694" s="327" customFormat="1" x14ac:dyDescent="0.2"/>
    <row r="10695" s="327" customFormat="1" x14ac:dyDescent="0.2"/>
    <row r="10696" s="327" customFormat="1" x14ac:dyDescent="0.2"/>
    <row r="10697" s="327" customFormat="1" x14ac:dyDescent="0.2"/>
    <row r="10698" s="327" customFormat="1" x14ac:dyDescent="0.2"/>
    <row r="10699" s="327" customFormat="1" x14ac:dyDescent="0.2"/>
    <row r="10700" s="327" customFormat="1" x14ac:dyDescent="0.2"/>
    <row r="10701" s="327" customFormat="1" x14ac:dyDescent="0.2"/>
    <row r="10702" s="327" customFormat="1" x14ac:dyDescent="0.2"/>
    <row r="10703" s="327" customFormat="1" x14ac:dyDescent="0.2"/>
    <row r="10704" s="327" customFormat="1" x14ac:dyDescent="0.2"/>
    <row r="10705" s="327" customFormat="1" x14ac:dyDescent="0.2"/>
    <row r="10706" s="327" customFormat="1" x14ac:dyDescent="0.2"/>
    <row r="10707" s="327" customFormat="1" x14ac:dyDescent="0.2"/>
    <row r="10708" s="327" customFormat="1" x14ac:dyDescent="0.2"/>
    <row r="10709" s="327" customFormat="1" x14ac:dyDescent="0.2"/>
    <row r="10710" s="327" customFormat="1" x14ac:dyDescent="0.2"/>
    <row r="10711" s="327" customFormat="1" x14ac:dyDescent="0.2"/>
    <row r="10712" s="327" customFormat="1" x14ac:dyDescent="0.2"/>
    <row r="10713" s="327" customFormat="1" x14ac:dyDescent="0.2"/>
    <row r="10714" s="327" customFormat="1" x14ac:dyDescent="0.2"/>
    <row r="10715" s="327" customFormat="1" x14ac:dyDescent="0.2"/>
    <row r="10716" s="327" customFormat="1" x14ac:dyDescent="0.2"/>
    <row r="10717" s="327" customFormat="1" x14ac:dyDescent="0.2"/>
    <row r="10718" s="327" customFormat="1" x14ac:dyDescent="0.2"/>
    <row r="10719" s="327" customFormat="1" x14ac:dyDescent="0.2"/>
    <row r="10720" s="327" customFormat="1" x14ac:dyDescent="0.2"/>
    <row r="10721" s="327" customFormat="1" x14ac:dyDescent="0.2"/>
    <row r="10722" s="327" customFormat="1" x14ac:dyDescent="0.2"/>
    <row r="10723" s="327" customFormat="1" x14ac:dyDescent="0.2"/>
    <row r="10724" s="327" customFormat="1" x14ac:dyDescent="0.2"/>
    <row r="10725" s="327" customFormat="1" x14ac:dyDescent="0.2"/>
    <row r="10726" s="327" customFormat="1" x14ac:dyDescent="0.2"/>
    <row r="10727" s="327" customFormat="1" x14ac:dyDescent="0.2"/>
    <row r="10728" s="327" customFormat="1" x14ac:dyDescent="0.2"/>
    <row r="10729" s="327" customFormat="1" x14ac:dyDescent="0.2"/>
    <row r="10730" s="327" customFormat="1" x14ac:dyDescent="0.2"/>
    <row r="10731" s="327" customFormat="1" x14ac:dyDescent="0.2"/>
    <row r="10732" s="327" customFormat="1" x14ac:dyDescent="0.2"/>
    <row r="10733" s="327" customFormat="1" x14ac:dyDescent="0.2"/>
    <row r="10734" s="327" customFormat="1" x14ac:dyDescent="0.2"/>
    <row r="10735" s="327" customFormat="1" x14ac:dyDescent="0.2"/>
    <row r="10736" s="327" customFormat="1" x14ac:dyDescent="0.2"/>
    <row r="10737" s="327" customFormat="1" x14ac:dyDescent="0.2"/>
    <row r="10738" s="327" customFormat="1" x14ac:dyDescent="0.2"/>
    <row r="10739" s="327" customFormat="1" x14ac:dyDescent="0.2"/>
    <row r="10740" s="327" customFormat="1" x14ac:dyDescent="0.2"/>
    <row r="10741" s="327" customFormat="1" x14ac:dyDescent="0.2"/>
    <row r="10742" s="327" customFormat="1" x14ac:dyDescent="0.2"/>
    <row r="10743" s="327" customFormat="1" x14ac:dyDescent="0.2"/>
    <row r="10744" s="327" customFormat="1" x14ac:dyDescent="0.2"/>
    <row r="10745" s="327" customFormat="1" x14ac:dyDescent="0.2"/>
    <row r="10746" s="327" customFormat="1" x14ac:dyDescent="0.2"/>
    <row r="10747" s="327" customFormat="1" x14ac:dyDescent="0.2"/>
    <row r="10748" s="327" customFormat="1" x14ac:dyDescent="0.2"/>
    <row r="10749" s="327" customFormat="1" x14ac:dyDescent="0.2"/>
    <row r="10750" s="327" customFormat="1" x14ac:dyDescent="0.2"/>
    <row r="10751" s="327" customFormat="1" x14ac:dyDescent="0.2"/>
    <row r="10752" s="327" customFormat="1" x14ac:dyDescent="0.2"/>
    <row r="10753" s="327" customFormat="1" x14ac:dyDescent="0.2"/>
    <row r="10754" s="327" customFormat="1" x14ac:dyDescent="0.2"/>
    <row r="10755" s="327" customFormat="1" x14ac:dyDescent="0.2"/>
    <row r="10756" s="327" customFormat="1" x14ac:dyDescent="0.2"/>
    <row r="10757" s="327" customFormat="1" x14ac:dyDescent="0.2"/>
    <row r="10758" s="327" customFormat="1" x14ac:dyDescent="0.2"/>
    <row r="10759" s="327" customFormat="1" x14ac:dyDescent="0.2"/>
    <row r="10760" s="327" customFormat="1" x14ac:dyDescent="0.2"/>
    <row r="10761" s="327" customFormat="1" x14ac:dyDescent="0.2"/>
    <row r="10762" s="327" customFormat="1" x14ac:dyDescent="0.2"/>
    <row r="10763" s="327" customFormat="1" x14ac:dyDescent="0.2"/>
    <row r="10764" s="327" customFormat="1" x14ac:dyDescent="0.2"/>
    <row r="10765" s="327" customFormat="1" x14ac:dyDescent="0.2"/>
    <row r="10766" s="327" customFormat="1" x14ac:dyDescent="0.2"/>
    <row r="10767" s="327" customFormat="1" x14ac:dyDescent="0.2"/>
    <row r="10768" s="327" customFormat="1" x14ac:dyDescent="0.2"/>
    <row r="10769" s="327" customFormat="1" x14ac:dyDescent="0.2"/>
    <row r="10770" s="327" customFormat="1" x14ac:dyDescent="0.2"/>
    <row r="10771" s="327" customFormat="1" x14ac:dyDescent="0.2"/>
    <row r="10772" s="327" customFormat="1" x14ac:dyDescent="0.2"/>
    <row r="10773" s="327" customFormat="1" x14ac:dyDescent="0.2"/>
    <row r="10774" s="327" customFormat="1" x14ac:dyDescent="0.2"/>
    <row r="10775" s="327" customFormat="1" x14ac:dyDescent="0.2"/>
    <row r="10776" s="327" customFormat="1" x14ac:dyDescent="0.2"/>
    <row r="10777" s="327" customFormat="1" x14ac:dyDescent="0.2"/>
    <row r="10778" s="327" customFormat="1" x14ac:dyDescent="0.2"/>
    <row r="10779" s="327" customFormat="1" x14ac:dyDescent="0.2"/>
    <row r="10780" s="327" customFormat="1" x14ac:dyDescent="0.2"/>
    <row r="10781" s="327" customFormat="1" x14ac:dyDescent="0.2"/>
    <row r="10782" s="327" customFormat="1" x14ac:dyDescent="0.2"/>
    <row r="10783" s="327" customFormat="1" x14ac:dyDescent="0.2"/>
    <row r="10784" s="327" customFormat="1" x14ac:dyDescent="0.2"/>
    <row r="10785" s="327" customFormat="1" x14ac:dyDescent="0.2"/>
    <row r="10786" s="327" customFormat="1" x14ac:dyDescent="0.2"/>
    <row r="10787" s="327" customFormat="1" x14ac:dyDescent="0.2"/>
    <row r="10788" s="327" customFormat="1" x14ac:dyDescent="0.2"/>
    <row r="10789" s="327" customFormat="1" x14ac:dyDescent="0.2"/>
    <row r="10790" s="327" customFormat="1" x14ac:dyDescent="0.2"/>
    <row r="10791" s="327" customFormat="1" x14ac:dyDescent="0.2"/>
    <row r="10792" s="327" customFormat="1" x14ac:dyDescent="0.2"/>
    <row r="10793" s="327" customFormat="1" x14ac:dyDescent="0.2"/>
    <row r="10794" s="327" customFormat="1" x14ac:dyDescent="0.2"/>
    <row r="10795" s="327" customFormat="1" x14ac:dyDescent="0.2"/>
    <row r="10796" s="327" customFormat="1" x14ac:dyDescent="0.2"/>
    <row r="10797" s="327" customFormat="1" x14ac:dyDescent="0.2"/>
    <row r="10798" s="327" customFormat="1" x14ac:dyDescent="0.2"/>
    <row r="10799" s="327" customFormat="1" x14ac:dyDescent="0.2"/>
    <row r="10800" s="327" customFormat="1" x14ac:dyDescent="0.2"/>
    <row r="10801" s="327" customFormat="1" x14ac:dyDescent="0.2"/>
    <row r="10802" s="327" customFormat="1" x14ac:dyDescent="0.2"/>
    <row r="10803" s="327" customFormat="1" x14ac:dyDescent="0.2"/>
    <row r="10804" s="327" customFormat="1" x14ac:dyDescent="0.2"/>
    <row r="10805" s="327" customFormat="1" x14ac:dyDescent="0.2"/>
    <row r="10806" s="327" customFormat="1" x14ac:dyDescent="0.2"/>
    <row r="10807" s="327" customFormat="1" x14ac:dyDescent="0.2"/>
    <row r="10808" s="327" customFormat="1" x14ac:dyDescent="0.2"/>
    <row r="10809" s="327" customFormat="1" x14ac:dyDescent="0.2"/>
    <row r="10810" s="327" customFormat="1" x14ac:dyDescent="0.2"/>
    <row r="10811" s="327" customFormat="1" x14ac:dyDescent="0.2"/>
    <row r="10812" s="327" customFormat="1" x14ac:dyDescent="0.2"/>
    <row r="10813" s="327" customFormat="1" x14ac:dyDescent="0.2"/>
    <row r="10814" s="327" customFormat="1" x14ac:dyDescent="0.2"/>
    <row r="10815" s="327" customFormat="1" x14ac:dyDescent="0.2"/>
    <row r="10816" s="327" customFormat="1" x14ac:dyDescent="0.2"/>
    <row r="10817" s="327" customFormat="1" x14ac:dyDescent="0.2"/>
    <row r="10818" s="327" customFormat="1" x14ac:dyDescent="0.2"/>
    <row r="10819" s="327" customFormat="1" x14ac:dyDescent="0.2"/>
    <row r="10820" s="327" customFormat="1" x14ac:dyDescent="0.2"/>
    <row r="10821" s="327" customFormat="1" x14ac:dyDescent="0.2"/>
    <row r="10822" s="327" customFormat="1" x14ac:dyDescent="0.2"/>
    <row r="10823" s="327" customFormat="1" x14ac:dyDescent="0.2"/>
    <row r="10824" s="327" customFormat="1" x14ac:dyDescent="0.2"/>
    <row r="10825" s="327" customFormat="1" x14ac:dyDescent="0.2"/>
    <row r="10826" s="327" customFormat="1" x14ac:dyDescent="0.2"/>
    <row r="10827" s="327" customFormat="1" x14ac:dyDescent="0.2"/>
    <row r="10828" s="327" customFormat="1" x14ac:dyDescent="0.2"/>
    <row r="10829" s="327" customFormat="1" x14ac:dyDescent="0.2"/>
    <row r="10830" s="327" customFormat="1" x14ac:dyDescent="0.2"/>
    <row r="10831" s="327" customFormat="1" x14ac:dyDescent="0.2"/>
    <row r="10832" s="327" customFormat="1" x14ac:dyDescent="0.2"/>
    <row r="10833" s="327" customFormat="1" x14ac:dyDescent="0.2"/>
    <row r="10834" s="327" customFormat="1" x14ac:dyDescent="0.2"/>
    <row r="10835" s="327" customFormat="1" x14ac:dyDescent="0.2"/>
    <row r="10836" s="327" customFormat="1" x14ac:dyDescent="0.2"/>
    <row r="10837" s="327" customFormat="1" x14ac:dyDescent="0.2"/>
    <row r="10838" s="327" customFormat="1" x14ac:dyDescent="0.2"/>
    <row r="10839" s="327" customFormat="1" x14ac:dyDescent="0.2"/>
    <row r="10840" s="327" customFormat="1" x14ac:dyDescent="0.2"/>
    <row r="10841" s="327" customFormat="1" x14ac:dyDescent="0.2"/>
    <row r="10842" s="327" customFormat="1" x14ac:dyDescent="0.2"/>
    <row r="10843" s="327" customFormat="1" x14ac:dyDescent="0.2"/>
    <row r="10844" s="327" customFormat="1" x14ac:dyDescent="0.2"/>
    <row r="10845" s="327" customFormat="1" x14ac:dyDescent="0.2"/>
    <row r="10846" s="327" customFormat="1" x14ac:dyDescent="0.2"/>
    <row r="10847" s="327" customFormat="1" x14ac:dyDescent="0.2"/>
    <row r="10848" s="327" customFormat="1" x14ac:dyDescent="0.2"/>
    <row r="10849" s="327" customFormat="1" x14ac:dyDescent="0.2"/>
    <row r="10850" s="327" customFormat="1" x14ac:dyDescent="0.2"/>
    <row r="10851" s="327" customFormat="1" x14ac:dyDescent="0.2"/>
    <row r="10852" s="327" customFormat="1" x14ac:dyDescent="0.2"/>
    <row r="10853" s="327" customFormat="1" x14ac:dyDescent="0.2"/>
    <row r="10854" s="327" customFormat="1" x14ac:dyDescent="0.2"/>
    <row r="10855" s="327" customFormat="1" x14ac:dyDescent="0.2"/>
    <row r="10856" s="327" customFormat="1" x14ac:dyDescent="0.2"/>
    <row r="10857" s="327" customFormat="1" x14ac:dyDescent="0.2"/>
    <row r="10858" s="327" customFormat="1" x14ac:dyDescent="0.2"/>
    <row r="10859" s="327" customFormat="1" x14ac:dyDescent="0.2"/>
    <row r="10860" s="327" customFormat="1" x14ac:dyDescent="0.2"/>
    <row r="10861" s="327" customFormat="1" x14ac:dyDescent="0.2"/>
    <row r="10862" s="327" customFormat="1" x14ac:dyDescent="0.2"/>
    <row r="10863" s="327" customFormat="1" x14ac:dyDescent="0.2"/>
    <row r="10864" s="327" customFormat="1" x14ac:dyDescent="0.2"/>
    <row r="10865" s="327" customFormat="1" x14ac:dyDescent="0.2"/>
    <row r="10866" s="327" customFormat="1" x14ac:dyDescent="0.2"/>
    <row r="10867" s="327" customFormat="1" x14ac:dyDescent="0.2"/>
    <row r="10868" s="327" customFormat="1" x14ac:dyDescent="0.2"/>
    <row r="10869" s="327" customFormat="1" x14ac:dyDescent="0.2"/>
    <row r="10870" s="327" customFormat="1" x14ac:dyDescent="0.2"/>
    <row r="10871" s="327" customFormat="1" x14ac:dyDescent="0.2"/>
    <row r="10872" s="327" customFormat="1" x14ac:dyDescent="0.2"/>
    <row r="10873" s="327" customFormat="1" x14ac:dyDescent="0.2"/>
    <row r="10874" s="327" customFormat="1" x14ac:dyDescent="0.2"/>
    <row r="10875" s="327" customFormat="1" x14ac:dyDescent="0.2"/>
    <row r="10876" s="327" customFormat="1" x14ac:dyDescent="0.2"/>
    <row r="10877" s="327" customFormat="1" x14ac:dyDescent="0.2"/>
    <row r="10878" s="327" customFormat="1" x14ac:dyDescent="0.2"/>
    <row r="10879" s="327" customFormat="1" x14ac:dyDescent="0.2"/>
    <row r="10880" s="327" customFormat="1" x14ac:dyDescent="0.2"/>
    <row r="10881" s="327" customFormat="1" x14ac:dyDescent="0.2"/>
    <row r="10882" s="327" customFormat="1" x14ac:dyDescent="0.2"/>
    <row r="10883" s="327" customFormat="1" x14ac:dyDescent="0.2"/>
    <row r="10884" s="327" customFormat="1" x14ac:dyDescent="0.2"/>
    <row r="10885" s="327" customFormat="1" x14ac:dyDescent="0.2"/>
    <row r="10886" s="327" customFormat="1" x14ac:dyDescent="0.2"/>
    <row r="10887" s="327" customFormat="1" x14ac:dyDescent="0.2"/>
    <row r="10888" s="327" customFormat="1" x14ac:dyDescent="0.2"/>
    <row r="10889" s="327" customFormat="1" x14ac:dyDescent="0.2"/>
    <row r="10890" s="327" customFormat="1" x14ac:dyDescent="0.2"/>
    <row r="10891" s="327" customFormat="1" x14ac:dyDescent="0.2"/>
    <row r="10892" s="327" customFormat="1" x14ac:dyDescent="0.2"/>
    <row r="10893" s="327" customFormat="1" x14ac:dyDescent="0.2"/>
    <row r="10894" s="327" customFormat="1" x14ac:dyDescent="0.2"/>
    <row r="10895" s="327" customFormat="1" x14ac:dyDescent="0.2"/>
    <row r="10896" s="327" customFormat="1" x14ac:dyDescent="0.2"/>
    <row r="10897" s="327" customFormat="1" x14ac:dyDescent="0.2"/>
    <row r="10898" s="327" customFormat="1" x14ac:dyDescent="0.2"/>
    <row r="10899" s="327" customFormat="1" x14ac:dyDescent="0.2"/>
    <row r="10900" s="327" customFormat="1" x14ac:dyDescent="0.2"/>
    <row r="10901" s="327" customFormat="1" x14ac:dyDescent="0.2"/>
    <row r="10902" s="327" customFormat="1" x14ac:dyDescent="0.2"/>
    <row r="10903" s="327" customFormat="1" x14ac:dyDescent="0.2"/>
    <row r="10904" s="327" customFormat="1" x14ac:dyDescent="0.2"/>
    <row r="10905" s="327" customFormat="1" x14ac:dyDescent="0.2"/>
    <row r="10906" s="327" customFormat="1" x14ac:dyDescent="0.2"/>
    <row r="10907" s="327" customFormat="1" x14ac:dyDescent="0.2"/>
    <row r="10908" s="327" customFormat="1" x14ac:dyDescent="0.2"/>
    <row r="10909" s="327" customFormat="1" x14ac:dyDescent="0.2"/>
    <row r="10910" s="327" customFormat="1" x14ac:dyDescent="0.2"/>
    <row r="10911" s="327" customFormat="1" x14ac:dyDescent="0.2"/>
    <row r="10912" s="327" customFormat="1" x14ac:dyDescent="0.2"/>
    <row r="10913" s="327" customFormat="1" x14ac:dyDescent="0.2"/>
    <row r="10914" s="327" customFormat="1" x14ac:dyDescent="0.2"/>
    <row r="10915" s="327" customFormat="1" x14ac:dyDescent="0.2"/>
    <row r="10916" s="327" customFormat="1" x14ac:dyDescent="0.2"/>
    <row r="10917" s="327" customFormat="1" x14ac:dyDescent="0.2"/>
    <row r="10918" s="327" customFormat="1" x14ac:dyDescent="0.2"/>
    <row r="10919" s="327" customFormat="1" x14ac:dyDescent="0.2"/>
    <row r="10920" s="327" customFormat="1" x14ac:dyDescent="0.2"/>
    <row r="10921" s="327" customFormat="1" x14ac:dyDescent="0.2"/>
    <row r="10922" s="327" customFormat="1" x14ac:dyDescent="0.2"/>
    <row r="10923" s="327" customFormat="1" x14ac:dyDescent="0.2"/>
    <row r="10924" s="327" customFormat="1" x14ac:dyDescent="0.2"/>
    <row r="10925" s="327" customFormat="1" x14ac:dyDescent="0.2"/>
    <row r="10926" s="327" customFormat="1" x14ac:dyDescent="0.2"/>
    <row r="10927" s="327" customFormat="1" x14ac:dyDescent="0.2"/>
    <row r="10928" s="327" customFormat="1" x14ac:dyDescent="0.2"/>
    <row r="10929" s="327" customFormat="1" x14ac:dyDescent="0.2"/>
    <row r="10930" s="327" customFormat="1" x14ac:dyDescent="0.2"/>
    <row r="10931" s="327" customFormat="1" x14ac:dyDescent="0.2"/>
    <row r="10932" s="327" customFormat="1" x14ac:dyDescent="0.2"/>
    <row r="10933" s="327" customFormat="1" x14ac:dyDescent="0.2"/>
    <row r="10934" s="327" customFormat="1" x14ac:dyDescent="0.2"/>
    <row r="10935" s="327" customFormat="1" x14ac:dyDescent="0.2"/>
    <row r="10936" s="327" customFormat="1" x14ac:dyDescent="0.2"/>
    <row r="10937" s="327" customFormat="1" x14ac:dyDescent="0.2"/>
    <row r="10938" s="327" customFormat="1" x14ac:dyDescent="0.2"/>
    <row r="10939" s="327" customFormat="1" x14ac:dyDescent="0.2"/>
    <row r="10940" s="327" customFormat="1" x14ac:dyDescent="0.2"/>
    <row r="10941" s="327" customFormat="1" x14ac:dyDescent="0.2"/>
    <row r="10942" s="327" customFormat="1" x14ac:dyDescent="0.2"/>
    <row r="10943" s="327" customFormat="1" x14ac:dyDescent="0.2"/>
    <row r="10944" s="327" customFormat="1" x14ac:dyDescent="0.2"/>
    <row r="10945" s="327" customFormat="1" x14ac:dyDescent="0.2"/>
    <row r="10946" s="327" customFormat="1" x14ac:dyDescent="0.2"/>
    <row r="10947" s="327" customFormat="1" x14ac:dyDescent="0.2"/>
    <row r="10948" s="327" customFormat="1" x14ac:dyDescent="0.2"/>
    <row r="10949" s="327" customFormat="1" x14ac:dyDescent="0.2"/>
    <row r="10950" s="327" customFormat="1" x14ac:dyDescent="0.2"/>
    <row r="10951" s="327" customFormat="1" x14ac:dyDescent="0.2"/>
    <row r="10952" s="327" customFormat="1" x14ac:dyDescent="0.2"/>
    <row r="10953" s="327" customFormat="1" x14ac:dyDescent="0.2"/>
    <row r="10954" s="327" customFormat="1" x14ac:dyDescent="0.2"/>
    <row r="10955" s="327" customFormat="1" x14ac:dyDescent="0.2"/>
    <row r="10956" s="327" customFormat="1" x14ac:dyDescent="0.2"/>
    <row r="10957" s="327" customFormat="1" x14ac:dyDescent="0.2"/>
    <row r="10958" s="327" customFormat="1" x14ac:dyDescent="0.2"/>
    <row r="10959" s="327" customFormat="1" x14ac:dyDescent="0.2"/>
    <row r="10960" s="327" customFormat="1" x14ac:dyDescent="0.2"/>
    <row r="10961" s="327" customFormat="1" x14ac:dyDescent="0.2"/>
    <row r="10962" s="327" customFormat="1" x14ac:dyDescent="0.2"/>
    <row r="10963" s="327" customFormat="1" x14ac:dyDescent="0.2"/>
    <row r="10964" s="327" customFormat="1" x14ac:dyDescent="0.2"/>
    <row r="10965" s="327" customFormat="1" x14ac:dyDescent="0.2"/>
    <row r="10966" s="327" customFormat="1" x14ac:dyDescent="0.2"/>
    <row r="10967" s="327" customFormat="1" x14ac:dyDescent="0.2"/>
    <row r="10968" s="327" customFormat="1" x14ac:dyDescent="0.2"/>
    <row r="10969" s="327" customFormat="1" x14ac:dyDescent="0.2"/>
    <row r="10970" s="327" customFormat="1" x14ac:dyDescent="0.2"/>
    <row r="10971" s="327" customFormat="1" x14ac:dyDescent="0.2"/>
    <row r="10972" s="327" customFormat="1" x14ac:dyDescent="0.2"/>
    <row r="10973" s="327" customFormat="1" x14ac:dyDescent="0.2"/>
    <row r="10974" s="327" customFormat="1" x14ac:dyDescent="0.2"/>
    <row r="10975" s="327" customFormat="1" x14ac:dyDescent="0.2"/>
    <row r="10976" s="327" customFormat="1" x14ac:dyDescent="0.2"/>
    <row r="10977" s="327" customFormat="1" x14ac:dyDescent="0.2"/>
    <row r="10978" s="327" customFormat="1" x14ac:dyDescent="0.2"/>
    <row r="10979" s="327" customFormat="1" x14ac:dyDescent="0.2"/>
    <row r="10980" s="327" customFormat="1" x14ac:dyDescent="0.2"/>
    <row r="10981" s="327" customFormat="1" x14ac:dyDescent="0.2"/>
    <row r="10982" s="327" customFormat="1" x14ac:dyDescent="0.2"/>
    <row r="10983" s="327" customFormat="1" x14ac:dyDescent="0.2"/>
    <row r="10984" s="327" customFormat="1" x14ac:dyDescent="0.2"/>
    <row r="10985" s="327" customFormat="1" x14ac:dyDescent="0.2"/>
    <row r="10986" s="327" customFormat="1" x14ac:dyDescent="0.2"/>
    <row r="10987" s="327" customFormat="1" x14ac:dyDescent="0.2"/>
    <row r="10988" s="327" customFormat="1" x14ac:dyDescent="0.2"/>
    <row r="10989" s="327" customFormat="1" x14ac:dyDescent="0.2"/>
    <row r="10990" s="327" customFormat="1" x14ac:dyDescent="0.2"/>
    <row r="10991" s="327" customFormat="1" x14ac:dyDescent="0.2"/>
    <row r="10992" s="327" customFormat="1" x14ac:dyDescent="0.2"/>
    <row r="10993" s="327" customFormat="1" x14ac:dyDescent="0.2"/>
    <row r="10994" s="327" customFormat="1" x14ac:dyDescent="0.2"/>
    <row r="10995" s="327" customFormat="1" x14ac:dyDescent="0.2"/>
    <row r="10996" s="327" customFormat="1" x14ac:dyDescent="0.2"/>
    <row r="10997" s="327" customFormat="1" x14ac:dyDescent="0.2"/>
    <row r="10998" s="327" customFormat="1" x14ac:dyDescent="0.2"/>
    <row r="10999" s="327" customFormat="1" x14ac:dyDescent="0.2"/>
    <row r="11000" s="327" customFormat="1" x14ac:dyDescent="0.2"/>
    <row r="11001" s="327" customFormat="1" x14ac:dyDescent="0.2"/>
    <row r="11002" s="327" customFormat="1" x14ac:dyDescent="0.2"/>
    <row r="11003" s="327" customFormat="1" x14ac:dyDescent="0.2"/>
    <row r="11004" s="327" customFormat="1" x14ac:dyDescent="0.2"/>
    <row r="11005" s="327" customFormat="1" x14ac:dyDescent="0.2"/>
    <row r="11006" s="327" customFormat="1" x14ac:dyDescent="0.2"/>
    <row r="11007" s="327" customFormat="1" x14ac:dyDescent="0.2"/>
    <row r="11008" s="327" customFormat="1" x14ac:dyDescent="0.2"/>
    <row r="11009" s="327" customFormat="1" x14ac:dyDescent="0.2"/>
    <row r="11010" s="327" customFormat="1" x14ac:dyDescent="0.2"/>
    <row r="11011" s="327" customFormat="1" x14ac:dyDescent="0.2"/>
    <row r="11012" s="327" customFormat="1" x14ac:dyDescent="0.2"/>
    <row r="11013" s="327" customFormat="1" x14ac:dyDescent="0.2"/>
    <row r="11014" s="327" customFormat="1" x14ac:dyDescent="0.2"/>
    <row r="11015" s="327" customFormat="1" x14ac:dyDescent="0.2"/>
    <row r="11016" s="327" customFormat="1" x14ac:dyDescent="0.2"/>
    <row r="11017" s="327" customFormat="1" x14ac:dyDescent="0.2"/>
    <row r="11018" s="327" customFormat="1" x14ac:dyDescent="0.2"/>
    <row r="11019" s="327" customFormat="1" x14ac:dyDescent="0.2"/>
    <row r="11020" s="327" customFormat="1" x14ac:dyDescent="0.2"/>
    <row r="11021" s="327" customFormat="1" x14ac:dyDescent="0.2"/>
    <row r="11022" s="327" customFormat="1" x14ac:dyDescent="0.2"/>
    <row r="11023" s="327" customFormat="1" x14ac:dyDescent="0.2"/>
    <row r="11024" s="327" customFormat="1" x14ac:dyDescent="0.2"/>
    <row r="11025" s="327" customFormat="1" x14ac:dyDescent="0.2"/>
    <row r="11026" s="327" customFormat="1" x14ac:dyDescent="0.2"/>
    <row r="11027" s="327" customFormat="1" x14ac:dyDescent="0.2"/>
    <row r="11028" s="327" customFormat="1" x14ac:dyDescent="0.2"/>
    <row r="11029" s="327" customFormat="1" x14ac:dyDescent="0.2"/>
    <row r="11030" s="327" customFormat="1" x14ac:dyDescent="0.2"/>
    <row r="11031" s="327" customFormat="1" x14ac:dyDescent="0.2"/>
    <row r="11032" s="327" customFormat="1" x14ac:dyDescent="0.2"/>
    <row r="11033" s="327" customFormat="1" x14ac:dyDescent="0.2"/>
    <row r="11034" s="327" customFormat="1" x14ac:dyDescent="0.2"/>
    <row r="11035" s="327" customFormat="1" x14ac:dyDescent="0.2"/>
    <row r="11036" s="327" customFormat="1" x14ac:dyDescent="0.2"/>
    <row r="11037" s="327" customFormat="1" x14ac:dyDescent="0.2"/>
    <row r="11038" s="327" customFormat="1" x14ac:dyDescent="0.2"/>
    <row r="11039" s="327" customFormat="1" x14ac:dyDescent="0.2"/>
    <row r="11040" s="327" customFormat="1" x14ac:dyDescent="0.2"/>
    <row r="11041" s="327" customFormat="1" x14ac:dyDescent="0.2"/>
    <row r="11042" s="327" customFormat="1" x14ac:dyDescent="0.2"/>
    <row r="11043" s="327" customFormat="1" x14ac:dyDescent="0.2"/>
    <row r="11044" s="327" customFormat="1" x14ac:dyDescent="0.2"/>
    <row r="11045" s="327" customFormat="1" x14ac:dyDescent="0.2"/>
    <row r="11046" s="327" customFormat="1" x14ac:dyDescent="0.2"/>
    <row r="11047" s="327" customFormat="1" x14ac:dyDescent="0.2"/>
    <row r="11048" s="327" customFormat="1" x14ac:dyDescent="0.2"/>
    <row r="11049" s="327" customFormat="1" x14ac:dyDescent="0.2"/>
    <row r="11050" s="327" customFormat="1" x14ac:dyDescent="0.2"/>
    <row r="11051" s="327" customFormat="1" x14ac:dyDescent="0.2"/>
    <row r="11052" s="327" customFormat="1" x14ac:dyDescent="0.2"/>
    <row r="11053" s="327" customFormat="1" x14ac:dyDescent="0.2"/>
    <row r="11054" s="327" customFormat="1" x14ac:dyDescent="0.2"/>
    <row r="11055" s="327" customFormat="1" x14ac:dyDescent="0.2"/>
    <row r="11056" s="327" customFormat="1" x14ac:dyDescent="0.2"/>
    <row r="11057" s="327" customFormat="1" x14ac:dyDescent="0.2"/>
    <row r="11058" s="327" customFormat="1" x14ac:dyDescent="0.2"/>
    <row r="11059" s="327" customFormat="1" x14ac:dyDescent="0.2"/>
    <row r="11060" s="327" customFormat="1" x14ac:dyDescent="0.2"/>
    <row r="11061" s="327" customFormat="1" x14ac:dyDescent="0.2"/>
    <row r="11062" s="327" customFormat="1" x14ac:dyDescent="0.2"/>
    <row r="11063" s="327" customFormat="1" x14ac:dyDescent="0.2"/>
    <row r="11064" s="327" customFormat="1" x14ac:dyDescent="0.2"/>
    <row r="11065" s="327" customFormat="1" x14ac:dyDescent="0.2"/>
    <row r="11066" s="327" customFormat="1" x14ac:dyDescent="0.2"/>
    <row r="11067" s="327" customFormat="1" x14ac:dyDescent="0.2"/>
    <row r="11068" s="327" customFormat="1" x14ac:dyDescent="0.2"/>
    <row r="11069" s="327" customFormat="1" x14ac:dyDescent="0.2"/>
    <row r="11070" s="327" customFormat="1" x14ac:dyDescent="0.2"/>
    <row r="11071" s="327" customFormat="1" x14ac:dyDescent="0.2"/>
    <row r="11072" s="327" customFormat="1" x14ac:dyDescent="0.2"/>
    <row r="11073" s="327" customFormat="1" x14ac:dyDescent="0.2"/>
    <row r="11074" s="327" customFormat="1" x14ac:dyDescent="0.2"/>
    <row r="11075" s="327" customFormat="1" x14ac:dyDescent="0.2"/>
    <row r="11076" s="327" customFormat="1" x14ac:dyDescent="0.2"/>
    <row r="11077" s="327" customFormat="1" x14ac:dyDescent="0.2"/>
    <row r="11078" s="327" customFormat="1" x14ac:dyDescent="0.2"/>
    <row r="11079" s="327" customFormat="1" x14ac:dyDescent="0.2"/>
    <row r="11080" s="327" customFormat="1" x14ac:dyDescent="0.2"/>
    <row r="11081" s="327" customFormat="1" x14ac:dyDescent="0.2"/>
    <row r="11082" s="327" customFormat="1" x14ac:dyDescent="0.2"/>
    <row r="11083" s="327" customFormat="1" x14ac:dyDescent="0.2"/>
    <row r="11084" s="327" customFormat="1" x14ac:dyDescent="0.2"/>
    <row r="11085" s="327" customFormat="1" x14ac:dyDescent="0.2"/>
    <row r="11086" s="327" customFormat="1" x14ac:dyDescent="0.2"/>
    <row r="11087" s="327" customFormat="1" x14ac:dyDescent="0.2"/>
    <row r="11088" s="327" customFormat="1" x14ac:dyDescent="0.2"/>
    <row r="11089" s="327" customFormat="1" x14ac:dyDescent="0.2"/>
    <row r="11090" s="327" customFormat="1" x14ac:dyDescent="0.2"/>
    <row r="11091" s="327" customFormat="1" x14ac:dyDescent="0.2"/>
    <row r="11092" s="327" customFormat="1" x14ac:dyDescent="0.2"/>
    <row r="11093" s="327" customFormat="1" x14ac:dyDescent="0.2"/>
    <row r="11094" s="327" customFormat="1" x14ac:dyDescent="0.2"/>
    <row r="11095" s="327" customFormat="1" x14ac:dyDescent="0.2"/>
    <row r="11096" s="327" customFormat="1" x14ac:dyDescent="0.2"/>
    <row r="11097" s="327" customFormat="1" x14ac:dyDescent="0.2"/>
    <row r="11098" s="327" customFormat="1" x14ac:dyDescent="0.2"/>
    <row r="11099" s="327" customFormat="1" x14ac:dyDescent="0.2"/>
    <row r="11100" s="327" customFormat="1" x14ac:dyDescent="0.2"/>
    <row r="11101" s="327" customFormat="1" x14ac:dyDescent="0.2"/>
    <row r="11102" s="327" customFormat="1" x14ac:dyDescent="0.2"/>
    <row r="11103" s="327" customFormat="1" x14ac:dyDescent="0.2"/>
    <row r="11104" s="327" customFormat="1" x14ac:dyDescent="0.2"/>
    <row r="11105" s="327" customFormat="1" x14ac:dyDescent="0.2"/>
    <row r="11106" s="327" customFormat="1" x14ac:dyDescent="0.2"/>
    <row r="11107" s="327" customFormat="1" x14ac:dyDescent="0.2"/>
    <row r="11108" s="327" customFormat="1" x14ac:dyDescent="0.2"/>
    <row r="11109" s="327" customFormat="1" x14ac:dyDescent="0.2"/>
    <row r="11110" s="327" customFormat="1" x14ac:dyDescent="0.2"/>
    <row r="11111" s="327" customFormat="1" x14ac:dyDescent="0.2"/>
    <row r="11112" s="327" customFormat="1" x14ac:dyDescent="0.2"/>
    <row r="11113" s="327" customFormat="1" x14ac:dyDescent="0.2"/>
    <row r="11114" s="327" customFormat="1" x14ac:dyDescent="0.2"/>
    <row r="11115" s="327" customFormat="1" x14ac:dyDescent="0.2"/>
    <row r="11116" s="327" customFormat="1" x14ac:dyDescent="0.2"/>
    <row r="11117" s="327" customFormat="1" x14ac:dyDescent="0.2"/>
    <row r="11118" s="327" customFormat="1" x14ac:dyDescent="0.2"/>
    <row r="11119" s="327" customFormat="1" x14ac:dyDescent="0.2"/>
    <row r="11120" s="327" customFormat="1" x14ac:dyDescent="0.2"/>
    <row r="11121" s="327" customFormat="1" x14ac:dyDescent="0.2"/>
    <row r="11122" s="327" customFormat="1" x14ac:dyDescent="0.2"/>
    <row r="11123" s="327" customFormat="1" x14ac:dyDescent="0.2"/>
    <row r="11124" s="327" customFormat="1" x14ac:dyDescent="0.2"/>
    <row r="11125" s="327" customFormat="1" x14ac:dyDescent="0.2"/>
    <row r="11126" s="327" customFormat="1" x14ac:dyDescent="0.2"/>
    <row r="11127" s="327" customFormat="1" x14ac:dyDescent="0.2"/>
    <row r="11128" s="327" customFormat="1" x14ac:dyDescent="0.2"/>
    <row r="11129" s="327" customFormat="1" x14ac:dyDescent="0.2"/>
    <row r="11130" s="327" customFormat="1" x14ac:dyDescent="0.2"/>
    <row r="11131" s="327" customFormat="1" x14ac:dyDescent="0.2"/>
    <row r="11132" s="327" customFormat="1" x14ac:dyDescent="0.2"/>
    <row r="11133" s="327" customFormat="1" x14ac:dyDescent="0.2"/>
    <row r="11134" s="327" customFormat="1" x14ac:dyDescent="0.2"/>
    <row r="11135" s="327" customFormat="1" x14ac:dyDescent="0.2"/>
    <row r="11136" s="327" customFormat="1" x14ac:dyDescent="0.2"/>
    <row r="11137" s="327" customFormat="1" x14ac:dyDescent="0.2"/>
    <row r="11138" s="327" customFormat="1" x14ac:dyDescent="0.2"/>
    <row r="11139" s="327" customFormat="1" x14ac:dyDescent="0.2"/>
    <row r="11140" s="327" customFormat="1" x14ac:dyDescent="0.2"/>
    <row r="11141" s="327" customFormat="1" x14ac:dyDescent="0.2"/>
    <row r="11142" s="327" customFormat="1" x14ac:dyDescent="0.2"/>
    <row r="11143" s="327" customFormat="1" x14ac:dyDescent="0.2"/>
    <row r="11144" s="327" customFormat="1" x14ac:dyDescent="0.2"/>
    <row r="11145" s="327" customFormat="1" x14ac:dyDescent="0.2"/>
    <row r="11146" s="327" customFormat="1" x14ac:dyDescent="0.2"/>
    <row r="11147" s="327" customFormat="1" x14ac:dyDescent="0.2"/>
    <row r="11148" s="327" customFormat="1" x14ac:dyDescent="0.2"/>
    <row r="11149" s="327" customFormat="1" x14ac:dyDescent="0.2"/>
    <row r="11150" s="327" customFormat="1" x14ac:dyDescent="0.2"/>
    <row r="11151" s="327" customFormat="1" x14ac:dyDescent="0.2"/>
    <row r="11152" s="327" customFormat="1" x14ac:dyDescent="0.2"/>
    <row r="11153" s="327" customFormat="1" x14ac:dyDescent="0.2"/>
    <row r="11154" s="327" customFormat="1" x14ac:dyDescent="0.2"/>
    <row r="11155" s="327" customFormat="1" x14ac:dyDescent="0.2"/>
    <row r="11156" s="327" customFormat="1" x14ac:dyDescent="0.2"/>
    <row r="11157" s="327" customFormat="1" x14ac:dyDescent="0.2"/>
    <row r="11158" s="327" customFormat="1" x14ac:dyDescent="0.2"/>
    <row r="11159" s="327" customFormat="1" x14ac:dyDescent="0.2"/>
    <row r="11160" s="327" customFormat="1" x14ac:dyDescent="0.2"/>
    <row r="11161" s="327" customFormat="1" x14ac:dyDescent="0.2"/>
    <row r="11162" s="327" customFormat="1" x14ac:dyDescent="0.2"/>
    <row r="11163" s="327" customFormat="1" x14ac:dyDescent="0.2"/>
    <row r="11164" s="327" customFormat="1" x14ac:dyDescent="0.2"/>
    <row r="11165" s="327" customFormat="1" x14ac:dyDescent="0.2"/>
    <row r="11166" s="327" customFormat="1" x14ac:dyDescent="0.2"/>
    <row r="11167" s="327" customFormat="1" x14ac:dyDescent="0.2"/>
    <row r="11168" s="327" customFormat="1" x14ac:dyDescent="0.2"/>
    <row r="11169" s="327" customFormat="1" x14ac:dyDescent="0.2"/>
    <row r="11170" s="327" customFormat="1" x14ac:dyDescent="0.2"/>
    <row r="11171" s="327" customFormat="1" x14ac:dyDescent="0.2"/>
    <row r="11172" s="327" customFormat="1" x14ac:dyDescent="0.2"/>
    <row r="11173" s="327" customFormat="1" x14ac:dyDescent="0.2"/>
    <row r="11174" s="327" customFormat="1" x14ac:dyDescent="0.2"/>
    <row r="11175" s="327" customFormat="1" x14ac:dyDescent="0.2"/>
    <row r="11176" s="327" customFormat="1" x14ac:dyDescent="0.2"/>
    <row r="11177" s="327" customFormat="1" x14ac:dyDescent="0.2"/>
    <row r="11178" s="327" customFormat="1" x14ac:dyDescent="0.2"/>
    <row r="11179" s="327" customFormat="1" x14ac:dyDescent="0.2"/>
    <row r="11180" s="327" customFormat="1" x14ac:dyDescent="0.2"/>
    <row r="11181" s="327" customFormat="1" x14ac:dyDescent="0.2"/>
    <row r="11182" s="327" customFormat="1" x14ac:dyDescent="0.2"/>
    <row r="11183" s="327" customFormat="1" x14ac:dyDescent="0.2"/>
    <row r="11184" s="327" customFormat="1" x14ac:dyDescent="0.2"/>
    <row r="11185" s="327" customFormat="1" x14ac:dyDescent="0.2"/>
    <row r="11186" s="327" customFormat="1" x14ac:dyDescent="0.2"/>
    <row r="11187" s="327" customFormat="1" x14ac:dyDescent="0.2"/>
    <row r="11188" s="327" customFormat="1" x14ac:dyDescent="0.2"/>
    <row r="11189" s="327" customFormat="1" x14ac:dyDescent="0.2"/>
    <row r="11190" s="327" customFormat="1" x14ac:dyDescent="0.2"/>
    <row r="11191" s="327" customFormat="1" x14ac:dyDescent="0.2"/>
    <row r="11192" s="327" customFormat="1" x14ac:dyDescent="0.2"/>
    <row r="11193" s="327" customFormat="1" x14ac:dyDescent="0.2"/>
    <row r="11194" s="327" customFormat="1" x14ac:dyDescent="0.2"/>
    <row r="11195" s="327" customFormat="1" x14ac:dyDescent="0.2"/>
    <row r="11196" s="327" customFormat="1" x14ac:dyDescent="0.2"/>
    <row r="11197" s="327" customFormat="1" x14ac:dyDescent="0.2"/>
    <row r="11198" s="327" customFormat="1" x14ac:dyDescent="0.2"/>
    <row r="11199" s="327" customFormat="1" x14ac:dyDescent="0.2"/>
    <row r="11200" s="327" customFormat="1" x14ac:dyDescent="0.2"/>
    <row r="11201" s="327" customFormat="1" x14ac:dyDescent="0.2"/>
    <row r="11202" s="327" customFormat="1" x14ac:dyDescent="0.2"/>
    <row r="11203" s="327" customFormat="1" x14ac:dyDescent="0.2"/>
    <row r="11204" s="327" customFormat="1" x14ac:dyDescent="0.2"/>
    <row r="11205" s="327" customFormat="1" x14ac:dyDescent="0.2"/>
    <row r="11206" s="327" customFormat="1" x14ac:dyDescent="0.2"/>
    <row r="11207" s="327" customFormat="1" x14ac:dyDescent="0.2"/>
    <row r="11208" s="327" customFormat="1" x14ac:dyDescent="0.2"/>
    <row r="11209" s="327" customFormat="1" x14ac:dyDescent="0.2"/>
    <row r="11210" s="327" customFormat="1" x14ac:dyDescent="0.2"/>
    <row r="11211" s="327" customFormat="1" x14ac:dyDescent="0.2"/>
    <row r="11212" s="327" customFormat="1" x14ac:dyDescent="0.2"/>
    <row r="11213" s="327" customFormat="1" x14ac:dyDescent="0.2"/>
    <row r="11214" s="327" customFormat="1" x14ac:dyDescent="0.2"/>
    <row r="11215" s="327" customFormat="1" x14ac:dyDescent="0.2"/>
    <row r="11216" s="327" customFormat="1" x14ac:dyDescent="0.2"/>
    <row r="11217" s="327" customFormat="1" x14ac:dyDescent="0.2"/>
    <row r="11218" s="327" customFormat="1" x14ac:dyDescent="0.2"/>
    <row r="11219" s="327" customFormat="1" x14ac:dyDescent="0.2"/>
    <row r="11220" s="327" customFormat="1" x14ac:dyDescent="0.2"/>
    <row r="11221" s="327" customFormat="1" x14ac:dyDescent="0.2"/>
    <row r="11222" s="327" customFormat="1" x14ac:dyDescent="0.2"/>
    <row r="11223" s="327" customFormat="1" x14ac:dyDescent="0.2"/>
    <row r="11224" s="327" customFormat="1" x14ac:dyDescent="0.2"/>
    <row r="11225" s="327" customFormat="1" x14ac:dyDescent="0.2"/>
    <row r="11226" s="327" customFormat="1" x14ac:dyDescent="0.2"/>
    <row r="11227" s="327" customFormat="1" x14ac:dyDescent="0.2"/>
    <row r="11228" s="327" customFormat="1" x14ac:dyDescent="0.2"/>
    <row r="11229" s="327" customFormat="1" x14ac:dyDescent="0.2"/>
    <row r="11230" s="327" customFormat="1" x14ac:dyDescent="0.2"/>
    <row r="11231" s="327" customFormat="1" x14ac:dyDescent="0.2"/>
    <row r="11232" s="327" customFormat="1" x14ac:dyDescent="0.2"/>
    <row r="11233" s="327" customFormat="1" x14ac:dyDescent="0.2"/>
    <row r="11234" s="327" customFormat="1" x14ac:dyDescent="0.2"/>
    <row r="11235" s="327" customFormat="1" x14ac:dyDescent="0.2"/>
    <row r="11236" s="327" customFormat="1" x14ac:dyDescent="0.2"/>
    <row r="11237" s="327" customFormat="1" x14ac:dyDescent="0.2"/>
    <row r="11238" s="327" customFormat="1" x14ac:dyDescent="0.2"/>
    <row r="11239" s="327" customFormat="1" x14ac:dyDescent="0.2"/>
    <row r="11240" s="327" customFormat="1" x14ac:dyDescent="0.2"/>
    <row r="11241" s="327" customFormat="1" x14ac:dyDescent="0.2"/>
    <row r="11242" s="327" customFormat="1" x14ac:dyDescent="0.2"/>
    <row r="11243" s="327" customFormat="1" x14ac:dyDescent="0.2"/>
    <row r="11244" s="327" customFormat="1" x14ac:dyDescent="0.2"/>
    <row r="11245" s="327" customFormat="1" x14ac:dyDescent="0.2"/>
    <row r="11246" s="327" customFormat="1" x14ac:dyDescent="0.2"/>
    <row r="11247" s="327" customFormat="1" x14ac:dyDescent="0.2"/>
    <row r="11248" s="327" customFormat="1" x14ac:dyDescent="0.2"/>
    <row r="11249" s="327" customFormat="1" x14ac:dyDescent="0.2"/>
    <row r="11250" s="327" customFormat="1" x14ac:dyDescent="0.2"/>
    <row r="11251" s="327" customFormat="1" x14ac:dyDescent="0.2"/>
    <row r="11252" s="327" customFormat="1" x14ac:dyDescent="0.2"/>
    <row r="11253" s="327" customFormat="1" x14ac:dyDescent="0.2"/>
    <row r="11254" s="327" customFormat="1" x14ac:dyDescent="0.2"/>
    <row r="11255" s="327" customFormat="1" x14ac:dyDescent="0.2"/>
    <row r="11256" s="327" customFormat="1" x14ac:dyDescent="0.2"/>
    <row r="11257" s="327" customFormat="1" x14ac:dyDescent="0.2"/>
    <row r="11258" s="327" customFormat="1" x14ac:dyDescent="0.2"/>
    <row r="11259" s="327" customFormat="1" x14ac:dyDescent="0.2"/>
    <row r="11260" s="327" customFormat="1" x14ac:dyDescent="0.2"/>
    <row r="11261" s="327" customFormat="1" x14ac:dyDescent="0.2"/>
    <row r="11262" s="327" customFormat="1" x14ac:dyDescent="0.2"/>
    <row r="11263" s="327" customFormat="1" x14ac:dyDescent="0.2"/>
    <row r="11264" s="327" customFormat="1" x14ac:dyDescent="0.2"/>
    <row r="11265" s="327" customFormat="1" x14ac:dyDescent="0.2"/>
    <row r="11266" s="327" customFormat="1" x14ac:dyDescent="0.2"/>
    <row r="11267" s="327" customFormat="1" x14ac:dyDescent="0.2"/>
    <row r="11268" s="327" customFormat="1" x14ac:dyDescent="0.2"/>
    <row r="11269" s="327" customFormat="1" x14ac:dyDescent="0.2"/>
    <row r="11270" s="327" customFormat="1" x14ac:dyDescent="0.2"/>
    <row r="11271" s="327" customFormat="1" x14ac:dyDescent="0.2"/>
    <row r="11272" s="327" customFormat="1" x14ac:dyDescent="0.2"/>
    <row r="11273" s="327" customFormat="1" x14ac:dyDescent="0.2"/>
    <row r="11274" s="327" customFormat="1" x14ac:dyDescent="0.2"/>
    <row r="11275" s="327" customFormat="1" x14ac:dyDescent="0.2"/>
    <row r="11276" s="327" customFormat="1" x14ac:dyDescent="0.2"/>
    <row r="11277" s="327" customFormat="1" x14ac:dyDescent="0.2"/>
    <row r="11278" s="327" customFormat="1" x14ac:dyDescent="0.2"/>
    <row r="11279" s="327" customFormat="1" x14ac:dyDescent="0.2"/>
    <row r="11280" s="327" customFormat="1" x14ac:dyDescent="0.2"/>
    <row r="11281" s="327" customFormat="1" x14ac:dyDescent="0.2"/>
    <row r="11282" s="327" customFormat="1" x14ac:dyDescent="0.2"/>
    <row r="11283" s="327" customFormat="1" x14ac:dyDescent="0.2"/>
    <row r="11284" s="327" customFormat="1" x14ac:dyDescent="0.2"/>
    <row r="11285" s="327" customFormat="1" x14ac:dyDescent="0.2"/>
    <row r="11286" s="327" customFormat="1" x14ac:dyDescent="0.2"/>
    <row r="11287" s="327" customFormat="1" x14ac:dyDescent="0.2"/>
    <row r="11288" s="327" customFormat="1" x14ac:dyDescent="0.2"/>
    <row r="11289" s="327" customFormat="1" x14ac:dyDescent="0.2"/>
    <row r="11290" s="327" customFormat="1" x14ac:dyDescent="0.2"/>
    <row r="11291" s="327" customFormat="1" x14ac:dyDescent="0.2"/>
    <row r="11292" s="327" customFormat="1" x14ac:dyDescent="0.2"/>
    <row r="11293" s="327" customFormat="1" x14ac:dyDescent="0.2"/>
    <row r="11294" s="327" customFormat="1" x14ac:dyDescent="0.2"/>
    <row r="11295" s="327" customFormat="1" x14ac:dyDescent="0.2"/>
    <row r="11296" s="327" customFormat="1" x14ac:dyDescent="0.2"/>
    <row r="11297" s="327" customFormat="1" x14ac:dyDescent="0.2"/>
    <row r="11298" s="327" customFormat="1" x14ac:dyDescent="0.2"/>
    <row r="11299" s="327" customFormat="1" x14ac:dyDescent="0.2"/>
    <row r="11300" s="327" customFormat="1" x14ac:dyDescent="0.2"/>
    <row r="11301" s="327" customFormat="1" x14ac:dyDescent="0.2"/>
    <row r="11302" s="327" customFormat="1" x14ac:dyDescent="0.2"/>
    <row r="11303" s="327" customFormat="1" x14ac:dyDescent="0.2"/>
    <row r="11304" s="327" customFormat="1" x14ac:dyDescent="0.2"/>
    <row r="11305" s="327" customFormat="1" x14ac:dyDescent="0.2"/>
    <row r="11306" s="327" customFormat="1" x14ac:dyDescent="0.2"/>
    <row r="11307" s="327" customFormat="1" x14ac:dyDescent="0.2"/>
    <row r="11308" s="327" customFormat="1" x14ac:dyDescent="0.2"/>
    <row r="11309" s="327" customFormat="1" x14ac:dyDescent="0.2"/>
    <row r="11310" s="327" customFormat="1" x14ac:dyDescent="0.2"/>
    <row r="11311" s="327" customFormat="1" x14ac:dyDescent="0.2"/>
    <row r="11312" s="327" customFormat="1" x14ac:dyDescent="0.2"/>
    <row r="11313" s="327" customFormat="1" x14ac:dyDescent="0.2"/>
    <row r="11314" s="327" customFormat="1" x14ac:dyDescent="0.2"/>
    <row r="11315" s="327" customFormat="1" x14ac:dyDescent="0.2"/>
    <row r="11316" s="327" customFormat="1" x14ac:dyDescent="0.2"/>
    <row r="11317" s="327" customFormat="1" x14ac:dyDescent="0.2"/>
    <row r="11318" s="327" customFormat="1" x14ac:dyDescent="0.2"/>
    <row r="11319" s="327" customFormat="1" x14ac:dyDescent="0.2"/>
    <row r="11320" s="327" customFormat="1" x14ac:dyDescent="0.2"/>
    <row r="11321" s="327" customFormat="1" x14ac:dyDescent="0.2"/>
    <row r="11322" s="327" customFormat="1" x14ac:dyDescent="0.2"/>
    <row r="11323" s="327" customFormat="1" x14ac:dyDescent="0.2"/>
    <row r="11324" s="327" customFormat="1" x14ac:dyDescent="0.2"/>
    <row r="11325" s="327" customFormat="1" x14ac:dyDescent="0.2"/>
    <row r="11326" s="327" customFormat="1" x14ac:dyDescent="0.2"/>
    <row r="11327" s="327" customFormat="1" x14ac:dyDescent="0.2"/>
    <row r="11328" s="327" customFormat="1" x14ac:dyDescent="0.2"/>
    <row r="11329" s="327" customFormat="1" x14ac:dyDescent="0.2"/>
    <row r="11330" s="327" customFormat="1" x14ac:dyDescent="0.2"/>
    <row r="11331" s="327" customFormat="1" x14ac:dyDescent="0.2"/>
    <row r="11332" s="327" customFormat="1" x14ac:dyDescent="0.2"/>
    <row r="11333" s="327" customFormat="1" x14ac:dyDescent="0.2"/>
    <row r="11334" s="327" customFormat="1" x14ac:dyDescent="0.2"/>
    <row r="11335" s="327" customFormat="1" x14ac:dyDescent="0.2"/>
    <row r="11336" s="327" customFormat="1" x14ac:dyDescent="0.2"/>
    <row r="11337" s="327" customFormat="1" x14ac:dyDescent="0.2"/>
    <row r="11338" s="327" customFormat="1" x14ac:dyDescent="0.2"/>
    <row r="11339" s="327" customFormat="1" x14ac:dyDescent="0.2"/>
    <row r="11340" s="327" customFormat="1" x14ac:dyDescent="0.2"/>
    <row r="11341" s="327" customFormat="1" x14ac:dyDescent="0.2"/>
    <row r="11342" s="327" customFormat="1" x14ac:dyDescent="0.2"/>
    <row r="11343" s="327" customFormat="1" x14ac:dyDescent="0.2"/>
    <row r="11344" s="327" customFormat="1" x14ac:dyDescent="0.2"/>
    <row r="11345" s="327" customFormat="1" x14ac:dyDescent="0.2"/>
    <row r="11346" s="327" customFormat="1" x14ac:dyDescent="0.2"/>
    <row r="11347" s="327" customFormat="1" x14ac:dyDescent="0.2"/>
    <row r="11348" s="327" customFormat="1" x14ac:dyDescent="0.2"/>
    <row r="11349" s="327" customFormat="1" x14ac:dyDescent="0.2"/>
    <row r="11350" s="327" customFormat="1" x14ac:dyDescent="0.2"/>
    <row r="11351" s="327" customFormat="1" x14ac:dyDescent="0.2"/>
    <row r="11352" s="327" customFormat="1" x14ac:dyDescent="0.2"/>
    <row r="11353" s="327" customFormat="1" x14ac:dyDescent="0.2"/>
    <row r="11354" s="327" customFormat="1" x14ac:dyDescent="0.2"/>
    <row r="11355" s="327" customFormat="1" x14ac:dyDescent="0.2"/>
    <row r="11356" s="327" customFormat="1" x14ac:dyDescent="0.2"/>
    <row r="11357" s="327" customFormat="1" x14ac:dyDescent="0.2"/>
    <row r="11358" s="327" customFormat="1" x14ac:dyDescent="0.2"/>
    <row r="11359" s="327" customFormat="1" x14ac:dyDescent="0.2"/>
    <row r="11360" s="327" customFormat="1" x14ac:dyDescent="0.2"/>
    <row r="11361" s="327" customFormat="1" x14ac:dyDescent="0.2"/>
    <row r="11362" s="327" customFormat="1" x14ac:dyDescent="0.2"/>
    <row r="11363" s="327" customFormat="1" x14ac:dyDescent="0.2"/>
    <row r="11364" s="327" customFormat="1" x14ac:dyDescent="0.2"/>
    <row r="11365" s="327" customFormat="1" x14ac:dyDescent="0.2"/>
    <row r="11366" s="327" customFormat="1" x14ac:dyDescent="0.2"/>
    <row r="11367" s="327" customFormat="1" x14ac:dyDescent="0.2"/>
    <row r="11368" s="327" customFormat="1" x14ac:dyDescent="0.2"/>
    <row r="11369" s="327" customFormat="1" x14ac:dyDescent="0.2"/>
    <row r="11370" s="327" customFormat="1" x14ac:dyDescent="0.2"/>
    <row r="11371" s="327" customFormat="1" x14ac:dyDescent="0.2"/>
    <row r="11372" s="327" customFormat="1" x14ac:dyDescent="0.2"/>
    <row r="11373" s="327" customFormat="1" x14ac:dyDescent="0.2"/>
    <row r="11374" s="327" customFormat="1" x14ac:dyDescent="0.2"/>
    <row r="11375" s="327" customFormat="1" x14ac:dyDescent="0.2"/>
    <row r="11376" s="327" customFormat="1" x14ac:dyDescent="0.2"/>
    <row r="11377" s="327" customFormat="1" x14ac:dyDescent="0.2"/>
    <row r="11378" s="327" customFormat="1" x14ac:dyDescent="0.2"/>
    <row r="11379" s="327" customFormat="1" x14ac:dyDescent="0.2"/>
    <row r="11380" s="327" customFormat="1" x14ac:dyDescent="0.2"/>
    <row r="11381" s="327" customFormat="1" x14ac:dyDescent="0.2"/>
    <row r="11382" s="327" customFormat="1" x14ac:dyDescent="0.2"/>
    <row r="11383" s="327" customFormat="1" x14ac:dyDescent="0.2"/>
    <row r="11384" s="327" customFormat="1" x14ac:dyDescent="0.2"/>
    <row r="11385" s="327" customFormat="1" x14ac:dyDescent="0.2"/>
    <row r="11386" s="327" customFormat="1" x14ac:dyDescent="0.2"/>
    <row r="11387" s="327" customFormat="1" x14ac:dyDescent="0.2"/>
    <row r="11388" s="327" customFormat="1" x14ac:dyDescent="0.2"/>
    <row r="11389" s="327" customFormat="1" x14ac:dyDescent="0.2"/>
    <row r="11390" s="327" customFormat="1" x14ac:dyDescent="0.2"/>
    <row r="11391" s="327" customFormat="1" x14ac:dyDescent="0.2"/>
    <row r="11392" s="327" customFormat="1" x14ac:dyDescent="0.2"/>
    <row r="11393" s="327" customFormat="1" x14ac:dyDescent="0.2"/>
    <row r="11394" s="327" customFormat="1" x14ac:dyDescent="0.2"/>
    <row r="11395" s="327" customFormat="1" x14ac:dyDescent="0.2"/>
    <row r="11396" s="327" customFormat="1" x14ac:dyDescent="0.2"/>
    <row r="11397" s="327" customFormat="1" x14ac:dyDescent="0.2"/>
    <row r="11398" s="327" customFormat="1" x14ac:dyDescent="0.2"/>
    <row r="11399" s="327" customFormat="1" x14ac:dyDescent="0.2"/>
    <row r="11400" s="327" customFormat="1" x14ac:dyDescent="0.2"/>
    <row r="11401" s="327" customFormat="1" x14ac:dyDescent="0.2"/>
    <row r="11402" s="327" customFormat="1" x14ac:dyDescent="0.2"/>
    <row r="11403" s="327" customFormat="1" x14ac:dyDescent="0.2"/>
    <row r="11404" s="327" customFormat="1" x14ac:dyDescent="0.2"/>
    <row r="11405" s="327" customFormat="1" x14ac:dyDescent="0.2"/>
    <row r="11406" s="327" customFormat="1" x14ac:dyDescent="0.2"/>
    <row r="11407" s="327" customFormat="1" x14ac:dyDescent="0.2"/>
    <row r="11408" s="327" customFormat="1" x14ac:dyDescent="0.2"/>
    <row r="11409" s="327" customFormat="1" x14ac:dyDescent="0.2"/>
    <row r="11410" s="327" customFormat="1" x14ac:dyDescent="0.2"/>
    <row r="11411" s="327" customFormat="1" x14ac:dyDescent="0.2"/>
    <row r="11412" s="327" customFormat="1" x14ac:dyDescent="0.2"/>
    <row r="11413" s="327" customFormat="1" x14ac:dyDescent="0.2"/>
    <row r="11414" s="327" customFormat="1" x14ac:dyDescent="0.2"/>
    <row r="11415" s="327" customFormat="1" x14ac:dyDescent="0.2"/>
    <row r="11416" s="327" customFormat="1" x14ac:dyDescent="0.2"/>
    <row r="11417" s="327" customFormat="1" x14ac:dyDescent="0.2"/>
    <row r="11418" s="327" customFormat="1" x14ac:dyDescent="0.2"/>
    <row r="11419" s="327" customFormat="1" x14ac:dyDescent="0.2"/>
    <row r="11420" s="327" customFormat="1" x14ac:dyDescent="0.2"/>
    <row r="11421" s="327" customFormat="1" x14ac:dyDescent="0.2"/>
    <row r="11422" s="327" customFormat="1" x14ac:dyDescent="0.2"/>
    <row r="11423" s="327" customFormat="1" x14ac:dyDescent="0.2"/>
    <row r="11424" s="327" customFormat="1" x14ac:dyDescent="0.2"/>
    <row r="11425" s="327" customFormat="1" x14ac:dyDescent="0.2"/>
    <row r="11426" s="327" customFormat="1" x14ac:dyDescent="0.2"/>
    <row r="11427" s="327" customFormat="1" x14ac:dyDescent="0.2"/>
    <row r="11428" s="327" customFormat="1" x14ac:dyDescent="0.2"/>
    <row r="11429" s="327" customFormat="1" x14ac:dyDescent="0.2"/>
    <row r="11430" s="327" customFormat="1" x14ac:dyDescent="0.2"/>
    <row r="11431" s="327" customFormat="1" x14ac:dyDescent="0.2"/>
    <row r="11432" s="327" customFormat="1" x14ac:dyDescent="0.2"/>
    <row r="11433" s="327" customFormat="1" x14ac:dyDescent="0.2"/>
    <row r="11434" s="327" customFormat="1" x14ac:dyDescent="0.2"/>
    <row r="11435" s="327" customFormat="1" x14ac:dyDescent="0.2"/>
    <row r="11436" s="327" customFormat="1" x14ac:dyDescent="0.2"/>
    <row r="11437" s="327" customFormat="1" x14ac:dyDescent="0.2"/>
    <row r="11438" s="327" customFormat="1" x14ac:dyDescent="0.2"/>
    <row r="11439" s="327" customFormat="1" x14ac:dyDescent="0.2"/>
    <row r="11440" s="327" customFormat="1" x14ac:dyDescent="0.2"/>
    <row r="11441" s="327" customFormat="1" x14ac:dyDescent="0.2"/>
    <row r="11442" s="327" customFormat="1" x14ac:dyDescent="0.2"/>
    <row r="11443" s="327" customFormat="1" x14ac:dyDescent="0.2"/>
    <row r="11444" s="327" customFormat="1" x14ac:dyDescent="0.2"/>
    <row r="11445" s="327" customFormat="1" x14ac:dyDescent="0.2"/>
    <row r="11446" s="327" customFormat="1" x14ac:dyDescent="0.2"/>
    <row r="11447" s="327" customFormat="1" x14ac:dyDescent="0.2"/>
    <row r="11448" s="327" customFormat="1" x14ac:dyDescent="0.2"/>
    <row r="11449" s="327" customFormat="1" x14ac:dyDescent="0.2"/>
    <row r="11450" s="327" customFormat="1" x14ac:dyDescent="0.2"/>
    <row r="11451" s="327" customFormat="1" x14ac:dyDescent="0.2"/>
    <row r="11452" s="327" customFormat="1" x14ac:dyDescent="0.2"/>
    <row r="11453" s="327" customFormat="1" x14ac:dyDescent="0.2"/>
    <row r="11454" s="327" customFormat="1" x14ac:dyDescent="0.2"/>
    <row r="11455" s="327" customFormat="1" x14ac:dyDescent="0.2"/>
    <row r="11456" s="327" customFormat="1" x14ac:dyDescent="0.2"/>
    <row r="11457" s="327" customFormat="1" x14ac:dyDescent="0.2"/>
    <row r="11458" s="327" customFormat="1" x14ac:dyDescent="0.2"/>
    <row r="11459" s="327" customFormat="1" x14ac:dyDescent="0.2"/>
    <row r="11460" s="327" customFormat="1" x14ac:dyDescent="0.2"/>
    <row r="11461" s="327" customFormat="1" x14ac:dyDescent="0.2"/>
    <row r="11462" s="327" customFormat="1" x14ac:dyDescent="0.2"/>
    <row r="11463" s="327" customFormat="1" x14ac:dyDescent="0.2"/>
    <row r="11464" s="327" customFormat="1" x14ac:dyDescent="0.2"/>
    <row r="11465" s="327" customFormat="1" x14ac:dyDescent="0.2"/>
    <row r="11466" s="327" customFormat="1" x14ac:dyDescent="0.2"/>
    <row r="11467" s="327" customFormat="1" x14ac:dyDescent="0.2"/>
    <row r="11468" s="327" customFormat="1" x14ac:dyDescent="0.2"/>
    <row r="11469" s="327" customFormat="1" x14ac:dyDescent="0.2"/>
    <row r="11470" s="327" customFormat="1" x14ac:dyDescent="0.2"/>
    <row r="11471" s="327" customFormat="1" x14ac:dyDescent="0.2"/>
    <row r="11472" s="327" customFormat="1" x14ac:dyDescent="0.2"/>
    <row r="11473" s="327" customFormat="1" x14ac:dyDescent="0.2"/>
    <row r="11474" s="327" customFormat="1" x14ac:dyDescent="0.2"/>
    <row r="11475" s="327" customFormat="1" x14ac:dyDescent="0.2"/>
    <row r="11476" s="327" customFormat="1" x14ac:dyDescent="0.2"/>
    <row r="11477" s="327" customFormat="1" x14ac:dyDescent="0.2"/>
    <row r="11478" s="327" customFormat="1" x14ac:dyDescent="0.2"/>
    <row r="11479" s="327" customFormat="1" x14ac:dyDescent="0.2"/>
    <row r="11480" s="327" customFormat="1" x14ac:dyDescent="0.2"/>
    <row r="11481" s="327" customFormat="1" x14ac:dyDescent="0.2"/>
    <row r="11482" s="327" customFormat="1" x14ac:dyDescent="0.2"/>
    <row r="11483" s="327" customFormat="1" x14ac:dyDescent="0.2"/>
    <row r="11484" s="327" customFormat="1" x14ac:dyDescent="0.2"/>
    <row r="11485" s="327" customFormat="1" x14ac:dyDescent="0.2"/>
    <row r="11486" s="327" customFormat="1" x14ac:dyDescent="0.2"/>
    <row r="11487" s="327" customFormat="1" x14ac:dyDescent="0.2"/>
    <row r="11488" s="327" customFormat="1" x14ac:dyDescent="0.2"/>
    <row r="11489" s="327" customFormat="1" x14ac:dyDescent="0.2"/>
    <row r="11490" s="327" customFormat="1" x14ac:dyDescent="0.2"/>
    <row r="11491" s="327" customFormat="1" x14ac:dyDescent="0.2"/>
    <row r="11492" s="327" customFormat="1" x14ac:dyDescent="0.2"/>
    <row r="11493" s="327" customFormat="1" x14ac:dyDescent="0.2"/>
    <row r="11494" s="327" customFormat="1" x14ac:dyDescent="0.2"/>
    <row r="11495" s="327" customFormat="1" x14ac:dyDescent="0.2"/>
    <row r="11496" s="327" customFormat="1" x14ac:dyDescent="0.2"/>
    <row r="11497" s="327" customFormat="1" x14ac:dyDescent="0.2"/>
    <row r="11498" s="327" customFormat="1" x14ac:dyDescent="0.2"/>
    <row r="11499" s="327" customFormat="1" x14ac:dyDescent="0.2"/>
    <row r="11500" s="327" customFormat="1" x14ac:dyDescent="0.2"/>
    <row r="11501" s="327" customFormat="1" x14ac:dyDescent="0.2"/>
    <row r="11502" s="327" customFormat="1" x14ac:dyDescent="0.2"/>
    <row r="11503" s="327" customFormat="1" x14ac:dyDescent="0.2"/>
    <row r="11504" s="327" customFormat="1" x14ac:dyDescent="0.2"/>
    <row r="11505" s="327" customFormat="1" x14ac:dyDescent="0.2"/>
    <row r="11506" s="327" customFormat="1" x14ac:dyDescent="0.2"/>
    <row r="11507" s="327" customFormat="1" x14ac:dyDescent="0.2"/>
    <row r="11508" s="327" customFormat="1" x14ac:dyDescent="0.2"/>
    <row r="11509" s="327" customFormat="1" x14ac:dyDescent="0.2"/>
    <row r="11510" s="327" customFormat="1" x14ac:dyDescent="0.2"/>
    <row r="11511" s="327" customFormat="1" x14ac:dyDescent="0.2"/>
    <row r="11512" s="327" customFormat="1" x14ac:dyDescent="0.2"/>
    <row r="11513" s="327" customFormat="1" x14ac:dyDescent="0.2"/>
    <row r="11514" s="327" customFormat="1" x14ac:dyDescent="0.2"/>
    <row r="11515" s="327" customFormat="1" x14ac:dyDescent="0.2"/>
    <row r="11516" s="327" customFormat="1" x14ac:dyDescent="0.2"/>
    <row r="11517" s="327" customFormat="1" x14ac:dyDescent="0.2"/>
    <row r="11518" s="327" customFormat="1" x14ac:dyDescent="0.2"/>
    <row r="11519" s="327" customFormat="1" x14ac:dyDescent="0.2"/>
    <row r="11520" s="327" customFormat="1" x14ac:dyDescent="0.2"/>
    <row r="11521" s="327" customFormat="1" x14ac:dyDescent="0.2"/>
    <row r="11522" s="327" customFormat="1" x14ac:dyDescent="0.2"/>
    <row r="11523" s="327" customFormat="1" x14ac:dyDescent="0.2"/>
    <row r="11524" s="327" customFormat="1" x14ac:dyDescent="0.2"/>
    <row r="11525" s="327" customFormat="1" x14ac:dyDescent="0.2"/>
    <row r="11526" s="327" customFormat="1" x14ac:dyDescent="0.2"/>
    <row r="11527" s="327" customFormat="1" x14ac:dyDescent="0.2"/>
    <row r="11528" s="327" customFormat="1" x14ac:dyDescent="0.2"/>
    <row r="11529" s="327" customFormat="1" x14ac:dyDescent="0.2"/>
    <row r="11530" s="327" customFormat="1" x14ac:dyDescent="0.2"/>
    <row r="11531" s="327" customFormat="1" x14ac:dyDescent="0.2"/>
    <row r="11532" s="327" customFormat="1" x14ac:dyDescent="0.2"/>
    <row r="11533" s="327" customFormat="1" x14ac:dyDescent="0.2"/>
    <row r="11534" s="327" customFormat="1" x14ac:dyDescent="0.2"/>
    <row r="11535" s="327" customFormat="1" x14ac:dyDescent="0.2"/>
    <row r="11536" s="327" customFormat="1" x14ac:dyDescent="0.2"/>
    <row r="11537" s="327" customFormat="1" x14ac:dyDescent="0.2"/>
    <row r="11538" s="327" customFormat="1" x14ac:dyDescent="0.2"/>
    <row r="11539" s="327" customFormat="1" x14ac:dyDescent="0.2"/>
    <row r="11540" s="327" customFormat="1" x14ac:dyDescent="0.2"/>
    <row r="11541" s="327" customFormat="1" x14ac:dyDescent="0.2"/>
    <row r="11542" s="327" customFormat="1" x14ac:dyDescent="0.2"/>
    <row r="11543" s="327" customFormat="1" x14ac:dyDescent="0.2"/>
    <row r="11544" s="327" customFormat="1" x14ac:dyDescent="0.2"/>
    <row r="11545" s="327" customFormat="1" x14ac:dyDescent="0.2"/>
    <row r="11546" s="327" customFormat="1" x14ac:dyDescent="0.2"/>
    <row r="11547" s="327" customFormat="1" x14ac:dyDescent="0.2"/>
    <row r="11548" s="327" customFormat="1" x14ac:dyDescent="0.2"/>
    <row r="11549" s="327" customFormat="1" x14ac:dyDescent="0.2"/>
    <row r="11550" s="327" customFormat="1" x14ac:dyDescent="0.2"/>
    <row r="11551" s="327" customFormat="1" x14ac:dyDescent="0.2"/>
    <row r="11552" s="327" customFormat="1" x14ac:dyDescent="0.2"/>
    <row r="11553" s="327" customFormat="1" x14ac:dyDescent="0.2"/>
    <row r="11554" s="327" customFormat="1" x14ac:dyDescent="0.2"/>
    <row r="11555" s="327" customFormat="1" x14ac:dyDescent="0.2"/>
    <row r="11556" s="327" customFormat="1" x14ac:dyDescent="0.2"/>
    <row r="11557" s="327" customFormat="1" x14ac:dyDescent="0.2"/>
    <row r="11558" s="327" customFormat="1" x14ac:dyDescent="0.2"/>
    <row r="11559" s="327" customFormat="1" x14ac:dyDescent="0.2"/>
    <row r="11560" s="327" customFormat="1" x14ac:dyDescent="0.2"/>
    <row r="11561" s="327" customFormat="1" x14ac:dyDescent="0.2"/>
    <row r="11562" s="327" customFormat="1" x14ac:dyDescent="0.2"/>
    <row r="11563" s="327" customFormat="1" x14ac:dyDescent="0.2"/>
    <row r="11564" s="327" customFormat="1" x14ac:dyDescent="0.2"/>
    <row r="11565" s="327" customFormat="1" x14ac:dyDescent="0.2"/>
    <row r="11566" s="327" customFormat="1" x14ac:dyDescent="0.2"/>
    <row r="11567" s="327" customFormat="1" x14ac:dyDescent="0.2"/>
    <row r="11568" s="327" customFormat="1" x14ac:dyDescent="0.2"/>
    <row r="11569" s="327" customFormat="1" x14ac:dyDescent="0.2"/>
    <row r="11570" s="327" customFormat="1" x14ac:dyDescent="0.2"/>
    <row r="11571" s="327" customFormat="1" x14ac:dyDescent="0.2"/>
    <row r="11572" s="327" customFormat="1" x14ac:dyDescent="0.2"/>
    <row r="11573" s="327" customFormat="1" x14ac:dyDescent="0.2"/>
    <row r="11574" s="327" customFormat="1" x14ac:dyDescent="0.2"/>
    <row r="11575" s="327" customFormat="1" x14ac:dyDescent="0.2"/>
    <row r="11576" s="327" customFormat="1" x14ac:dyDescent="0.2"/>
    <row r="11577" s="327" customFormat="1" x14ac:dyDescent="0.2"/>
    <row r="11578" s="327" customFormat="1" x14ac:dyDescent="0.2"/>
    <row r="11579" s="327" customFormat="1" x14ac:dyDescent="0.2"/>
    <row r="11580" s="327" customFormat="1" x14ac:dyDescent="0.2"/>
    <row r="11581" s="327" customFormat="1" x14ac:dyDescent="0.2"/>
    <row r="11582" s="327" customFormat="1" x14ac:dyDescent="0.2"/>
    <row r="11583" s="327" customFormat="1" x14ac:dyDescent="0.2"/>
    <row r="11584" s="327" customFormat="1" x14ac:dyDescent="0.2"/>
    <row r="11585" s="327" customFormat="1" x14ac:dyDescent="0.2"/>
    <row r="11586" s="327" customFormat="1" x14ac:dyDescent="0.2"/>
    <row r="11587" s="327" customFormat="1" x14ac:dyDescent="0.2"/>
    <row r="11588" s="327" customFormat="1" x14ac:dyDescent="0.2"/>
    <row r="11589" s="327" customFormat="1" x14ac:dyDescent="0.2"/>
    <row r="11590" s="327" customFormat="1" x14ac:dyDescent="0.2"/>
    <row r="11591" s="327" customFormat="1" x14ac:dyDescent="0.2"/>
    <row r="11592" s="327" customFormat="1" x14ac:dyDescent="0.2"/>
    <row r="11593" s="327" customFormat="1" x14ac:dyDescent="0.2"/>
    <row r="11594" s="327" customFormat="1" x14ac:dyDescent="0.2"/>
    <row r="11595" s="327" customFormat="1" x14ac:dyDescent="0.2"/>
    <row r="11596" s="327" customFormat="1" x14ac:dyDescent="0.2"/>
    <row r="11597" s="327" customFormat="1" x14ac:dyDescent="0.2"/>
    <row r="11598" s="327" customFormat="1" x14ac:dyDescent="0.2"/>
    <row r="11599" s="327" customFormat="1" x14ac:dyDescent="0.2"/>
    <row r="11600" s="327" customFormat="1" x14ac:dyDescent="0.2"/>
    <row r="11601" s="327" customFormat="1" x14ac:dyDescent="0.2"/>
    <row r="11602" s="327" customFormat="1" x14ac:dyDescent="0.2"/>
    <row r="11603" s="327" customFormat="1" x14ac:dyDescent="0.2"/>
    <row r="11604" s="327" customFormat="1" x14ac:dyDescent="0.2"/>
    <row r="11605" s="327" customFormat="1" x14ac:dyDescent="0.2"/>
    <row r="11606" s="327" customFormat="1" x14ac:dyDescent="0.2"/>
    <row r="11607" s="327" customFormat="1" x14ac:dyDescent="0.2"/>
    <row r="11608" s="327" customFormat="1" x14ac:dyDescent="0.2"/>
    <row r="11609" s="327" customFormat="1" x14ac:dyDescent="0.2"/>
    <row r="11610" s="327" customFormat="1" x14ac:dyDescent="0.2"/>
    <row r="11611" s="327" customFormat="1" x14ac:dyDescent="0.2"/>
    <row r="11612" s="327" customFormat="1" x14ac:dyDescent="0.2"/>
    <row r="11613" s="327" customFormat="1" x14ac:dyDescent="0.2"/>
    <row r="11614" s="327" customFormat="1" x14ac:dyDescent="0.2"/>
    <row r="11615" s="327" customFormat="1" x14ac:dyDescent="0.2"/>
    <row r="11616" s="327" customFormat="1" x14ac:dyDescent="0.2"/>
    <row r="11617" s="327" customFormat="1" x14ac:dyDescent="0.2"/>
    <row r="11618" s="327" customFormat="1" x14ac:dyDescent="0.2"/>
    <row r="11619" s="327" customFormat="1" x14ac:dyDescent="0.2"/>
    <row r="11620" s="327" customFormat="1" x14ac:dyDescent="0.2"/>
    <row r="11621" s="327" customFormat="1" x14ac:dyDescent="0.2"/>
    <row r="11622" s="327" customFormat="1" x14ac:dyDescent="0.2"/>
    <row r="11623" s="327" customFormat="1" x14ac:dyDescent="0.2"/>
    <row r="11624" s="327" customFormat="1" x14ac:dyDescent="0.2"/>
    <row r="11625" s="327" customFormat="1" x14ac:dyDescent="0.2"/>
    <row r="11626" s="327" customFormat="1" x14ac:dyDescent="0.2"/>
    <row r="11627" s="327" customFormat="1" x14ac:dyDescent="0.2"/>
    <row r="11628" s="327" customFormat="1" x14ac:dyDescent="0.2"/>
    <row r="11629" s="327" customFormat="1" x14ac:dyDescent="0.2"/>
    <row r="11630" s="327" customFormat="1" x14ac:dyDescent="0.2"/>
    <row r="11631" s="327" customFormat="1" x14ac:dyDescent="0.2"/>
    <row r="11632" s="327" customFormat="1" x14ac:dyDescent="0.2"/>
    <row r="11633" s="327" customFormat="1" x14ac:dyDescent="0.2"/>
    <row r="11634" s="327" customFormat="1" x14ac:dyDescent="0.2"/>
    <row r="11635" s="327" customFormat="1" x14ac:dyDescent="0.2"/>
    <row r="11636" s="327" customFormat="1" x14ac:dyDescent="0.2"/>
    <row r="11637" s="327" customFormat="1" x14ac:dyDescent="0.2"/>
    <row r="11638" s="327" customFormat="1" x14ac:dyDescent="0.2"/>
    <row r="11639" s="327" customFormat="1" x14ac:dyDescent="0.2"/>
    <row r="11640" s="327" customFormat="1" x14ac:dyDescent="0.2"/>
    <row r="11641" s="327" customFormat="1" x14ac:dyDescent="0.2"/>
    <row r="11642" s="327" customFormat="1" x14ac:dyDescent="0.2"/>
    <row r="11643" s="327" customFormat="1" x14ac:dyDescent="0.2"/>
    <row r="11644" s="327" customFormat="1" x14ac:dyDescent="0.2"/>
    <row r="11645" s="327" customFormat="1" x14ac:dyDescent="0.2"/>
    <row r="11646" s="327" customFormat="1" x14ac:dyDescent="0.2"/>
    <row r="11647" s="327" customFormat="1" x14ac:dyDescent="0.2"/>
    <row r="11648" s="327" customFormat="1" x14ac:dyDescent="0.2"/>
    <row r="11649" s="327" customFormat="1" x14ac:dyDescent="0.2"/>
    <row r="11650" s="327" customFormat="1" x14ac:dyDescent="0.2"/>
    <row r="11651" s="327" customFormat="1" x14ac:dyDescent="0.2"/>
    <row r="11652" s="327" customFormat="1" x14ac:dyDescent="0.2"/>
    <row r="11653" s="327" customFormat="1" x14ac:dyDescent="0.2"/>
    <row r="11654" s="327" customFormat="1" x14ac:dyDescent="0.2"/>
    <row r="11655" s="327" customFormat="1" x14ac:dyDescent="0.2"/>
    <row r="11656" s="327" customFormat="1" x14ac:dyDescent="0.2"/>
    <row r="11657" s="327" customFormat="1" x14ac:dyDescent="0.2"/>
    <row r="11658" s="327" customFormat="1" x14ac:dyDescent="0.2"/>
    <row r="11659" s="327" customFormat="1" x14ac:dyDescent="0.2"/>
    <row r="11660" s="327" customFormat="1" x14ac:dyDescent="0.2"/>
    <row r="11661" s="327" customFormat="1" x14ac:dyDescent="0.2"/>
    <row r="11662" s="327" customFormat="1" x14ac:dyDescent="0.2"/>
    <row r="11663" s="327" customFormat="1" x14ac:dyDescent="0.2"/>
    <row r="11664" s="327" customFormat="1" x14ac:dyDescent="0.2"/>
    <row r="11665" s="327" customFormat="1" x14ac:dyDescent="0.2"/>
    <row r="11666" s="327" customFormat="1" x14ac:dyDescent="0.2"/>
    <row r="11667" s="327" customFormat="1" x14ac:dyDescent="0.2"/>
    <row r="11668" s="327" customFormat="1" x14ac:dyDescent="0.2"/>
    <row r="11669" s="327" customFormat="1" x14ac:dyDescent="0.2"/>
    <row r="11670" s="327" customFormat="1" x14ac:dyDescent="0.2"/>
    <row r="11671" s="327" customFormat="1" x14ac:dyDescent="0.2"/>
    <row r="11672" s="327" customFormat="1" x14ac:dyDescent="0.2"/>
    <row r="11673" s="327" customFormat="1" x14ac:dyDescent="0.2"/>
    <row r="11674" s="327" customFormat="1" x14ac:dyDescent="0.2"/>
    <row r="11675" s="327" customFormat="1" x14ac:dyDescent="0.2"/>
    <row r="11676" s="327" customFormat="1" x14ac:dyDescent="0.2"/>
    <row r="11677" s="327" customFormat="1" x14ac:dyDescent="0.2"/>
    <row r="11678" s="327" customFormat="1" x14ac:dyDescent="0.2"/>
    <row r="11679" s="327" customFormat="1" x14ac:dyDescent="0.2"/>
    <row r="11680" s="327" customFormat="1" x14ac:dyDescent="0.2"/>
    <row r="11681" s="327" customFormat="1" x14ac:dyDescent="0.2"/>
    <row r="11682" s="327" customFormat="1" x14ac:dyDescent="0.2"/>
    <row r="11683" s="327" customFormat="1" x14ac:dyDescent="0.2"/>
    <row r="11684" s="327" customFormat="1" x14ac:dyDescent="0.2"/>
    <row r="11685" s="327" customFormat="1" x14ac:dyDescent="0.2"/>
    <row r="11686" s="327" customFormat="1" x14ac:dyDescent="0.2"/>
    <row r="11687" s="327" customFormat="1" x14ac:dyDescent="0.2"/>
    <row r="11688" s="327" customFormat="1" x14ac:dyDescent="0.2"/>
    <row r="11689" s="327" customFormat="1" x14ac:dyDescent="0.2"/>
    <row r="11690" s="327" customFormat="1" x14ac:dyDescent="0.2"/>
    <row r="11691" s="327" customFormat="1" x14ac:dyDescent="0.2"/>
    <row r="11692" s="327" customFormat="1" x14ac:dyDescent="0.2"/>
    <row r="11693" s="327" customFormat="1" x14ac:dyDescent="0.2"/>
    <row r="11694" s="327" customFormat="1" x14ac:dyDescent="0.2"/>
    <row r="11695" s="327" customFormat="1" x14ac:dyDescent="0.2"/>
    <row r="11696" s="327" customFormat="1" x14ac:dyDescent="0.2"/>
    <row r="11697" s="327" customFormat="1" x14ac:dyDescent="0.2"/>
    <row r="11698" s="327" customFormat="1" x14ac:dyDescent="0.2"/>
    <row r="11699" s="327" customFormat="1" x14ac:dyDescent="0.2"/>
    <row r="11700" s="327" customFormat="1" x14ac:dyDescent="0.2"/>
    <row r="11701" s="327" customFormat="1" x14ac:dyDescent="0.2"/>
    <row r="11702" s="327" customFormat="1" x14ac:dyDescent="0.2"/>
    <row r="11703" s="327" customFormat="1" x14ac:dyDescent="0.2"/>
    <row r="11704" s="327" customFormat="1" x14ac:dyDescent="0.2"/>
    <row r="11705" s="327" customFormat="1" x14ac:dyDescent="0.2"/>
    <row r="11706" s="327" customFormat="1" x14ac:dyDescent="0.2"/>
    <row r="11707" s="327" customFormat="1" x14ac:dyDescent="0.2"/>
    <row r="11708" s="327" customFormat="1" x14ac:dyDescent="0.2"/>
    <row r="11709" s="327" customFormat="1" x14ac:dyDescent="0.2"/>
    <row r="11710" s="327" customFormat="1" x14ac:dyDescent="0.2"/>
    <row r="11711" s="327" customFormat="1" x14ac:dyDescent="0.2"/>
    <row r="11712" s="327" customFormat="1" x14ac:dyDescent="0.2"/>
    <row r="11713" s="327" customFormat="1" x14ac:dyDescent="0.2"/>
    <row r="11714" s="327" customFormat="1" x14ac:dyDescent="0.2"/>
    <row r="11715" s="327" customFormat="1" x14ac:dyDescent="0.2"/>
    <row r="11716" s="327" customFormat="1" x14ac:dyDescent="0.2"/>
    <row r="11717" s="327" customFormat="1" x14ac:dyDescent="0.2"/>
    <row r="11718" s="327" customFormat="1" x14ac:dyDescent="0.2"/>
    <row r="11719" s="327" customFormat="1" x14ac:dyDescent="0.2"/>
    <row r="11720" s="327" customFormat="1" x14ac:dyDescent="0.2"/>
    <row r="11721" s="327" customFormat="1" x14ac:dyDescent="0.2"/>
    <row r="11722" s="327" customFormat="1" x14ac:dyDescent="0.2"/>
    <row r="11723" s="327" customFormat="1" x14ac:dyDescent="0.2"/>
    <row r="11724" s="327" customFormat="1" x14ac:dyDescent="0.2"/>
    <row r="11725" s="327" customFormat="1" x14ac:dyDescent="0.2"/>
    <row r="11726" s="327" customFormat="1" x14ac:dyDescent="0.2"/>
    <row r="11727" s="327" customFormat="1" x14ac:dyDescent="0.2"/>
    <row r="11728" s="327" customFormat="1" x14ac:dyDescent="0.2"/>
    <row r="11729" s="327" customFormat="1" x14ac:dyDescent="0.2"/>
    <row r="11730" s="327" customFormat="1" x14ac:dyDescent="0.2"/>
    <row r="11731" s="327" customFormat="1" x14ac:dyDescent="0.2"/>
    <row r="11732" s="327" customFormat="1" x14ac:dyDescent="0.2"/>
    <row r="11733" s="327" customFormat="1" x14ac:dyDescent="0.2"/>
    <row r="11734" s="327" customFormat="1" x14ac:dyDescent="0.2"/>
    <row r="11735" s="327" customFormat="1" x14ac:dyDescent="0.2"/>
    <row r="11736" s="327" customFormat="1" x14ac:dyDescent="0.2"/>
    <row r="11737" s="327" customFormat="1" x14ac:dyDescent="0.2"/>
    <row r="11738" s="327" customFormat="1" x14ac:dyDescent="0.2"/>
    <row r="11739" s="327" customFormat="1" x14ac:dyDescent="0.2"/>
    <row r="11740" s="327" customFormat="1" x14ac:dyDescent="0.2"/>
    <row r="11741" s="327" customFormat="1" x14ac:dyDescent="0.2"/>
    <row r="11742" s="327" customFormat="1" x14ac:dyDescent="0.2"/>
    <row r="11743" s="327" customFormat="1" x14ac:dyDescent="0.2"/>
    <row r="11744" s="327" customFormat="1" x14ac:dyDescent="0.2"/>
    <row r="11745" s="327" customFormat="1" x14ac:dyDescent="0.2"/>
    <row r="11746" s="327" customFormat="1" x14ac:dyDescent="0.2"/>
    <row r="11747" s="327" customFormat="1" x14ac:dyDescent="0.2"/>
    <row r="11748" s="327" customFormat="1" x14ac:dyDescent="0.2"/>
    <row r="11749" s="327" customFormat="1" x14ac:dyDescent="0.2"/>
    <row r="11750" s="327" customFormat="1" x14ac:dyDescent="0.2"/>
    <row r="11751" s="327" customFormat="1" x14ac:dyDescent="0.2"/>
    <row r="11752" s="327" customFormat="1" x14ac:dyDescent="0.2"/>
    <row r="11753" s="327" customFormat="1" x14ac:dyDescent="0.2"/>
    <row r="11754" s="327" customFormat="1" x14ac:dyDescent="0.2"/>
    <row r="11755" s="327" customFormat="1" x14ac:dyDescent="0.2"/>
    <row r="11756" s="327" customFormat="1" x14ac:dyDescent="0.2"/>
    <row r="11757" s="327" customFormat="1" x14ac:dyDescent="0.2"/>
    <row r="11758" s="327" customFormat="1" x14ac:dyDescent="0.2"/>
    <row r="11759" s="327" customFormat="1" x14ac:dyDescent="0.2"/>
    <row r="11760" s="327" customFormat="1" x14ac:dyDescent="0.2"/>
    <row r="11761" s="327" customFormat="1" x14ac:dyDescent="0.2"/>
    <row r="11762" s="327" customFormat="1" x14ac:dyDescent="0.2"/>
    <row r="11763" s="327" customFormat="1" x14ac:dyDescent="0.2"/>
    <row r="11764" s="327" customFormat="1" x14ac:dyDescent="0.2"/>
    <row r="11765" s="327" customFormat="1" x14ac:dyDescent="0.2"/>
    <row r="11766" s="327" customFormat="1" x14ac:dyDescent="0.2"/>
    <row r="11767" s="327" customFormat="1" x14ac:dyDescent="0.2"/>
    <row r="11768" s="327" customFormat="1" x14ac:dyDescent="0.2"/>
    <row r="11769" s="327" customFormat="1" x14ac:dyDescent="0.2"/>
    <row r="11770" s="327" customFormat="1" x14ac:dyDescent="0.2"/>
    <row r="11771" s="327" customFormat="1" x14ac:dyDescent="0.2"/>
    <row r="11772" s="327" customFormat="1" x14ac:dyDescent="0.2"/>
    <row r="11773" s="327" customFormat="1" x14ac:dyDescent="0.2"/>
    <row r="11774" s="327" customFormat="1" x14ac:dyDescent="0.2"/>
    <row r="11775" s="327" customFormat="1" x14ac:dyDescent="0.2"/>
    <row r="11776" s="327" customFormat="1" x14ac:dyDescent="0.2"/>
    <row r="11777" s="327" customFormat="1" x14ac:dyDescent="0.2"/>
    <row r="11778" s="327" customFormat="1" x14ac:dyDescent="0.2"/>
    <row r="11779" s="327" customFormat="1" x14ac:dyDescent="0.2"/>
    <row r="11780" s="327" customFormat="1" x14ac:dyDescent="0.2"/>
    <row r="11781" s="327" customFormat="1" x14ac:dyDescent="0.2"/>
    <row r="11782" s="327" customFormat="1" x14ac:dyDescent="0.2"/>
    <row r="11783" s="327" customFormat="1" x14ac:dyDescent="0.2"/>
    <row r="11784" s="327" customFormat="1" x14ac:dyDescent="0.2"/>
    <row r="11785" s="327" customFormat="1" x14ac:dyDescent="0.2"/>
    <row r="11786" s="327" customFormat="1" x14ac:dyDescent="0.2"/>
    <row r="11787" s="327" customFormat="1" x14ac:dyDescent="0.2"/>
    <row r="11788" s="327" customFormat="1" x14ac:dyDescent="0.2"/>
    <row r="11789" s="327" customFormat="1" x14ac:dyDescent="0.2"/>
    <row r="11790" s="327" customFormat="1" x14ac:dyDescent="0.2"/>
    <row r="11791" s="327" customFormat="1" x14ac:dyDescent="0.2"/>
    <row r="11792" s="327" customFormat="1" x14ac:dyDescent="0.2"/>
    <row r="11793" s="327" customFormat="1" x14ac:dyDescent="0.2"/>
    <row r="11794" s="327" customFormat="1" x14ac:dyDescent="0.2"/>
    <row r="11795" s="327" customFormat="1" x14ac:dyDescent="0.2"/>
    <row r="11796" s="327" customFormat="1" x14ac:dyDescent="0.2"/>
    <row r="11797" s="327" customFormat="1" x14ac:dyDescent="0.2"/>
    <row r="11798" s="327" customFormat="1" x14ac:dyDescent="0.2"/>
    <row r="11799" s="327" customFormat="1" x14ac:dyDescent="0.2"/>
    <row r="11800" s="327" customFormat="1" x14ac:dyDescent="0.2"/>
    <row r="11801" s="327" customFormat="1" x14ac:dyDescent="0.2"/>
    <row r="11802" s="327" customFormat="1" x14ac:dyDescent="0.2"/>
    <row r="11803" s="327" customFormat="1" x14ac:dyDescent="0.2"/>
    <row r="11804" s="327" customFormat="1" x14ac:dyDescent="0.2"/>
    <row r="11805" s="327" customFormat="1" x14ac:dyDescent="0.2"/>
    <row r="11806" s="327" customFormat="1" x14ac:dyDescent="0.2"/>
    <row r="11807" s="327" customFormat="1" x14ac:dyDescent="0.2"/>
    <row r="11808" s="327" customFormat="1" x14ac:dyDescent="0.2"/>
    <row r="11809" s="327" customFormat="1" x14ac:dyDescent="0.2"/>
    <row r="11810" s="327" customFormat="1" x14ac:dyDescent="0.2"/>
    <row r="11811" s="327" customFormat="1" x14ac:dyDescent="0.2"/>
    <row r="11812" s="327" customFormat="1" x14ac:dyDescent="0.2"/>
    <row r="11813" s="327" customFormat="1" x14ac:dyDescent="0.2"/>
    <row r="11814" s="327" customFormat="1" x14ac:dyDescent="0.2"/>
    <row r="11815" s="327" customFormat="1" x14ac:dyDescent="0.2"/>
    <row r="11816" s="327" customFormat="1" x14ac:dyDescent="0.2"/>
    <row r="11817" s="327" customFormat="1" x14ac:dyDescent="0.2"/>
    <row r="11818" s="327" customFormat="1" x14ac:dyDescent="0.2"/>
    <row r="11819" s="327" customFormat="1" x14ac:dyDescent="0.2"/>
    <row r="11820" s="327" customFormat="1" x14ac:dyDescent="0.2"/>
    <row r="11821" s="327" customFormat="1" x14ac:dyDescent="0.2"/>
    <row r="11822" s="327" customFormat="1" x14ac:dyDescent="0.2"/>
    <row r="11823" s="327" customFormat="1" x14ac:dyDescent="0.2"/>
    <row r="11824" s="327" customFormat="1" x14ac:dyDescent="0.2"/>
    <row r="11825" s="327" customFormat="1" x14ac:dyDescent="0.2"/>
    <row r="11826" s="327" customFormat="1" x14ac:dyDescent="0.2"/>
    <row r="11827" s="327" customFormat="1" x14ac:dyDescent="0.2"/>
    <row r="11828" s="327" customFormat="1" x14ac:dyDescent="0.2"/>
    <row r="11829" s="327" customFormat="1" x14ac:dyDescent="0.2"/>
    <row r="11830" s="327" customFormat="1" x14ac:dyDescent="0.2"/>
    <row r="11831" s="327" customFormat="1" x14ac:dyDescent="0.2"/>
    <row r="11832" s="327" customFormat="1" x14ac:dyDescent="0.2"/>
    <row r="11833" s="327" customFormat="1" x14ac:dyDescent="0.2"/>
    <row r="11834" s="327" customFormat="1" x14ac:dyDescent="0.2"/>
    <row r="11835" s="327" customFormat="1" x14ac:dyDescent="0.2"/>
    <row r="11836" s="327" customFormat="1" x14ac:dyDescent="0.2"/>
    <row r="11837" s="327" customFormat="1" x14ac:dyDescent="0.2"/>
    <row r="11838" s="327" customFormat="1" x14ac:dyDescent="0.2"/>
    <row r="11839" s="327" customFormat="1" x14ac:dyDescent="0.2"/>
    <row r="11840" s="327" customFormat="1" x14ac:dyDescent="0.2"/>
    <row r="11841" s="327" customFormat="1" x14ac:dyDescent="0.2"/>
    <row r="11842" s="327" customFormat="1" x14ac:dyDescent="0.2"/>
    <row r="11843" s="327" customFormat="1" x14ac:dyDescent="0.2"/>
    <row r="11844" s="327" customFormat="1" x14ac:dyDescent="0.2"/>
    <row r="11845" s="327" customFormat="1" x14ac:dyDescent="0.2"/>
    <row r="11846" s="327" customFormat="1" x14ac:dyDescent="0.2"/>
    <row r="11847" s="327" customFormat="1" x14ac:dyDescent="0.2"/>
    <row r="11848" s="327" customFormat="1" x14ac:dyDescent="0.2"/>
    <row r="11849" s="327" customFormat="1" x14ac:dyDescent="0.2"/>
    <row r="11850" s="327" customFormat="1" x14ac:dyDescent="0.2"/>
    <row r="11851" s="327" customFormat="1" x14ac:dyDescent="0.2"/>
    <row r="11852" s="327" customFormat="1" x14ac:dyDescent="0.2"/>
    <row r="11853" s="327" customFormat="1" x14ac:dyDescent="0.2"/>
    <row r="11854" s="327" customFormat="1" x14ac:dyDescent="0.2"/>
    <row r="11855" s="327" customFormat="1" x14ac:dyDescent="0.2"/>
    <row r="11856" s="327" customFormat="1" x14ac:dyDescent="0.2"/>
    <row r="11857" s="327" customFormat="1" x14ac:dyDescent="0.2"/>
    <row r="11858" s="327" customFormat="1" x14ac:dyDescent="0.2"/>
    <row r="11859" s="327" customFormat="1" x14ac:dyDescent="0.2"/>
    <row r="11860" s="327" customFormat="1" x14ac:dyDescent="0.2"/>
    <row r="11861" s="327" customFormat="1" x14ac:dyDescent="0.2"/>
    <row r="11862" s="327" customFormat="1" x14ac:dyDescent="0.2"/>
    <row r="11863" s="327" customFormat="1" x14ac:dyDescent="0.2"/>
    <row r="11864" s="327" customFormat="1" x14ac:dyDescent="0.2"/>
    <row r="11865" s="327" customFormat="1" x14ac:dyDescent="0.2"/>
    <row r="11866" s="327" customFormat="1" x14ac:dyDescent="0.2"/>
    <row r="11867" s="327" customFormat="1" x14ac:dyDescent="0.2"/>
    <row r="11868" s="327" customFormat="1" x14ac:dyDescent="0.2"/>
    <row r="11869" s="327" customFormat="1" x14ac:dyDescent="0.2"/>
    <row r="11870" s="327" customFormat="1" x14ac:dyDescent="0.2"/>
    <row r="11871" s="327" customFormat="1" x14ac:dyDescent="0.2"/>
    <row r="11872" s="327" customFormat="1" x14ac:dyDescent="0.2"/>
    <row r="11873" s="327" customFormat="1" x14ac:dyDescent="0.2"/>
    <row r="11874" s="327" customFormat="1" x14ac:dyDescent="0.2"/>
    <row r="11875" s="327" customFormat="1" x14ac:dyDescent="0.2"/>
    <row r="11876" s="327" customFormat="1" x14ac:dyDescent="0.2"/>
    <row r="11877" s="327" customFormat="1" x14ac:dyDescent="0.2"/>
    <row r="11878" s="327" customFormat="1" x14ac:dyDescent="0.2"/>
    <row r="11879" s="327" customFormat="1" x14ac:dyDescent="0.2"/>
    <row r="11880" s="327" customFormat="1" x14ac:dyDescent="0.2"/>
    <row r="11881" s="327" customFormat="1" x14ac:dyDescent="0.2"/>
    <row r="11882" s="327" customFormat="1" x14ac:dyDescent="0.2"/>
    <row r="11883" s="327" customFormat="1" x14ac:dyDescent="0.2"/>
    <row r="11884" s="327" customFormat="1" x14ac:dyDescent="0.2"/>
    <row r="11885" s="327" customFormat="1" x14ac:dyDescent="0.2"/>
    <row r="11886" s="327" customFormat="1" x14ac:dyDescent="0.2"/>
    <row r="11887" s="327" customFormat="1" x14ac:dyDescent="0.2"/>
    <row r="11888" s="327" customFormat="1" x14ac:dyDescent="0.2"/>
    <row r="11889" s="327" customFormat="1" x14ac:dyDescent="0.2"/>
    <row r="11890" s="327" customFormat="1" x14ac:dyDescent="0.2"/>
    <row r="11891" s="327" customFormat="1" x14ac:dyDescent="0.2"/>
    <row r="11892" s="327" customFormat="1" x14ac:dyDescent="0.2"/>
    <row r="11893" s="327" customFormat="1" x14ac:dyDescent="0.2"/>
    <row r="11894" s="327" customFormat="1" x14ac:dyDescent="0.2"/>
    <row r="11895" s="327" customFormat="1" x14ac:dyDescent="0.2"/>
    <row r="11896" s="327" customFormat="1" x14ac:dyDescent="0.2"/>
    <row r="11897" s="327" customFormat="1" x14ac:dyDescent="0.2"/>
    <row r="11898" s="327" customFormat="1" x14ac:dyDescent="0.2"/>
    <row r="11899" s="327" customFormat="1" x14ac:dyDescent="0.2"/>
    <row r="11900" s="327" customFormat="1" x14ac:dyDescent="0.2"/>
    <row r="11901" s="327" customFormat="1" x14ac:dyDescent="0.2"/>
    <row r="11902" s="327" customFormat="1" x14ac:dyDescent="0.2"/>
    <row r="11903" s="327" customFormat="1" x14ac:dyDescent="0.2"/>
    <row r="11904" s="327" customFormat="1" x14ac:dyDescent="0.2"/>
    <row r="11905" s="327" customFormat="1" x14ac:dyDescent="0.2"/>
    <row r="11906" s="327" customFormat="1" x14ac:dyDescent="0.2"/>
    <row r="11907" s="327" customFormat="1" x14ac:dyDescent="0.2"/>
    <row r="11908" s="327" customFormat="1" x14ac:dyDescent="0.2"/>
    <row r="11909" s="327" customFormat="1" x14ac:dyDescent="0.2"/>
    <row r="11910" s="327" customFormat="1" x14ac:dyDescent="0.2"/>
    <row r="11911" s="327" customFormat="1" x14ac:dyDescent="0.2"/>
    <row r="11912" s="327" customFormat="1" x14ac:dyDescent="0.2"/>
    <row r="11913" s="327" customFormat="1" x14ac:dyDescent="0.2"/>
    <row r="11914" s="327" customFormat="1" x14ac:dyDescent="0.2"/>
    <row r="11915" s="327" customFormat="1" x14ac:dyDescent="0.2"/>
    <row r="11916" s="327" customFormat="1" x14ac:dyDescent="0.2"/>
    <row r="11917" s="327" customFormat="1" x14ac:dyDescent="0.2"/>
    <row r="11918" s="327" customFormat="1" x14ac:dyDescent="0.2"/>
    <row r="11919" s="327" customFormat="1" x14ac:dyDescent="0.2"/>
    <row r="11920" s="327" customFormat="1" x14ac:dyDescent="0.2"/>
    <row r="11921" s="327" customFormat="1" x14ac:dyDescent="0.2"/>
    <row r="11922" s="327" customFormat="1" x14ac:dyDescent="0.2"/>
    <row r="11923" s="327" customFormat="1" x14ac:dyDescent="0.2"/>
    <row r="11924" s="327" customFormat="1" x14ac:dyDescent="0.2"/>
    <row r="11925" s="327" customFormat="1" x14ac:dyDescent="0.2"/>
    <row r="11926" s="327" customFormat="1" x14ac:dyDescent="0.2"/>
    <row r="11927" s="327" customFormat="1" x14ac:dyDescent="0.2"/>
    <row r="11928" s="327" customFormat="1" x14ac:dyDescent="0.2"/>
    <row r="11929" s="327" customFormat="1" x14ac:dyDescent="0.2"/>
    <row r="11930" s="327" customFormat="1" x14ac:dyDescent="0.2"/>
    <row r="11931" s="327" customFormat="1" x14ac:dyDescent="0.2"/>
    <row r="11932" s="327" customFormat="1" x14ac:dyDescent="0.2"/>
    <row r="11933" s="327" customFormat="1" x14ac:dyDescent="0.2"/>
    <row r="11934" s="327" customFormat="1" x14ac:dyDescent="0.2"/>
    <row r="11935" s="327" customFormat="1" x14ac:dyDescent="0.2"/>
    <row r="11936" s="327" customFormat="1" x14ac:dyDescent="0.2"/>
    <row r="11937" s="327" customFormat="1" x14ac:dyDescent="0.2"/>
    <row r="11938" s="327" customFormat="1" x14ac:dyDescent="0.2"/>
    <row r="11939" s="327" customFormat="1" x14ac:dyDescent="0.2"/>
    <row r="11940" s="327" customFormat="1" x14ac:dyDescent="0.2"/>
    <row r="11941" s="327" customFormat="1" x14ac:dyDescent="0.2"/>
    <row r="11942" s="327" customFormat="1" x14ac:dyDescent="0.2"/>
    <row r="11943" s="327" customFormat="1" x14ac:dyDescent="0.2"/>
    <row r="11944" s="327" customFormat="1" x14ac:dyDescent="0.2"/>
    <row r="11945" s="327" customFormat="1" x14ac:dyDescent="0.2"/>
    <row r="11946" s="327" customFormat="1" x14ac:dyDescent="0.2"/>
    <row r="11947" s="327" customFormat="1" x14ac:dyDescent="0.2"/>
    <row r="11948" s="327" customFormat="1" x14ac:dyDescent="0.2"/>
    <row r="11949" s="327" customFormat="1" x14ac:dyDescent="0.2"/>
    <row r="11950" s="327" customFormat="1" x14ac:dyDescent="0.2"/>
    <row r="11951" s="327" customFormat="1" x14ac:dyDescent="0.2"/>
    <row r="11952" s="327" customFormat="1" x14ac:dyDescent="0.2"/>
    <row r="11953" s="327" customFormat="1" x14ac:dyDescent="0.2"/>
    <row r="11954" s="327" customFormat="1" x14ac:dyDescent="0.2"/>
    <row r="11955" s="327" customFormat="1" x14ac:dyDescent="0.2"/>
    <row r="11956" s="327" customFormat="1" x14ac:dyDescent="0.2"/>
    <row r="11957" s="327" customFormat="1" x14ac:dyDescent="0.2"/>
    <row r="11958" s="327" customFormat="1" x14ac:dyDescent="0.2"/>
    <row r="11959" s="327" customFormat="1" x14ac:dyDescent="0.2"/>
    <row r="11960" s="327" customFormat="1" x14ac:dyDescent="0.2"/>
    <row r="11961" s="327" customFormat="1" x14ac:dyDescent="0.2"/>
    <row r="11962" s="327" customFormat="1" x14ac:dyDescent="0.2"/>
    <row r="11963" s="327" customFormat="1" x14ac:dyDescent="0.2"/>
    <row r="11964" s="327" customFormat="1" x14ac:dyDescent="0.2"/>
    <row r="11965" s="327" customFormat="1" x14ac:dyDescent="0.2"/>
    <row r="11966" s="327" customFormat="1" x14ac:dyDescent="0.2"/>
    <row r="11967" s="327" customFormat="1" x14ac:dyDescent="0.2"/>
    <row r="11968" s="327" customFormat="1" x14ac:dyDescent="0.2"/>
    <row r="11969" s="327" customFormat="1" x14ac:dyDescent="0.2"/>
    <row r="11970" s="327" customFormat="1" x14ac:dyDescent="0.2"/>
    <row r="11971" s="327" customFormat="1" x14ac:dyDescent="0.2"/>
    <row r="11972" s="327" customFormat="1" x14ac:dyDescent="0.2"/>
    <row r="11973" s="327" customFormat="1" x14ac:dyDescent="0.2"/>
    <row r="11974" s="327" customFormat="1" x14ac:dyDescent="0.2"/>
    <row r="11975" s="327" customFormat="1" x14ac:dyDescent="0.2"/>
    <row r="11976" s="327" customFormat="1" x14ac:dyDescent="0.2"/>
    <row r="11977" s="327" customFormat="1" x14ac:dyDescent="0.2"/>
    <row r="11978" s="327" customFormat="1" x14ac:dyDescent="0.2"/>
    <row r="11979" s="327" customFormat="1" x14ac:dyDescent="0.2"/>
    <row r="11980" s="327" customFormat="1" x14ac:dyDescent="0.2"/>
    <row r="11981" s="327" customFormat="1" x14ac:dyDescent="0.2"/>
    <row r="11982" s="327" customFormat="1" x14ac:dyDescent="0.2"/>
    <row r="11983" s="327" customFormat="1" x14ac:dyDescent="0.2"/>
    <row r="11984" s="327" customFormat="1" x14ac:dyDescent="0.2"/>
    <row r="11985" s="327" customFormat="1" x14ac:dyDescent="0.2"/>
    <row r="11986" s="327" customFormat="1" x14ac:dyDescent="0.2"/>
    <row r="11987" s="327" customFormat="1" x14ac:dyDescent="0.2"/>
    <row r="11988" s="327" customFormat="1" x14ac:dyDescent="0.2"/>
    <row r="11989" s="327" customFormat="1" x14ac:dyDescent="0.2"/>
    <row r="11990" s="327" customFormat="1" x14ac:dyDescent="0.2"/>
    <row r="11991" s="327" customFormat="1" x14ac:dyDescent="0.2"/>
    <row r="11992" s="327" customFormat="1" x14ac:dyDescent="0.2"/>
    <row r="11993" s="327" customFormat="1" x14ac:dyDescent="0.2"/>
    <row r="11994" s="327" customFormat="1" x14ac:dyDescent="0.2"/>
    <row r="11995" s="327" customFormat="1" x14ac:dyDescent="0.2"/>
    <row r="11996" s="327" customFormat="1" x14ac:dyDescent="0.2"/>
    <row r="11997" s="327" customFormat="1" x14ac:dyDescent="0.2"/>
    <row r="11998" s="327" customFormat="1" x14ac:dyDescent="0.2"/>
    <row r="11999" s="327" customFormat="1" x14ac:dyDescent="0.2"/>
    <row r="12000" s="327" customFormat="1" x14ac:dyDescent="0.2"/>
    <row r="12001" s="327" customFormat="1" x14ac:dyDescent="0.2"/>
    <row r="12002" s="327" customFormat="1" x14ac:dyDescent="0.2"/>
    <row r="12003" s="327" customFormat="1" x14ac:dyDescent="0.2"/>
    <row r="12004" s="327" customFormat="1" x14ac:dyDescent="0.2"/>
    <row r="12005" s="327" customFormat="1" x14ac:dyDescent="0.2"/>
    <row r="12006" s="327" customFormat="1" x14ac:dyDescent="0.2"/>
    <row r="12007" s="327" customFormat="1" x14ac:dyDescent="0.2"/>
    <row r="12008" s="327" customFormat="1" x14ac:dyDescent="0.2"/>
    <row r="12009" s="327" customFormat="1" x14ac:dyDescent="0.2"/>
    <row r="12010" s="327" customFormat="1" x14ac:dyDescent="0.2"/>
    <row r="12011" s="327" customFormat="1" x14ac:dyDescent="0.2"/>
    <row r="12012" s="327" customFormat="1" x14ac:dyDescent="0.2"/>
    <row r="12013" s="327" customFormat="1" x14ac:dyDescent="0.2"/>
    <row r="12014" s="327" customFormat="1" x14ac:dyDescent="0.2"/>
    <row r="12015" s="327" customFormat="1" x14ac:dyDescent="0.2"/>
    <row r="12016" s="327" customFormat="1" x14ac:dyDescent="0.2"/>
    <row r="12017" s="327" customFormat="1" x14ac:dyDescent="0.2"/>
    <row r="12018" s="327" customFormat="1" x14ac:dyDescent="0.2"/>
    <row r="12019" s="327" customFormat="1" x14ac:dyDescent="0.2"/>
    <row r="12020" s="327" customFormat="1" x14ac:dyDescent="0.2"/>
    <row r="12021" s="327" customFormat="1" x14ac:dyDescent="0.2"/>
    <row r="12022" s="327" customFormat="1" x14ac:dyDescent="0.2"/>
    <row r="12023" s="327" customFormat="1" x14ac:dyDescent="0.2"/>
    <row r="12024" s="327" customFormat="1" x14ac:dyDescent="0.2"/>
    <row r="12025" s="327" customFormat="1" x14ac:dyDescent="0.2"/>
    <row r="12026" s="327" customFormat="1" x14ac:dyDescent="0.2"/>
    <row r="12027" s="327" customFormat="1" x14ac:dyDescent="0.2"/>
    <row r="12028" s="327" customFormat="1" x14ac:dyDescent="0.2"/>
    <row r="12029" s="327" customFormat="1" x14ac:dyDescent="0.2"/>
    <row r="12030" s="327" customFormat="1" x14ac:dyDescent="0.2"/>
    <row r="12031" s="327" customFormat="1" x14ac:dyDescent="0.2"/>
    <row r="12032" s="327" customFormat="1" x14ac:dyDescent="0.2"/>
    <row r="12033" s="327" customFormat="1" x14ac:dyDescent="0.2"/>
    <row r="12034" s="327" customFormat="1" x14ac:dyDescent="0.2"/>
    <row r="12035" s="327" customFormat="1" x14ac:dyDescent="0.2"/>
    <row r="12036" s="327" customFormat="1" x14ac:dyDescent="0.2"/>
    <row r="12037" s="327" customFormat="1" x14ac:dyDescent="0.2"/>
    <row r="12038" s="327" customFormat="1" x14ac:dyDescent="0.2"/>
    <row r="12039" s="327" customFormat="1" x14ac:dyDescent="0.2"/>
    <row r="12040" s="327" customFormat="1" x14ac:dyDescent="0.2"/>
    <row r="12041" s="327" customFormat="1" x14ac:dyDescent="0.2"/>
    <row r="12042" s="327" customFormat="1" x14ac:dyDescent="0.2"/>
    <row r="12043" s="327" customFormat="1" x14ac:dyDescent="0.2"/>
    <row r="12044" s="327" customFormat="1" x14ac:dyDescent="0.2"/>
    <row r="12045" s="327" customFormat="1" x14ac:dyDescent="0.2"/>
    <row r="12046" s="327" customFormat="1" x14ac:dyDescent="0.2"/>
    <row r="12047" s="327" customFormat="1" x14ac:dyDescent="0.2"/>
    <row r="12048" s="327" customFormat="1" x14ac:dyDescent="0.2"/>
    <row r="12049" s="327" customFormat="1" x14ac:dyDescent="0.2"/>
    <row r="12050" s="327" customFormat="1" x14ac:dyDescent="0.2"/>
    <row r="12051" s="327" customFormat="1" x14ac:dyDescent="0.2"/>
    <row r="12052" s="327" customFormat="1" x14ac:dyDescent="0.2"/>
    <row r="12053" s="327" customFormat="1" x14ac:dyDescent="0.2"/>
    <row r="12054" s="327" customFormat="1" x14ac:dyDescent="0.2"/>
    <row r="12055" s="327" customFormat="1" x14ac:dyDescent="0.2"/>
    <row r="12056" s="327" customFormat="1" x14ac:dyDescent="0.2"/>
    <row r="12057" s="327" customFormat="1" x14ac:dyDescent="0.2"/>
    <row r="12058" s="327" customFormat="1" x14ac:dyDescent="0.2"/>
    <row r="12059" s="327" customFormat="1" x14ac:dyDescent="0.2"/>
    <row r="12060" s="327" customFormat="1" x14ac:dyDescent="0.2"/>
    <row r="12061" s="327" customFormat="1" x14ac:dyDescent="0.2"/>
    <row r="12062" s="327" customFormat="1" x14ac:dyDescent="0.2"/>
    <row r="12063" s="327" customFormat="1" x14ac:dyDescent="0.2"/>
    <row r="12064" s="327" customFormat="1" x14ac:dyDescent="0.2"/>
    <row r="12065" s="327" customFormat="1" x14ac:dyDescent="0.2"/>
    <row r="12066" s="327" customFormat="1" x14ac:dyDescent="0.2"/>
    <row r="12067" s="327" customFormat="1" x14ac:dyDescent="0.2"/>
    <row r="12068" s="327" customFormat="1" x14ac:dyDescent="0.2"/>
    <row r="12069" s="327" customFormat="1" x14ac:dyDescent="0.2"/>
    <row r="12070" s="327" customFormat="1" x14ac:dyDescent="0.2"/>
    <row r="12071" s="327" customFormat="1" x14ac:dyDescent="0.2"/>
    <row r="12072" s="327" customFormat="1" x14ac:dyDescent="0.2"/>
    <row r="12073" s="327" customFormat="1" x14ac:dyDescent="0.2"/>
    <row r="12074" s="327" customFormat="1" x14ac:dyDescent="0.2"/>
    <row r="12075" s="327" customFormat="1" x14ac:dyDescent="0.2"/>
    <row r="12076" s="327" customFormat="1" x14ac:dyDescent="0.2"/>
    <row r="12077" s="327" customFormat="1" x14ac:dyDescent="0.2"/>
    <row r="12078" s="327" customFormat="1" x14ac:dyDescent="0.2"/>
    <row r="12079" s="327" customFormat="1" x14ac:dyDescent="0.2"/>
    <row r="12080" s="327" customFormat="1" x14ac:dyDescent="0.2"/>
    <row r="12081" s="327" customFormat="1" x14ac:dyDescent="0.2"/>
    <row r="12082" s="327" customFormat="1" x14ac:dyDescent="0.2"/>
    <row r="12083" s="327" customFormat="1" x14ac:dyDescent="0.2"/>
    <row r="12084" s="327" customFormat="1" x14ac:dyDescent="0.2"/>
    <row r="12085" s="327" customFormat="1" x14ac:dyDescent="0.2"/>
    <row r="12086" s="327" customFormat="1" x14ac:dyDescent="0.2"/>
    <row r="12087" s="327" customFormat="1" x14ac:dyDescent="0.2"/>
    <row r="12088" s="327" customFormat="1" x14ac:dyDescent="0.2"/>
    <row r="12089" s="327" customFormat="1" x14ac:dyDescent="0.2"/>
    <row r="12090" s="327" customFormat="1" x14ac:dyDescent="0.2"/>
    <row r="12091" s="327" customFormat="1" x14ac:dyDescent="0.2"/>
    <row r="12092" s="327" customFormat="1" x14ac:dyDescent="0.2"/>
    <row r="12093" s="327" customFormat="1" x14ac:dyDescent="0.2"/>
    <row r="12094" s="327" customFormat="1" x14ac:dyDescent="0.2"/>
    <row r="12095" s="327" customFormat="1" x14ac:dyDescent="0.2"/>
    <row r="12096" s="327" customFormat="1" x14ac:dyDescent="0.2"/>
    <row r="12097" s="327" customFormat="1" x14ac:dyDescent="0.2"/>
    <row r="12098" s="327" customFormat="1" x14ac:dyDescent="0.2"/>
    <row r="12099" s="327" customFormat="1" x14ac:dyDescent="0.2"/>
    <row r="12100" s="327" customFormat="1" x14ac:dyDescent="0.2"/>
    <row r="12101" s="327" customFormat="1" x14ac:dyDescent="0.2"/>
    <row r="12102" s="327" customFormat="1" x14ac:dyDescent="0.2"/>
    <row r="12103" s="327" customFormat="1" x14ac:dyDescent="0.2"/>
    <row r="12104" s="327" customFormat="1" x14ac:dyDescent="0.2"/>
    <row r="12105" s="327" customFormat="1" x14ac:dyDescent="0.2"/>
    <row r="12106" s="327" customFormat="1" x14ac:dyDescent="0.2"/>
    <row r="12107" s="327" customFormat="1" x14ac:dyDescent="0.2"/>
    <row r="12108" s="327" customFormat="1" x14ac:dyDescent="0.2"/>
    <row r="12109" s="327" customFormat="1" x14ac:dyDescent="0.2"/>
    <row r="12110" s="327" customFormat="1" x14ac:dyDescent="0.2"/>
    <row r="12111" s="327" customFormat="1" x14ac:dyDescent="0.2"/>
    <row r="12112" s="327" customFormat="1" x14ac:dyDescent="0.2"/>
    <row r="12113" s="327" customFormat="1" x14ac:dyDescent="0.2"/>
    <row r="12114" s="327" customFormat="1" x14ac:dyDescent="0.2"/>
    <row r="12115" s="327" customFormat="1" x14ac:dyDescent="0.2"/>
    <row r="12116" s="327" customFormat="1" x14ac:dyDescent="0.2"/>
    <row r="12117" s="327" customFormat="1" x14ac:dyDescent="0.2"/>
    <row r="12118" s="327" customFormat="1" x14ac:dyDescent="0.2"/>
    <row r="12119" s="327" customFormat="1" x14ac:dyDescent="0.2"/>
    <row r="12120" s="327" customFormat="1" x14ac:dyDescent="0.2"/>
    <row r="12121" s="327" customFormat="1" x14ac:dyDescent="0.2"/>
    <row r="12122" s="327" customFormat="1" x14ac:dyDescent="0.2"/>
    <row r="12123" s="327" customFormat="1" x14ac:dyDescent="0.2"/>
    <row r="12124" s="327" customFormat="1" x14ac:dyDescent="0.2"/>
    <row r="12125" s="327" customFormat="1" x14ac:dyDescent="0.2"/>
    <row r="12126" s="327" customFormat="1" x14ac:dyDescent="0.2"/>
    <row r="12127" s="327" customFormat="1" x14ac:dyDescent="0.2"/>
    <row r="12128" s="327" customFormat="1" x14ac:dyDescent="0.2"/>
    <row r="12129" s="327" customFormat="1" x14ac:dyDescent="0.2"/>
    <row r="12130" s="327" customFormat="1" x14ac:dyDescent="0.2"/>
    <row r="12131" s="327" customFormat="1" x14ac:dyDescent="0.2"/>
    <row r="12132" s="327" customFormat="1" x14ac:dyDescent="0.2"/>
    <row r="12133" s="327" customFormat="1" x14ac:dyDescent="0.2"/>
    <row r="12134" s="327" customFormat="1" x14ac:dyDescent="0.2"/>
    <row r="12135" s="327" customFormat="1" x14ac:dyDescent="0.2"/>
    <row r="12136" s="327" customFormat="1" x14ac:dyDescent="0.2"/>
    <row r="12137" s="327" customFormat="1" x14ac:dyDescent="0.2"/>
    <row r="12138" s="327" customFormat="1" x14ac:dyDescent="0.2"/>
    <row r="12139" s="327" customFormat="1" x14ac:dyDescent="0.2"/>
    <row r="12140" s="327" customFormat="1" x14ac:dyDescent="0.2"/>
    <row r="12141" s="327" customFormat="1" x14ac:dyDescent="0.2"/>
    <row r="12142" s="327" customFormat="1" x14ac:dyDescent="0.2"/>
    <row r="12143" s="327" customFormat="1" x14ac:dyDescent="0.2"/>
    <row r="12144" s="327" customFormat="1" x14ac:dyDescent="0.2"/>
    <row r="12145" s="327" customFormat="1" x14ac:dyDescent="0.2"/>
    <row r="12146" s="327" customFormat="1" x14ac:dyDescent="0.2"/>
    <row r="12147" s="327" customFormat="1" x14ac:dyDescent="0.2"/>
    <row r="12148" s="327" customFormat="1" x14ac:dyDescent="0.2"/>
    <row r="12149" s="327" customFormat="1" x14ac:dyDescent="0.2"/>
    <row r="12150" s="327" customFormat="1" x14ac:dyDescent="0.2"/>
    <row r="12151" s="327" customFormat="1" x14ac:dyDescent="0.2"/>
    <row r="12152" s="327" customFormat="1" x14ac:dyDescent="0.2"/>
    <row r="12153" s="327" customFormat="1" x14ac:dyDescent="0.2"/>
    <row r="12154" s="327" customFormat="1" x14ac:dyDescent="0.2"/>
    <row r="12155" s="327" customFormat="1" x14ac:dyDescent="0.2"/>
    <row r="12156" s="327" customFormat="1" x14ac:dyDescent="0.2"/>
    <row r="12157" s="327" customFormat="1" x14ac:dyDescent="0.2"/>
    <row r="12158" s="327" customFormat="1" x14ac:dyDescent="0.2"/>
    <row r="12159" s="327" customFormat="1" x14ac:dyDescent="0.2"/>
    <row r="12160" s="327" customFormat="1" x14ac:dyDescent="0.2"/>
    <row r="12161" s="327" customFormat="1" x14ac:dyDescent="0.2"/>
    <row r="12162" s="327" customFormat="1" x14ac:dyDescent="0.2"/>
    <row r="12163" s="327" customFormat="1" x14ac:dyDescent="0.2"/>
    <row r="12164" s="327" customFormat="1" x14ac:dyDescent="0.2"/>
    <row r="12165" s="327" customFormat="1" x14ac:dyDescent="0.2"/>
    <row r="12166" s="327" customFormat="1" x14ac:dyDescent="0.2"/>
    <row r="12167" s="327" customFormat="1" x14ac:dyDescent="0.2"/>
    <row r="12168" s="327" customFormat="1" x14ac:dyDescent="0.2"/>
    <row r="12169" s="327" customFormat="1" x14ac:dyDescent="0.2"/>
    <row r="12170" s="327" customFormat="1" x14ac:dyDescent="0.2"/>
    <row r="12171" s="327" customFormat="1" x14ac:dyDescent="0.2"/>
    <row r="12172" s="327" customFormat="1" x14ac:dyDescent="0.2"/>
    <row r="12173" s="327" customFormat="1" x14ac:dyDescent="0.2"/>
    <row r="12174" s="327" customFormat="1" x14ac:dyDescent="0.2"/>
    <row r="12175" s="327" customFormat="1" x14ac:dyDescent="0.2"/>
    <row r="12176" s="327" customFormat="1" x14ac:dyDescent="0.2"/>
    <row r="12177" s="327" customFormat="1" x14ac:dyDescent="0.2"/>
    <row r="12178" s="327" customFormat="1" x14ac:dyDescent="0.2"/>
    <row r="12179" s="327" customFormat="1" x14ac:dyDescent="0.2"/>
    <row r="12180" s="327" customFormat="1" x14ac:dyDescent="0.2"/>
    <row r="12181" s="327" customFormat="1" x14ac:dyDescent="0.2"/>
    <row r="12182" s="327" customFormat="1" x14ac:dyDescent="0.2"/>
    <row r="12183" s="327" customFormat="1" x14ac:dyDescent="0.2"/>
    <row r="12184" s="327" customFormat="1" x14ac:dyDescent="0.2"/>
    <row r="12185" s="327" customFormat="1" x14ac:dyDescent="0.2"/>
    <row r="12186" s="327" customFormat="1" x14ac:dyDescent="0.2"/>
    <row r="12187" s="327" customFormat="1" x14ac:dyDescent="0.2"/>
    <row r="12188" s="327" customFormat="1" x14ac:dyDescent="0.2"/>
    <row r="12189" s="327" customFormat="1" x14ac:dyDescent="0.2"/>
    <row r="12190" s="327" customFormat="1" x14ac:dyDescent="0.2"/>
    <row r="12191" s="327" customFormat="1" x14ac:dyDescent="0.2"/>
    <row r="12192" s="327" customFormat="1" x14ac:dyDescent="0.2"/>
    <row r="12193" s="327" customFormat="1" x14ac:dyDescent="0.2"/>
    <row r="12194" s="327" customFormat="1" x14ac:dyDescent="0.2"/>
    <row r="12195" s="327" customFormat="1" x14ac:dyDescent="0.2"/>
    <row r="12196" s="327" customFormat="1" x14ac:dyDescent="0.2"/>
    <row r="12197" s="327" customFormat="1" x14ac:dyDescent="0.2"/>
    <row r="12198" s="327" customFormat="1" x14ac:dyDescent="0.2"/>
    <row r="12199" s="327" customFormat="1" x14ac:dyDescent="0.2"/>
    <row r="12200" s="327" customFormat="1" x14ac:dyDescent="0.2"/>
    <row r="12201" s="327" customFormat="1" x14ac:dyDescent="0.2"/>
    <row r="12202" s="327" customFormat="1" x14ac:dyDescent="0.2"/>
    <row r="12203" s="327" customFormat="1" x14ac:dyDescent="0.2"/>
    <row r="12204" s="327" customFormat="1" x14ac:dyDescent="0.2"/>
    <row r="12205" s="327" customFormat="1" x14ac:dyDescent="0.2"/>
    <row r="12206" s="327" customFormat="1" x14ac:dyDescent="0.2"/>
    <row r="12207" s="327" customFormat="1" x14ac:dyDescent="0.2"/>
    <row r="12208" s="327" customFormat="1" x14ac:dyDescent="0.2"/>
    <row r="12209" s="327" customFormat="1" x14ac:dyDescent="0.2"/>
    <row r="12210" s="327" customFormat="1" x14ac:dyDescent="0.2"/>
    <row r="12211" s="327" customFormat="1" x14ac:dyDescent="0.2"/>
    <row r="12212" s="327" customFormat="1" x14ac:dyDescent="0.2"/>
    <row r="12213" s="327" customFormat="1" x14ac:dyDescent="0.2"/>
    <row r="12214" s="327" customFormat="1" x14ac:dyDescent="0.2"/>
    <row r="12215" s="327" customFormat="1" x14ac:dyDescent="0.2"/>
    <row r="12216" s="327" customFormat="1" x14ac:dyDescent="0.2"/>
    <row r="12217" s="327" customFormat="1" x14ac:dyDescent="0.2"/>
    <row r="12218" s="327" customFormat="1" x14ac:dyDescent="0.2"/>
    <row r="12219" s="327" customFormat="1" x14ac:dyDescent="0.2"/>
    <row r="12220" s="327" customFormat="1" x14ac:dyDescent="0.2"/>
    <row r="12221" s="327" customFormat="1" x14ac:dyDescent="0.2"/>
    <row r="12222" s="327" customFormat="1" x14ac:dyDescent="0.2"/>
    <row r="12223" s="327" customFormat="1" x14ac:dyDescent="0.2"/>
    <row r="12224" s="327" customFormat="1" x14ac:dyDescent="0.2"/>
    <row r="12225" s="327" customFormat="1" x14ac:dyDescent="0.2"/>
    <row r="12226" s="327" customFormat="1" x14ac:dyDescent="0.2"/>
    <row r="12227" s="327" customFormat="1" x14ac:dyDescent="0.2"/>
    <row r="12228" s="327" customFormat="1" x14ac:dyDescent="0.2"/>
    <row r="12229" s="327" customFormat="1" x14ac:dyDescent="0.2"/>
    <row r="12230" s="327" customFormat="1" x14ac:dyDescent="0.2"/>
    <row r="12231" s="327" customFormat="1" x14ac:dyDescent="0.2"/>
    <row r="12232" s="327" customFormat="1" x14ac:dyDescent="0.2"/>
    <row r="12233" s="327" customFormat="1" x14ac:dyDescent="0.2"/>
    <row r="12234" s="327" customFormat="1" x14ac:dyDescent="0.2"/>
    <row r="12235" s="327" customFormat="1" x14ac:dyDescent="0.2"/>
    <row r="12236" s="327" customFormat="1" x14ac:dyDescent="0.2"/>
    <row r="12237" s="327" customFormat="1" x14ac:dyDescent="0.2"/>
    <row r="12238" s="327" customFormat="1" x14ac:dyDescent="0.2"/>
    <row r="12239" s="327" customFormat="1" x14ac:dyDescent="0.2"/>
    <row r="12240" s="327" customFormat="1" x14ac:dyDescent="0.2"/>
    <row r="12241" s="327" customFormat="1" x14ac:dyDescent="0.2"/>
    <row r="12242" s="327" customFormat="1" x14ac:dyDescent="0.2"/>
    <row r="12243" s="327" customFormat="1" x14ac:dyDescent="0.2"/>
    <row r="12244" s="327" customFormat="1" x14ac:dyDescent="0.2"/>
    <row r="12245" s="327" customFormat="1" x14ac:dyDescent="0.2"/>
    <row r="12246" s="327" customFormat="1" x14ac:dyDescent="0.2"/>
    <row r="12247" s="327" customFormat="1" x14ac:dyDescent="0.2"/>
    <row r="12248" s="327" customFormat="1" x14ac:dyDescent="0.2"/>
    <row r="12249" s="327" customFormat="1" x14ac:dyDescent="0.2"/>
    <row r="12250" s="327" customFormat="1" x14ac:dyDescent="0.2"/>
    <row r="12251" s="327" customFormat="1" x14ac:dyDescent="0.2"/>
    <row r="12252" s="327" customFormat="1" x14ac:dyDescent="0.2"/>
    <row r="12253" s="327" customFormat="1" x14ac:dyDescent="0.2"/>
    <row r="12254" s="327" customFormat="1" x14ac:dyDescent="0.2"/>
    <row r="12255" s="327" customFormat="1" x14ac:dyDescent="0.2"/>
    <row r="12256" s="327" customFormat="1" x14ac:dyDescent="0.2"/>
    <row r="12257" s="327" customFormat="1" x14ac:dyDescent="0.2"/>
    <row r="12258" s="327" customFormat="1" x14ac:dyDescent="0.2"/>
    <row r="12259" s="327" customFormat="1" x14ac:dyDescent="0.2"/>
    <row r="12260" s="327" customFormat="1" x14ac:dyDescent="0.2"/>
    <row r="12261" s="327" customFormat="1" x14ac:dyDescent="0.2"/>
    <row r="12262" s="327" customFormat="1" x14ac:dyDescent="0.2"/>
    <row r="12263" s="327" customFormat="1" x14ac:dyDescent="0.2"/>
    <row r="12264" s="327" customFormat="1" x14ac:dyDescent="0.2"/>
    <row r="12265" s="327" customFormat="1" x14ac:dyDescent="0.2"/>
    <row r="12266" s="327" customFormat="1" x14ac:dyDescent="0.2"/>
    <row r="12267" s="327" customFormat="1" x14ac:dyDescent="0.2"/>
    <row r="12268" s="327" customFormat="1" x14ac:dyDescent="0.2"/>
    <row r="12269" s="327" customFormat="1" x14ac:dyDescent="0.2"/>
    <row r="12270" s="327" customFormat="1" x14ac:dyDescent="0.2"/>
    <row r="12271" s="327" customFormat="1" x14ac:dyDescent="0.2"/>
    <row r="12272" s="327" customFormat="1" x14ac:dyDescent="0.2"/>
    <row r="12273" s="327" customFormat="1" x14ac:dyDescent="0.2"/>
    <row r="12274" s="327" customFormat="1" x14ac:dyDescent="0.2"/>
    <row r="12275" s="327" customFormat="1" x14ac:dyDescent="0.2"/>
    <row r="12276" s="327" customFormat="1" x14ac:dyDescent="0.2"/>
    <row r="12277" s="327" customFormat="1" x14ac:dyDescent="0.2"/>
    <row r="12278" s="327" customFormat="1" x14ac:dyDescent="0.2"/>
    <row r="12279" s="327" customFormat="1" x14ac:dyDescent="0.2"/>
    <row r="12280" s="327" customFormat="1" x14ac:dyDescent="0.2"/>
    <row r="12281" s="327" customFormat="1" x14ac:dyDescent="0.2"/>
    <row r="12282" s="327" customFormat="1" x14ac:dyDescent="0.2"/>
    <row r="12283" s="327" customFormat="1" x14ac:dyDescent="0.2"/>
    <row r="12284" s="327" customFormat="1" x14ac:dyDescent="0.2"/>
    <row r="12285" s="327" customFormat="1" x14ac:dyDescent="0.2"/>
    <row r="12286" s="327" customFormat="1" x14ac:dyDescent="0.2"/>
    <row r="12287" s="327" customFormat="1" x14ac:dyDescent="0.2"/>
    <row r="12288" s="327" customFormat="1" x14ac:dyDescent="0.2"/>
    <row r="12289" s="327" customFormat="1" x14ac:dyDescent="0.2"/>
    <row r="12290" s="327" customFormat="1" x14ac:dyDescent="0.2"/>
    <row r="12291" s="327" customFormat="1" x14ac:dyDescent="0.2"/>
    <row r="12292" s="327" customFormat="1" x14ac:dyDescent="0.2"/>
    <row r="12293" s="327" customFormat="1" x14ac:dyDescent="0.2"/>
    <row r="12294" s="327" customFormat="1" x14ac:dyDescent="0.2"/>
    <row r="12295" s="327" customFormat="1" x14ac:dyDescent="0.2"/>
    <row r="12296" s="327" customFormat="1" x14ac:dyDescent="0.2"/>
    <row r="12297" s="327" customFormat="1" x14ac:dyDescent="0.2"/>
    <row r="12298" s="327" customFormat="1" x14ac:dyDescent="0.2"/>
    <row r="12299" s="327" customFormat="1" x14ac:dyDescent="0.2"/>
    <row r="12300" s="327" customFormat="1" x14ac:dyDescent="0.2"/>
    <row r="12301" s="327" customFormat="1" x14ac:dyDescent="0.2"/>
    <row r="12302" s="327" customFormat="1" x14ac:dyDescent="0.2"/>
    <row r="12303" s="327" customFormat="1" x14ac:dyDescent="0.2"/>
    <row r="12304" s="327" customFormat="1" x14ac:dyDescent="0.2"/>
    <row r="12305" s="327" customFormat="1" x14ac:dyDescent="0.2"/>
    <row r="12306" s="327" customFormat="1" x14ac:dyDescent="0.2"/>
    <row r="12307" s="327" customFormat="1" x14ac:dyDescent="0.2"/>
    <row r="12308" s="327" customFormat="1" x14ac:dyDescent="0.2"/>
    <row r="12309" s="327" customFormat="1" x14ac:dyDescent="0.2"/>
    <row r="12310" s="327" customFormat="1" x14ac:dyDescent="0.2"/>
    <row r="12311" s="327" customFormat="1" x14ac:dyDescent="0.2"/>
    <row r="12312" s="327" customFormat="1" x14ac:dyDescent="0.2"/>
    <row r="12313" s="327" customFormat="1" x14ac:dyDescent="0.2"/>
    <row r="12314" s="327" customFormat="1" x14ac:dyDescent="0.2"/>
    <row r="12315" s="327" customFormat="1" x14ac:dyDescent="0.2"/>
    <row r="12316" s="327" customFormat="1" x14ac:dyDescent="0.2"/>
    <row r="12317" s="327" customFormat="1" x14ac:dyDescent="0.2"/>
    <row r="12318" s="327" customFormat="1" x14ac:dyDescent="0.2"/>
    <row r="12319" s="327" customFormat="1" x14ac:dyDescent="0.2"/>
    <row r="12320" s="327" customFormat="1" x14ac:dyDescent="0.2"/>
    <row r="12321" s="327" customFormat="1" x14ac:dyDescent="0.2"/>
    <row r="12322" s="327" customFormat="1" x14ac:dyDescent="0.2"/>
    <row r="12323" s="327" customFormat="1" x14ac:dyDescent="0.2"/>
    <row r="12324" s="327" customFormat="1" x14ac:dyDescent="0.2"/>
    <row r="12325" s="327" customFormat="1" x14ac:dyDescent="0.2"/>
    <row r="12326" s="327" customFormat="1" x14ac:dyDescent="0.2"/>
    <row r="12327" s="327" customFormat="1" x14ac:dyDescent="0.2"/>
    <row r="12328" s="327" customFormat="1" x14ac:dyDescent="0.2"/>
    <row r="12329" s="327" customFormat="1" x14ac:dyDescent="0.2"/>
    <row r="12330" s="327" customFormat="1" x14ac:dyDescent="0.2"/>
    <row r="12331" s="327" customFormat="1" x14ac:dyDescent="0.2"/>
    <row r="12332" s="327" customFormat="1" x14ac:dyDescent="0.2"/>
    <row r="12333" s="327" customFormat="1" x14ac:dyDescent="0.2"/>
    <row r="12334" s="327" customFormat="1" x14ac:dyDescent="0.2"/>
    <row r="12335" s="327" customFormat="1" x14ac:dyDescent="0.2"/>
    <row r="12336" s="327" customFormat="1" x14ac:dyDescent="0.2"/>
    <row r="12337" s="327" customFormat="1" x14ac:dyDescent="0.2"/>
    <row r="12338" s="327" customFormat="1" x14ac:dyDescent="0.2"/>
    <row r="12339" s="327" customFormat="1" x14ac:dyDescent="0.2"/>
    <row r="12340" s="327" customFormat="1" x14ac:dyDescent="0.2"/>
    <row r="12341" s="327" customFormat="1" x14ac:dyDescent="0.2"/>
    <row r="12342" s="327" customFormat="1" x14ac:dyDescent="0.2"/>
    <row r="12343" s="327" customFormat="1" x14ac:dyDescent="0.2"/>
    <row r="12344" s="327" customFormat="1" x14ac:dyDescent="0.2"/>
    <row r="12345" s="327" customFormat="1" x14ac:dyDescent="0.2"/>
    <row r="12346" s="327" customFormat="1" x14ac:dyDescent="0.2"/>
    <row r="12347" s="327" customFormat="1" x14ac:dyDescent="0.2"/>
    <row r="12348" s="327" customFormat="1" x14ac:dyDescent="0.2"/>
    <row r="12349" s="327" customFormat="1" x14ac:dyDescent="0.2"/>
    <row r="12350" s="327" customFormat="1" x14ac:dyDescent="0.2"/>
    <row r="12351" s="327" customFormat="1" x14ac:dyDescent="0.2"/>
    <row r="12352" s="327" customFormat="1" x14ac:dyDescent="0.2"/>
    <row r="12353" s="327" customFormat="1" x14ac:dyDescent="0.2"/>
    <row r="12354" s="327" customFormat="1" x14ac:dyDescent="0.2"/>
    <row r="12355" s="327" customFormat="1" x14ac:dyDescent="0.2"/>
    <row r="12356" s="327" customFormat="1" x14ac:dyDescent="0.2"/>
    <row r="12357" s="327" customFormat="1" x14ac:dyDescent="0.2"/>
    <row r="12358" s="327" customFormat="1" x14ac:dyDescent="0.2"/>
    <row r="12359" s="327" customFormat="1" x14ac:dyDescent="0.2"/>
    <row r="12360" s="327" customFormat="1" x14ac:dyDescent="0.2"/>
    <row r="12361" s="327" customFormat="1" x14ac:dyDescent="0.2"/>
    <row r="12362" s="327" customFormat="1" x14ac:dyDescent="0.2"/>
    <row r="12363" s="327" customFormat="1" x14ac:dyDescent="0.2"/>
    <row r="12364" s="327" customFormat="1" x14ac:dyDescent="0.2"/>
    <row r="12365" s="327" customFormat="1" x14ac:dyDescent="0.2"/>
    <row r="12366" s="327" customFormat="1" x14ac:dyDescent="0.2"/>
    <row r="12367" s="327" customFormat="1" x14ac:dyDescent="0.2"/>
    <row r="12368" s="327" customFormat="1" x14ac:dyDescent="0.2"/>
    <row r="12369" s="327" customFormat="1" x14ac:dyDescent="0.2"/>
    <row r="12370" s="327" customFormat="1" x14ac:dyDescent="0.2"/>
    <row r="12371" s="327" customFormat="1" x14ac:dyDescent="0.2"/>
    <row r="12372" s="327" customFormat="1" x14ac:dyDescent="0.2"/>
    <row r="12373" s="327" customFormat="1" x14ac:dyDescent="0.2"/>
    <row r="12374" s="327" customFormat="1" x14ac:dyDescent="0.2"/>
    <row r="12375" s="327" customFormat="1" x14ac:dyDescent="0.2"/>
    <row r="12376" s="327" customFormat="1" x14ac:dyDescent="0.2"/>
    <row r="12377" s="327" customFormat="1" x14ac:dyDescent="0.2"/>
    <row r="12378" s="327" customFormat="1" x14ac:dyDescent="0.2"/>
    <row r="12379" s="327" customFormat="1" x14ac:dyDescent="0.2"/>
    <row r="12380" s="327" customFormat="1" x14ac:dyDescent="0.2"/>
    <row r="12381" s="327" customFormat="1" x14ac:dyDescent="0.2"/>
    <row r="12382" s="327" customFormat="1" x14ac:dyDescent="0.2"/>
    <row r="12383" s="327" customFormat="1" x14ac:dyDescent="0.2"/>
    <row r="12384" s="327" customFormat="1" x14ac:dyDescent="0.2"/>
    <row r="12385" s="327" customFormat="1" x14ac:dyDescent="0.2"/>
    <row r="12386" s="327" customFormat="1" x14ac:dyDescent="0.2"/>
    <row r="12387" s="327" customFormat="1" x14ac:dyDescent="0.2"/>
    <row r="12388" s="327" customFormat="1" x14ac:dyDescent="0.2"/>
    <row r="12389" s="327" customFormat="1" x14ac:dyDescent="0.2"/>
    <row r="12390" s="327" customFormat="1" x14ac:dyDescent="0.2"/>
    <row r="12391" s="327" customFormat="1" x14ac:dyDescent="0.2"/>
    <row r="12392" s="327" customFormat="1" x14ac:dyDescent="0.2"/>
    <row r="12393" s="327" customFormat="1" x14ac:dyDescent="0.2"/>
    <row r="12394" s="327" customFormat="1" x14ac:dyDescent="0.2"/>
    <row r="12395" s="327" customFormat="1" x14ac:dyDescent="0.2"/>
    <row r="12396" s="327" customFormat="1" x14ac:dyDescent="0.2"/>
    <row r="12397" s="327" customFormat="1" x14ac:dyDescent="0.2"/>
    <row r="12398" s="327" customFormat="1" x14ac:dyDescent="0.2"/>
    <row r="12399" s="327" customFormat="1" x14ac:dyDescent="0.2"/>
    <row r="12400" s="327" customFormat="1" x14ac:dyDescent="0.2"/>
    <row r="12401" s="327" customFormat="1" x14ac:dyDescent="0.2"/>
    <row r="12402" s="327" customFormat="1" x14ac:dyDescent="0.2"/>
    <row r="12403" s="327" customFormat="1" x14ac:dyDescent="0.2"/>
    <row r="12404" s="327" customFormat="1" x14ac:dyDescent="0.2"/>
    <row r="12405" s="327" customFormat="1" x14ac:dyDescent="0.2"/>
    <row r="12406" s="327" customFormat="1" x14ac:dyDescent="0.2"/>
    <row r="12407" s="327" customFormat="1" x14ac:dyDescent="0.2"/>
    <row r="12408" s="327" customFormat="1" x14ac:dyDescent="0.2"/>
    <row r="12409" s="327" customFormat="1" x14ac:dyDescent="0.2"/>
    <row r="12410" s="327" customFormat="1" x14ac:dyDescent="0.2"/>
    <row r="12411" s="327" customFormat="1" x14ac:dyDescent="0.2"/>
    <row r="12412" s="327" customFormat="1" x14ac:dyDescent="0.2"/>
    <row r="12413" s="327" customFormat="1" x14ac:dyDescent="0.2"/>
    <row r="12414" s="327" customFormat="1" x14ac:dyDescent="0.2"/>
    <row r="12415" s="327" customFormat="1" x14ac:dyDescent="0.2"/>
    <row r="12416" s="327" customFormat="1" x14ac:dyDescent="0.2"/>
    <row r="12417" s="327" customFormat="1" x14ac:dyDescent="0.2"/>
    <row r="12418" s="327" customFormat="1" x14ac:dyDescent="0.2"/>
    <row r="12419" s="327" customFormat="1" x14ac:dyDescent="0.2"/>
    <row r="12420" s="327" customFormat="1" x14ac:dyDescent="0.2"/>
    <row r="12421" s="327" customFormat="1" x14ac:dyDescent="0.2"/>
    <row r="12422" s="327" customFormat="1" x14ac:dyDescent="0.2"/>
    <row r="12423" s="327" customFormat="1" x14ac:dyDescent="0.2"/>
    <row r="12424" s="327" customFormat="1" x14ac:dyDescent="0.2"/>
    <row r="12425" s="327" customFormat="1" x14ac:dyDescent="0.2"/>
    <row r="12426" s="327" customFormat="1" x14ac:dyDescent="0.2"/>
    <row r="12427" s="327" customFormat="1" x14ac:dyDescent="0.2"/>
    <row r="12428" s="327" customFormat="1" x14ac:dyDescent="0.2"/>
    <row r="12429" s="327" customFormat="1" x14ac:dyDescent="0.2"/>
    <row r="12430" s="327" customFormat="1" x14ac:dyDescent="0.2"/>
    <row r="12431" s="327" customFormat="1" x14ac:dyDescent="0.2"/>
    <row r="12432" s="327" customFormat="1" x14ac:dyDescent="0.2"/>
    <row r="12433" s="327" customFormat="1" x14ac:dyDescent="0.2"/>
    <row r="12434" s="327" customFormat="1" x14ac:dyDescent="0.2"/>
    <row r="12435" s="327" customFormat="1" x14ac:dyDescent="0.2"/>
    <row r="12436" s="327" customFormat="1" x14ac:dyDescent="0.2"/>
    <row r="12437" s="327" customFormat="1" x14ac:dyDescent="0.2"/>
    <row r="12438" s="327" customFormat="1" x14ac:dyDescent="0.2"/>
    <row r="12439" s="327" customFormat="1" x14ac:dyDescent="0.2"/>
    <row r="12440" s="327" customFormat="1" x14ac:dyDescent="0.2"/>
    <row r="12441" s="327" customFormat="1" x14ac:dyDescent="0.2"/>
    <row r="12442" s="327" customFormat="1" x14ac:dyDescent="0.2"/>
    <row r="12443" s="327" customFormat="1" x14ac:dyDescent="0.2"/>
    <row r="12444" s="327" customFormat="1" x14ac:dyDescent="0.2"/>
    <row r="12445" s="327" customFormat="1" x14ac:dyDescent="0.2"/>
    <row r="12446" s="327" customFormat="1" x14ac:dyDescent="0.2"/>
    <row r="12447" s="327" customFormat="1" x14ac:dyDescent="0.2"/>
    <row r="12448" s="327" customFormat="1" x14ac:dyDescent="0.2"/>
    <row r="12449" s="327" customFormat="1" x14ac:dyDescent="0.2"/>
    <row r="12450" s="327" customFormat="1" x14ac:dyDescent="0.2"/>
    <row r="12451" s="327" customFormat="1" x14ac:dyDescent="0.2"/>
    <row r="12452" s="327" customFormat="1" x14ac:dyDescent="0.2"/>
    <row r="12453" s="327" customFormat="1" x14ac:dyDescent="0.2"/>
    <row r="12454" s="327" customFormat="1" x14ac:dyDescent="0.2"/>
    <row r="12455" s="327" customFormat="1" x14ac:dyDescent="0.2"/>
    <row r="12456" s="327" customFormat="1" x14ac:dyDescent="0.2"/>
    <row r="12457" s="327" customFormat="1" x14ac:dyDescent="0.2"/>
    <row r="12458" s="327" customFormat="1" x14ac:dyDescent="0.2"/>
    <row r="12459" s="327" customFormat="1" x14ac:dyDescent="0.2"/>
    <row r="12460" s="327" customFormat="1" x14ac:dyDescent="0.2"/>
    <row r="12461" s="327" customFormat="1" x14ac:dyDescent="0.2"/>
    <row r="12462" s="327" customFormat="1" x14ac:dyDescent="0.2"/>
    <row r="12463" s="327" customFormat="1" x14ac:dyDescent="0.2"/>
    <row r="12464" s="327" customFormat="1" x14ac:dyDescent="0.2"/>
    <row r="12465" s="327" customFormat="1" x14ac:dyDescent="0.2"/>
    <row r="12466" s="327" customFormat="1" x14ac:dyDescent="0.2"/>
    <row r="12467" s="327" customFormat="1" x14ac:dyDescent="0.2"/>
    <row r="12468" s="327" customFormat="1" x14ac:dyDescent="0.2"/>
    <row r="12469" s="327" customFormat="1" x14ac:dyDescent="0.2"/>
    <row r="12470" s="327" customFormat="1" x14ac:dyDescent="0.2"/>
    <row r="12471" s="327" customFormat="1" x14ac:dyDescent="0.2"/>
    <row r="12472" s="327" customFormat="1" x14ac:dyDescent="0.2"/>
    <row r="12473" s="327" customFormat="1" x14ac:dyDescent="0.2"/>
    <row r="12474" s="327" customFormat="1" x14ac:dyDescent="0.2"/>
    <row r="12475" s="327" customFormat="1" x14ac:dyDescent="0.2"/>
    <row r="12476" s="327" customFormat="1" x14ac:dyDescent="0.2"/>
    <row r="12477" s="327" customFormat="1" x14ac:dyDescent="0.2"/>
    <row r="12478" s="327" customFormat="1" x14ac:dyDescent="0.2"/>
    <row r="12479" s="327" customFormat="1" x14ac:dyDescent="0.2"/>
    <row r="12480" s="327" customFormat="1" x14ac:dyDescent="0.2"/>
    <row r="12481" s="327" customFormat="1" x14ac:dyDescent="0.2"/>
    <row r="12482" s="327" customFormat="1" x14ac:dyDescent="0.2"/>
    <row r="12483" s="327" customFormat="1" x14ac:dyDescent="0.2"/>
    <row r="12484" s="327" customFormat="1" x14ac:dyDescent="0.2"/>
    <row r="12485" s="327" customFormat="1" x14ac:dyDescent="0.2"/>
    <row r="12486" s="327" customFormat="1" x14ac:dyDescent="0.2"/>
    <row r="12487" s="327" customFormat="1" x14ac:dyDescent="0.2"/>
    <row r="12488" s="327" customFormat="1" x14ac:dyDescent="0.2"/>
    <row r="12489" s="327" customFormat="1" x14ac:dyDescent="0.2"/>
    <row r="12490" s="327" customFormat="1" x14ac:dyDescent="0.2"/>
    <row r="12491" s="327" customFormat="1" x14ac:dyDescent="0.2"/>
    <row r="12492" s="327" customFormat="1" x14ac:dyDescent="0.2"/>
    <row r="12493" s="327" customFormat="1" x14ac:dyDescent="0.2"/>
    <row r="12494" s="327" customFormat="1" x14ac:dyDescent="0.2"/>
    <row r="12495" s="327" customFormat="1" x14ac:dyDescent="0.2"/>
    <row r="12496" s="327" customFormat="1" x14ac:dyDescent="0.2"/>
    <row r="12497" s="327" customFormat="1" x14ac:dyDescent="0.2"/>
    <row r="12498" s="327" customFormat="1" x14ac:dyDescent="0.2"/>
    <row r="12499" s="327" customFormat="1" x14ac:dyDescent="0.2"/>
    <row r="12500" s="327" customFormat="1" x14ac:dyDescent="0.2"/>
    <row r="12501" s="327" customFormat="1" x14ac:dyDescent="0.2"/>
    <row r="12502" s="327" customFormat="1" x14ac:dyDescent="0.2"/>
    <row r="12503" s="327" customFormat="1" x14ac:dyDescent="0.2"/>
    <row r="12504" s="327" customFormat="1" x14ac:dyDescent="0.2"/>
    <row r="12505" s="327" customFormat="1" x14ac:dyDescent="0.2"/>
    <row r="12506" s="327" customFormat="1" x14ac:dyDescent="0.2"/>
    <row r="12507" s="327" customFormat="1" x14ac:dyDescent="0.2"/>
    <row r="12508" s="327" customFormat="1" x14ac:dyDescent="0.2"/>
    <row r="12509" s="327" customFormat="1" x14ac:dyDescent="0.2"/>
    <row r="12510" s="327" customFormat="1" x14ac:dyDescent="0.2"/>
    <row r="12511" s="327" customFormat="1" x14ac:dyDescent="0.2"/>
    <row r="12512" s="327" customFormat="1" x14ac:dyDescent="0.2"/>
    <row r="12513" s="327" customFormat="1" x14ac:dyDescent="0.2"/>
    <row r="12514" s="327" customFormat="1" x14ac:dyDescent="0.2"/>
    <row r="12515" s="327" customFormat="1" x14ac:dyDescent="0.2"/>
    <row r="12516" s="327" customFormat="1" x14ac:dyDescent="0.2"/>
    <row r="12517" s="327" customFormat="1" x14ac:dyDescent="0.2"/>
    <row r="12518" s="327" customFormat="1" x14ac:dyDescent="0.2"/>
    <row r="12519" s="327" customFormat="1" x14ac:dyDescent="0.2"/>
    <row r="12520" s="327" customFormat="1" x14ac:dyDescent="0.2"/>
    <row r="12521" s="327" customFormat="1" x14ac:dyDescent="0.2"/>
    <row r="12522" s="327" customFormat="1" x14ac:dyDescent="0.2"/>
    <row r="12523" s="327" customFormat="1" x14ac:dyDescent="0.2"/>
    <row r="12524" s="327" customFormat="1" x14ac:dyDescent="0.2"/>
    <row r="12525" s="327" customFormat="1" x14ac:dyDescent="0.2"/>
    <row r="12526" s="327" customFormat="1" x14ac:dyDescent="0.2"/>
    <row r="12527" s="327" customFormat="1" x14ac:dyDescent="0.2"/>
    <row r="12528" s="327" customFormat="1" x14ac:dyDescent="0.2"/>
    <row r="12529" s="327" customFormat="1" x14ac:dyDescent="0.2"/>
    <row r="12530" s="327" customFormat="1" x14ac:dyDescent="0.2"/>
    <row r="12531" s="327" customFormat="1" x14ac:dyDescent="0.2"/>
    <row r="12532" s="327" customFormat="1" x14ac:dyDescent="0.2"/>
    <row r="12533" s="327" customFormat="1" x14ac:dyDescent="0.2"/>
    <row r="12534" s="327" customFormat="1" x14ac:dyDescent="0.2"/>
    <row r="12535" s="327" customFormat="1" x14ac:dyDescent="0.2"/>
    <row r="12536" s="327" customFormat="1" x14ac:dyDescent="0.2"/>
    <row r="12537" s="327" customFormat="1" x14ac:dyDescent="0.2"/>
    <row r="12538" s="327" customFormat="1" x14ac:dyDescent="0.2"/>
    <row r="12539" s="327" customFormat="1" x14ac:dyDescent="0.2"/>
    <row r="12540" s="327" customFormat="1" x14ac:dyDescent="0.2"/>
    <row r="12541" s="327" customFormat="1" x14ac:dyDescent="0.2"/>
    <row r="12542" s="327" customFormat="1" x14ac:dyDescent="0.2"/>
    <row r="12543" s="327" customFormat="1" x14ac:dyDescent="0.2"/>
    <row r="12544" s="327" customFormat="1" x14ac:dyDescent="0.2"/>
    <row r="12545" s="327" customFormat="1" x14ac:dyDescent="0.2"/>
    <row r="12546" s="327" customFormat="1" x14ac:dyDescent="0.2"/>
    <row r="12547" s="327" customFormat="1" x14ac:dyDescent="0.2"/>
    <row r="12548" s="327" customFormat="1" x14ac:dyDescent="0.2"/>
    <row r="12549" s="327" customFormat="1" x14ac:dyDescent="0.2"/>
    <row r="12550" s="327" customFormat="1" x14ac:dyDescent="0.2"/>
    <row r="12551" s="327" customFormat="1" x14ac:dyDescent="0.2"/>
    <row r="12552" s="327" customFormat="1" x14ac:dyDescent="0.2"/>
    <row r="12553" s="327" customFormat="1" x14ac:dyDescent="0.2"/>
    <row r="12554" s="327" customFormat="1" x14ac:dyDescent="0.2"/>
    <row r="12555" s="327" customFormat="1" x14ac:dyDescent="0.2"/>
    <row r="12556" s="327" customFormat="1" x14ac:dyDescent="0.2"/>
    <row r="12557" s="327" customFormat="1" x14ac:dyDescent="0.2"/>
    <row r="12558" s="327" customFormat="1" x14ac:dyDescent="0.2"/>
    <row r="12559" s="327" customFormat="1" x14ac:dyDescent="0.2"/>
    <row r="12560" s="327" customFormat="1" x14ac:dyDescent="0.2"/>
    <row r="12561" s="327" customFormat="1" x14ac:dyDescent="0.2"/>
    <row r="12562" s="327" customFormat="1" x14ac:dyDescent="0.2"/>
    <row r="12563" s="327" customFormat="1" x14ac:dyDescent="0.2"/>
    <row r="12564" s="327" customFormat="1" x14ac:dyDescent="0.2"/>
    <row r="12565" s="327" customFormat="1" x14ac:dyDescent="0.2"/>
    <row r="12566" s="327" customFormat="1" x14ac:dyDescent="0.2"/>
    <row r="12567" s="327" customFormat="1" x14ac:dyDescent="0.2"/>
    <row r="12568" s="327" customFormat="1" x14ac:dyDescent="0.2"/>
    <row r="12569" s="327" customFormat="1" x14ac:dyDescent="0.2"/>
    <row r="12570" s="327" customFormat="1" x14ac:dyDescent="0.2"/>
    <row r="12571" s="327" customFormat="1" x14ac:dyDescent="0.2"/>
    <row r="12572" s="327" customFormat="1" x14ac:dyDescent="0.2"/>
    <row r="12573" s="327" customFormat="1" x14ac:dyDescent="0.2"/>
    <row r="12574" s="327" customFormat="1" x14ac:dyDescent="0.2"/>
    <row r="12575" s="327" customFormat="1" x14ac:dyDescent="0.2"/>
    <row r="12576" s="327" customFormat="1" x14ac:dyDescent="0.2"/>
    <row r="12577" s="327" customFormat="1" x14ac:dyDescent="0.2"/>
    <row r="12578" s="327" customFormat="1" x14ac:dyDescent="0.2"/>
    <row r="12579" s="327" customFormat="1" x14ac:dyDescent="0.2"/>
    <row r="12580" s="327" customFormat="1" x14ac:dyDescent="0.2"/>
    <row r="12581" s="327" customFormat="1" x14ac:dyDescent="0.2"/>
    <row r="12582" s="327" customFormat="1" x14ac:dyDescent="0.2"/>
    <row r="12583" s="327" customFormat="1" x14ac:dyDescent="0.2"/>
    <row r="12584" s="327" customFormat="1" x14ac:dyDescent="0.2"/>
    <row r="12585" s="327" customFormat="1" x14ac:dyDescent="0.2"/>
    <row r="12586" s="327" customFormat="1" x14ac:dyDescent="0.2"/>
    <row r="12587" s="327" customFormat="1" x14ac:dyDescent="0.2"/>
    <row r="12588" s="327" customFormat="1" x14ac:dyDescent="0.2"/>
    <row r="12589" s="327" customFormat="1" x14ac:dyDescent="0.2"/>
    <row r="12590" s="327" customFormat="1" x14ac:dyDescent="0.2"/>
    <row r="12591" s="327" customFormat="1" x14ac:dyDescent="0.2"/>
    <row r="12592" s="327" customFormat="1" x14ac:dyDescent="0.2"/>
    <row r="12593" s="327" customFormat="1" x14ac:dyDescent="0.2"/>
    <row r="12594" s="327" customFormat="1" x14ac:dyDescent="0.2"/>
    <row r="12595" s="327" customFormat="1" x14ac:dyDescent="0.2"/>
    <row r="12596" s="327" customFormat="1" x14ac:dyDescent="0.2"/>
    <row r="12597" s="327" customFormat="1" x14ac:dyDescent="0.2"/>
    <row r="12598" s="327" customFormat="1" x14ac:dyDescent="0.2"/>
    <row r="12599" s="327" customFormat="1" x14ac:dyDescent="0.2"/>
    <row r="12600" s="327" customFormat="1" x14ac:dyDescent="0.2"/>
    <row r="12601" s="327" customFormat="1" x14ac:dyDescent="0.2"/>
    <row r="12602" s="327" customFormat="1" x14ac:dyDescent="0.2"/>
    <row r="12603" s="327" customFormat="1" x14ac:dyDescent="0.2"/>
    <row r="12604" s="327" customFormat="1" x14ac:dyDescent="0.2"/>
    <row r="12605" s="327" customFormat="1" x14ac:dyDescent="0.2"/>
    <row r="12606" s="327" customFormat="1" x14ac:dyDescent="0.2"/>
    <row r="12607" s="327" customFormat="1" x14ac:dyDescent="0.2"/>
    <row r="12608" s="327" customFormat="1" x14ac:dyDescent="0.2"/>
    <row r="12609" s="327" customFormat="1" x14ac:dyDescent="0.2"/>
    <row r="12610" s="327" customFormat="1" x14ac:dyDescent="0.2"/>
    <row r="12611" s="327" customFormat="1" x14ac:dyDescent="0.2"/>
    <row r="12612" s="327" customFormat="1" x14ac:dyDescent="0.2"/>
    <row r="12613" s="327" customFormat="1" x14ac:dyDescent="0.2"/>
    <row r="12614" s="327" customFormat="1" x14ac:dyDescent="0.2"/>
    <row r="12615" s="327" customFormat="1" x14ac:dyDescent="0.2"/>
    <row r="12616" s="327" customFormat="1" x14ac:dyDescent="0.2"/>
    <row r="12617" s="327" customFormat="1" x14ac:dyDescent="0.2"/>
    <row r="12618" s="327" customFormat="1" x14ac:dyDescent="0.2"/>
    <row r="12619" s="327" customFormat="1" x14ac:dyDescent="0.2"/>
    <row r="12620" s="327" customFormat="1" x14ac:dyDescent="0.2"/>
    <row r="12621" s="327" customFormat="1" x14ac:dyDescent="0.2"/>
    <row r="12622" s="327" customFormat="1" x14ac:dyDescent="0.2"/>
    <row r="12623" s="327" customFormat="1" x14ac:dyDescent="0.2"/>
    <row r="12624" s="327" customFormat="1" x14ac:dyDescent="0.2"/>
    <row r="12625" s="327" customFormat="1" x14ac:dyDescent="0.2"/>
    <row r="12626" s="327" customFormat="1" x14ac:dyDescent="0.2"/>
    <row r="12627" s="327" customFormat="1" x14ac:dyDescent="0.2"/>
    <row r="12628" s="327" customFormat="1" x14ac:dyDescent="0.2"/>
    <row r="12629" s="327" customFormat="1" x14ac:dyDescent="0.2"/>
    <row r="12630" s="327" customFormat="1" x14ac:dyDescent="0.2"/>
    <row r="12631" s="327" customFormat="1" x14ac:dyDescent="0.2"/>
    <row r="12632" s="327" customFormat="1" x14ac:dyDescent="0.2"/>
    <row r="12633" s="327" customFormat="1" x14ac:dyDescent="0.2"/>
    <row r="12634" s="327" customFormat="1" x14ac:dyDescent="0.2"/>
    <row r="12635" s="327" customFormat="1" x14ac:dyDescent="0.2"/>
    <row r="12636" s="327" customFormat="1" x14ac:dyDescent="0.2"/>
    <row r="12637" s="327" customFormat="1" x14ac:dyDescent="0.2"/>
    <row r="12638" s="327" customFormat="1" x14ac:dyDescent="0.2"/>
    <row r="12639" s="327" customFormat="1" x14ac:dyDescent="0.2"/>
    <row r="12640" s="327" customFormat="1" x14ac:dyDescent="0.2"/>
    <row r="12641" s="327" customFormat="1" x14ac:dyDescent="0.2"/>
    <row r="12642" s="327" customFormat="1" x14ac:dyDescent="0.2"/>
    <row r="12643" s="327" customFormat="1" x14ac:dyDescent="0.2"/>
    <row r="12644" s="327" customFormat="1" x14ac:dyDescent="0.2"/>
    <row r="12645" s="327" customFormat="1" x14ac:dyDescent="0.2"/>
    <row r="12646" s="327" customFormat="1" x14ac:dyDescent="0.2"/>
    <row r="12647" s="327" customFormat="1" x14ac:dyDescent="0.2"/>
    <row r="12648" s="327" customFormat="1" x14ac:dyDescent="0.2"/>
    <row r="12649" s="327" customFormat="1" x14ac:dyDescent="0.2"/>
    <row r="12650" s="327" customFormat="1" x14ac:dyDescent="0.2"/>
    <row r="12651" s="327" customFormat="1" x14ac:dyDescent="0.2"/>
    <row r="12652" s="327" customFormat="1" x14ac:dyDescent="0.2"/>
    <row r="12653" s="327" customFormat="1" x14ac:dyDescent="0.2"/>
    <row r="12654" s="327" customFormat="1" x14ac:dyDescent="0.2"/>
    <row r="12655" s="327" customFormat="1" x14ac:dyDescent="0.2"/>
    <row r="12656" s="327" customFormat="1" x14ac:dyDescent="0.2"/>
    <row r="12657" s="327" customFormat="1" x14ac:dyDescent="0.2"/>
    <row r="12658" s="327" customFormat="1" x14ac:dyDescent="0.2"/>
    <row r="12659" s="327" customFormat="1" x14ac:dyDescent="0.2"/>
    <row r="12660" s="327" customFormat="1" x14ac:dyDescent="0.2"/>
    <row r="12661" s="327" customFormat="1" x14ac:dyDescent="0.2"/>
    <row r="12662" s="327" customFormat="1" x14ac:dyDescent="0.2"/>
    <row r="12663" s="327" customFormat="1" x14ac:dyDescent="0.2"/>
    <row r="12664" s="327" customFormat="1" x14ac:dyDescent="0.2"/>
    <row r="12665" s="327" customFormat="1" x14ac:dyDescent="0.2"/>
    <row r="12666" s="327" customFormat="1" x14ac:dyDescent="0.2"/>
    <row r="12667" s="327" customFormat="1" x14ac:dyDescent="0.2"/>
    <row r="12668" s="327" customFormat="1" x14ac:dyDescent="0.2"/>
    <row r="12669" s="327" customFormat="1" x14ac:dyDescent="0.2"/>
    <row r="12670" s="327" customFormat="1" x14ac:dyDescent="0.2"/>
    <row r="12671" s="327" customFormat="1" x14ac:dyDescent="0.2"/>
    <row r="12672" s="327" customFormat="1" x14ac:dyDescent="0.2"/>
    <row r="12673" s="327" customFormat="1" x14ac:dyDescent="0.2"/>
    <row r="12674" s="327" customFormat="1" x14ac:dyDescent="0.2"/>
    <row r="12675" s="327" customFormat="1" x14ac:dyDescent="0.2"/>
    <row r="12676" s="327" customFormat="1" x14ac:dyDescent="0.2"/>
    <row r="12677" s="327" customFormat="1" x14ac:dyDescent="0.2"/>
    <row r="12678" s="327" customFormat="1" x14ac:dyDescent="0.2"/>
    <row r="12679" s="327" customFormat="1" x14ac:dyDescent="0.2"/>
    <row r="12680" s="327" customFormat="1" x14ac:dyDescent="0.2"/>
    <row r="12681" s="327" customFormat="1" x14ac:dyDescent="0.2"/>
    <row r="12682" s="327" customFormat="1" x14ac:dyDescent="0.2"/>
    <row r="12683" s="327" customFormat="1" x14ac:dyDescent="0.2"/>
    <row r="12684" s="327" customFormat="1" x14ac:dyDescent="0.2"/>
    <row r="12685" s="327" customFormat="1" x14ac:dyDescent="0.2"/>
    <row r="12686" s="327" customFormat="1" x14ac:dyDescent="0.2"/>
    <row r="12687" s="327" customFormat="1" x14ac:dyDescent="0.2"/>
    <row r="12688" s="327" customFormat="1" x14ac:dyDescent="0.2"/>
    <row r="12689" s="327" customFormat="1" x14ac:dyDescent="0.2"/>
    <row r="12690" s="327" customFormat="1" x14ac:dyDescent="0.2"/>
    <row r="12691" s="327" customFormat="1" x14ac:dyDescent="0.2"/>
    <row r="12692" s="327" customFormat="1" x14ac:dyDescent="0.2"/>
    <row r="12693" s="327" customFormat="1" x14ac:dyDescent="0.2"/>
    <row r="12694" s="327" customFormat="1" x14ac:dyDescent="0.2"/>
    <row r="12695" s="327" customFormat="1" x14ac:dyDescent="0.2"/>
    <row r="12696" s="327" customFormat="1" x14ac:dyDescent="0.2"/>
    <row r="12697" s="327" customFormat="1" x14ac:dyDescent="0.2"/>
    <row r="12698" s="327" customFormat="1" x14ac:dyDescent="0.2"/>
    <row r="12699" s="327" customFormat="1" x14ac:dyDescent="0.2"/>
    <row r="12700" s="327" customFormat="1" x14ac:dyDescent="0.2"/>
    <row r="12701" s="327" customFormat="1" x14ac:dyDescent="0.2"/>
    <row r="12702" s="327" customFormat="1" x14ac:dyDescent="0.2"/>
    <row r="12703" s="327" customFormat="1" x14ac:dyDescent="0.2"/>
    <row r="12704" s="327" customFormat="1" x14ac:dyDescent="0.2"/>
    <row r="12705" s="327" customFormat="1" x14ac:dyDescent="0.2"/>
    <row r="12706" s="327" customFormat="1" x14ac:dyDescent="0.2"/>
    <row r="12707" s="327" customFormat="1" x14ac:dyDescent="0.2"/>
    <row r="12708" s="327" customFormat="1" x14ac:dyDescent="0.2"/>
    <row r="12709" s="327" customFormat="1" x14ac:dyDescent="0.2"/>
    <row r="12710" s="327" customFormat="1" x14ac:dyDescent="0.2"/>
    <row r="12711" s="327" customFormat="1" x14ac:dyDescent="0.2"/>
    <row r="12712" s="327" customFormat="1" x14ac:dyDescent="0.2"/>
    <row r="12713" s="327" customFormat="1" x14ac:dyDescent="0.2"/>
    <row r="12714" s="327" customFormat="1" x14ac:dyDescent="0.2"/>
    <row r="12715" s="327" customFormat="1" x14ac:dyDescent="0.2"/>
    <row r="12716" s="327" customFormat="1" x14ac:dyDescent="0.2"/>
    <row r="12717" s="327" customFormat="1" x14ac:dyDescent="0.2"/>
    <row r="12718" s="327" customFormat="1" x14ac:dyDescent="0.2"/>
    <row r="12719" s="327" customFormat="1" x14ac:dyDescent="0.2"/>
    <row r="12720" s="327" customFormat="1" x14ac:dyDescent="0.2"/>
    <row r="12721" s="327" customFormat="1" x14ac:dyDescent="0.2"/>
    <row r="12722" s="327" customFormat="1" x14ac:dyDescent="0.2"/>
    <row r="12723" s="327" customFormat="1" x14ac:dyDescent="0.2"/>
    <row r="12724" s="327" customFormat="1" x14ac:dyDescent="0.2"/>
    <row r="12725" s="327" customFormat="1" x14ac:dyDescent="0.2"/>
    <row r="12726" s="327" customFormat="1" x14ac:dyDescent="0.2"/>
    <row r="12727" s="327" customFormat="1" x14ac:dyDescent="0.2"/>
    <row r="12728" s="327" customFormat="1" x14ac:dyDescent="0.2"/>
    <row r="12729" s="327" customFormat="1" x14ac:dyDescent="0.2"/>
    <row r="12730" s="327" customFormat="1" x14ac:dyDescent="0.2"/>
    <row r="12731" s="327" customFormat="1" x14ac:dyDescent="0.2"/>
    <row r="12732" s="327" customFormat="1" x14ac:dyDescent="0.2"/>
    <row r="12733" s="327" customFormat="1" x14ac:dyDescent="0.2"/>
    <row r="12734" s="327" customFormat="1" x14ac:dyDescent="0.2"/>
    <row r="12735" s="327" customFormat="1" x14ac:dyDescent="0.2"/>
    <row r="12736" s="327" customFormat="1" x14ac:dyDescent="0.2"/>
    <row r="12737" s="327" customFormat="1" x14ac:dyDescent="0.2"/>
    <row r="12738" s="327" customFormat="1" x14ac:dyDescent="0.2"/>
    <row r="12739" s="327" customFormat="1" x14ac:dyDescent="0.2"/>
    <row r="12740" s="327" customFormat="1" x14ac:dyDescent="0.2"/>
    <row r="12741" s="327" customFormat="1" x14ac:dyDescent="0.2"/>
    <row r="12742" s="327" customFormat="1" x14ac:dyDescent="0.2"/>
    <row r="12743" s="327" customFormat="1" x14ac:dyDescent="0.2"/>
    <row r="12744" s="327" customFormat="1" x14ac:dyDescent="0.2"/>
    <row r="12745" s="327" customFormat="1" x14ac:dyDescent="0.2"/>
    <row r="12746" s="327" customFormat="1" x14ac:dyDescent="0.2"/>
    <row r="12747" s="327" customFormat="1" x14ac:dyDescent="0.2"/>
    <row r="12748" s="327" customFormat="1" x14ac:dyDescent="0.2"/>
    <row r="12749" s="327" customFormat="1" x14ac:dyDescent="0.2"/>
    <row r="12750" s="327" customFormat="1" x14ac:dyDescent="0.2"/>
    <row r="12751" s="327" customFormat="1" x14ac:dyDescent="0.2"/>
    <row r="12752" s="327" customFormat="1" x14ac:dyDescent="0.2"/>
    <row r="12753" s="327" customFormat="1" x14ac:dyDescent="0.2"/>
    <row r="12754" s="327" customFormat="1" x14ac:dyDescent="0.2"/>
    <row r="12755" s="327" customFormat="1" x14ac:dyDescent="0.2"/>
    <row r="12756" s="327" customFormat="1" x14ac:dyDescent="0.2"/>
    <row r="12757" s="327" customFormat="1" x14ac:dyDescent="0.2"/>
    <row r="12758" s="327" customFormat="1" x14ac:dyDescent="0.2"/>
    <row r="12759" s="327" customFormat="1" x14ac:dyDescent="0.2"/>
    <row r="12760" s="327" customFormat="1" x14ac:dyDescent="0.2"/>
    <row r="12761" s="327" customFormat="1" x14ac:dyDescent="0.2"/>
    <row r="12762" s="327" customFormat="1" x14ac:dyDescent="0.2"/>
    <row r="12763" s="327" customFormat="1" x14ac:dyDescent="0.2"/>
    <row r="12764" s="327" customFormat="1" x14ac:dyDescent="0.2"/>
    <row r="12765" s="327" customFormat="1" x14ac:dyDescent="0.2"/>
    <row r="12766" s="327" customFormat="1" x14ac:dyDescent="0.2"/>
    <row r="12767" s="327" customFormat="1" x14ac:dyDescent="0.2"/>
    <row r="12768" s="327" customFormat="1" x14ac:dyDescent="0.2"/>
    <row r="12769" s="327" customFormat="1" x14ac:dyDescent="0.2"/>
    <row r="12770" s="327" customFormat="1" x14ac:dyDescent="0.2"/>
    <row r="12771" s="327" customFormat="1" x14ac:dyDescent="0.2"/>
    <row r="12772" s="327" customFormat="1" x14ac:dyDescent="0.2"/>
    <row r="12773" s="327" customFormat="1" x14ac:dyDescent="0.2"/>
    <row r="12774" s="327" customFormat="1" x14ac:dyDescent="0.2"/>
    <row r="12775" s="327" customFormat="1" x14ac:dyDescent="0.2"/>
    <row r="12776" s="327" customFormat="1" x14ac:dyDescent="0.2"/>
    <row r="12777" s="327" customFormat="1" x14ac:dyDescent="0.2"/>
    <row r="12778" s="327" customFormat="1" x14ac:dyDescent="0.2"/>
    <row r="12779" s="327" customFormat="1" x14ac:dyDescent="0.2"/>
    <row r="12780" s="327" customFormat="1" x14ac:dyDescent="0.2"/>
    <row r="12781" s="327" customFormat="1" x14ac:dyDescent="0.2"/>
    <row r="12782" s="327" customFormat="1" x14ac:dyDescent="0.2"/>
    <row r="12783" s="327" customFormat="1" x14ac:dyDescent="0.2"/>
    <row r="12784" s="327" customFormat="1" x14ac:dyDescent="0.2"/>
    <row r="12785" s="327" customFormat="1" x14ac:dyDescent="0.2"/>
    <row r="12786" s="327" customFormat="1" x14ac:dyDescent="0.2"/>
    <row r="12787" s="327" customFormat="1" x14ac:dyDescent="0.2"/>
    <row r="12788" s="327" customFormat="1" x14ac:dyDescent="0.2"/>
    <row r="12789" s="327" customFormat="1" x14ac:dyDescent="0.2"/>
    <row r="12790" s="327" customFormat="1" x14ac:dyDescent="0.2"/>
    <row r="12791" s="327" customFormat="1" x14ac:dyDescent="0.2"/>
    <row r="12792" s="327" customFormat="1" x14ac:dyDescent="0.2"/>
    <row r="12793" s="327" customFormat="1" x14ac:dyDescent="0.2"/>
    <row r="12794" s="327" customFormat="1" x14ac:dyDescent="0.2"/>
    <row r="12795" s="327" customFormat="1" x14ac:dyDescent="0.2"/>
    <row r="12796" s="327" customFormat="1" x14ac:dyDescent="0.2"/>
    <row r="12797" s="327" customFormat="1" x14ac:dyDescent="0.2"/>
    <row r="12798" s="327" customFormat="1" x14ac:dyDescent="0.2"/>
    <row r="12799" s="327" customFormat="1" x14ac:dyDescent="0.2"/>
    <row r="12800" s="327" customFormat="1" x14ac:dyDescent="0.2"/>
    <row r="12801" s="327" customFormat="1" x14ac:dyDescent="0.2"/>
    <row r="12802" s="327" customFormat="1" x14ac:dyDescent="0.2"/>
    <row r="12803" s="327" customFormat="1" x14ac:dyDescent="0.2"/>
    <row r="12804" s="327" customFormat="1" x14ac:dyDescent="0.2"/>
    <row r="12805" s="327" customFormat="1" x14ac:dyDescent="0.2"/>
    <row r="12806" s="327" customFormat="1" x14ac:dyDescent="0.2"/>
    <row r="12807" s="327" customFormat="1" x14ac:dyDescent="0.2"/>
    <row r="12808" s="327" customFormat="1" x14ac:dyDescent="0.2"/>
    <row r="12809" s="327" customFormat="1" x14ac:dyDescent="0.2"/>
    <row r="12810" s="327" customFormat="1" x14ac:dyDescent="0.2"/>
    <row r="12811" s="327" customFormat="1" x14ac:dyDescent="0.2"/>
    <row r="12812" s="327" customFormat="1" x14ac:dyDescent="0.2"/>
    <row r="12813" s="327" customFormat="1" x14ac:dyDescent="0.2"/>
    <row r="12814" s="327" customFormat="1" x14ac:dyDescent="0.2"/>
    <row r="12815" s="327" customFormat="1" x14ac:dyDescent="0.2"/>
    <row r="12816" s="327" customFormat="1" x14ac:dyDescent="0.2"/>
    <row r="12817" s="327" customFormat="1" x14ac:dyDescent="0.2"/>
    <row r="12818" s="327" customFormat="1" x14ac:dyDescent="0.2"/>
    <row r="12819" s="327" customFormat="1" x14ac:dyDescent="0.2"/>
    <row r="12820" s="327" customFormat="1" x14ac:dyDescent="0.2"/>
    <row r="12821" s="327" customFormat="1" x14ac:dyDescent="0.2"/>
    <row r="12822" s="327" customFormat="1" x14ac:dyDescent="0.2"/>
    <row r="12823" s="327" customFormat="1" x14ac:dyDescent="0.2"/>
    <row r="12824" s="327" customFormat="1" x14ac:dyDescent="0.2"/>
    <row r="12825" s="327" customFormat="1" x14ac:dyDescent="0.2"/>
    <row r="12826" s="327" customFormat="1" x14ac:dyDescent="0.2"/>
    <row r="12827" s="327" customFormat="1" x14ac:dyDescent="0.2"/>
    <row r="12828" s="327" customFormat="1" x14ac:dyDescent="0.2"/>
    <row r="12829" s="327" customFormat="1" x14ac:dyDescent="0.2"/>
    <row r="12830" s="327" customFormat="1" x14ac:dyDescent="0.2"/>
    <row r="12831" s="327" customFormat="1" x14ac:dyDescent="0.2"/>
    <row r="12832" s="327" customFormat="1" x14ac:dyDescent="0.2"/>
    <row r="12833" s="327" customFormat="1" x14ac:dyDescent="0.2"/>
    <row r="12834" s="327" customFormat="1" x14ac:dyDescent="0.2"/>
    <row r="12835" s="327" customFormat="1" x14ac:dyDescent="0.2"/>
    <row r="12836" s="327" customFormat="1" x14ac:dyDescent="0.2"/>
    <row r="12837" s="327" customFormat="1" x14ac:dyDescent="0.2"/>
    <row r="12838" s="327" customFormat="1" x14ac:dyDescent="0.2"/>
    <row r="12839" s="327" customFormat="1" x14ac:dyDescent="0.2"/>
    <row r="12840" s="327" customFormat="1" x14ac:dyDescent="0.2"/>
    <row r="12841" s="327" customFormat="1" x14ac:dyDescent="0.2"/>
    <row r="12842" s="327" customFormat="1" x14ac:dyDescent="0.2"/>
    <row r="12843" s="327" customFormat="1" x14ac:dyDescent="0.2"/>
    <row r="12844" s="327" customFormat="1" x14ac:dyDescent="0.2"/>
    <row r="12845" s="327" customFormat="1" x14ac:dyDescent="0.2"/>
    <row r="12846" s="327" customFormat="1" x14ac:dyDescent="0.2"/>
    <row r="12847" s="327" customFormat="1" x14ac:dyDescent="0.2"/>
    <row r="12848" s="327" customFormat="1" x14ac:dyDescent="0.2"/>
    <row r="12849" s="327" customFormat="1" x14ac:dyDescent="0.2"/>
    <row r="12850" s="327" customFormat="1" x14ac:dyDescent="0.2"/>
    <row r="12851" s="327" customFormat="1" x14ac:dyDescent="0.2"/>
    <row r="12852" s="327" customFormat="1" x14ac:dyDescent="0.2"/>
    <row r="12853" s="327" customFormat="1" x14ac:dyDescent="0.2"/>
    <row r="12854" s="327" customFormat="1" x14ac:dyDescent="0.2"/>
    <row r="12855" s="327" customFormat="1" x14ac:dyDescent="0.2"/>
    <row r="12856" s="327" customFormat="1" x14ac:dyDescent="0.2"/>
    <row r="12857" s="327" customFormat="1" x14ac:dyDescent="0.2"/>
    <row r="12858" s="327" customFormat="1" x14ac:dyDescent="0.2"/>
    <row r="12859" s="327" customFormat="1" x14ac:dyDescent="0.2"/>
    <row r="12860" s="327" customFormat="1" x14ac:dyDescent="0.2"/>
    <row r="12861" s="327" customFormat="1" x14ac:dyDescent="0.2"/>
    <row r="12862" s="327" customFormat="1" x14ac:dyDescent="0.2"/>
    <row r="12863" s="327" customFormat="1" x14ac:dyDescent="0.2"/>
    <row r="12864" s="327" customFormat="1" x14ac:dyDescent="0.2"/>
    <row r="12865" s="327" customFormat="1" x14ac:dyDescent="0.2"/>
    <row r="12866" s="327" customFormat="1" x14ac:dyDescent="0.2"/>
    <row r="12867" s="327" customFormat="1" x14ac:dyDescent="0.2"/>
    <row r="12868" s="327" customFormat="1" x14ac:dyDescent="0.2"/>
    <row r="12869" s="327" customFormat="1" x14ac:dyDescent="0.2"/>
  </sheetData>
  <phoneticPr fontId="51" type="noConversion"/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ntry="1" codeName="Sheet10">
    <pageSetUpPr fitToPage="1"/>
  </sheetPr>
  <dimension ref="A1:BU530"/>
  <sheetViews>
    <sheetView showGridLines="0" zoomScale="75" workbookViewId="0">
      <pane xSplit="1" ySplit="6" topLeftCell="AB7" activePane="bottomRight" state="frozen"/>
      <selection activeCell="A10" sqref="A10:IV10"/>
      <selection pane="topRight" activeCell="A10" sqref="A10:IV10"/>
      <selection pane="bottomLeft" activeCell="A10" sqref="A10:IV10"/>
      <selection pane="bottomRight" activeCell="AD10" sqref="AD10"/>
    </sheetView>
  </sheetViews>
  <sheetFormatPr defaultRowHeight="12.75" x14ac:dyDescent="0.2"/>
  <cols>
    <col min="2" max="11" width="10.5546875" customWidth="1"/>
    <col min="12" max="12" width="3.5546875" customWidth="1"/>
    <col min="13" max="18" width="10.5546875" customWidth="1"/>
    <col min="19" max="19" width="3.5546875" customWidth="1"/>
    <col min="20" max="25" width="9.5546875" customWidth="1"/>
    <col min="26" max="26" width="3.5546875" customWidth="1"/>
    <col min="27" max="27" width="8.6640625" customWidth="1"/>
    <col min="28" max="28" width="10.5546875" style="252" bestFit="1" customWidth="1"/>
    <col min="29" max="29" width="10.5546875" style="252" customWidth="1"/>
    <col min="30" max="30" width="9" style="252" customWidth="1"/>
    <col min="31" max="31" width="11.109375" style="252" bestFit="1" customWidth="1"/>
    <col min="32" max="32" width="10.6640625" style="252" bestFit="1" customWidth="1"/>
    <col min="33" max="33" width="3.5546875" customWidth="1"/>
    <col min="34" max="34" width="12.33203125" style="27" bestFit="1" customWidth="1"/>
    <col min="35" max="36" width="10.5546875" style="27" customWidth="1"/>
    <col min="37" max="37" width="13.109375" style="27" bestFit="1" customWidth="1"/>
    <col min="38" max="38" width="10.5546875" style="27" customWidth="1"/>
    <col min="39" max="39" width="12" style="27" bestFit="1" customWidth="1"/>
    <col min="40" max="42" width="10.5546875" style="27" customWidth="1"/>
    <col min="43" max="43" width="11.5546875" style="27" bestFit="1" customWidth="1"/>
    <col min="44" max="44" width="3.5546875" style="27" customWidth="1"/>
    <col min="45" max="45" width="12" style="27" bestFit="1" customWidth="1"/>
    <col min="46" max="47" width="10.5546875" style="27" customWidth="1"/>
    <col min="48" max="48" width="13.44140625" style="27" bestFit="1" customWidth="1"/>
    <col min="49" max="50" width="10.5546875" style="27" customWidth="1"/>
    <col min="51" max="51" width="3.5546875" style="27" customWidth="1"/>
    <col min="52" max="53" width="13.109375" style="27" bestFit="1" customWidth="1"/>
    <col min="54" max="54" width="11.5546875" style="27" bestFit="1" customWidth="1"/>
    <col min="55" max="55" width="12" style="27" bestFit="1" customWidth="1"/>
    <col min="56" max="56" width="10.33203125" style="27" bestFit="1" customWidth="1"/>
    <col min="57" max="57" width="9.5546875" style="27" customWidth="1"/>
    <col min="58" max="58" width="3.5546875" style="27" customWidth="1"/>
    <col min="59" max="59" width="15.5546875" style="27" customWidth="1"/>
    <col min="60" max="60" width="10.5546875" customWidth="1"/>
    <col min="64" max="64" width="10.109375" customWidth="1"/>
    <col min="66" max="66" width="12.109375" customWidth="1"/>
    <col min="68" max="68" width="10.88671875" customWidth="1"/>
  </cols>
  <sheetData>
    <row r="1" spans="1:73" x14ac:dyDescent="0.2">
      <c r="AB1" s="254"/>
      <c r="AC1" s="254"/>
      <c r="AD1" s="254"/>
      <c r="AE1" s="254"/>
      <c r="AF1" s="254"/>
    </row>
    <row r="2" spans="1:73" x14ac:dyDescent="0.2">
      <c r="AB2" s="254"/>
      <c r="AC2" s="254"/>
      <c r="AD2" s="254"/>
      <c r="AE2" s="254"/>
      <c r="AF2" s="254"/>
    </row>
    <row r="3" spans="1:73" x14ac:dyDescent="0.2">
      <c r="E3" s="27"/>
      <c r="AB3" s="254"/>
      <c r="AC3" s="254"/>
      <c r="AD3" s="254"/>
      <c r="AE3" s="254"/>
      <c r="AF3" s="254"/>
      <c r="AH3" s="322">
        <f t="shared" ref="AH3:BG3" si="0">SUM(AH10:AH127)</f>
        <v>0</v>
      </c>
      <c r="AI3" s="322">
        <f t="shared" si="0"/>
        <v>0</v>
      </c>
      <c r="AJ3" s="322">
        <f t="shared" si="0"/>
        <v>0</v>
      </c>
      <c r="AK3" s="322">
        <f t="shared" si="0"/>
        <v>0</v>
      </c>
      <c r="AL3" s="322">
        <f t="shared" si="0"/>
        <v>0</v>
      </c>
      <c r="AM3" s="322">
        <f t="shared" si="0"/>
        <v>0</v>
      </c>
      <c r="AN3" s="322">
        <f t="shared" si="0"/>
        <v>0</v>
      </c>
      <c r="AO3" s="322">
        <f t="shared" si="0"/>
        <v>0</v>
      </c>
      <c r="AP3" s="322">
        <f t="shared" si="0"/>
        <v>0</v>
      </c>
      <c r="AQ3" s="322">
        <f t="shared" si="0"/>
        <v>0</v>
      </c>
      <c r="AR3" s="322">
        <f t="shared" si="0"/>
        <v>0</v>
      </c>
      <c r="AS3" s="322">
        <f t="shared" si="0"/>
        <v>0</v>
      </c>
      <c r="AT3" s="322">
        <f t="shared" si="0"/>
        <v>0</v>
      </c>
      <c r="AU3" s="322">
        <f t="shared" si="0"/>
        <v>0</v>
      </c>
      <c r="AV3" s="322">
        <f t="shared" si="0"/>
        <v>0</v>
      </c>
      <c r="AW3" s="322">
        <f t="shared" si="0"/>
        <v>0</v>
      </c>
      <c r="AX3" s="322">
        <f t="shared" si="0"/>
        <v>0</v>
      </c>
      <c r="AY3" s="322">
        <f t="shared" si="0"/>
        <v>0</v>
      </c>
      <c r="AZ3" s="322">
        <f t="shared" si="0"/>
        <v>0</v>
      </c>
      <c r="BA3" s="322">
        <f t="shared" si="0"/>
        <v>0</v>
      </c>
      <c r="BB3" s="322">
        <f t="shared" si="0"/>
        <v>0</v>
      </c>
      <c r="BC3" s="322">
        <f t="shared" si="0"/>
        <v>0</v>
      </c>
      <c r="BD3" s="322">
        <f t="shared" si="0"/>
        <v>0</v>
      </c>
      <c r="BE3" s="322">
        <f t="shared" si="0"/>
        <v>0</v>
      </c>
      <c r="BF3" s="322">
        <f t="shared" si="0"/>
        <v>0</v>
      </c>
      <c r="BG3" s="322">
        <f t="shared" si="0"/>
        <v>0</v>
      </c>
      <c r="BH3" s="322"/>
      <c r="BI3" s="322"/>
      <c r="BJ3" s="322"/>
      <c r="BK3" s="322"/>
      <c r="BL3" s="322"/>
      <c r="BM3" s="322"/>
      <c r="BN3" s="322"/>
      <c r="BO3" s="322"/>
      <c r="BP3" s="322"/>
      <c r="BQ3" s="322"/>
      <c r="BR3" s="322"/>
      <c r="BS3" s="322"/>
      <c r="BT3" s="322"/>
      <c r="BU3" s="322"/>
    </row>
    <row r="4" spans="1:73" x14ac:dyDescent="0.2">
      <c r="B4" s="681" t="s">
        <v>228</v>
      </c>
      <c r="C4" s="682"/>
      <c r="D4" s="682"/>
      <c r="E4" s="682"/>
      <c r="F4" s="682"/>
      <c r="G4" s="682"/>
      <c r="H4" s="682"/>
      <c r="I4" s="682"/>
      <c r="J4" s="682"/>
      <c r="K4" s="683"/>
      <c r="L4" s="271"/>
      <c r="M4" s="681" t="s">
        <v>219</v>
      </c>
      <c r="N4" s="682"/>
      <c r="O4" s="682"/>
      <c r="P4" s="682"/>
      <c r="Q4" s="682"/>
      <c r="R4" s="683"/>
      <c r="T4" s="678" t="s">
        <v>214</v>
      </c>
      <c r="U4" s="679"/>
      <c r="V4" s="679"/>
      <c r="W4" s="679"/>
      <c r="X4" s="679"/>
      <c r="Y4" s="680"/>
      <c r="AB4" s="254" t="s">
        <v>203</v>
      </c>
      <c r="AC4" s="254" t="s">
        <v>204</v>
      </c>
      <c r="AD4" s="254" t="s">
        <v>1</v>
      </c>
      <c r="AE4" s="254" t="s">
        <v>195</v>
      </c>
      <c r="AF4" s="254" t="s">
        <v>153</v>
      </c>
      <c r="AH4" s="684" t="s">
        <v>131</v>
      </c>
      <c r="AI4" s="685"/>
      <c r="AJ4" s="685"/>
      <c r="AK4" s="685"/>
      <c r="AL4" s="685"/>
      <c r="AM4" s="685"/>
      <c r="AN4" s="685"/>
      <c r="AO4" s="685"/>
      <c r="AP4" s="685"/>
      <c r="AQ4" s="686"/>
      <c r="AR4" s="429"/>
      <c r="AS4" s="684" t="s">
        <v>126</v>
      </c>
      <c r="AT4" s="685"/>
      <c r="AU4" s="685"/>
      <c r="AV4" s="685"/>
      <c r="AW4" s="685"/>
      <c r="AX4" s="686"/>
      <c r="AZ4" s="678" t="s">
        <v>214</v>
      </c>
      <c r="BA4" s="679"/>
      <c r="BB4" s="679"/>
      <c r="BC4" s="679"/>
      <c r="BD4" s="679"/>
      <c r="BE4" s="680"/>
      <c r="BG4" s="433" t="s">
        <v>234</v>
      </c>
    </row>
    <row r="5" spans="1:73" x14ac:dyDescent="0.2">
      <c r="B5" s="271" t="s">
        <v>0</v>
      </c>
      <c r="C5" s="271" t="s">
        <v>0</v>
      </c>
      <c r="D5" s="271" t="s">
        <v>0</v>
      </c>
      <c r="E5" s="271" t="s">
        <v>0</v>
      </c>
      <c r="F5" s="271" t="s">
        <v>0</v>
      </c>
      <c r="G5" s="271" t="s">
        <v>1</v>
      </c>
      <c r="H5" s="271" t="s">
        <v>1</v>
      </c>
      <c r="I5" s="271" t="s">
        <v>1</v>
      </c>
      <c r="J5" s="271" t="s">
        <v>1</v>
      </c>
      <c r="K5" s="271" t="s">
        <v>1</v>
      </c>
      <c r="L5" s="271"/>
      <c r="M5" s="271" t="s">
        <v>0</v>
      </c>
      <c r="N5" s="271" t="s">
        <v>0</v>
      </c>
      <c r="O5" s="271" t="s">
        <v>195</v>
      </c>
      <c r="P5" s="271" t="s">
        <v>153</v>
      </c>
      <c r="Q5" s="271" t="s">
        <v>1</v>
      </c>
      <c r="R5" s="271" t="s">
        <v>1</v>
      </c>
      <c r="T5" t="s">
        <v>0</v>
      </c>
      <c r="U5" t="s">
        <v>0</v>
      </c>
      <c r="V5" t="s">
        <v>0</v>
      </c>
      <c r="W5" t="s">
        <v>1</v>
      </c>
      <c r="X5" t="s">
        <v>1</v>
      </c>
      <c r="Y5" t="s">
        <v>1</v>
      </c>
      <c r="AA5" s="271" t="s">
        <v>27</v>
      </c>
      <c r="AB5" s="254" t="s">
        <v>64</v>
      </c>
      <c r="AC5" s="254" t="s">
        <v>64</v>
      </c>
      <c r="AD5" s="254" t="s">
        <v>64</v>
      </c>
      <c r="AE5" s="254" t="s">
        <v>64</v>
      </c>
      <c r="AF5" s="254" t="s">
        <v>64</v>
      </c>
      <c r="AH5" s="429" t="s">
        <v>0</v>
      </c>
      <c r="AI5" s="429" t="s">
        <v>0</v>
      </c>
      <c r="AJ5" s="429" t="s">
        <v>0</v>
      </c>
      <c r="AK5" s="429" t="s">
        <v>0</v>
      </c>
      <c r="AL5" s="429" t="s">
        <v>0</v>
      </c>
      <c r="AM5" s="429" t="s">
        <v>1</v>
      </c>
      <c r="AN5" s="429" t="s">
        <v>1</v>
      </c>
      <c r="AO5" s="429" t="s">
        <v>1</v>
      </c>
      <c r="AP5" s="429" t="s">
        <v>1</v>
      </c>
      <c r="AQ5" s="429" t="s">
        <v>1</v>
      </c>
      <c r="AR5" s="429"/>
      <c r="AS5" s="430" t="s">
        <v>0</v>
      </c>
      <c r="AT5" s="430" t="s">
        <v>0</v>
      </c>
      <c r="AU5" s="271" t="s">
        <v>195</v>
      </c>
      <c r="AV5" s="271" t="s">
        <v>153</v>
      </c>
      <c r="AW5" s="431" t="s">
        <v>1</v>
      </c>
      <c r="AX5" s="431" t="s">
        <v>1</v>
      </c>
      <c r="AY5" s="34"/>
      <c r="AZ5" t="s">
        <v>0</v>
      </c>
      <c r="BA5" t="s">
        <v>0</v>
      </c>
      <c r="BB5" t="s">
        <v>0</v>
      </c>
      <c r="BC5" t="s">
        <v>1</v>
      </c>
      <c r="BD5" t="s">
        <v>1</v>
      </c>
      <c r="BE5" t="s">
        <v>1</v>
      </c>
      <c r="BF5" s="34"/>
      <c r="BG5" s="432" t="s">
        <v>186</v>
      </c>
      <c r="BH5" s="19"/>
    </row>
    <row r="6" spans="1:73" x14ac:dyDescent="0.2">
      <c r="B6" s="271" t="s">
        <v>5</v>
      </c>
      <c r="C6" s="271" t="s">
        <v>184</v>
      </c>
      <c r="D6" s="271" t="s">
        <v>185</v>
      </c>
      <c r="E6" s="271" t="s">
        <v>11</v>
      </c>
      <c r="F6" s="271" t="s">
        <v>15</v>
      </c>
      <c r="G6" s="271" t="s">
        <v>5</v>
      </c>
      <c r="H6" s="271" t="s">
        <v>184</v>
      </c>
      <c r="I6" s="271" t="s">
        <v>15</v>
      </c>
      <c r="J6" s="271" t="s">
        <v>185</v>
      </c>
      <c r="K6" s="271" t="s">
        <v>11</v>
      </c>
      <c r="L6" s="271"/>
      <c r="M6" s="271" t="s">
        <v>5</v>
      </c>
      <c r="N6" s="271" t="s">
        <v>184</v>
      </c>
      <c r="O6" s="271" t="s">
        <v>5</v>
      </c>
      <c r="P6" s="271" t="s">
        <v>5</v>
      </c>
      <c r="Q6" s="271" t="s">
        <v>5</v>
      </c>
      <c r="R6" s="271" t="s">
        <v>184</v>
      </c>
      <c r="T6" t="s">
        <v>5</v>
      </c>
      <c r="U6" t="s">
        <v>184</v>
      </c>
      <c r="V6" t="s">
        <v>185</v>
      </c>
      <c r="W6" t="s">
        <v>5</v>
      </c>
      <c r="X6" t="s">
        <v>184</v>
      </c>
      <c r="Y6" t="s">
        <v>185</v>
      </c>
      <c r="AA6" s="271" t="s">
        <v>65</v>
      </c>
      <c r="AB6" s="254" t="s">
        <v>66</v>
      </c>
      <c r="AC6" s="254" t="s">
        <v>66</v>
      </c>
      <c r="AD6" s="254" t="s">
        <v>66</v>
      </c>
      <c r="AE6" s="254" t="s">
        <v>66</v>
      </c>
      <c r="AF6" s="254" t="s">
        <v>66</v>
      </c>
      <c r="AH6" s="429" t="s">
        <v>5</v>
      </c>
      <c r="AI6" s="429" t="s">
        <v>184</v>
      </c>
      <c r="AJ6" s="429" t="s">
        <v>185</v>
      </c>
      <c r="AK6" s="429" t="s">
        <v>11</v>
      </c>
      <c r="AL6" s="429" t="s">
        <v>15</v>
      </c>
      <c r="AM6" s="429" t="s">
        <v>5</v>
      </c>
      <c r="AN6" s="429" t="s">
        <v>184</v>
      </c>
      <c r="AO6" s="429" t="s">
        <v>15</v>
      </c>
      <c r="AP6" s="429" t="s">
        <v>185</v>
      </c>
      <c r="AQ6" s="429" t="s">
        <v>11</v>
      </c>
      <c r="AR6" s="429"/>
      <c r="AS6" s="429" t="s">
        <v>5</v>
      </c>
      <c r="AT6" s="429" t="s">
        <v>184</v>
      </c>
      <c r="AU6" s="271" t="s">
        <v>5</v>
      </c>
      <c r="AV6" s="271" t="s">
        <v>5</v>
      </c>
      <c r="AW6" s="429" t="s">
        <v>5</v>
      </c>
      <c r="AX6" s="429" t="s">
        <v>184</v>
      </c>
      <c r="AY6" s="426"/>
      <c r="AZ6" t="s">
        <v>5</v>
      </c>
      <c r="BA6" t="s">
        <v>184</v>
      </c>
      <c r="BB6" t="s">
        <v>185</v>
      </c>
      <c r="BC6" t="s">
        <v>5</v>
      </c>
      <c r="BD6" t="s">
        <v>184</v>
      </c>
      <c r="BE6" t="s">
        <v>185</v>
      </c>
      <c r="BF6" s="426"/>
      <c r="BG6" s="432" t="s">
        <v>67</v>
      </c>
      <c r="BH6" s="19"/>
    </row>
    <row r="7" spans="1:73" x14ac:dyDescent="0.2">
      <c r="AB7" s="254"/>
      <c r="AC7" s="254"/>
      <c r="AD7" s="254"/>
      <c r="AE7" s="254"/>
      <c r="AF7" s="254"/>
    </row>
    <row r="8" spans="1:73" x14ac:dyDescent="0.2">
      <c r="A8" s="184"/>
      <c r="B8" s="27"/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AA8" s="27"/>
      <c r="AB8" s="254"/>
      <c r="AC8" s="254"/>
      <c r="AD8" s="254"/>
      <c r="AE8" s="254"/>
      <c r="AF8" s="254"/>
      <c r="BJ8" s="184"/>
      <c r="BL8" s="1"/>
      <c r="BN8" s="1"/>
      <c r="BP8" s="1"/>
    </row>
    <row r="9" spans="1:73" x14ac:dyDescent="0.2">
      <c r="A9" s="184"/>
      <c r="B9" s="27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AA9" s="27"/>
      <c r="AB9" s="254"/>
      <c r="AC9" s="254"/>
      <c r="AD9" s="254"/>
      <c r="AE9" s="254"/>
      <c r="AF9" s="254"/>
      <c r="BJ9" s="184"/>
      <c r="BL9" s="1"/>
      <c r="BN9" s="1"/>
      <c r="BP9" s="1"/>
    </row>
    <row r="10" spans="1:73" x14ac:dyDescent="0.2">
      <c r="A10" s="184">
        <f>'Wti-Prior'!A23</f>
        <v>37012</v>
      </c>
      <c r="B10" s="27">
        <f>'WTI_I-Prior'!I23</f>
        <v>0</v>
      </c>
      <c r="C10" s="27">
        <f>'WTI_I-Prior'!K23</f>
        <v>0</v>
      </c>
      <c r="D10" s="27">
        <f>'WTI_I-Prior'!L23</f>
        <v>0</v>
      </c>
      <c r="E10" s="27">
        <f>'WTI_I-Prior'!J23</f>
        <v>0</v>
      </c>
      <c r="F10" s="27"/>
      <c r="G10" s="27">
        <f>'WTI_I-Prior'!B23</f>
        <v>0</v>
      </c>
      <c r="H10" s="27">
        <f>'WTI_I-Prior'!D23</f>
        <v>0</v>
      </c>
      <c r="I10" s="272">
        <f>'WTI_I-Prior'!F23</f>
        <v>0</v>
      </c>
      <c r="J10" s="27">
        <f>'WTI_I-Prior'!E23</f>
        <v>0</v>
      </c>
      <c r="K10" s="27">
        <f>'WTI_I-Prior'!C23</f>
        <v>0</v>
      </c>
      <c r="L10" s="27"/>
      <c r="M10" s="27">
        <f>'WTI_II-Prior'!F23</f>
        <v>0</v>
      </c>
      <c r="N10" s="27">
        <f>'WTI_II-Prior'!G23</f>
        <v>0</v>
      </c>
      <c r="O10" s="27">
        <f>'WTI_II-Prior'!L23</f>
        <v>0</v>
      </c>
      <c r="P10" s="27">
        <f>'WTI_II-Prior'!J23</f>
        <v>0</v>
      </c>
      <c r="Q10" s="27">
        <f>'WTI_II-Prior'!B23</f>
        <v>0</v>
      </c>
      <c r="R10" s="27">
        <f>'WTI_II-Prior'!C23</f>
        <v>0</v>
      </c>
      <c r="T10" s="27">
        <f>'WTI_III-Prior'!H23</f>
        <v>0</v>
      </c>
      <c r="U10" s="27">
        <f>'WTI_III-Prior'!I23</f>
        <v>0</v>
      </c>
      <c r="V10" s="27">
        <f>'WTI_III-Prior'!J23</f>
        <v>0</v>
      </c>
      <c r="W10" s="27">
        <f>'WTI_III-Prior'!B23</f>
        <v>0</v>
      </c>
      <c r="X10" s="27">
        <f>'WTI_III-Prior'!C23</f>
        <v>0</v>
      </c>
      <c r="Y10" s="27">
        <f>'WTI_III-Prior'!D23</f>
        <v>0</v>
      </c>
      <c r="AA10" s="27">
        <f t="shared" ref="AA10:AA64" si="1">SUM(B10:Z10)</f>
        <v>0</v>
      </c>
      <c r="AB10" s="253">
        <f>+'Daily Changes'!B6</f>
        <v>0</v>
      </c>
      <c r="AC10" s="253">
        <f>'Daily Changes'!G6</f>
        <v>0</v>
      </c>
      <c r="AD10" s="253">
        <f>'Daily Changes'!D6</f>
        <v>0</v>
      </c>
      <c r="AE10" s="253">
        <f>'Daily Changes'!E6*42</f>
        <v>0</v>
      </c>
      <c r="AF10" s="253">
        <f>'Daily Changes'!F6*42</f>
        <v>0</v>
      </c>
      <c r="AH10" s="27">
        <f t="shared" ref="AH10:AH38" si="2">$AB10*B10*1000</f>
        <v>0</v>
      </c>
      <c r="AI10" s="27">
        <f t="shared" ref="AI10:AI38" si="3">$AB10*C10*1000</f>
        <v>0</v>
      </c>
      <c r="AJ10" s="27">
        <f t="shared" ref="AJ10:AJ38" si="4">$AB10*D10*1000</f>
        <v>0</v>
      </c>
      <c r="AK10" s="27">
        <f t="shared" ref="AK10:AK38" si="5">$AB10*E10*1000</f>
        <v>0</v>
      </c>
      <c r="AL10" s="27">
        <f t="shared" ref="AL10:AL38" si="6">$AC10*F10*1000</f>
        <v>0</v>
      </c>
      <c r="AM10" s="27">
        <f t="shared" ref="AM10:AM38" si="7">G10*$AD10*1000</f>
        <v>0</v>
      </c>
      <c r="AN10" s="27">
        <f t="shared" ref="AN10:AN38" si="8">H10*$AD10*1000</f>
        <v>0</v>
      </c>
      <c r="AO10" s="27">
        <f t="shared" ref="AO10:AO38" si="9">I10*$AD10*1000</f>
        <v>0</v>
      </c>
      <c r="AP10" s="27">
        <f t="shared" ref="AP10:AP38" si="10">J10*$AD10*1000</f>
        <v>0</v>
      </c>
      <c r="AQ10" s="27">
        <f t="shared" ref="AQ10:AQ38" si="11">K10*$AD10*1000</f>
        <v>0</v>
      </c>
      <c r="AS10" s="27">
        <f t="shared" ref="AS10:AS38" si="12">M10*AB10*1000</f>
        <v>0</v>
      </c>
      <c r="AT10" s="27">
        <f t="shared" ref="AT10:AT38" si="13">N10*AB10*1000</f>
        <v>0</v>
      </c>
      <c r="AU10" s="27">
        <f t="shared" ref="AU10:AU38" si="14">O10*AE10*1000</f>
        <v>0</v>
      </c>
      <c r="AV10" s="27">
        <f t="shared" ref="AV10:AV38" si="15">P10*AF10*1000</f>
        <v>0</v>
      </c>
      <c r="AW10" s="27">
        <f t="shared" ref="AW10:AW38" si="16">Q10*AD10*1000</f>
        <v>0</v>
      </c>
      <c r="AX10" s="27">
        <f t="shared" ref="AX10:AX38" si="17">R10*AD10*1000</f>
        <v>0</v>
      </c>
      <c r="AZ10" s="27">
        <f t="shared" ref="AZ10:AZ38" si="18">T10*AB10*1000</f>
        <v>0</v>
      </c>
      <c r="BA10" s="27">
        <f t="shared" ref="BA10:BA38" si="19">U10*AB10*1000</f>
        <v>0</v>
      </c>
      <c r="BB10" s="27">
        <f t="shared" ref="BB10:BB38" si="20">V10*AB10*1000</f>
        <v>0</v>
      </c>
      <c r="BC10" s="27">
        <f t="shared" ref="BC10:BC38" si="21">W10*AD10*1000</f>
        <v>0</v>
      </c>
      <c r="BD10" s="27">
        <f t="shared" ref="BD10:BD38" si="22">X10*AD10*1000</f>
        <v>0</v>
      </c>
      <c r="BE10" s="27">
        <f t="shared" ref="BE10:BE38" si="23">Y10*AD10*1000</f>
        <v>0</v>
      </c>
      <c r="BG10" s="27">
        <f t="shared" ref="BG10:BG64" si="24">SUM(AH10:BF10)</f>
        <v>0</v>
      </c>
      <c r="BN10" s="1"/>
    </row>
    <row r="11" spans="1:73" x14ac:dyDescent="0.2">
      <c r="A11" s="184">
        <f>'Wti-Prior'!A24</f>
        <v>37043</v>
      </c>
      <c r="B11" s="27">
        <f>'WTI_I-Prior'!I24</f>
        <v>-4659.2896927000002</v>
      </c>
      <c r="C11" s="27">
        <f>'WTI_I-Prior'!K24</f>
        <v>-267.28744490000003</v>
      </c>
      <c r="D11" s="27">
        <f>'WTI_I-Prior'!L24</f>
        <v>0</v>
      </c>
      <c r="E11" s="27">
        <f>'WTI_I-Prior'!J24</f>
        <v>5006</v>
      </c>
      <c r="F11" s="27"/>
      <c r="G11" s="27">
        <f>'WTI_I-Prior'!B24</f>
        <v>-67.666513800000004</v>
      </c>
      <c r="H11" s="27">
        <f>'WTI_I-Prior'!D24</f>
        <v>0</v>
      </c>
      <c r="I11" s="272">
        <f>'WTI_I-Prior'!F24</f>
        <v>0</v>
      </c>
      <c r="J11" s="27">
        <f>'WTI_I-Prior'!E24</f>
        <v>0</v>
      </c>
      <c r="K11" s="27">
        <f>'WTI_I-Prior'!C24</f>
        <v>43</v>
      </c>
      <c r="L11" s="27"/>
      <c r="M11" s="27">
        <f>'WTI_II-Prior'!F24</f>
        <v>0</v>
      </c>
      <c r="N11" s="27">
        <f>'WTI_II-Prior'!G24</f>
        <v>0</v>
      </c>
      <c r="O11" s="27">
        <f>'WTI_II-Prior'!L24</f>
        <v>0</v>
      </c>
      <c r="P11" s="27">
        <f>'WTI_II-Prior'!J24</f>
        <v>0</v>
      </c>
      <c r="Q11" s="27">
        <f>'WTI_II-Prior'!B24</f>
        <v>0</v>
      </c>
      <c r="R11" s="27">
        <f>'WTI_II-Prior'!C24</f>
        <v>0</v>
      </c>
      <c r="T11" s="27">
        <f>'WTI_III-Prior'!H24</f>
        <v>1401.5250629000002</v>
      </c>
      <c r="U11" s="27">
        <f>'WTI_III-Prior'!I24</f>
        <v>1309.5624448999999</v>
      </c>
      <c r="V11" s="27">
        <f>'WTI_III-Prior'!J24</f>
        <v>-2689.5198882</v>
      </c>
      <c r="W11" s="27">
        <f>'WTI_III-Prior'!B24</f>
        <v>0</v>
      </c>
      <c r="X11" s="27">
        <f>'WTI_III-Prior'!C24</f>
        <v>0</v>
      </c>
      <c r="Y11" s="27">
        <f>'WTI_III-Prior'!D24</f>
        <v>0</v>
      </c>
      <c r="AA11" s="27">
        <f t="shared" si="1"/>
        <v>76.323968199999854</v>
      </c>
      <c r="AB11" s="253">
        <f>+'Daily Changes'!B7</f>
        <v>0</v>
      </c>
      <c r="AC11" s="253">
        <f>'Daily Changes'!G7</f>
        <v>0</v>
      </c>
      <c r="AD11" s="253">
        <f>'Daily Changes'!D7</f>
        <v>0</v>
      </c>
      <c r="AE11" s="253">
        <f>'Daily Changes'!E7*42</f>
        <v>0</v>
      </c>
      <c r="AF11" s="253">
        <f>'Daily Changes'!F7*42</f>
        <v>0</v>
      </c>
      <c r="AH11" s="27">
        <f t="shared" si="2"/>
        <v>0</v>
      </c>
      <c r="AI11" s="27">
        <f t="shared" si="3"/>
        <v>0</v>
      </c>
      <c r="AJ11" s="27">
        <f t="shared" si="4"/>
        <v>0</v>
      </c>
      <c r="AK11" s="27">
        <f t="shared" si="5"/>
        <v>0</v>
      </c>
      <c r="AL11" s="27">
        <f t="shared" si="6"/>
        <v>0</v>
      </c>
      <c r="AM11" s="27">
        <f t="shared" si="7"/>
        <v>0</v>
      </c>
      <c r="AN11" s="27">
        <f t="shared" si="8"/>
        <v>0</v>
      </c>
      <c r="AO11" s="27">
        <f t="shared" si="9"/>
        <v>0</v>
      </c>
      <c r="AP11" s="27">
        <f t="shared" si="10"/>
        <v>0</v>
      </c>
      <c r="AQ11" s="27">
        <f t="shared" si="11"/>
        <v>0</v>
      </c>
      <c r="AS11" s="27">
        <f t="shared" si="12"/>
        <v>0</v>
      </c>
      <c r="AT11" s="27">
        <f t="shared" si="13"/>
        <v>0</v>
      </c>
      <c r="AU11" s="27">
        <f t="shared" si="14"/>
        <v>0</v>
      </c>
      <c r="AV11" s="27">
        <f t="shared" si="15"/>
        <v>0</v>
      </c>
      <c r="AW11" s="27">
        <f t="shared" si="16"/>
        <v>0</v>
      </c>
      <c r="AX11" s="27">
        <f t="shared" si="17"/>
        <v>0</v>
      </c>
      <c r="AZ11" s="27">
        <f t="shared" si="18"/>
        <v>0</v>
      </c>
      <c r="BA11" s="27">
        <f t="shared" si="19"/>
        <v>0</v>
      </c>
      <c r="BB11" s="27">
        <f t="shared" si="20"/>
        <v>0</v>
      </c>
      <c r="BC11" s="27">
        <f t="shared" si="21"/>
        <v>0</v>
      </c>
      <c r="BD11" s="27">
        <f t="shared" si="22"/>
        <v>0</v>
      </c>
      <c r="BE11" s="27">
        <f t="shared" si="23"/>
        <v>0</v>
      </c>
      <c r="BG11" s="27">
        <f t="shared" si="24"/>
        <v>0</v>
      </c>
      <c r="BN11" s="1"/>
    </row>
    <row r="12" spans="1:73" x14ac:dyDescent="0.2">
      <c r="A12" s="184">
        <f>'Wti-Prior'!A25</f>
        <v>37073</v>
      </c>
      <c r="B12" s="27">
        <f>'WTI_I-Prior'!I25</f>
        <v>-3285.3893839000002</v>
      </c>
      <c r="C12" s="27">
        <f>'WTI_I-Prior'!K25</f>
        <v>-0.1162376</v>
      </c>
      <c r="D12" s="27">
        <f>'WTI_I-Prior'!L25</f>
        <v>0</v>
      </c>
      <c r="E12" s="27">
        <f>'WTI_I-Prior'!J25</f>
        <v>2771</v>
      </c>
      <c r="F12" s="27"/>
      <c r="G12" s="27">
        <f>'WTI_I-Prior'!B25</f>
        <v>73.217661100000001</v>
      </c>
      <c r="H12" s="27">
        <f>'WTI_I-Prior'!D25</f>
        <v>0</v>
      </c>
      <c r="I12" s="272">
        <f>'WTI_I-Prior'!F25</f>
        <v>0</v>
      </c>
      <c r="J12" s="27">
        <f>'WTI_I-Prior'!E25</f>
        <v>0</v>
      </c>
      <c r="K12" s="27">
        <f>'WTI_I-Prior'!C25</f>
        <v>-40</v>
      </c>
      <c r="L12" s="27"/>
      <c r="M12" s="27">
        <f>'WTI_II-Prior'!F25</f>
        <v>0</v>
      </c>
      <c r="N12" s="27">
        <f>'WTI_II-Prior'!G25</f>
        <v>0</v>
      </c>
      <c r="O12" s="27">
        <f>'WTI_II-Prior'!L25</f>
        <v>0</v>
      </c>
      <c r="P12" s="27">
        <f>'WTI_II-Prior'!J25</f>
        <v>0</v>
      </c>
      <c r="Q12" s="27">
        <f>'WTI_II-Prior'!B25</f>
        <v>0</v>
      </c>
      <c r="R12" s="27">
        <f>'WTI_II-Prior'!C25</f>
        <v>0</v>
      </c>
      <c r="T12" s="27">
        <f>'WTI_III-Prior'!H25</f>
        <v>-1001.2742092</v>
      </c>
      <c r="U12" s="27">
        <f>'WTI_III-Prior'!I25</f>
        <v>273.14428940000005</v>
      </c>
      <c r="V12" s="27">
        <f>'WTI_III-Prior'!J25</f>
        <v>692.47211370000002</v>
      </c>
      <c r="W12" s="27">
        <f>'WTI_III-Prior'!B25</f>
        <v>0</v>
      </c>
      <c r="X12" s="27">
        <f>'WTI_III-Prior'!C25</f>
        <v>0</v>
      </c>
      <c r="Y12" s="27">
        <f>'WTI_III-Prior'!D25</f>
        <v>0</v>
      </c>
      <c r="AA12" s="27">
        <f t="shared" si="1"/>
        <v>-516.9457665000001</v>
      </c>
      <c r="AB12" s="253">
        <f>+'Daily Changes'!B8</f>
        <v>0</v>
      </c>
      <c r="AC12" s="253">
        <f>'Daily Changes'!G8</f>
        <v>0</v>
      </c>
      <c r="AD12" s="253">
        <f>'Daily Changes'!D8</f>
        <v>0</v>
      </c>
      <c r="AE12" s="253">
        <f>'Daily Changes'!E8*42</f>
        <v>0</v>
      </c>
      <c r="AF12" s="253">
        <f>'Daily Changes'!F8*42</f>
        <v>0</v>
      </c>
      <c r="AH12" s="27">
        <f t="shared" si="2"/>
        <v>0</v>
      </c>
      <c r="AI12" s="27">
        <f t="shared" si="3"/>
        <v>0</v>
      </c>
      <c r="AJ12" s="27">
        <f t="shared" si="4"/>
        <v>0</v>
      </c>
      <c r="AK12" s="27">
        <f t="shared" si="5"/>
        <v>0</v>
      </c>
      <c r="AL12" s="27">
        <f t="shared" si="6"/>
        <v>0</v>
      </c>
      <c r="AM12" s="27">
        <f t="shared" si="7"/>
        <v>0</v>
      </c>
      <c r="AN12" s="27">
        <f t="shared" si="8"/>
        <v>0</v>
      </c>
      <c r="AO12" s="27">
        <f t="shared" si="9"/>
        <v>0</v>
      </c>
      <c r="AP12" s="27">
        <f t="shared" si="10"/>
        <v>0</v>
      </c>
      <c r="AQ12" s="27">
        <f t="shared" si="11"/>
        <v>0</v>
      </c>
      <c r="AS12" s="27">
        <f t="shared" si="12"/>
        <v>0</v>
      </c>
      <c r="AT12" s="27">
        <f t="shared" si="13"/>
        <v>0</v>
      </c>
      <c r="AU12" s="27">
        <f t="shared" si="14"/>
        <v>0</v>
      </c>
      <c r="AV12" s="27">
        <f t="shared" si="15"/>
        <v>0</v>
      </c>
      <c r="AW12" s="27">
        <f t="shared" si="16"/>
        <v>0</v>
      </c>
      <c r="AX12" s="27">
        <f t="shared" si="17"/>
        <v>0</v>
      </c>
      <c r="AZ12" s="27">
        <f t="shared" si="18"/>
        <v>0</v>
      </c>
      <c r="BA12" s="27">
        <f t="shared" si="19"/>
        <v>0</v>
      </c>
      <c r="BB12" s="27">
        <f t="shared" si="20"/>
        <v>0</v>
      </c>
      <c r="BC12" s="27">
        <f t="shared" si="21"/>
        <v>0</v>
      </c>
      <c r="BD12" s="27">
        <f t="shared" si="22"/>
        <v>0</v>
      </c>
      <c r="BE12" s="27">
        <f t="shared" si="23"/>
        <v>0</v>
      </c>
      <c r="BG12" s="27">
        <f t="shared" si="24"/>
        <v>0</v>
      </c>
      <c r="BN12" s="1"/>
    </row>
    <row r="13" spans="1:73" x14ac:dyDescent="0.2">
      <c r="A13" s="184">
        <f>'Wti-Prior'!A26</f>
        <v>37104</v>
      </c>
      <c r="B13" s="27">
        <f>'WTI_I-Prior'!I26</f>
        <v>1085.1370382</v>
      </c>
      <c r="C13" s="27">
        <f>'WTI_I-Prior'!K26</f>
        <v>0</v>
      </c>
      <c r="D13" s="27">
        <f>'WTI_I-Prior'!L26</f>
        <v>0</v>
      </c>
      <c r="E13" s="27">
        <f>'WTI_I-Prior'!J26</f>
        <v>-1083</v>
      </c>
      <c r="F13" s="27"/>
      <c r="G13" s="27">
        <f>'WTI_I-Prior'!B26</f>
        <v>22.992779299999999</v>
      </c>
      <c r="H13" s="27">
        <f>'WTI_I-Prior'!D26</f>
        <v>0</v>
      </c>
      <c r="I13" s="272">
        <f>'WTI_I-Prior'!F26</f>
        <v>0</v>
      </c>
      <c r="J13" s="27">
        <f>'WTI_I-Prior'!E26</f>
        <v>0</v>
      </c>
      <c r="K13" s="27">
        <f>'WTI_I-Prior'!C26</f>
        <v>0</v>
      </c>
      <c r="L13" s="27"/>
      <c r="M13" s="27">
        <f>'WTI_II-Prior'!F26</f>
        <v>0</v>
      </c>
      <c r="N13" s="27">
        <f>'WTI_II-Prior'!G26</f>
        <v>0</v>
      </c>
      <c r="O13" s="27">
        <f>'WTI_II-Prior'!L26</f>
        <v>0</v>
      </c>
      <c r="P13" s="27">
        <f>'WTI_II-Prior'!J26</f>
        <v>0</v>
      </c>
      <c r="Q13" s="27">
        <f>'WTI_II-Prior'!B26</f>
        <v>0</v>
      </c>
      <c r="R13" s="27">
        <f>'WTI_II-Prior'!C26</f>
        <v>0</v>
      </c>
      <c r="T13" s="27">
        <f>'WTI_III-Prior'!H26</f>
        <v>-1215.9746101999999</v>
      </c>
      <c r="U13" s="27">
        <f>'WTI_III-Prior'!I26</f>
        <v>366.74452100000002</v>
      </c>
      <c r="V13" s="27">
        <f>'WTI_III-Prior'!J26</f>
        <v>799.60356509999997</v>
      </c>
      <c r="W13" s="27">
        <f>'WTI_III-Prior'!B26</f>
        <v>0</v>
      </c>
      <c r="X13" s="27">
        <f>'WTI_III-Prior'!C26</f>
        <v>0</v>
      </c>
      <c r="Y13" s="27">
        <f>'WTI_III-Prior'!D26</f>
        <v>0</v>
      </c>
      <c r="AA13" s="27">
        <f t="shared" si="1"/>
        <v>-24.496706599999925</v>
      </c>
      <c r="AB13" s="253">
        <f>+'Daily Changes'!B9</f>
        <v>0</v>
      </c>
      <c r="AC13" s="253">
        <f>'Daily Changes'!G9</f>
        <v>0</v>
      </c>
      <c r="AD13" s="253">
        <f>'Daily Changes'!D9</f>
        <v>0</v>
      </c>
      <c r="AE13" s="253">
        <f>'Daily Changes'!E9*42</f>
        <v>0</v>
      </c>
      <c r="AF13" s="253">
        <f>'Daily Changes'!F9*42</f>
        <v>0</v>
      </c>
      <c r="AH13" s="27">
        <f t="shared" si="2"/>
        <v>0</v>
      </c>
      <c r="AI13" s="27">
        <f t="shared" si="3"/>
        <v>0</v>
      </c>
      <c r="AJ13" s="27">
        <f t="shared" si="4"/>
        <v>0</v>
      </c>
      <c r="AK13" s="27">
        <f t="shared" si="5"/>
        <v>0</v>
      </c>
      <c r="AL13" s="27">
        <f t="shared" si="6"/>
        <v>0</v>
      </c>
      <c r="AM13" s="27">
        <f t="shared" si="7"/>
        <v>0</v>
      </c>
      <c r="AN13" s="27">
        <f t="shared" si="8"/>
        <v>0</v>
      </c>
      <c r="AO13" s="27">
        <f t="shared" si="9"/>
        <v>0</v>
      </c>
      <c r="AP13" s="27">
        <f t="shared" si="10"/>
        <v>0</v>
      </c>
      <c r="AQ13" s="27">
        <f t="shared" si="11"/>
        <v>0</v>
      </c>
      <c r="AS13" s="27">
        <f t="shared" si="12"/>
        <v>0</v>
      </c>
      <c r="AT13" s="27">
        <f t="shared" si="13"/>
        <v>0</v>
      </c>
      <c r="AU13" s="27">
        <f t="shared" si="14"/>
        <v>0</v>
      </c>
      <c r="AV13" s="27">
        <f t="shared" si="15"/>
        <v>0</v>
      </c>
      <c r="AW13" s="27">
        <f t="shared" si="16"/>
        <v>0</v>
      </c>
      <c r="AX13" s="27">
        <f t="shared" si="17"/>
        <v>0</v>
      </c>
      <c r="AZ13" s="27">
        <f t="shared" si="18"/>
        <v>0</v>
      </c>
      <c r="BA13" s="27">
        <f t="shared" si="19"/>
        <v>0</v>
      </c>
      <c r="BB13" s="27">
        <f t="shared" si="20"/>
        <v>0</v>
      </c>
      <c r="BC13" s="27">
        <f t="shared" si="21"/>
        <v>0</v>
      </c>
      <c r="BD13" s="27">
        <f t="shared" si="22"/>
        <v>0</v>
      </c>
      <c r="BE13" s="27">
        <f t="shared" si="23"/>
        <v>0</v>
      </c>
      <c r="BG13" s="27">
        <f t="shared" si="24"/>
        <v>0</v>
      </c>
      <c r="BN13" s="1"/>
    </row>
    <row r="14" spans="1:73" x14ac:dyDescent="0.2">
      <c r="A14" s="184">
        <f>'Wti-Prior'!A27</f>
        <v>37135</v>
      </c>
      <c r="B14" s="27">
        <f>'WTI_I-Prior'!I27</f>
        <v>-71.161020899999926</v>
      </c>
      <c r="C14" s="27">
        <f>'WTI_I-Prior'!K27</f>
        <v>0</v>
      </c>
      <c r="D14" s="27">
        <f>'WTI_I-Prior'!L27</f>
        <v>0</v>
      </c>
      <c r="E14" s="27">
        <f>'WTI_I-Prior'!J27</f>
        <v>13</v>
      </c>
      <c r="F14" s="27"/>
      <c r="G14" s="27">
        <f>'WTI_I-Prior'!B27</f>
        <v>-35.277974299999997</v>
      </c>
      <c r="H14" s="27">
        <f>'WTI_I-Prior'!D27</f>
        <v>0</v>
      </c>
      <c r="I14" s="272">
        <f>'WTI_I-Prior'!F27</f>
        <v>0</v>
      </c>
      <c r="J14" s="27">
        <f>'WTI_I-Prior'!E27</f>
        <v>0</v>
      </c>
      <c r="K14" s="27">
        <f>'WTI_I-Prior'!C27</f>
        <v>0</v>
      </c>
      <c r="L14" s="27"/>
      <c r="M14" s="27">
        <f>'WTI_II-Prior'!F27</f>
        <v>0</v>
      </c>
      <c r="N14" s="27">
        <f>'WTI_II-Prior'!G27</f>
        <v>0</v>
      </c>
      <c r="O14" s="27">
        <f>'WTI_II-Prior'!L27</f>
        <v>0</v>
      </c>
      <c r="P14" s="27">
        <f>'WTI_II-Prior'!J27</f>
        <v>0</v>
      </c>
      <c r="Q14" s="27">
        <f>'WTI_II-Prior'!B27</f>
        <v>0</v>
      </c>
      <c r="R14" s="27">
        <f>'WTI_II-Prior'!C27</f>
        <v>0</v>
      </c>
      <c r="T14" s="27">
        <f>'WTI_III-Prior'!H27</f>
        <v>-1353.5181694999999</v>
      </c>
      <c r="U14" s="27">
        <f>'WTI_III-Prior'!I27</f>
        <v>1093.7834316000001</v>
      </c>
      <c r="V14" s="27">
        <f>'WTI_III-Prior'!J27</f>
        <v>221.2300438</v>
      </c>
      <c r="W14" s="27">
        <f>'WTI_III-Prior'!B27</f>
        <v>0</v>
      </c>
      <c r="X14" s="27">
        <f>'WTI_III-Prior'!C27</f>
        <v>0</v>
      </c>
      <c r="Y14" s="27">
        <f>'WTI_III-Prior'!D27</f>
        <v>0</v>
      </c>
      <c r="AA14" s="27">
        <f t="shared" si="1"/>
        <v>-131.9436892999997</v>
      </c>
      <c r="AB14" s="253">
        <f>+'Daily Changes'!B10</f>
        <v>0</v>
      </c>
      <c r="AC14" s="253">
        <f>'Daily Changes'!G10</f>
        <v>0</v>
      </c>
      <c r="AD14" s="253">
        <f>'Daily Changes'!D10</f>
        <v>0</v>
      </c>
      <c r="AE14" s="253">
        <f>'Daily Changes'!E10*42</f>
        <v>0</v>
      </c>
      <c r="AF14" s="253">
        <f>'Daily Changes'!F10*42</f>
        <v>0</v>
      </c>
      <c r="AH14" s="27">
        <f t="shared" si="2"/>
        <v>0</v>
      </c>
      <c r="AI14" s="27">
        <f t="shared" si="3"/>
        <v>0</v>
      </c>
      <c r="AJ14" s="27">
        <f t="shared" si="4"/>
        <v>0</v>
      </c>
      <c r="AK14" s="27">
        <f t="shared" si="5"/>
        <v>0</v>
      </c>
      <c r="AL14" s="27">
        <f t="shared" si="6"/>
        <v>0</v>
      </c>
      <c r="AM14" s="27">
        <f t="shared" si="7"/>
        <v>0</v>
      </c>
      <c r="AN14" s="27">
        <f t="shared" si="8"/>
        <v>0</v>
      </c>
      <c r="AO14" s="27">
        <f t="shared" si="9"/>
        <v>0</v>
      </c>
      <c r="AP14" s="27">
        <f t="shared" si="10"/>
        <v>0</v>
      </c>
      <c r="AQ14" s="27">
        <f t="shared" si="11"/>
        <v>0</v>
      </c>
      <c r="AS14" s="27">
        <f t="shared" si="12"/>
        <v>0</v>
      </c>
      <c r="AT14" s="27">
        <f t="shared" si="13"/>
        <v>0</v>
      </c>
      <c r="AU14" s="27">
        <f t="shared" si="14"/>
        <v>0</v>
      </c>
      <c r="AV14" s="27">
        <f t="shared" si="15"/>
        <v>0</v>
      </c>
      <c r="AW14" s="27">
        <f t="shared" si="16"/>
        <v>0</v>
      </c>
      <c r="AX14" s="27">
        <f t="shared" si="17"/>
        <v>0</v>
      </c>
      <c r="AZ14" s="27">
        <f t="shared" si="18"/>
        <v>0</v>
      </c>
      <c r="BA14" s="27">
        <f t="shared" si="19"/>
        <v>0</v>
      </c>
      <c r="BB14" s="27">
        <f t="shared" si="20"/>
        <v>0</v>
      </c>
      <c r="BC14" s="27">
        <f t="shared" si="21"/>
        <v>0</v>
      </c>
      <c r="BD14" s="27">
        <f t="shared" si="22"/>
        <v>0</v>
      </c>
      <c r="BE14" s="27">
        <f t="shared" si="23"/>
        <v>0</v>
      </c>
      <c r="BG14" s="27">
        <f t="shared" si="24"/>
        <v>0</v>
      </c>
      <c r="BN14" s="1"/>
    </row>
    <row r="15" spans="1:73" x14ac:dyDescent="0.2">
      <c r="A15" s="184">
        <f>'Wti-Prior'!A28</f>
        <v>37165</v>
      </c>
      <c r="B15" s="27">
        <f>'WTI_I-Prior'!I28</f>
        <v>-204.26729340000009</v>
      </c>
      <c r="C15" s="27">
        <f>'WTI_I-Prior'!K28</f>
        <v>0</v>
      </c>
      <c r="D15" s="27">
        <f>'WTI_I-Prior'!L28</f>
        <v>0</v>
      </c>
      <c r="E15" s="27">
        <f>'WTI_I-Prior'!J28</f>
        <v>453</v>
      </c>
      <c r="F15" s="27"/>
      <c r="G15" s="27">
        <f>'WTI_I-Prior'!B28</f>
        <v>-24.400822900000001</v>
      </c>
      <c r="H15" s="27">
        <f>'WTI_I-Prior'!D28</f>
        <v>0</v>
      </c>
      <c r="I15" s="272">
        <f>'WTI_I-Prior'!F28</f>
        <v>0</v>
      </c>
      <c r="J15" s="27">
        <f>'WTI_I-Prior'!E28</f>
        <v>0</v>
      </c>
      <c r="K15" s="27">
        <f>'WTI_I-Prior'!C28</f>
        <v>0</v>
      </c>
      <c r="L15" s="27"/>
      <c r="M15" s="27">
        <f>'WTI_II-Prior'!F28</f>
        <v>0</v>
      </c>
      <c r="N15" s="27">
        <f>'WTI_II-Prior'!G28</f>
        <v>0</v>
      </c>
      <c r="O15" s="27">
        <f>'WTI_II-Prior'!L28</f>
        <v>0</v>
      </c>
      <c r="P15" s="27">
        <f>'WTI_II-Prior'!J28</f>
        <v>0</v>
      </c>
      <c r="Q15" s="27">
        <f>'WTI_II-Prior'!B28</f>
        <v>0</v>
      </c>
      <c r="R15" s="27">
        <f>'WTI_II-Prior'!C28</f>
        <v>0</v>
      </c>
      <c r="T15" s="27">
        <f>'WTI_III-Prior'!H28</f>
        <v>-1366.9650071999999</v>
      </c>
      <c r="U15" s="27">
        <f>'WTI_III-Prior'!I28</f>
        <v>1294.9674011000002</v>
      </c>
      <c r="V15" s="27">
        <f>'WTI_III-Prior'!J28</f>
        <v>89.157659699999996</v>
      </c>
      <c r="W15" s="27">
        <f>'WTI_III-Prior'!B28</f>
        <v>0</v>
      </c>
      <c r="X15" s="27">
        <f>'WTI_III-Prior'!C28</f>
        <v>0</v>
      </c>
      <c r="Y15" s="27">
        <f>'WTI_III-Prior'!D28</f>
        <v>0</v>
      </c>
      <c r="AA15" s="27">
        <f t="shared" si="1"/>
        <v>241.49193730000019</v>
      </c>
      <c r="AB15" s="253">
        <f>+'Daily Changes'!B11</f>
        <v>0</v>
      </c>
      <c r="AC15" s="253">
        <f>'Daily Changes'!G11</f>
        <v>0</v>
      </c>
      <c r="AD15" s="253">
        <f>'Daily Changes'!D11</f>
        <v>0</v>
      </c>
      <c r="AE15" s="253">
        <f>'Daily Changes'!E11*42</f>
        <v>0</v>
      </c>
      <c r="AF15" s="253">
        <f>'Daily Changes'!F11*42</f>
        <v>0</v>
      </c>
      <c r="AH15" s="27">
        <f t="shared" si="2"/>
        <v>0</v>
      </c>
      <c r="AI15" s="27">
        <f t="shared" si="3"/>
        <v>0</v>
      </c>
      <c r="AJ15" s="27">
        <f t="shared" si="4"/>
        <v>0</v>
      </c>
      <c r="AK15" s="27">
        <f t="shared" si="5"/>
        <v>0</v>
      </c>
      <c r="AL15" s="27">
        <f t="shared" si="6"/>
        <v>0</v>
      </c>
      <c r="AM15" s="27">
        <f t="shared" si="7"/>
        <v>0</v>
      </c>
      <c r="AN15" s="27">
        <f t="shared" si="8"/>
        <v>0</v>
      </c>
      <c r="AO15" s="27">
        <f t="shared" si="9"/>
        <v>0</v>
      </c>
      <c r="AP15" s="27">
        <f t="shared" si="10"/>
        <v>0</v>
      </c>
      <c r="AQ15" s="27">
        <f t="shared" si="11"/>
        <v>0</v>
      </c>
      <c r="AS15" s="27">
        <f t="shared" si="12"/>
        <v>0</v>
      </c>
      <c r="AT15" s="27">
        <f t="shared" si="13"/>
        <v>0</v>
      </c>
      <c r="AU15" s="27">
        <f t="shared" si="14"/>
        <v>0</v>
      </c>
      <c r="AV15" s="27">
        <f t="shared" si="15"/>
        <v>0</v>
      </c>
      <c r="AW15" s="27">
        <f t="shared" si="16"/>
        <v>0</v>
      </c>
      <c r="AX15" s="27">
        <f t="shared" si="17"/>
        <v>0</v>
      </c>
      <c r="AZ15" s="27">
        <f t="shared" si="18"/>
        <v>0</v>
      </c>
      <c r="BA15" s="27">
        <f t="shared" si="19"/>
        <v>0</v>
      </c>
      <c r="BB15" s="27">
        <f t="shared" si="20"/>
        <v>0</v>
      </c>
      <c r="BC15" s="27">
        <f t="shared" si="21"/>
        <v>0</v>
      </c>
      <c r="BD15" s="27">
        <f t="shared" si="22"/>
        <v>0</v>
      </c>
      <c r="BE15" s="27">
        <f t="shared" si="23"/>
        <v>0</v>
      </c>
      <c r="BG15" s="27">
        <f t="shared" si="24"/>
        <v>0</v>
      </c>
      <c r="BN15" s="1"/>
    </row>
    <row r="16" spans="1:73" x14ac:dyDescent="0.2">
      <c r="A16" s="184">
        <f>'Wti-Prior'!A29</f>
        <v>37196</v>
      </c>
      <c r="B16" s="27">
        <f>'WTI_I-Prior'!I29</f>
        <v>1613.0664216</v>
      </c>
      <c r="C16" s="27">
        <f>'WTI_I-Prior'!K29</f>
        <v>0</v>
      </c>
      <c r="D16" s="27">
        <f>'WTI_I-Prior'!L29</f>
        <v>0</v>
      </c>
      <c r="E16" s="27">
        <f>'WTI_I-Prior'!J29</f>
        <v>-1518</v>
      </c>
      <c r="F16" s="27"/>
      <c r="G16" s="27">
        <f>'WTI_I-Prior'!B29</f>
        <v>-1.7711453000000001</v>
      </c>
      <c r="H16" s="27">
        <f>'WTI_I-Prior'!D29</f>
        <v>0</v>
      </c>
      <c r="I16" s="272">
        <f>'WTI_I-Prior'!F29</f>
        <v>0</v>
      </c>
      <c r="J16" s="27">
        <f>'WTI_I-Prior'!E29</f>
        <v>0</v>
      </c>
      <c r="K16" s="27">
        <f>'WTI_I-Prior'!C29</f>
        <v>0</v>
      </c>
      <c r="L16" s="27"/>
      <c r="M16" s="27">
        <f>'WTI_II-Prior'!F29</f>
        <v>0</v>
      </c>
      <c r="N16" s="27">
        <f>'WTI_II-Prior'!G29</f>
        <v>0</v>
      </c>
      <c r="O16" s="27">
        <f>'WTI_II-Prior'!L29</f>
        <v>0</v>
      </c>
      <c r="P16" s="27">
        <f>'WTI_II-Prior'!J29</f>
        <v>0</v>
      </c>
      <c r="Q16" s="27">
        <f>'WTI_II-Prior'!B29</f>
        <v>0</v>
      </c>
      <c r="R16" s="27">
        <f>'WTI_II-Prior'!C29</f>
        <v>0</v>
      </c>
      <c r="T16" s="27">
        <f>'WTI_III-Prior'!H29</f>
        <v>-1475.4249981999999</v>
      </c>
      <c r="U16" s="27">
        <f>'WTI_III-Prior'!I29</f>
        <v>1427.8045436</v>
      </c>
      <c r="V16" s="27">
        <f>'WTI_III-Prior'!J29</f>
        <v>85.155387099999999</v>
      </c>
      <c r="W16" s="27">
        <f>'WTI_III-Prior'!B29</f>
        <v>0</v>
      </c>
      <c r="X16" s="27">
        <f>'WTI_III-Prior'!C29</f>
        <v>0</v>
      </c>
      <c r="Y16" s="27">
        <f>'WTI_III-Prior'!D29</f>
        <v>0</v>
      </c>
      <c r="AA16" s="27">
        <f t="shared" si="1"/>
        <v>130.83020880000015</v>
      </c>
      <c r="AB16" s="253">
        <f>+'Daily Changes'!B12</f>
        <v>0</v>
      </c>
      <c r="AC16" s="253">
        <f>'Daily Changes'!G12</f>
        <v>0</v>
      </c>
      <c r="AD16" s="253">
        <f>'Daily Changes'!D12</f>
        <v>0</v>
      </c>
      <c r="AE16" s="253">
        <f>'Daily Changes'!E12*42</f>
        <v>0</v>
      </c>
      <c r="AF16" s="253">
        <f>'Daily Changes'!F12*42</f>
        <v>0</v>
      </c>
      <c r="AH16" s="27">
        <f t="shared" si="2"/>
        <v>0</v>
      </c>
      <c r="AI16" s="27">
        <f t="shared" si="3"/>
        <v>0</v>
      </c>
      <c r="AJ16" s="27">
        <f t="shared" si="4"/>
        <v>0</v>
      </c>
      <c r="AK16" s="27">
        <f t="shared" si="5"/>
        <v>0</v>
      </c>
      <c r="AL16" s="27">
        <f t="shared" si="6"/>
        <v>0</v>
      </c>
      <c r="AM16" s="27">
        <f t="shared" si="7"/>
        <v>0</v>
      </c>
      <c r="AN16" s="27">
        <f t="shared" si="8"/>
        <v>0</v>
      </c>
      <c r="AO16" s="27">
        <f t="shared" si="9"/>
        <v>0</v>
      </c>
      <c r="AP16" s="27">
        <f t="shared" si="10"/>
        <v>0</v>
      </c>
      <c r="AQ16" s="27">
        <f t="shared" si="11"/>
        <v>0</v>
      </c>
      <c r="AS16" s="27">
        <f t="shared" si="12"/>
        <v>0</v>
      </c>
      <c r="AT16" s="27">
        <f t="shared" si="13"/>
        <v>0</v>
      </c>
      <c r="AU16" s="27">
        <f t="shared" si="14"/>
        <v>0</v>
      </c>
      <c r="AV16" s="27">
        <f t="shared" si="15"/>
        <v>0</v>
      </c>
      <c r="AW16" s="27">
        <f t="shared" si="16"/>
        <v>0</v>
      </c>
      <c r="AX16" s="27">
        <f t="shared" si="17"/>
        <v>0</v>
      </c>
      <c r="AZ16" s="27">
        <f t="shared" si="18"/>
        <v>0</v>
      </c>
      <c r="BA16" s="27">
        <f t="shared" si="19"/>
        <v>0</v>
      </c>
      <c r="BB16" s="27">
        <f t="shared" si="20"/>
        <v>0</v>
      </c>
      <c r="BC16" s="27">
        <f t="shared" si="21"/>
        <v>0</v>
      </c>
      <c r="BD16" s="27">
        <f t="shared" si="22"/>
        <v>0</v>
      </c>
      <c r="BE16" s="27">
        <f t="shared" si="23"/>
        <v>0</v>
      </c>
      <c r="BG16" s="27">
        <f t="shared" si="24"/>
        <v>0</v>
      </c>
      <c r="BN16" s="1"/>
    </row>
    <row r="17" spans="1:66" x14ac:dyDescent="0.2">
      <c r="A17" s="184">
        <f>'Wti-Prior'!A30</f>
        <v>37226</v>
      </c>
      <c r="B17" s="27">
        <f>'WTI_I-Prior'!I30</f>
        <v>-105.0934134</v>
      </c>
      <c r="C17" s="27">
        <f>'WTI_I-Prior'!K30</f>
        <v>-34.788138600000003</v>
      </c>
      <c r="D17" s="27">
        <f>'WTI_I-Prior'!L30</f>
        <v>0</v>
      </c>
      <c r="E17" s="27">
        <f>'WTI_I-Prior'!J30</f>
        <v>-896</v>
      </c>
      <c r="F17" s="27"/>
      <c r="G17" s="27">
        <f>'WTI_I-Prior'!B30</f>
        <v>42.484410099999998</v>
      </c>
      <c r="H17" s="27">
        <f>'WTI_I-Prior'!D30</f>
        <v>0</v>
      </c>
      <c r="I17" s="272">
        <f>'WTI_I-Prior'!F30</f>
        <v>0</v>
      </c>
      <c r="J17" s="27">
        <f>'WTI_I-Prior'!E30</f>
        <v>0</v>
      </c>
      <c r="K17" s="27">
        <f>'WTI_I-Prior'!C30</f>
        <v>-60</v>
      </c>
      <c r="L17" s="27"/>
      <c r="M17" s="27">
        <f>'WTI_II-Prior'!F30</f>
        <v>0</v>
      </c>
      <c r="N17" s="27">
        <f>'WTI_II-Prior'!G30</f>
        <v>0</v>
      </c>
      <c r="O17" s="27">
        <f>'WTI_II-Prior'!L30</f>
        <v>0</v>
      </c>
      <c r="P17" s="27">
        <f>'WTI_II-Prior'!J30</f>
        <v>0</v>
      </c>
      <c r="Q17" s="27">
        <f>'WTI_II-Prior'!B30</f>
        <v>0</v>
      </c>
      <c r="R17" s="27">
        <f>'WTI_II-Prior'!C30</f>
        <v>0</v>
      </c>
      <c r="T17" s="27">
        <f>'WTI_III-Prior'!H30</f>
        <v>-1370.8858908000002</v>
      </c>
      <c r="U17" s="27">
        <f>'WTI_III-Prior'!I30</f>
        <v>1399.5471143999998</v>
      </c>
      <c r="V17" s="27">
        <f>'WTI_III-Prior'!J30</f>
        <v>14.003664300000001</v>
      </c>
      <c r="W17" s="27">
        <f>'WTI_III-Prior'!B30</f>
        <v>0</v>
      </c>
      <c r="X17" s="27">
        <f>'WTI_III-Prior'!C30</f>
        <v>0</v>
      </c>
      <c r="Y17" s="27">
        <f>'WTI_III-Prior'!D30</f>
        <v>0</v>
      </c>
      <c r="AA17" s="27">
        <f t="shared" si="1"/>
        <v>-1010.7322540000004</v>
      </c>
      <c r="AB17" s="253">
        <f>+'Daily Changes'!B13</f>
        <v>0</v>
      </c>
      <c r="AC17" s="253">
        <f>'Daily Changes'!G13</f>
        <v>0</v>
      </c>
      <c r="AD17" s="253">
        <f>'Daily Changes'!D13</f>
        <v>0</v>
      </c>
      <c r="AE17" s="253">
        <f>'Daily Changes'!E13*42</f>
        <v>0</v>
      </c>
      <c r="AF17" s="253">
        <f>'Daily Changes'!F13*42</f>
        <v>0</v>
      </c>
      <c r="AH17" s="27">
        <f t="shared" si="2"/>
        <v>0</v>
      </c>
      <c r="AI17" s="27">
        <f t="shared" si="3"/>
        <v>0</v>
      </c>
      <c r="AJ17" s="27">
        <f t="shared" si="4"/>
        <v>0</v>
      </c>
      <c r="AK17" s="27">
        <f t="shared" si="5"/>
        <v>0</v>
      </c>
      <c r="AL17" s="27">
        <f t="shared" si="6"/>
        <v>0</v>
      </c>
      <c r="AM17" s="27">
        <f t="shared" si="7"/>
        <v>0</v>
      </c>
      <c r="AN17" s="27">
        <f t="shared" si="8"/>
        <v>0</v>
      </c>
      <c r="AO17" s="27">
        <f t="shared" si="9"/>
        <v>0</v>
      </c>
      <c r="AP17" s="27">
        <f t="shared" si="10"/>
        <v>0</v>
      </c>
      <c r="AQ17" s="27">
        <f t="shared" si="11"/>
        <v>0</v>
      </c>
      <c r="AS17" s="27">
        <f t="shared" si="12"/>
        <v>0</v>
      </c>
      <c r="AT17" s="27">
        <f t="shared" si="13"/>
        <v>0</v>
      </c>
      <c r="AU17" s="27">
        <f t="shared" si="14"/>
        <v>0</v>
      </c>
      <c r="AV17" s="27">
        <f t="shared" si="15"/>
        <v>0</v>
      </c>
      <c r="AW17" s="27">
        <f t="shared" si="16"/>
        <v>0</v>
      </c>
      <c r="AX17" s="27">
        <f t="shared" si="17"/>
        <v>0</v>
      </c>
      <c r="AZ17" s="27">
        <f t="shared" si="18"/>
        <v>0</v>
      </c>
      <c r="BA17" s="27">
        <f t="shared" si="19"/>
        <v>0</v>
      </c>
      <c r="BB17" s="27">
        <f t="shared" si="20"/>
        <v>0</v>
      </c>
      <c r="BC17" s="27">
        <f t="shared" si="21"/>
        <v>0</v>
      </c>
      <c r="BD17" s="27">
        <f t="shared" si="22"/>
        <v>0</v>
      </c>
      <c r="BE17" s="27">
        <f t="shared" si="23"/>
        <v>0</v>
      </c>
      <c r="BG17" s="27">
        <f t="shared" si="24"/>
        <v>0</v>
      </c>
      <c r="BN17" s="1"/>
    </row>
    <row r="18" spans="1:66" x14ac:dyDescent="0.2">
      <c r="A18" s="184">
        <f>'Wti-Prior'!A31</f>
        <v>37257</v>
      </c>
      <c r="B18" s="27">
        <f>'WTI_I-Prior'!I31</f>
        <v>4048.2910182999995</v>
      </c>
      <c r="C18" s="27">
        <f>'WTI_I-Prior'!K31</f>
        <v>0</v>
      </c>
      <c r="D18" s="27">
        <f>'WTI_I-Prior'!L31</f>
        <v>0</v>
      </c>
      <c r="E18" s="27">
        <f>'WTI_I-Prior'!J31</f>
        <v>-3768</v>
      </c>
      <c r="F18" s="27"/>
      <c r="G18" s="27">
        <f>'WTI_I-Prior'!B31</f>
        <v>5.4679862000000004</v>
      </c>
      <c r="H18" s="27">
        <f>'WTI_I-Prior'!D31</f>
        <v>0</v>
      </c>
      <c r="I18" s="272">
        <f>'WTI_I-Prior'!F31</f>
        <v>0</v>
      </c>
      <c r="J18" s="27">
        <f>'WTI_I-Prior'!E31</f>
        <v>0</v>
      </c>
      <c r="K18" s="27">
        <f>'WTI_I-Prior'!C31</f>
        <v>0</v>
      </c>
      <c r="L18" s="27"/>
      <c r="M18" s="27">
        <f>'WTI_II-Prior'!F31</f>
        <v>0</v>
      </c>
      <c r="N18" s="27">
        <f>'WTI_II-Prior'!G31</f>
        <v>0</v>
      </c>
      <c r="O18" s="27">
        <f>'WTI_II-Prior'!L31</f>
        <v>0</v>
      </c>
      <c r="P18" s="27">
        <f>'WTI_II-Prior'!J31</f>
        <v>0</v>
      </c>
      <c r="Q18" s="27">
        <f>'WTI_II-Prior'!B31</f>
        <v>0</v>
      </c>
      <c r="R18" s="27">
        <f>'WTI_II-Prior'!C31</f>
        <v>0</v>
      </c>
      <c r="T18" s="27">
        <f>'WTI_III-Prior'!H31</f>
        <v>-1913.8825552000001</v>
      </c>
      <c r="U18" s="27">
        <f>'WTI_III-Prior'!I31</f>
        <v>1722.9408136</v>
      </c>
      <c r="V18" s="27">
        <f>'WTI_III-Prior'!J31</f>
        <v>143.9361026</v>
      </c>
      <c r="W18" s="27">
        <f>'WTI_III-Prior'!B31</f>
        <v>0</v>
      </c>
      <c r="X18" s="27">
        <f>'WTI_III-Prior'!C31</f>
        <v>0</v>
      </c>
      <c r="Y18" s="27">
        <f>'WTI_III-Prior'!D31</f>
        <v>0</v>
      </c>
      <c r="AA18" s="27">
        <f t="shared" si="1"/>
        <v>238.75336549999938</v>
      </c>
      <c r="AB18" s="253">
        <f>+'Daily Changes'!B14</f>
        <v>0</v>
      </c>
      <c r="AC18" s="253">
        <f>'Daily Changes'!G14</f>
        <v>0</v>
      </c>
      <c r="AD18" s="253">
        <f>'Daily Changes'!D14</f>
        <v>0</v>
      </c>
      <c r="AE18" s="253">
        <f>'Daily Changes'!E14*42</f>
        <v>0</v>
      </c>
      <c r="AF18" s="253">
        <f>'Daily Changes'!F14*42</f>
        <v>0</v>
      </c>
      <c r="AH18" s="27">
        <f t="shared" si="2"/>
        <v>0</v>
      </c>
      <c r="AI18" s="27">
        <f t="shared" si="3"/>
        <v>0</v>
      </c>
      <c r="AJ18" s="27">
        <f t="shared" si="4"/>
        <v>0</v>
      </c>
      <c r="AK18" s="27">
        <f t="shared" si="5"/>
        <v>0</v>
      </c>
      <c r="AL18" s="27">
        <f t="shared" si="6"/>
        <v>0</v>
      </c>
      <c r="AM18" s="27">
        <f t="shared" si="7"/>
        <v>0</v>
      </c>
      <c r="AN18" s="27">
        <f t="shared" si="8"/>
        <v>0</v>
      </c>
      <c r="AO18" s="27">
        <f t="shared" si="9"/>
        <v>0</v>
      </c>
      <c r="AP18" s="27">
        <f t="shared" si="10"/>
        <v>0</v>
      </c>
      <c r="AQ18" s="27">
        <f t="shared" si="11"/>
        <v>0</v>
      </c>
      <c r="AS18" s="27">
        <f t="shared" si="12"/>
        <v>0</v>
      </c>
      <c r="AT18" s="27">
        <f t="shared" si="13"/>
        <v>0</v>
      </c>
      <c r="AU18" s="27">
        <f t="shared" si="14"/>
        <v>0</v>
      </c>
      <c r="AV18" s="27">
        <f t="shared" si="15"/>
        <v>0</v>
      </c>
      <c r="AW18" s="27">
        <f t="shared" si="16"/>
        <v>0</v>
      </c>
      <c r="AX18" s="27">
        <f t="shared" si="17"/>
        <v>0</v>
      </c>
      <c r="AZ18" s="27">
        <f t="shared" si="18"/>
        <v>0</v>
      </c>
      <c r="BA18" s="27">
        <f t="shared" si="19"/>
        <v>0</v>
      </c>
      <c r="BB18" s="27">
        <f t="shared" si="20"/>
        <v>0</v>
      </c>
      <c r="BC18" s="27">
        <f t="shared" si="21"/>
        <v>0</v>
      </c>
      <c r="BD18" s="27">
        <f t="shared" si="22"/>
        <v>0</v>
      </c>
      <c r="BE18" s="27">
        <f t="shared" si="23"/>
        <v>0</v>
      </c>
      <c r="BG18" s="27">
        <f t="shared" si="24"/>
        <v>0</v>
      </c>
      <c r="BN18" s="1"/>
    </row>
    <row r="19" spans="1:66" x14ac:dyDescent="0.2">
      <c r="A19" s="184">
        <f>'Wti-Prior'!A32</f>
        <v>37288</v>
      </c>
      <c r="B19" s="27">
        <f>'WTI_I-Prior'!I32</f>
        <v>2201.0863235000002</v>
      </c>
      <c r="C19" s="27">
        <f>'WTI_I-Prior'!K32</f>
        <v>0</v>
      </c>
      <c r="D19" s="27">
        <f>'WTI_I-Prior'!L32</f>
        <v>0</v>
      </c>
      <c r="E19" s="27">
        <f>'WTI_I-Prior'!J32</f>
        <v>-2132</v>
      </c>
      <c r="F19" s="27"/>
      <c r="G19" s="27">
        <f>'WTI_I-Prior'!B32</f>
        <v>29.816860999999999</v>
      </c>
      <c r="H19" s="27">
        <f>'WTI_I-Prior'!D32</f>
        <v>0</v>
      </c>
      <c r="I19" s="272">
        <f>'WTI_I-Prior'!F32</f>
        <v>0</v>
      </c>
      <c r="J19" s="27">
        <f>'WTI_I-Prior'!E32</f>
        <v>0</v>
      </c>
      <c r="K19" s="27">
        <f>'WTI_I-Prior'!C32</f>
        <v>0</v>
      </c>
      <c r="L19" s="27"/>
      <c r="M19" s="27">
        <f>'WTI_II-Prior'!F32</f>
        <v>0</v>
      </c>
      <c r="N19" s="27">
        <f>'WTI_II-Prior'!G32</f>
        <v>0</v>
      </c>
      <c r="O19" s="27">
        <f>'WTI_II-Prior'!L32</f>
        <v>0</v>
      </c>
      <c r="P19" s="27">
        <f>'WTI_II-Prior'!J32</f>
        <v>0</v>
      </c>
      <c r="Q19" s="27">
        <f>'WTI_II-Prior'!B32</f>
        <v>0</v>
      </c>
      <c r="R19" s="27">
        <f>'WTI_II-Prior'!C32</f>
        <v>0</v>
      </c>
      <c r="T19" s="27">
        <f>'WTI_III-Prior'!H32</f>
        <v>-646.36623270000007</v>
      </c>
      <c r="U19" s="27">
        <f>'WTI_III-Prior'!I32</f>
        <v>605.91277190000005</v>
      </c>
      <c r="V19" s="27">
        <f>'WTI_III-Prior'!J32</f>
        <v>0</v>
      </c>
      <c r="W19" s="27">
        <f>'WTI_III-Prior'!B32</f>
        <v>0</v>
      </c>
      <c r="X19" s="27">
        <f>'WTI_III-Prior'!C32</f>
        <v>0</v>
      </c>
      <c r="Y19" s="27">
        <f>'WTI_III-Prior'!D32</f>
        <v>0</v>
      </c>
      <c r="AA19" s="27">
        <f t="shared" si="1"/>
        <v>58.449723700000163</v>
      </c>
      <c r="AB19" s="253">
        <f>+'Daily Changes'!B15</f>
        <v>0</v>
      </c>
      <c r="AC19" s="253">
        <f>'Daily Changes'!G15</f>
        <v>0</v>
      </c>
      <c r="AD19" s="253">
        <f>'Daily Changes'!D15</f>
        <v>0</v>
      </c>
      <c r="AE19" s="253">
        <f>'Daily Changes'!E15*42</f>
        <v>0</v>
      </c>
      <c r="AF19" s="253">
        <f>'Daily Changes'!F15*42</f>
        <v>0</v>
      </c>
      <c r="AH19" s="27">
        <f t="shared" si="2"/>
        <v>0</v>
      </c>
      <c r="AI19" s="27">
        <f t="shared" si="3"/>
        <v>0</v>
      </c>
      <c r="AJ19" s="27">
        <f t="shared" si="4"/>
        <v>0</v>
      </c>
      <c r="AK19" s="27">
        <f t="shared" si="5"/>
        <v>0</v>
      </c>
      <c r="AL19" s="27">
        <f t="shared" si="6"/>
        <v>0</v>
      </c>
      <c r="AM19" s="27">
        <f t="shared" si="7"/>
        <v>0</v>
      </c>
      <c r="AN19" s="27">
        <f t="shared" si="8"/>
        <v>0</v>
      </c>
      <c r="AO19" s="27">
        <f t="shared" si="9"/>
        <v>0</v>
      </c>
      <c r="AP19" s="27">
        <f t="shared" si="10"/>
        <v>0</v>
      </c>
      <c r="AQ19" s="27">
        <f t="shared" si="11"/>
        <v>0</v>
      </c>
      <c r="AS19" s="27">
        <f t="shared" si="12"/>
        <v>0</v>
      </c>
      <c r="AT19" s="27">
        <f t="shared" si="13"/>
        <v>0</v>
      </c>
      <c r="AU19" s="27">
        <f t="shared" si="14"/>
        <v>0</v>
      </c>
      <c r="AV19" s="27">
        <f t="shared" si="15"/>
        <v>0</v>
      </c>
      <c r="AW19" s="27">
        <f t="shared" si="16"/>
        <v>0</v>
      </c>
      <c r="AX19" s="27">
        <f t="shared" si="17"/>
        <v>0</v>
      </c>
      <c r="AZ19" s="27">
        <f t="shared" si="18"/>
        <v>0</v>
      </c>
      <c r="BA19" s="27">
        <f t="shared" si="19"/>
        <v>0</v>
      </c>
      <c r="BB19" s="27">
        <f t="shared" si="20"/>
        <v>0</v>
      </c>
      <c r="BC19" s="27">
        <f t="shared" si="21"/>
        <v>0</v>
      </c>
      <c r="BD19" s="27">
        <f t="shared" si="22"/>
        <v>0</v>
      </c>
      <c r="BE19" s="27">
        <f t="shared" si="23"/>
        <v>0</v>
      </c>
      <c r="BG19" s="27">
        <f t="shared" si="24"/>
        <v>0</v>
      </c>
      <c r="BH19" s="27"/>
      <c r="BN19" s="1"/>
    </row>
    <row r="20" spans="1:66" x14ac:dyDescent="0.2">
      <c r="A20" s="184">
        <f>'Wti-Prior'!A33</f>
        <v>37316</v>
      </c>
      <c r="B20" s="27">
        <f>'WTI_I-Prior'!I33</f>
        <v>-293.78677749999997</v>
      </c>
      <c r="C20" s="27">
        <f>'WTI_I-Prior'!K33</f>
        <v>0</v>
      </c>
      <c r="D20" s="27">
        <f>'WTI_I-Prior'!L33</f>
        <v>0</v>
      </c>
      <c r="E20" s="27">
        <f>'WTI_I-Prior'!J33</f>
        <v>15</v>
      </c>
      <c r="F20" s="27"/>
      <c r="G20" s="27">
        <f>'WTI_I-Prior'!B33</f>
        <v>57.835723899999998</v>
      </c>
      <c r="H20" s="27">
        <f>'WTI_I-Prior'!D33</f>
        <v>0</v>
      </c>
      <c r="I20" s="272">
        <f>'WTI_I-Prior'!F33</f>
        <v>0</v>
      </c>
      <c r="J20" s="27">
        <f>'WTI_I-Prior'!E33</f>
        <v>0</v>
      </c>
      <c r="K20" s="27">
        <f>'WTI_I-Prior'!C33</f>
        <v>0</v>
      </c>
      <c r="L20" s="27"/>
      <c r="M20" s="27">
        <f>'WTI_II-Prior'!F33</f>
        <v>0</v>
      </c>
      <c r="N20" s="27">
        <f>'WTI_II-Prior'!G33</f>
        <v>0</v>
      </c>
      <c r="O20" s="27">
        <f>'WTI_II-Prior'!L33</f>
        <v>0</v>
      </c>
      <c r="P20" s="27">
        <f>'WTI_II-Prior'!J33</f>
        <v>0</v>
      </c>
      <c r="Q20" s="27">
        <f>'WTI_II-Prior'!B33</f>
        <v>0</v>
      </c>
      <c r="R20" s="27">
        <f>'WTI_II-Prior'!C33</f>
        <v>0</v>
      </c>
      <c r="T20" s="27">
        <f>'WTI_III-Prior'!H33</f>
        <v>-201.89206860000002</v>
      </c>
      <c r="U20" s="27">
        <f>'WTI_III-Prior'!I33</f>
        <v>189.64288139999999</v>
      </c>
      <c r="V20" s="27">
        <f>'WTI_III-Prior'!J33</f>
        <v>0</v>
      </c>
      <c r="W20" s="27">
        <f>'WTI_III-Prior'!B33</f>
        <v>0</v>
      </c>
      <c r="X20" s="27">
        <f>'WTI_III-Prior'!C33</f>
        <v>0</v>
      </c>
      <c r="Y20" s="27">
        <f>'WTI_III-Prior'!D33</f>
        <v>0</v>
      </c>
      <c r="AA20" s="27">
        <f t="shared" si="1"/>
        <v>-233.20024079999999</v>
      </c>
      <c r="AB20" s="253">
        <f>+'Daily Changes'!B16</f>
        <v>0</v>
      </c>
      <c r="AC20" s="253">
        <f>'Daily Changes'!G16</f>
        <v>0</v>
      </c>
      <c r="AD20" s="253">
        <f>'Daily Changes'!D16</f>
        <v>0</v>
      </c>
      <c r="AE20" s="253">
        <f>'Daily Changes'!E16*42</f>
        <v>0</v>
      </c>
      <c r="AF20" s="253">
        <f>'Daily Changes'!F16*42</f>
        <v>0</v>
      </c>
      <c r="AH20" s="27">
        <f t="shared" si="2"/>
        <v>0</v>
      </c>
      <c r="AI20" s="27">
        <f t="shared" si="3"/>
        <v>0</v>
      </c>
      <c r="AJ20" s="27">
        <f t="shared" si="4"/>
        <v>0</v>
      </c>
      <c r="AK20" s="27">
        <f t="shared" si="5"/>
        <v>0</v>
      </c>
      <c r="AL20" s="27">
        <f t="shared" si="6"/>
        <v>0</v>
      </c>
      <c r="AM20" s="27">
        <f t="shared" si="7"/>
        <v>0</v>
      </c>
      <c r="AN20" s="27">
        <f t="shared" si="8"/>
        <v>0</v>
      </c>
      <c r="AO20" s="27">
        <f t="shared" si="9"/>
        <v>0</v>
      </c>
      <c r="AP20" s="27">
        <f t="shared" si="10"/>
        <v>0</v>
      </c>
      <c r="AQ20" s="27">
        <f t="shared" si="11"/>
        <v>0</v>
      </c>
      <c r="AS20" s="27">
        <f t="shared" si="12"/>
        <v>0</v>
      </c>
      <c r="AT20" s="27">
        <f t="shared" si="13"/>
        <v>0</v>
      </c>
      <c r="AU20" s="27">
        <f t="shared" si="14"/>
        <v>0</v>
      </c>
      <c r="AV20" s="27">
        <f t="shared" si="15"/>
        <v>0</v>
      </c>
      <c r="AW20" s="27">
        <f t="shared" si="16"/>
        <v>0</v>
      </c>
      <c r="AX20" s="27">
        <f t="shared" si="17"/>
        <v>0</v>
      </c>
      <c r="AZ20" s="27">
        <f t="shared" si="18"/>
        <v>0</v>
      </c>
      <c r="BA20" s="27">
        <f t="shared" si="19"/>
        <v>0</v>
      </c>
      <c r="BB20" s="27">
        <f t="shared" si="20"/>
        <v>0</v>
      </c>
      <c r="BC20" s="27">
        <f t="shared" si="21"/>
        <v>0</v>
      </c>
      <c r="BD20" s="27">
        <f t="shared" si="22"/>
        <v>0</v>
      </c>
      <c r="BE20" s="27">
        <f t="shared" si="23"/>
        <v>0</v>
      </c>
      <c r="BG20" s="27">
        <f t="shared" si="24"/>
        <v>0</v>
      </c>
      <c r="BN20" s="1"/>
    </row>
    <row r="21" spans="1:66" x14ac:dyDescent="0.2">
      <c r="A21" s="184">
        <f>'Wti-Prior'!A34</f>
        <v>37347</v>
      </c>
      <c r="B21" s="27">
        <f>'WTI_I-Prior'!I34</f>
        <v>-81.645811699999996</v>
      </c>
      <c r="C21" s="27">
        <f>'WTI_I-Prior'!K34</f>
        <v>0</v>
      </c>
      <c r="D21" s="27">
        <f>'WTI_I-Prior'!L34</f>
        <v>0</v>
      </c>
      <c r="E21" s="27">
        <f>'WTI_I-Prior'!J34</f>
        <v>19</v>
      </c>
      <c r="F21" s="27"/>
      <c r="G21" s="27">
        <f>'WTI_I-Prior'!B34</f>
        <v>66.253278600000002</v>
      </c>
      <c r="H21" s="27">
        <f>'WTI_I-Prior'!D34</f>
        <v>0</v>
      </c>
      <c r="I21" s="272">
        <f>'WTI_I-Prior'!F34</f>
        <v>0</v>
      </c>
      <c r="J21" s="27">
        <f>'WTI_I-Prior'!E34</f>
        <v>0</v>
      </c>
      <c r="K21" s="27">
        <f>'WTI_I-Prior'!C34</f>
        <v>0</v>
      </c>
      <c r="L21" s="27"/>
      <c r="M21" s="27">
        <f>'WTI_II-Prior'!F34</f>
        <v>0</v>
      </c>
      <c r="N21" s="27">
        <f>'WTI_II-Prior'!G34</f>
        <v>0</v>
      </c>
      <c r="O21" s="27">
        <f>'WTI_II-Prior'!L34</f>
        <v>0</v>
      </c>
      <c r="P21" s="27">
        <f>'WTI_II-Prior'!J34</f>
        <v>0</v>
      </c>
      <c r="Q21" s="27">
        <f>'WTI_II-Prior'!B34</f>
        <v>0</v>
      </c>
      <c r="R21" s="27">
        <f>'WTI_II-Prior'!C34</f>
        <v>0</v>
      </c>
      <c r="T21" s="27">
        <f>'WTI_III-Prior'!H34</f>
        <v>-161.78857970000001</v>
      </c>
      <c r="U21" s="27">
        <f>'WTI_III-Prior'!I34</f>
        <v>200.03589880000001</v>
      </c>
      <c r="V21" s="27">
        <f>'WTI_III-Prior'!J34</f>
        <v>0</v>
      </c>
      <c r="W21" s="27">
        <f>'WTI_III-Prior'!B34</f>
        <v>0</v>
      </c>
      <c r="X21" s="27">
        <f>'WTI_III-Prior'!C34</f>
        <v>0</v>
      </c>
      <c r="Y21" s="27">
        <f>'WTI_III-Prior'!D34</f>
        <v>0</v>
      </c>
      <c r="AA21" s="27">
        <f t="shared" si="1"/>
        <v>41.854786000000018</v>
      </c>
      <c r="AB21" s="253">
        <f>+'Daily Changes'!B17</f>
        <v>0</v>
      </c>
      <c r="AC21" s="253">
        <f>'Daily Changes'!G17</f>
        <v>0</v>
      </c>
      <c r="AD21" s="253">
        <f>'Daily Changes'!D17</f>
        <v>0</v>
      </c>
      <c r="AE21" s="253">
        <f>'Daily Changes'!E17*42</f>
        <v>0</v>
      </c>
      <c r="AF21" s="253">
        <f>'Daily Changes'!F17*42</f>
        <v>0</v>
      </c>
      <c r="AH21" s="27">
        <f t="shared" si="2"/>
        <v>0</v>
      </c>
      <c r="AI21" s="27">
        <f t="shared" si="3"/>
        <v>0</v>
      </c>
      <c r="AJ21" s="27">
        <f t="shared" si="4"/>
        <v>0</v>
      </c>
      <c r="AK21" s="27">
        <f t="shared" si="5"/>
        <v>0</v>
      </c>
      <c r="AL21" s="27">
        <f t="shared" si="6"/>
        <v>0</v>
      </c>
      <c r="AM21" s="27">
        <f t="shared" si="7"/>
        <v>0</v>
      </c>
      <c r="AN21" s="27">
        <f t="shared" si="8"/>
        <v>0</v>
      </c>
      <c r="AO21" s="27">
        <f t="shared" si="9"/>
        <v>0</v>
      </c>
      <c r="AP21" s="27">
        <f t="shared" si="10"/>
        <v>0</v>
      </c>
      <c r="AQ21" s="27">
        <f t="shared" si="11"/>
        <v>0</v>
      </c>
      <c r="AS21" s="27">
        <f t="shared" si="12"/>
        <v>0</v>
      </c>
      <c r="AT21" s="27">
        <f t="shared" si="13"/>
        <v>0</v>
      </c>
      <c r="AU21" s="27">
        <f t="shared" si="14"/>
        <v>0</v>
      </c>
      <c r="AV21" s="27">
        <f t="shared" si="15"/>
        <v>0</v>
      </c>
      <c r="AW21" s="27">
        <f t="shared" si="16"/>
        <v>0</v>
      </c>
      <c r="AX21" s="27">
        <f t="shared" si="17"/>
        <v>0</v>
      </c>
      <c r="AZ21" s="27">
        <f t="shared" si="18"/>
        <v>0</v>
      </c>
      <c r="BA21" s="27">
        <f t="shared" si="19"/>
        <v>0</v>
      </c>
      <c r="BB21" s="27">
        <f t="shared" si="20"/>
        <v>0</v>
      </c>
      <c r="BC21" s="27">
        <f t="shared" si="21"/>
        <v>0</v>
      </c>
      <c r="BD21" s="27">
        <f t="shared" si="22"/>
        <v>0</v>
      </c>
      <c r="BE21" s="27">
        <f t="shared" si="23"/>
        <v>0</v>
      </c>
      <c r="BG21" s="27">
        <f t="shared" si="24"/>
        <v>0</v>
      </c>
      <c r="BN21" s="1"/>
    </row>
    <row r="22" spans="1:66" x14ac:dyDescent="0.2">
      <c r="A22" s="184">
        <f>'Wti-Prior'!A35</f>
        <v>37377</v>
      </c>
      <c r="B22" s="27">
        <f>'WTI_I-Prior'!I35</f>
        <v>266.07492980000006</v>
      </c>
      <c r="C22" s="27">
        <f>'WTI_I-Prior'!K35</f>
        <v>0</v>
      </c>
      <c r="D22" s="27">
        <f>'WTI_I-Prior'!L35</f>
        <v>0</v>
      </c>
      <c r="E22" s="27">
        <f>'WTI_I-Prior'!J35</f>
        <v>-151</v>
      </c>
      <c r="F22" s="27"/>
      <c r="G22" s="27">
        <f>'WTI_I-Prior'!B35</f>
        <v>69.552307400000004</v>
      </c>
      <c r="H22" s="27">
        <f>'WTI_I-Prior'!D35</f>
        <v>0</v>
      </c>
      <c r="I22" s="272">
        <f>'WTI_I-Prior'!F35</f>
        <v>0</v>
      </c>
      <c r="J22" s="27">
        <f>'WTI_I-Prior'!E35</f>
        <v>0</v>
      </c>
      <c r="K22" s="27">
        <f>'WTI_I-Prior'!C35</f>
        <v>0</v>
      </c>
      <c r="L22" s="27"/>
      <c r="M22" s="27">
        <f>'WTI_II-Prior'!F35</f>
        <v>0</v>
      </c>
      <c r="N22" s="27">
        <f>'WTI_II-Prior'!G35</f>
        <v>0</v>
      </c>
      <c r="O22" s="27">
        <f>'WTI_II-Prior'!L35</f>
        <v>0</v>
      </c>
      <c r="P22" s="27">
        <f>'WTI_II-Prior'!J35</f>
        <v>0</v>
      </c>
      <c r="Q22" s="27">
        <f>'WTI_II-Prior'!B35</f>
        <v>0</v>
      </c>
      <c r="R22" s="27">
        <f>'WTI_II-Prior'!C35</f>
        <v>0</v>
      </c>
      <c r="T22" s="27">
        <f>'WTI_III-Prior'!H35</f>
        <v>-341.43030649999997</v>
      </c>
      <c r="U22" s="27">
        <f>'WTI_III-Prior'!I35</f>
        <v>235.5717889</v>
      </c>
      <c r="V22" s="27">
        <f>'WTI_III-Prior'!J35</f>
        <v>0</v>
      </c>
      <c r="W22" s="27">
        <f>'WTI_III-Prior'!B35</f>
        <v>0</v>
      </c>
      <c r="X22" s="27">
        <f>'WTI_III-Prior'!C35</f>
        <v>0</v>
      </c>
      <c r="Y22" s="27">
        <f>'WTI_III-Prior'!D35</f>
        <v>0</v>
      </c>
      <c r="AA22" s="27">
        <f t="shared" si="1"/>
        <v>78.768719600000111</v>
      </c>
      <c r="AB22" s="253">
        <f>+'Daily Changes'!B18</f>
        <v>0</v>
      </c>
      <c r="AC22" s="253">
        <f>'Daily Changes'!G18</f>
        <v>0</v>
      </c>
      <c r="AD22" s="253">
        <f>'Daily Changes'!D18</f>
        <v>0</v>
      </c>
      <c r="AE22" s="253">
        <f>'Daily Changes'!E18*42</f>
        <v>0</v>
      </c>
      <c r="AF22" s="253">
        <f>'Daily Changes'!F18*42</f>
        <v>0</v>
      </c>
      <c r="AH22" s="27">
        <f t="shared" si="2"/>
        <v>0</v>
      </c>
      <c r="AI22" s="27">
        <f t="shared" si="3"/>
        <v>0</v>
      </c>
      <c r="AJ22" s="27">
        <f t="shared" si="4"/>
        <v>0</v>
      </c>
      <c r="AK22" s="27">
        <f t="shared" si="5"/>
        <v>0</v>
      </c>
      <c r="AL22" s="27">
        <f t="shared" si="6"/>
        <v>0</v>
      </c>
      <c r="AM22" s="27">
        <f t="shared" si="7"/>
        <v>0</v>
      </c>
      <c r="AN22" s="27">
        <f t="shared" si="8"/>
        <v>0</v>
      </c>
      <c r="AO22" s="27">
        <f t="shared" si="9"/>
        <v>0</v>
      </c>
      <c r="AP22" s="27">
        <f t="shared" si="10"/>
        <v>0</v>
      </c>
      <c r="AQ22" s="27">
        <f t="shared" si="11"/>
        <v>0</v>
      </c>
      <c r="AS22" s="27">
        <f t="shared" si="12"/>
        <v>0</v>
      </c>
      <c r="AT22" s="27">
        <f t="shared" si="13"/>
        <v>0</v>
      </c>
      <c r="AU22" s="27">
        <f t="shared" si="14"/>
        <v>0</v>
      </c>
      <c r="AV22" s="27">
        <f t="shared" si="15"/>
        <v>0</v>
      </c>
      <c r="AW22" s="27">
        <f t="shared" si="16"/>
        <v>0</v>
      </c>
      <c r="AX22" s="27">
        <f t="shared" si="17"/>
        <v>0</v>
      </c>
      <c r="AZ22" s="27">
        <f t="shared" si="18"/>
        <v>0</v>
      </c>
      <c r="BA22" s="27">
        <f t="shared" si="19"/>
        <v>0</v>
      </c>
      <c r="BB22" s="27">
        <f t="shared" si="20"/>
        <v>0</v>
      </c>
      <c r="BC22" s="27">
        <f t="shared" si="21"/>
        <v>0</v>
      </c>
      <c r="BD22" s="27">
        <f t="shared" si="22"/>
        <v>0</v>
      </c>
      <c r="BE22" s="27">
        <f t="shared" si="23"/>
        <v>0</v>
      </c>
      <c r="BG22" s="27">
        <f t="shared" si="24"/>
        <v>0</v>
      </c>
      <c r="BN22" s="1"/>
    </row>
    <row r="23" spans="1:66" x14ac:dyDescent="0.2">
      <c r="A23" s="184">
        <f>'Wti-Prior'!A36</f>
        <v>37408</v>
      </c>
      <c r="B23" s="27">
        <f>'WTI_I-Prior'!I36</f>
        <v>147.47395179999998</v>
      </c>
      <c r="C23" s="27">
        <f>'WTI_I-Prior'!K36</f>
        <v>0</v>
      </c>
      <c r="D23" s="27">
        <f>'WTI_I-Prior'!L36</f>
        <v>0</v>
      </c>
      <c r="E23" s="27">
        <f>'WTI_I-Prior'!J36</f>
        <v>-2197</v>
      </c>
      <c r="F23" s="27"/>
      <c r="G23" s="27">
        <f>'WTI_I-Prior'!B36</f>
        <v>53.495540999999996</v>
      </c>
      <c r="H23" s="27">
        <f>'WTI_I-Prior'!D36</f>
        <v>0</v>
      </c>
      <c r="I23" s="272">
        <f>'WTI_I-Prior'!F36</f>
        <v>0</v>
      </c>
      <c r="J23" s="27">
        <f>'WTI_I-Prior'!E36</f>
        <v>0</v>
      </c>
      <c r="K23" s="27">
        <f>'WTI_I-Prior'!C36</f>
        <v>50</v>
      </c>
      <c r="L23" s="27"/>
      <c r="M23" s="27">
        <f>'WTI_II-Prior'!F36</f>
        <v>0</v>
      </c>
      <c r="N23" s="27">
        <f>'WTI_II-Prior'!G36</f>
        <v>0</v>
      </c>
      <c r="O23" s="27">
        <f>'WTI_II-Prior'!L36</f>
        <v>0</v>
      </c>
      <c r="P23" s="27">
        <f>'WTI_II-Prior'!J36</f>
        <v>0</v>
      </c>
      <c r="Q23" s="27">
        <f>'WTI_II-Prior'!B36</f>
        <v>0</v>
      </c>
      <c r="R23" s="27">
        <f>'WTI_II-Prior'!C36</f>
        <v>0</v>
      </c>
      <c r="T23" s="27">
        <f>'WTI_III-Prior'!H36</f>
        <v>-576.77463069999999</v>
      </c>
      <c r="U23" s="27">
        <f>'WTI_III-Prior'!I36</f>
        <v>230.53760779999999</v>
      </c>
      <c r="V23" s="27">
        <f>'WTI_III-Prior'!J36</f>
        <v>317.75347440000002</v>
      </c>
      <c r="W23" s="27">
        <f>'WTI_III-Prior'!B36</f>
        <v>0</v>
      </c>
      <c r="X23" s="27">
        <f>'WTI_III-Prior'!C36</f>
        <v>0</v>
      </c>
      <c r="Y23" s="27">
        <f>'WTI_III-Prior'!D36</f>
        <v>0</v>
      </c>
      <c r="AA23" s="27">
        <f t="shared" si="1"/>
        <v>-1974.5140557</v>
      </c>
      <c r="AB23" s="253">
        <f>+'Daily Changes'!B19</f>
        <v>0</v>
      </c>
      <c r="AC23" s="253">
        <f>'Daily Changes'!G19</f>
        <v>0</v>
      </c>
      <c r="AD23" s="253">
        <f>'Daily Changes'!D19</f>
        <v>0</v>
      </c>
      <c r="AE23" s="253">
        <f>'Daily Changes'!E19*42</f>
        <v>0</v>
      </c>
      <c r="AF23" s="253">
        <f>'Daily Changes'!F19*42</f>
        <v>0</v>
      </c>
      <c r="AH23" s="27">
        <f t="shared" si="2"/>
        <v>0</v>
      </c>
      <c r="AI23" s="27">
        <f t="shared" si="3"/>
        <v>0</v>
      </c>
      <c r="AJ23" s="27">
        <f t="shared" si="4"/>
        <v>0</v>
      </c>
      <c r="AK23" s="27">
        <f t="shared" si="5"/>
        <v>0</v>
      </c>
      <c r="AL23" s="27">
        <f t="shared" si="6"/>
        <v>0</v>
      </c>
      <c r="AM23" s="27">
        <f t="shared" si="7"/>
        <v>0</v>
      </c>
      <c r="AN23" s="27">
        <f t="shared" si="8"/>
        <v>0</v>
      </c>
      <c r="AO23" s="27">
        <f t="shared" si="9"/>
        <v>0</v>
      </c>
      <c r="AP23" s="27">
        <f t="shared" si="10"/>
        <v>0</v>
      </c>
      <c r="AQ23" s="27">
        <f t="shared" si="11"/>
        <v>0</v>
      </c>
      <c r="AS23" s="27">
        <f t="shared" si="12"/>
        <v>0</v>
      </c>
      <c r="AT23" s="27">
        <f t="shared" si="13"/>
        <v>0</v>
      </c>
      <c r="AU23" s="27">
        <f t="shared" si="14"/>
        <v>0</v>
      </c>
      <c r="AV23" s="27">
        <f t="shared" si="15"/>
        <v>0</v>
      </c>
      <c r="AW23" s="27">
        <f t="shared" si="16"/>
        <v>0</v>
      </c>
      <c r="AX23" s="27">
        <f t="shared" si="17"/>
        <v>0</v>
      </c>
      <c r="AZ23" s="27">
        <f t="shared" si="18"/>
        <v>0</v>
      </c>
      <c r="BA23" s="27">
        <f t="shared" si="19"/>
        <v>0</v>
      </c>
      <c r="BB23" s="27">
        <f t="shared" si="20"/>
        <v>0</v>
      </c>
      <c r="BC23" s="27">
        <f t="shared" si="21"/>
        <v>0</v>
      </c>
      <c r="BD23" s="27">
        <f t="shared" si="22"/>
        <v>0</v>
      </c>
      <c r="BE23" s="27">
        <f t="shared" si="23"/>
        <v>0</v>
      </c>
      <c r="BG23" s="27">
        <f t="shared" si="24"/>
        <v>0</v>
      </c>
      <c r="BN23" s="1"/>
    </row>
    <row r="24" spans="1:66" x14ac:dyDescent="0.2">
      <c r="A24" s="184">
        <f>'Wti-Prior'!A37</f>
        <v>37438</v>
      </c>
      <c r="B24" s="27">
        <f>'WTI_I-Prior'!I37</f>
        <v>283.87863949999996</v>
      </c>
      <c r="C24" s="27">
        <f>'WTI_I-Prior'!K37</f>
        <v>0</v>
      </c>
      <c r="D24" s="27">
        <f>'WTI_I-Prior'!L37</f>
        <v>0</v>
      </c>
      <c r="E24" s="27">
        <f>'WTI_I-Prior'!J37</f>
        <v>-125</v>
      </c>
      <c r="F24" s="27"/>
      <c r="G24" s="27">
        <f>'WTI_I-Prior'!B37</f>
        <v>10.941026900000001</v>
      </c>
      <c r="H24" s="27">
        <f>'WTI_I-Prior'!D37</f>
        <v>0</v>
      </c>
      <c r="I24" s="272">
        <f>'WTI_I-Prior'!F37</f>
        <v>0</v>
      </c>
      <c r="J24" s="27">
        <f>'WTI_I-Prior'!E37</f>
        <v>0</v>
      </c>
      <c r="K24" s="27">
        <f>'WTI_I-Prior'!C37</f>
        <v>0</v>
      </c>
      <c r="L24" s="27"/>
      <c r="M24" s="27">
        <f>'WTI_II-Prior'!F37</f>
        <v>0</v>
      </c>
      <c r="N24" s="27">
        <f>'WTI_II-Prior'!G37</f>
        <v>0</v>
      </c>
      <c r="O24" s="27">
        <f>'WTI_II-Prior'!L37</f>
        <v>0</v>
      </c>
      <c r="P24" s="27">
        <f>'WTI_II-Prior'!J37</f>
        <v>0</v>
      </c>
      <c r="Q24" s="27">
        <f>'WTI_II-Prior'!B37</f>
        <v>0</v>
      </c>
      <c r="R24" s="27">
        <f>'WTI_II-Prior'!C37</f>
        <v>0</v>
      </c>
      <c r="T24" s="27">
        <f>'WTI_III-Prior'!H37</f>
        <v>-355.27027349999997</v>
      </c>
      <c r="U24" s="27">
        <f>'WTI_III-Prior'!I37</f>
        <v>272.65638530000001</v>
      </c>
      <c r="V24" s="27">
        <f>'WTI_III-Prior'!J37</f>
        <v>0</v>
      </c>
      <c r="W24" s="27">
        <f>'WTI_III-Prior'!B37</f>
        <v>0</v>
      </c>
      <c r="X24" s="27">
        <f>'WTI_III-Prior'!C37</f>
        <v>0</v>
      </c>
      <c r="Y24" s="27">
        <f>'WTI_III-Prior'!D37</f>
        <v>0</v>
      </c>
      <c r="AA24" s="27">
        <f t="shared" si="1"/>
        <v>87.205778199999997</v>
      </c>
      <c r="AB24" s="253">
        <f>+'Daily Changes'!B20</f>
        <v>0</v>
      </c>
      <c r="AC24" s="253">
        <f>'Daily Changes'!G20</f>
        <v>0</v>
      </c>
      <c r="AD24" s="253">
        <f>'Daily Changes'!D20</f>
        <v>0</v>
      </c>
      <c r="AE24" s="253">
        <f>'Daily Changes'!E20*42</f>
        <v>0</v>
      </c>
      <c r="AF24" s="253">
        <f>'Daily Changes'!F20*42</f>
        <v>0</v>
      </c>
      <c r="AH24" s="27">
        <f t="shared" si="2"/>
        <v>0</v>
      </c>
      <c r="AI24" s="27">
        <f t="shared" si="3"/>
        <v>0</v>
      </c>
      <c r="AJ24" s="27">
        <f t="shared" si="4"/>
        <v>0</v>
      </c>
      <c r="AK24" s="27">
        <f t="shared" si="5"/>
        <v>0</v>
      </c>
      <c r="AL24" s="27">
        <f t="shared" si="6"/>
        <v>0</v>
      </c>
      <c r="AM24" s="27">
        <f t="shared" si="7"/>
        <v>0</v>
      </c>
      <c r="AN24" s="27">
        <f t="shared" si="8"/>
        <v>0</v>
      </c>
      <c r="AO24" s="27">
        <f t="shared" si="9"/>
        <v>0</v>
      </c>
      <c r="AP24" s="27">
        <f t="shared" si="10"/>
        <v>0</v>
      </c>
      <c r="AQ24" s="27">
        <f t="shared" si="11"/>
        <v>0</v>
      </c>
      <c r="AS24" s="27">
        <f t="shared" si="12"/>
        <v>0</v>
      </c>
      <c r="AT24" s="27">
        <f t="shared" si="13"/>
        <v>0</v>
      </c>
      <c r="AU24" s="27">
        <f t="shared" si="14"/>
        <v>0</v>
      </c>
      <c r="AV24" s="27">
        <f t="shared" si="15"/>
        <v>0</v>
      </c>
      <c r="AW24" s="27">
        <f t="shared" si="16"/>
        <v>0</v>
      </c>
      <c r="AX24" s="27">
        <f t="shared" si="17"/>
        <v>0</v>
      </c>
      <c r="AZ24" s="27">
        <f t="shared" si="18"/>
        <v>0</v>
      </c>
      <c r="BA24" s="27">
        <f t="shared" si="19"/>
        <v>0</v>
      </c>
      <c r="BB24" s="27">
        <f t="shared" si="20"/>
        <v>0</v>
      </c>
      <c r="BC24" s="27">
        <f t="shared" si="21"/>
        <v>0</v>
      </c>
      <c r="BD24" s="27">
        <f t="shared" si="22"/>
        <v>0</v>
      </c>
      <c r="BE24" s="27">
        <f t="shared" si="23"/>
        <v>0</v>
      </c>
      <c r="BG24" s="27">
        <f t="shared" si="24"/>
        <v>0</v>
      </c>
      <c r="BN24" s="1"/>
    </row>
    <row r="25" spans="1:66" x14ac:dyDescent="0.2">
      <c r="A25" s="184">
        <f>'Wti-Prior'!A38</f>
        <v>37469</v>
      </c>
      <c r="B25" s="27">
        <f>'WTI_I-Prior'!I38</f>
        <v>353.37263939999997</v>
      </c>
      <c r="C25" s="27">
        <f>'WTI_I-Prior'!K38</f>
        <v>0</v>
      </c>
      <c r="D25" s="27">
        <f>'WTI_I-Prior'!L38</f>
        <v>0</v>
      </c>
      <c r="E25" s="27">
        <f>'WTI_I-Prior'!J38</f>
        <v>0</v>
      </c>
      <c r="F25" s="27"/>
      <c r="G25" s="27">
        <f>'WTI_I-Prior'!B38</f>
        <v>-56.540243400000001</v>
      </c>
      <c r="H25" s="27">
        <f>'WTI_I-Prior'!D38</f>
        <v>0</v>
      </c>
      <c r="I25" s="272">
        <f>'WTI_I-Prior'!F38</f>
        <v>0</v>
      </c>
      <c r="J25" s="27">
        <f>'WTI_I-Prior'!E38</f>
        <v>0</v>
      </c>
      <c r="K25" s="27">
        <f>'WTI_I-Prior'!C38</f>
        <v>0</v>
      </c>
      <c r="L25" s="27"/>
      <c r="M25" s="27">
        <f>'WTI_II-Prior'!F38</f>
        <v>0</v>
      </c>
      <c r="N25" s="27">
        <f>'WTI_II-Prior'!G38</f>
        <v>0</v>
      </c>
      <c r="O25" s="27">
        <f>'WTI_II-Prior'!L38</f>
        <v>0</v>
      </c>
      <c r="P25" s="27">
        <f>'WTI_II-Prior'!J38</f>
        <v>0</v>
      </c>
      <c r="Q25" s="27">
        <f>'WTI_II-Prior'!B38</f>
        <v>0</v>
      </c>
      <c r="R25" s="27">
        <f>'WTI_II-Prior'!C38</f>
        <v>0</v>
      </c>
      <c r="T25" s="27">
        <f>'WTI_III-Prior'!H38</f>
        <v>-366.30667059999996</v>
      </c>
      <c r="U25" s="27">
        <f>'WTI_III-Prior'!I38</f>
        <v>362.65406350000001</v>
      </c>
      <c r="V25" s="27">
        <f>'WTI_III-Prior'!J38</f>
        <v>0</v>
      </c>
      <c r="W25" s="27">
        <f>'WTI_III-Prior'!B38</f>
        <v>0</v>
      </c>
      <c r="X25" s="27">
        <f>'WTI_III-Prior'!C38</f>
        <v>0</v>
      </c>
      <c r="Y25" s="27">
        <f>'WTI_III-Prior'!D38</f>
        <v>0</v>
      </c>
      <c r="AA25" s="27">
        <f t="shared" si="1"/>
        <v>293.17978890000001</v>
      </c>
      <c r="AB25" s="253">
        <f>+'Daily Changes'!B21</f>
        <v>0</v>
      </c>
      <c r="AC25" s="253">
        <f>'Daily Changes'!G21</f>
        <v>0</v>
      </c>
      <c r="AD25" s="253">
        <f>'Daily Changes'!D21</f>
        <v>0</v>
      </c>
      <c r="AE25" s="253">
        <f>'Daily Changes'!E21*42</f>
        <v>0</v>
      </c>
      <c r="AF25" s="253">
        <f>'Daily Changes'!F21*42</f>
        <v>0</v>
      </c>
      <c r="AH25" s="27">
        <f t="shared" si="2"/>
        <v>0</v>
      </c>
      <c r="AI25" s="27">
        <f t="shared" si="3"/>
        <v>0</v>
      </c>
      <c r="AJ25" s="27">
        <f t="shared" si="4"/>
        <v>0</v>
      </c>
      <c r="AK25" s="27">
        <f t="shared" si="5"/>
        <v>0</v>
      </c>
      <c r="AL25" s="27">
        <f t="shared" si="6"/>
        <v>0</v>
      </c>
      <c r="AM25" s="27">
        <f t="shared" si="7"/>
        <v>0</v>
      </c>
      <c r="AN25" s="27">
        <f t="shared" si="8"/>
        <v>0</v>
      </c>
      <c r="AO25" s="27">
        <f t="shared" si="9"/>
        <v>0</v>
      </c>
      <c r="AP25" s="27">
        <f t="shared" si="10"/>
        <v>0</v>
      </c>
      <c r="AQ25" s="27">
        <f t="shared" si="11"/>
        <v>0</v>
      </c>
      <c r="AS25" s="27">
        <f t="shared" si="12"/>
        <v>0</v>
      </c>
      <c r="AT25" s="27">
        <f t="shared" si="13"/>
        <v>0</v>
      </c>
      <c r="AU25" s="27">
        <f t="shared" si="14"/>
        <v>0</v>
      </c>
      <c r="AV25" s="27">
        <f t="shared" si="15"/>
        <v>0</v>
      </c>
      <c r="AW25" s="27">
        <f t="shared" si="16"/>
        <v>0</v>
      </c>
      <c r="AX25" s="27">
        <f t="shared" si="17"/>
        <v>0</v>
      </c>
      <c r="AZ25" s="27">
        <f t="shared" si="18"/>
        <v>0</v>
      </c>
      <c r="BA25" s="27">
        <f t="shared" si="19"/>
        <v>0</v>
      </c>
      <c r="BB25" s="27">
        <f t="shared" si="20"/>
        <v>0</v>
      </c>
      <c r="BC25" s="27">
        <f t="shared" si="21"/>
        <v>0</v>
      </c>
      <c r="BD25" s="27">
        <f t="shared" si="22"/>
        <v>0</v>
      </c>
      <c r="BE25" s="27">
        <f t="shared" si="23"/>
        <v>0</v>
      </c>
      <c r="BG25" s="27">
        <f t="shared" si="24"/>
        <v>0</v>
      </c>
      <c r="BN25" s="1"/>
    </row>
    <row r="26" spans="1:66" x14ac:dyDescent="0.2">
      <c r="A26" s="184">
        <f>'Wti-Prior'!A39</f>
        <v>37500</v>
      </c>
      <c r="B26" s="27">
        <f>'WTI_I-Prior'!I39</f>
        <v>231.64113500000002</v>
      </c>
      <c r="C26" s="27">
        <f>'WTI_I-Prior'!K39</f>
        <v>0</v>
      </c>
      <c r="D26" s="27">
        <f>'WTI_I-Prior'!L39</f>
        <v>0</v>
      </c>
      <c r="E26" s="27">
        <f>'WTI_I-Prior'!J39</f>
        <v>-310</v>
      </c>
      <c r="F26" s="27"/>
      <c r="G26" s="27">
        <f>'WTI_I-Prior'!B39</f>
        <v>-30.101860899999998</v>
      </c>
      <c r="H26" s="27">
        <f>'WTI_I-Prior'!D39</f>
        <v>0</v>
      </c>
      <c r="I26" s="272">
        <f>'WTI_I-Prior'!F39</f>
        <v>0</v>
      </c>
      <c r="J26" s="27">
        <f>'WTI_I-Prior'!E39</f>
        <v>0</v>
      </c>
      <c r="K26" s="27">
        <f>'WTI_I-Prior'!C39</f>
        <v>0</v>
      </c>
      <c r="L26" s="27"/>
      <c r="M26" s="27">
        <f>'WTI_II-Prior'!F39</f>
        <v>0</v>
      </c>
      <c r="N26" s="27">
        <f>'WTI_II-Prior'!G39</f>
        <v>0</v>
      </c>
      <c r="O26" s="27">
        <f>'WTI_II-Prior'!L39</f>
        <v>0</v>
      </c>
      <c r="P26" s="27">
        <f>'WTI_II-Prior'!J39</f>
        <v>0</v>
      </c>
      <c r="Q26" s="27">
        <f>'WTI_II-Prior'!B39</f>
        <v>0</v>
      </c>
      <c r="R26" s="27">
        <f>'WTI_II-Prior'!C39</f>
        <v>0</v>
      </c>
      <c r="T26" s="27">
        <f>'WTI_III-Prior'!H39</f>
        <v>-363.75602730000003</v>
      </c>
      <c r="U26" s="27">
        <f>'WTI_III-Prior'!I39</f>
        <v>400.75318590000001</v>
      </c>
      <c r="V26" s="27">
        <f>'WTI_III-Prior'!J39</f>
        <v>0</v>
      </c>
      <c r="W26" s="27">
        <f>'WTI_III-Prior'!B39</f>
        <v>0</v>
      </c>
      <c r="X26" s="27">
        <f>'WTI_III-Prior'!C39</f>
        <v>0</v>
      </c>
      <c r="Y26" s="27">
        <f>'WTI_III-Prior'!D39</f>
        <v>0</v>
      </c>
      <c r="AA26" s="27">
        <f t="shared" si="1"/>
        <v>-71.463567299999966</v>
      </c>
      <c r="AB26" s="253">
        <f>+'Daily Changes'!B22</f>
        <v>0</v>
      </c>
      <c r="AC26" s="253">
        <f>'Daily Changes'!G22</f>
        <v>0</v>
      </c>
      <c r="AD26" s="253">
        <f>'Daily Changes'!D22</f>
        <v>0</v>
      </c>
      <c r="AE26" s="253">
        <f>'Daily Changes'!E22*42</f>
        <v>0</v>
      </c>
      <c r="AF26" s="253">
        <f>'Daily Changes'!F22*42</f>
        <v>0</v>
      </c>
      <c r="AH26" s="27">
        <f t="shared" si="2"/>
        <v>0</v>
      </c>
      <c r="AI26" s="27">
        <f t="shared" si="3"/>
        <v>0</v>
      </c>
      <c r="AJ26" s="27">
        <f t="shared" si="4"/>
        <v>0</v>
      </c>
      <c r="AK26" s="27">
        <f t="shared" si="5"/>
        <v>0</v>
      </c>
      <c r="AL26" s="27">
        <f t="shared" si="6"/>
        <v>0</v>
      </c>
      <c r="AM26" s="27">
        <f t="shared" si="7"/>
        <v>0</v>
      </c>
      <c r="AN26" s="27">
        <f t="shared" si="8"/>
        <v>0</v>
      </c>
      <c r="AO26" s="27">
        <f t="shared" si="9"/>
        <v>0</v>
      </c>
      <c r="AP26" s="27">
        <f t="shared" si="10"/>
        <v>0</v>
      </c>
      <c r="AQ26" s="27">
        <f t="shared" si="11"/>
        <v>0</v>
      </c>
      <c r="AS26" s="27">
        <f t="shared" si="12"/>
        <v>0</v>
      </c>
      <c r="AT26" s="27">
        <f t="shared" si="13"/>
        <v>0</v>
      </c>
      <c r="AU26" s="27">
        <f t="shared" si="14"/>
        <v>0</v>
      </c>
      <c r="AV26" s="27">
        <f t="shared" si="15"/>
        <v>0</v>
      </c>
      <c r="AW26" s="27">
        <f t="shared" si="16"/>
        <v>0</v>
      </c>
      <c r="AX26" s="27">
        <f t="shared" si="17"/>
        <v>0</v>
      </c>
      <c r="AZ26" s="27">
        <f t="shared" si="18"/>
        <v>0</v>
      </c>
      <c r="BA26" s="27">
        <f t="shared" si="19"/>
        <v>0</v>
      </c>
      <c r="BB26" s="27">
        <f t="shared" si="20"/>
        <v>0</v>
      </c>
      <c r="BC26" s="27">
        <f t="shared" si="21"/>
        <v>0</v>
      </c>
      <c r="BD26" s="27">
        <f t="shared" si="22"/>
        <v>0</v>
      </c>
      <c r="BE26" s="27">
        <f t="shared" si="23"/>
        <v>0</v>
      </c>
      <c r="BG26" s="27">
        <f t="shared" si="24"/>
        <v>0</v>
      </c>
      <c r="BN26" s="1"/>
    </row>
    <row r="27" spans="1:66" x14ac:dyDescent="0.2">
      <c r="A27" s="184">
        <f>'Wti-Prior'!A40</f>
        <v>37530</v>
      </c>
      <c r="B27" s="27">
        <f>'WTI_I-Prior'!I40</f>
        <v>145.3066632</v>
      </c>
      <c r="C27" s="27">
        <f>'WTI_I-Prior'!K40</f>
        <v>0</v>
      </c>
      <c r="D27" s="27">
        <f>'WTI_I-Prior'!L40</f>
        <v>0</v>
      </c>
      <c r="E27" s="27">
        <f>'WTI_I-Prior'!J40</f>
        <v>-100</v>
      </c>
      <c r="F27" s="27"/>
      <c r="G27" s="27">
        <f>'WTI_I-Prior'!B40</f>
        <v>48.1199285</v>
      </c>
      <c r="H27" s="27">
        <f>'WTI_I-Prior'!D40</f>
        <v>0</v>
      </c>
      <c r="I27" s="272">
        <f>'WTI_I-Prior'!F40</f>
        <v>0</v>
      </c>
      <c r="J27" s="27">
        <f>'WTI_I-Prior'!E40</f>
        <v>0</v>
      </c>
      <c r="K27" s="27">
        <f>'WTI_I-Prior'!C40</f>
        <v>0</v>
      </c>
      <c r="L27" s="27"/>
      <c r="M27" s="27">
        <f>'WTI_II-Prior'!F40</f>
        <v>0</v>
      </c>
      <c r="N27" s="27">
        <f>'WTI_II-Prior'!G40</f>
        <v>0</v>
      </c>
      <c r="O27" s="27">
        <f>'WTI_II-Prior'!L40</f>
        <v>0</v>
      </c>
      <c r="P27" s="27">
        <f>'WTI_II-Prior'!J40</f>
        <v>0</v>
      </c>
      <c r="Q27" s="27">
        <f>'WTI_II-Prior'!B40</f>
        <v>0</v>
      </c>
      <c r="R27" s="27">
        <f>'WTI_II-Prior'!C40</f>
        <v>0</v>
      </c>
      <c r="T27" s="27">
        <f>'WTI_III-Prior'!H40</f>
        <v>-395.42004939999998</v>
      </c>
      <c r="U27" s="27">
        <f>'WTI_III-Prior'!I40</f>
        <v>451.35641020000003</v>
      </c>
      <c r="V27" s="27">
        <f>'WTI_III-Prior'!J40</f>
        <v>0</v>
      </c>
      <c r="W27" s="27">
        <f>'WTI_III-Prior'!B40</f>
        <v>0</v>
      </c>
      <c r="X27" s="27">
        <f>'WTI_III-Prior'!C40</f>
        <v>0</v>
      </c>
      <c r="Y27" s="27">
        <f>'WTI_III-Prior'!D40</f>
        <v>0</v>
      </c>
      <c r="AA27" s="27">
        <f t="shared" si="1"/>
        <v>149.36295250000006</v>
      </c>
      <c r="AB27" s="253">
        <f>+'Daily Changes'!B23</f>
        <v>0</v>
      </c>
      <c r="AC27" s="253">
        <f>'Daily Changes'!G23</f>
        <v>0</v>
      </c>
      <c r="AD27" s="253">
        <f>'Daily Changes'!D23</f>
        <v>0</v>
      </c>
      <c r="AE27" s="253">
        <f>'Daily Changes'!E23*42</f>
        <v>0</v>
      </c>
      <c r="AF27" s="253">
        <f>'Daily Changes'!F23*42</f>
        <v>0</v>
      </c>
      <c r="AH27" s="27">
        <f t="shared" si="2"/>
        <v>0</v>
      </c>
      <c r="AI27" s="27">
        <f t="shared" si="3"/>
        <v>0</v>
      </c>
      <c r="AJ27" s="27">
        <f t="shared" si="4"/>
        <v>0</v>
      </c>
      <c r="AK27" s="27">
        <f t="shared" si="5"/>
        <v>0</v>
      </c>
      <c r="AL27" s="27">
        <f t="shared" si="6"/>
        <v>0</v>
      </c>
      <c r="AM27" s="27">
        <f t="shared" si="7"/>
        <v>0</v>
      </c>
      <c r="AN27" s="27">
        <f t="shared" si="8"/>
        <v>0</v>
      </c>
      <c r="AO27" s="27">
        <f t="shared" si="9"/>
        <v>0</v>
      </c>
      <c r="AP27" s="27">
        <f t="shared" si="10"/>
        <v>0</v>
      </c>
      <c r="AQ27" s="27">
        <f t="shared" si="11"/>
        <v>0</v>
      </c>
      <c r="AS27" s="27">
        <f t="shared" si="12"/>
        <v>0</v>
      </c>
      <c r="AT27" s="27">
        <f t="shared" si="13"/>
        <v>0</v>
      </c>
      <c r="AU27" s="27">
        <f t="shared" si="14"/>
        <v>0</v>
      </c>
      <c r="AV27" s="27">
        <f t="shared" si="15"/>
        <v>0</v>
      </c>
      <c r="AW27" s="27">
        <f t="shared" si="16"/>
        <v>0</v>
      </c>
      <c r="AX27" s="27">
        <f t="shared" si="17"/>
        <v>0</v>
      </c>
      <c r="AZ27" s="27">
        <f t="shared" si="18"/>
        <v>0</v>
      </c>
      <c r="BA27" s="27">
        <f t="shared" si="19"/>
        <v>0</v>
      </c>
      <c r="BB27" s="27">
        <f t="shared" si="20"/>
        <v>0</v>
      </c>
      <c r="BC27" s="27">
        <f t="shared" si="21"/>
        <v>0</v>
      </c>
      <c r="BD27" s="27">
        <f t="shared" si="22"/>
        <v>0</v>
      </c>
      <c r="BE27" s="27">
        <f t="shared" si="23"/>
        <v>0</v>
      </c>
      <c r="BG27" s="27">
        <f t="shared" si="24"/>
        <v>0</v>
      </c>
      <c r="BN27" s="1"/>
    </row>
    <row r="28" spans="1:66" x14ac:dyDescent="0.2">
      <c r="A28" s="184">
        <f>'Wti-Prior'!A41</f>
        <v>37561</v>
      </c>
      <c r="B28" s="27">
        <f>'WTI_I-Prior'!I41</f>
        <v>171.28128620000001</v>
      </c>
      <c r="C28" s="27">
        <f>'WTI_I-Prior'!K41</f>
        <v>0</v>
      </c>
      <c r="D28" s="27">
        <f>'WTI_I-Prior'!L41</f>
        <v>0</v>
      </c>
      <c r="E28" s="27">
        <f>'WTI_I-Prior'!J41</f>
        <v>0</v>
      </c>
      <c r="F28" s="27"/>
      <c r="G28" s="27">
        <f>'WTI_I-Prior'!B41</f>
        <v>36.024293100000001</v>
      </c>
      <c r="H28" s="27">
        <f>'WTI_I-Prior'!D41</f>
        <v>0</v>
      </c>
      <c r="I28" s="272">
        <f>'WTI_I-Prior'!F41</f>
        <v>0</v>
      </c>
      <c r="J28" s="27">
        <f>'WTI_I-Prior'!E41</f>
        <v>0</v>
      </c>
      <c r="K28" s="27">
        <f>'WTI_I-Prior'!C41</f>
        <v>0</v>
      </c>
      <c r="L28" s="27"/>
      <c r="M28" s="27">
        <f>'WTI_II-Prior'!F41</f>
        <v>0</v>
      </c>
      <c r="N28" s="27">
        <f>'WTI_II-Prior'!G41</f>
        <v>0</v>
      </c>
      <c r="O28" s="27">
        <f>'WTI_II-Prior'!L41</f>
        <v>0</v>
      </c>
      <c r="P28" s="27">
        <f>'WTI_II-Prior'!J41</f>
        <v>0</v>
      </c>
      <c r="Q28" s="27">
        <f>'WTI_II-Prior'!B41</f>
        <v>0</v>
      </c>
      <c r="R28" s="27">
        <f>'WTI_II-Prior'!C41</f>
        <v>0</v>
      </c>
      <c r="T28" s="27">
        <f>'WTI_III-Prior'!H41</f>
        <v>-374.92745739999998</v>
      </c>
      <c r="U28" s="27">
        <f>'WTI_III-Prior'!I41</f>
        <v>425.07485839999998</v>
      </c>
      <c r="V28" s="27">
        <f>'WTI_III-Prior'!J41</f>
        <v>0</v>
      </c>
      <c r="W28" s="27">
        <f>'WTI_III-Prior'!B41</f>
        <v>0</v>
      </c>
      <c r="X28" s="27">
        <f>'WTI_III-Prior'!C41</f>
        <v>0</v>
      </c>
      <c r="Y28" s="27">
        <f>'WTI_III-Prior'!D41</f>
        <v>0</v>
      </c>
      <c r="AA28" s="27">
        <f t="shared" si="1"/>
        <v>257.45298030000004</v>
      </c>
      <c r="AB28" s="253">
        <f>+'Daily Changes'!B24</f>
        <v>0</v>
      </c>
      <c r="AC28" s="253">
        <f>'Daily Changes'!G24</f>
        <v>0</v>
      </c>
      <c r="AD28" s="253">
        <f>'Daily Changes'!D24</f>
        <v>0</v>
      </c>
      <c r="AE28" s="253">
        <f>'Daily Changes'!E24*42</f>
        <v>0</v>
      </c>
      <c r="AF28" s="253">
        <f>'Daily Changes'!F24*42</f>
        <v>0</v>
      </c>
      <c r="AH28" s="27">
        <f t="shared" si="2"/>
        <v>0</v>
      </c>
      <c r="AI28" s="27">
        <f t="shared" si="3"/>
        <v>0</v>
      </c>
      <c r="AJ28" s="27">
        <f t="shared" si="4"/>
        <v>0</v>
      </c>
      <c r="AK28" s="27">
        <f t="shared" si="5"/>
        <v>0</v>
      </c>
      <c r="AL28" s="27">
        <f t="shared" si="6"/>
        <v>0</v>
      </c>
      <c r="AM28" s="27">
        <f t="shared" si="7"/>
        <v>0</v>
      </c>
      <c r="AN28" s="27">
        <f t="shared" si="8"/>
        <v>0</v>
      </c>
      <c r="AO28" s="27">
        <f t="shared" si="9"/>
        <v>0</v>
      </c>
      <c r="AP28" s="27">
        <f t="shared" si="10"/>
        <v>0</v>
      </c>
      <c r="AQ28" s="27">
        <f t="shared" si="11"/>
        <v>0</v>
      </c>
      <c r="AS28" s="27">
        <f t="shared" si="12"/>
        <v>0</v>
      </c>
      <c r="AT28" s="27">
        <f t="shared" si="13"/>
        <v>0</v>
      </c>
      <c r="AU28" s="27">
        <f t="shared" si="14"/>
        <v>0</v>
      </c>
      <c r="AV28" s="27">
        <f t="shared" si="15"/>
        <v>0</v>
      </c>
      <c r="AW28" s="27">
        <f t="shared" si="16"/>
        <v>0</v>
      </c>
      <c r="AX28" s="27">
        <f t="shared" si="17"/>
        <v>0</v>
      </c>
      <c r="AZ28" s="27">
        <f t="shared" si="18"/>
        <v>0</v>
      </c>
      <c r="BA28" s="27">
        <f t="shared" si="19"/>
        <v>0</v>
      </c>
      <c r="BB28" s="27">
        <f t="shared" si="20"/>
        <v>0</v>
      </c>
      <c r="BC28" s="27">
        <f t="shared" si="21"/>
        <v>0</v>
      </c>
      <c r="BD28" s="27">
        <f t="shared" si="22"/>
        <v>0</v>
      </c>
      <c r="BE28" s="27">
        <f t="shared" si="23"/>
        <v>0</v>
      </c>
      <c r="BG28" s="27">
        <f t="shared" si="24"/>
        <v>0</v>
      </c>
      <c r="BN28" s="1"/>
    </row>
    <row r="29" spans="1:66" x14ac:dyDescent="0.2">
      <c r="A29" s="184">
        <f>'Wti-Prior'!A42</f>
        <v>37591</v>
      </c>
      <c r="B29" s="27">
        <f>'WTI_I-Prior'!I42</f>
        <v>400.09325670000004</v>
      </c>
      <c r="C29" s="27">
        <f>'WTI_I-Prior'!K42</f>
        <v>0</v>
      </c>
      <c r="D29" s="27">
        <f>'WTI_I-Prior'!L42</f>
        <v>0</v>
      </c>
      <c r="E29" s="27">
        <f>'WTI_I-Prior'!J42</f>
        <v>337</v>
      </c>
      <c r="F29" s="27"/>
      <c r="G29" s="27">
        <f>'WTI_I-Prior'!B42</f>
        <v>-224.33604349999999</v>
      </c>
      <c r="H29" s="27">
        <f>'WTI_I-Prior'!D42</f>
        <v>0</v>
      </c>
      <c r="I29" s="272">
        <f>'WTI_I-Prior'!F42</f>
        <v>0</v>
      </c>
      <c r="J29" s="27">
        <f>'WTI_I-Prior'!E42</f>
        <v>0</v>
      </c>
      <c r="K29" s="27">
        <f>'WTI_I-Prior'!C42</f>
        <v>0</v>
      </c>
      <c r="L29" s="27"/>
      <c r="M29" s="27">
        <f>'WTI_II-Prior'!F42</f>
        <v>0</v>
      </c>
      <c r="N29" s="27">
        <f>'WTI_II-Prior'!G42</f>
        <v>0</v>
      </c>
      <c r="O29" s="27">
        <f>'WTI_II-Prior'!L42</f>
        <v>0</v>
      </c>
      <c r="P29" s="27">
        <f>'WTI_II-Prior'!J42</f>
        <v>0</v>
      </c>
      <c r="Q29" s="27">
        <f>'WTI_II-Prior'!B42</f>
        <v>0</v>
      </c>
      <c r="R29" s="27">
        <f>'WTI_II-Prior'!C42</f>
        <v>0</v>
      </c>
      <c r="T29" s="27">
        <f>'WTI_III-Prior'!H42</f>
        <v>-386.6712278</v>
      </c>
      <c r="U29" s="27">
        <f>'WTI_III-Prior'!I42</f>
        <v>420.7588816</v>
      </c>
      <c r="V29" s="27">
        <f>'WTI_III-Prior'!J42</f>
        <v>0</v>
      </c>
      <c r="W29" s="27">
        <f>'WTI_III-Prior'!B42</f>
        <v>0</v>
      </c>
      <c r="X29" s="27">
        <f>'WTI_III-Prior'!C42</f>
        <v>0</v>
      </c>
      <c r="Y29" s="27">
        <f>'WTI_III-Prior'!D42</f>
        <v>0</v>
      </c>
      <c r="AA29" s="27">
        <f t="shared" si="1"/>
        <v>546.84486700000002</v>
      </c>
      <c r="AB29" s="253">
        <f>+'Daily Changes'!B25</f>
        <v>0</v>
      </c>
      <c r="AC29" s="253">
        <f>'Daily Changes'!G25</f>
        <v>0</v>
      </c>
      <c r="AD29" s="253">
        <f>'Daily Changes'!D25</f>
        <v>0</v>
      </c>
      <c r="AE29" s="253">
        <f>'Daily Changes'!E25*42</f>
        <v>0</v>
      </c>
      <c r="AF29" s="253">
        <f>'Daily Changes'!F25*42</f>
        <v>0</v>
      </c>
      <c r="AH29" s="27">
        <f t="shared" si="2"/>
        <v>0</v>
      </c>
      <c r="AI29" s="27">
        <f t="shared" si="3"/>
        <v>0</v>
      </c>
      <c r="AJ29" s="27">
        <f t="shared" si="4"/>
        <v>0</v>
      </c>
      <c r="AK29" s="27">
        <f t="shared" si="5"/>
        <v>0</v>
      </c>
      <c r="AL29" s="27">
        <f t="shared" si="6"/>
        <v>0</v>
      </c>
      <c r="AM29" s="27">
        <f t="shared" si="7"/>
        <v>0</v>
      </c>
      <c r="AN29" s="27">
        <f t="shared" si="8"/>
        <v>0</v>
      </c>
      <c r="AO29" s="27">
        <f t="shared" si="9"/>
        <v>0</v>
      </c>
      <c r="AP29" s="27">
        <f t="shared" si="10"/>
        <v>0</v>
      </c>
      <c r="AQ29" s="27">
        <f t="shared" si="11"/>
        <v>0</v>
      </c>
      <c r="AS29" s="27">
        <f t="shared" si="12"/>
        <v>0</v>
      </c>
      <c r="AT29" s="27">
        <f t="shared" si="13"/>
        <v>0</v>
      </c>
      <c r="AU29" s="27">
        <f t="shared" si="14"/>
        <v>0</v>
      </c>
      <c r="AV29" s="27">
        <f t="shared" si="15"/>
        <v>0</v>
      </c>
      <c r="AW29" s="27">
        <f t="shared" si="16"/>
        <v>0</v>
      </c>
      <c r="AX29" s="27">
        <f t="shared" si="17"/>
        <v>0</v>
      </c>
      <c r="AZ29" s="27">
        <f t="shared" si="18"/>
        <v>0</v>
      </c>
      <c r="BA29" s="27">
        <f t="shared" si="19"/>
        <v>0</v>
      </c>
      <c r="BB29" s="27">
        <f t="shared" si="20"/>
        <v>0</v>
      </c>
      <c r="BC29" s="27">
        <f t="shared" si="21"/>
        <v>0</v>
      </c>
      <c r="BD29" s="27">
        <f t="shared" si="22"/>
        <v>0</v>
      </c>
      <c r="BE29" s="27">
        <f t="shared" si="23"/>
        <v>0</v>
      </c>
      <c r="BG29" s="27">
        <f t="shared" si="24"/>
        <v>0</v>
      </c>
      <c r="BN29" s="1"/>
    </row>
    <row r="30" spans="1:66" x14ac:dyDescent="0.2">
      <c r="A30" s="184">
        <f>'Wti-Prior'!A43</f>
        <v>37622</v>
      </c>
      <c r="B30" s="27">
        <f>'WTI_I-Prior'!I43</f>
        <v>906.30842499999994</v>
      </c>
      <c r="C30" s="27">
        <f>'WTI_I-Prior'!K43</f>
        <v>0</v>
      </c>
      <c r="D30" s="27">
        <f>'WTI_I-Prior'!L43</f>
        <v>0</v>
      </c>
      <c r="E30" s="27">
        <f>'WTI_I-Prior'!J43</f>
        <v>-450</v>
      </c>
      <c r="F30" s="27"/>
      <c r="G30" s="27">
        <f>'WTI_I-Prior'!B43</f>
        <v>10.96175</v>
      </c>
      <c r="H30" s="27">
        <f>'WTI_I-Prior'!D43</f>
        <v>0</v>
      </c>
      <c r="I30" s="272">
        <f>'WTI_I-Prior'!F43</f>
        <v>0</v>
      </c>
      <c r="J30" s="27">
        <f>'WTI_I-Prior'!E43</f>
        <v>0</v>
      </c>
      <c r="K30" s="27">
        <f>'WTI_I-Prior'!C43</f>
        <v>0.92646479999999998</v>
      </c>
      <c r="L30" s="27"/>
      <c r="M30" s="27">
        <f>'WTI_II-Prior'!F43</f>
        <v>0</v>
      </c>
      <c r="N30" s="27">
        <f>'WTI_II-Prior'!G43</f>
        <v>0</v>
      </c>
      <c r="O30" s="27">
        <f>'WTI_II-Prior'!L43</f>
        <v>0</v>
      </c>
      <c r="P30" s="27">
        <f>'WTI_II-Prior'!J43</f>
        <v>0</v>
      </c>
      <c r="Q30" s="27">
        <f>'WTI_II-Prior'!B43</f>
        <v>0</v>
      </c>
      <c r="R30" s="27">
        <f>'WTI_II-Prior'!C43</f>
        <v>0</v>
      </c>
      <c r="T30" s="27">
        <f>'WTI_III-Prior'!H43</f>
        <v>-361.80330730000003</v>
      </c>
      <c r="U30" s="27">
        <f>'WTI_III-Prior'!I43</f>
        <v>441.4944314</v>
      </c>
      <c r="V30" s="27">
        <f>'WTI_III-Prior'!J43</f>
        <v>0</v>
      </c>
      <c r="W30" s="27">
        <f>'WTI_III-Prior'!B43</f>
        <v>0</v>
      </c>
      <c r="X30" s="27">
        <f>'WTI_III-Prior'!C43</f>
        <v>0</v>
      </c>
      <c r="Y30" s="27">
        <f>'WTI_III-Prior'!D43</f>
        <v>0</v>
      </c>
      <c r="AA30" s="27">
        <f t="shared" si="1"/>
        <v>547.88776389999998</v>
      </c>
      <c r="AB30" s="253">
        <f>+'Daily Changes'!B26</f>
        <v>0</v>
      </c>
      <c r="AC30" s="253">
        <f>'Daily Changes'!G26</f>
        <v>0</v>
      </c>
      <c r="AD30" s="253">
        <f>'Daily Changes'!D26</f>
        <v>0</v>
      </c>
      <c r="AE30" s="253">
        <f>'Daily Changes'!E26*42</f>
        <v>0</v>
      </c>
      <c r="AF30" s="253">
        <f>'Daily Changes'!F26*42</f>
        <v>0</v>
      </c>
      <c r="AH30" s="27">
        <f t="shared" si="2"/>
        <v>0</v>
      </c>
      <c r="AI30" s="27">
        <f t="shared" si="3"/>
        <v>0</v>
      </c>
      <c r="AJ30" s="27">
        <f t="shared" si="4"/>
        <v>0</v>
      </c>
      <c r="AK30" s="27">
        <f t="shared" si="5"/>
        <v>0</v>
      </c>
      <c r="AL30" s="27">
        <f t="shared" si="6"/>
        <v>0</v>
      </c>
      <c r="AM30" s="27">
        <f t="shared" si="7"/>
        <v>0</v>
      </c>
      <c r="AN30" s="27">
        <f t="shared" si="8"/>
        <v>0</v>
      </c>
      <c r="AO30" s="27">
        <f t="shared" si="9"/>
        <v>0</v>
      </c>
      <c r="AP30" s="27">
        <f t="shared" si="10"/>
        <v>0</v>
      </c>
      <c r="AQ30" s="27">
        <f t="shared" si="11"/>
        <v>0</v>
      </c>
      <c r="AS30" s="27">
        <f t="shared" si="12"/>
        <v>0</v>
      </c>
      <c r="AT30" s="27">
        <f t="shared" si="13"/>
        <v>0</v>
      </c>
      <c r="AU30" s="27">
        <f t="shared" si="14"/>
        <v>0</v>
      </c>
      <c r="AV30" s="27">
        <f t="shared" si="15"/>
        <v>0</v>
      </c>
      <c r="AW30" s="27">
        <f t="shared" si="16"/>
        <v>0</v>
      </c>
      <c r="AX30" s="27">
        <f t="shared" si="17"/>
        <v>0</v>
      </c>
      <c r="AZ30" s="27">
        <f t="shared" si="18"/>
        <v>0</v>
      </c>
      <c r="BA30" s="27">
        <f t="shared" si="19"/>
        <v>0</v>
      </c>
      <c r="BB30" s="27">
        <f t="shared" si="20"/>
        <v>0</v>
      </c>
      <c r="BC30" s="27">
        <f t="shared" si="21"/>
        <v>0</v>
      </c>
      <c r="BD30" s="27">
        <f t="shared" si="22"/>
        <v>0</v>
      </c>
      <c r="BE30" s="27">
        <f t="shared" si="23"/>
        <v>0</v>
      </c>
      <c r="BG30" s="27">
        <f t="shared" si="24"/>
        <v>0</v>
      </c>
      <c r="BN30" s="1"/>
    </row>
    <row r="31" spans="1:66" x14ac:dyDescent="0.2">
      <c r="A31" s="184">
        <f>'Wti-Prior'!A44</f>
        <v>37653</v>
      </c>
      <c r="B31" s="27">
        <f>'WTI_I-Prior'!I44</f>
        <v>-55.091529699999995</v>
      </c>
      <c r="C31" s="27">
        <f>'WTI_I-Prior'!K44</f>
        <v>0</v>
      </c>
      <c r="D31" s="27">
        <f>'WTI_I-Prior'!L44</f>
        <v>0</v>
      </c>
      <c r="E31" s="27">
        <f>'WTI_I-Prior'!J44</f>
        <v>0</v>
      </c>
      <c r="F31" s="27"/>
      <c r="G31" s="27">
        <f>'WTI_I-Prior'!B44</f>
        <v>31.099226399999999</v>
      </c>
      <c r="H31" s="27">
        <f>'WTI_I-Prior'!D44</f>
        <v>0</v>
      </c>
      <c r="I31" s="272">
        <f>'WTI_I-Prior'!F44</f>
        <v>0</v>
      </c>
      <c r="J31" s="27">
        <f>'WTI_I-Prior'!E44</f>
        <v>0</v>
      </c>
      <c r="K31" s="27">
        <f>'WTI_I-Prior'!C44</f>
        <v>0.92223599999999994</v>
      </c>
      <c r="L31" s="27"/>
      <c r="M31" s="27">
        <f>'WTI_II-Prior'!F44</f>
        <v>0</v>
      </c>
      <c r="N31" s="27">
        <f>'WTI_II-Prior'!G44</f>
        <v>0</v>
      </c>
      <c r="O31" s="27">
        <f>'WTI_II-Prior'!L44</f>
        <v>0</v>
      </c>
      <c r="P31" s="27">
        <f>'WTI_II-Prior'!J44</f>
        <v>0</v>
      </c>
      <c r="Q31" s="27">
        <f>'WTI_II-Prior'!B44</f>
        <v>0</v>
      </c>
      <c r="R31" s="27">
        <f>'WTI_II-Prior'!C44</f>
        <v>0</v>
      </c>
      <c r="T31" s="27">
        <f>'WTI_III-Prior'!H44</f>
        <v>-403.31203220000003</v>
      </c>
      <c r="U31" s="27">
        <f>'WTI_III-Prior'!I44</f>
        <v>397.31818959999998</v>
      </c>
      <c r="V31" s="27">
        <f>'WTI_III-Prior'!J44</f>
        <v>0</v>
      </c>
      <c r="W31" s="27">
        <f>'WTI_III-Prior'!B44</f>
        <v>0</v>
      </c>
      <c r="X31" s="27">
        <f>'WTI_III-Prior'!C44</f>
        <v>0</v>
      </c>
      <c r="Y31" s="27">
        <f>'WTI_III-Prior'!D44</f>
        <v>0</v>
      </c>
      <c r="AA31" s="27">
        <f t="shared" si="1"/>
        <v>-29.063909900000056</v>
      </c>
      <c r="AB31" s="253">
        <f>+'Daily Changes'!B27</f>
        <v>0</v>
      </c>
      <c r="AC31" s="253">
        <f>'Daily Changes'!G27</f>
        <v>0</v>
      </c>
      <c r="AD31" s="253">
        <f>'Daily Changes'!D27</f>
        <v>0</v>
      </c>
      <c r="AE31" s="253">
        <f>'Daily Changes'!E27*42</f>
        <v>0</v>
      </c>
      <c r="AF31" s="253">
        <f>'Daily Changes'!F27*42</f>
        <v>0</v>
      </c>
      <c r="AH31" s="27">
        <f t="shared" si="2"/>
        <v>0</v>
      </c>
      <c r="AI31" s="27">
        <f t="shared" si="3"/>
        <v>0</v>
      </c>
      <c r="AJ31" s="27">
        <f t="shared" si="4"/>
        <v>0</v>
      </c>
      <c r="AK31" s="27">
        <f t="shared" si="5"/>
        <v>0</v>
      </c>
      <c r="AL31" s="27">
        <f t="shared" si="6"/>
        <v>0</v>
      </c>
      <c r="AM31" s="27">
        <f t="shared" si="7"/>
        <v>0</v>
      </c>
      <c r="AN31" s="27">
        <f t="shared" si="8"/>
        <v>0</v>
      </c>
      <c r="AO31" s="27">
        <f t="shared" si="9"/>
        <v>0</v>
      </c>
      <c r="AP31" s="27">
        <f t="shared" si="10"/>
        <v>0</v>
      </c>
      <c r="AQ31" s="27">
        <f t="shared" si="11"/>
        <v>0</v>
      </c>
      <c r="AS31" s="27">
        <f t="shared" si="12"/>
        <v>0</v>
      </c>
      <c r="AT31" s="27">
        <f t="shared" si="13"/>
        <v>0</v>
      </c>
      <c r="AU31" s="27">
        <f t="shared" si="14"/>
        <v>0</v>
      </c>
      <c r="AV31" s="27">
        <f t="shared" si="15"/>
        <v>0</v>
      </c>
      <c r="AW31" s="27">
        <f t="shared" si="16"/>
        <v>0</v>
      </c>
      <c r="AX31" s="27">
        <f t="shared" si="17"/>
        <v>0</v>
      </c>
      <c r="AZ31" s="27">
        <f t="shared" si="18"/>
        <v>0</v>
      </c>
      <c r="BA31" s="27">
        <f t="shared" si="19"/>
        <v>0</v>
      </c>
      <c r="BB31" s="27">
        <f t="shared" si="20"/>
        <v>0</v>
      </c>
      <c r="BC31" s="27">
        <f t="shared" si="21"/>
        <v>0</v>
      </c>
      <c r="BD31" s="27">
        <f t="shared" si="22"/>
        <v>0</v>
      </c>
      <c r="BE31" s="27">
        <f t="shared" si="23"/>
        <v>0</v>
      </c>
      <c r="BG31" s="27">
        <f t="shared" si="24"/>
        <v>0</v>
      </c>
      <c r="BH31" s="27"/>
      <c r="BN31" s="1"/>
    </row>
    <row r="32" spans="1:66" x14ac:dyDescent="0.2">
      <c r="A32" s="184">
        <f>'Wti-Prior'!A45</f>
        <v>37681</v>
      </c>
      <c r="B32" s="27">
        <f>'WTI_I-Prior'!I45</f>
        <v>-12.524283199999985</v>
      </c>
      <c r="C32" s="27">
        <f>'WTI_I-Prior'!K45</f>
        <v>0</v>
      </c>
      <c r="D32" s="27">
        <f>'WTI_I-Prior'!L45</f>
        <v>0</v>
      </c>
      <c r="E32" s="27">
        <f>'WTI_I-Prior'!J45</f>
        <v>-150</v>
      </c>
      <c r="F32" s="27"/>
      <c r="G32" s="27">
        <f>'WTI_I-Prior'!B45</f>
        <v>36.311647399999998</v>
      </c>
      <c r="H32" s="27">
        <f>'WTI_I-Prior'!D45</f>
        <v>0</v>
      </c>
      <c r="I32" s="272">
        <f>'WTI_I-Prior'!F45</f>
        <v>0</v>
      </c>
      <c r="J32" s="27">
        <f>'WTI_I-Prior'!E45</f>
        <v>0</v>
      </c>
      <c r="K32" s="27">
        <f>'WTI_I-Prior'!C45</f>
        <v>0.918381</v>
      </c>
      <c r="L32" s="27"/>
      <c r="M32" s="27">
        <f>'WTI_II-Prior'!F45</f>
        <v>0</v>
      </c>
      <c r="N32" s="27">
        <f>'WTI_II-Prior'!G45</f>
        <v>0</v>
      </c>
      <c r="O32" s="27">
        <f>'WTI_II-Prior'!L45</f>
        <v>0</v>
      </c>
      <c r="P32" s="27">
        <f>'WTI_II-Prior'!J45</f>
        <v>0</v>
      </c>
      <c r="Q32" s="27">
        <f>'WTI_II-Prior'!B45</f>
        <v>0</v>
      </c>
      <c r="R32" s="27">
        <f>'WTI_II-Prior'!C45</f>
        <v>0</v>
      </c>
      <c r="T32" s="27">
        <f>'WTI_III-Prior'!H45</f>
        <v>-426.22038109999994</v>
      </c>
      <c r="U32" s="27">
        <f>'WTI_III-Prior'!I45</f>
        <v>422.93278050000004</v>
      </c>
      <c r="V32" s="27">
        <f>'WTI_III-Prior'!J45</f>
        <v>0</v>
      </c>
      <c r="W32" s="27">
        <f>'WTI_III-Prior'!B45</f>
        <v>0</v>
      </c>
      <c r="X32" s="27">
        <f>'WTI_III-Prior'!C45</f>
        <v>0</v>
      </c>
      <c r="Y32" s="27">
        <f>'WTI_III-Prior'!D45</f>
        <v>0</v>
      </c>
      <c r="AA32" s="27">
        <f t="shared" si="1"/>
        <v>-128.58185539999988</v>
      </c>
      <c r="AB32" s="253">
        <f>+'Daily Changes'!B28</f>
        <v>0</v>
      </c>
      <c r="AC32" s="253">
        <f>'Daily Changes'!G28</f>
        <v>0</v>
      </c>
      <c r="AD32" s="253">
        <f>'Daily Changes'!D28</f>
        <v>0</v>
      </c>
      <c r="AE32" s="253">
        <f>'Daily Changes'!E28*42</f>
        <v>0</v>
      </c>
      <c r="AF32" s="253">
        <f>'Daily Changes'!F28*42</f>
        <v>0</v>
      </c>
      <c r="AH32" s="27">
        <f t="shared" si="2"/>
        <v>0</v>
      </c>
      <c r="AI32" s="27">
        <f t="shared" si="3"/>
        <v>0</v>
      </c>
      <c r="AJ32" s="27">
        <f t="shared" si="4"/>
        <v>0</v>
      </c>
      <c r="AK32" s="27">
        <f t="shared" si="5"/>
        <v>0</v>
      </c>
      <c r="AL32" s="27">
        <f t="shared" si="6"/>
        <v>0</v>
      </c>
      <c r="AM32" s="27">
        <f t="shared" si="7"/>
        <v>0</v>
      </c>
      <c r="AN32" s="27">
        <f t="shared" si="8"/>
        <v>0</v>
      </c>
      <c r="AO32" s="27">
        <f t="shared" si="9"/>
        <v>0</v>
      </c>
      <c r="AP32" s="27">
        <f t="shared" si="10"/>
        <v>0</v>
      </c>
      <c r="AQ32" s="27">
        <f t="shared" si="11"/>
        <v>0</v>
      </c>
      <c r="AS32" s="27">
        <f t="shared" si="12"/>
        <v>0</v>
      </c>
      <c r="AT32" s="27">
        <f t="shared" si="13"/>
        <v>0</v>
      </c>
      <c r="AU32" s="27">
        <f t="shared" si="14"/>
        <v>0</v>
      </c>
      <c r="AV32" s="27">
        <f t="shared" si="15"/>
        <v>0</v>
      </c>
      <c r="AW32" s="27">
        <f t="shared" si="16"/>
        <v>0</v>
      </c>
      <c r="AX32" s="27">
        <f t="shared" si="17"/>
        <v>0</v>
      </c>
      <c r="AZ32" s="27">
        <f t="shared" si="18"/>
        <v>0</v>
      </c>
      <c r="BA32" s="27">
        <f t="shared" si="19"/>
        <v>0</v>
      </c>
      <c r="BB32" s="27">
        <f t="shared" si="20"/>
        <v>0</v>
      </c>
      <c r="BC32" s="27">
        <f t="shared" si="21"/>
        <v>0</v>
      </c>
      <c r="BD32" s="27">
        <f t="shared" si="22"/>
        <v>0</v>
      </c>
      <c r="BE32" s="27">
        <f t="shared" si="23"/>
        <v>0</v>
      </c>
      <c r="BG32" s="27">
        <f t="shared" si="24"/>
        <v>0</v>
      </c>
      <c r="BN32" s="1"/>
    </row>
    <row r="33" spans="1:66" x14ac:dyDescent="0.2">
      <c r="A33" s="184">
        <f>'Wti-Prior'!A46</f>
        <v>37712</v>
      </c>
      <c r="B33" s="27">
        <f>'WTI_I-Prior'!I46</f>
        <v>-120.33177670000001</v>
      </c>
      <c r="C33" s="27">
        <f>'WTI_I-Prior'!K46</f>
        <v>0</v>
      </c>
      <c r="D33" s="27">
        <f>'WTI_I-Prior'!L46</f>
        <v>0</v>
      </c>
      <c r="E33" s="27">
        <f>'WTI_I-Prior'!J46</f>
        <v>0</v>
      </c>
      <c r="F33" s="27"/>
      <c r="G33" s="27">
        <f>'WTI_I-Prior'!B46</f>
        <v>23.787715899999998</v>
      </c>
      <c r="H33" s="27">
        <f>'WTI_I-Prior'!D46</f>
        <v>0</v>
      </c>
      <c r="I33" s="272">
        <f>'WTI_I-Prior'!F46</f>
        <v>0</v>
      </c>
      <c r="J33" s="27">
        <f>'WTI_I-Prior'!E46</f>
        <v>0</v>
      </c>
      <c r="K33" s="27">
        <f>'WTI_I-Prior'!C46</f>
        <v>0.91411430000000005</v>
      </c>
      <c r="L33" s="27"/>
      <c r="M33" s="27">
        <f>'WTI_II-Prior'!F46</f>
        <v>0</v>
      </c>
      <c r="N33" s="27">
        <f>'WTI_II-Prior'!G46</f>
        <v>0</v>
      </c>
      <c r="O33" s="27">
        <f>'WTI_II-Prior'!L46</f>
        <v>0</v>
      </c>
      <c r="P33" s="27">
        <f>'WTI_II-Prior'!J46</f>
        <v>0</v>
      </c>
      <c r="Q33" s="27">
        <f>'WTI_II-Prior'!B46</f>
        <v>0</v>
      </c>
      <c r="R33" s="27">
        <f>'WTI_II-Prior'!C46</f>
        <v>0</v>
      </c>
      <c r="T33" s="27">
        <f>'WTI_III-Prior'!H46</f>
        <v>-391.46872610000003</v>
      </c>
      <c r="U33" s="27">
        <f>'WTI_III-Prior'!I46</f>
        <v>377.41020400000002</v>
      </c>
      <c r="V33" s="27">
        <f>'WTI_III-Prior'!J46</f>
        <v>0</v>
      </c>
      <c r="W33" s="27">
        <f>'WTI_III-Prior'!B46</f>
        <v>0</v>
      </c>
      <c r="X33" s="27">
        <f>'WTI_III-Prior'!C46</f>
        <v>0</v>
      </c>
      <c r="Y33" s="27">
        <f>'WTI_III-Prior'!D46</f>
        <v>0</v>
      </c>
      <c r="AA33" s="27">
        <f t="shared" si="1"/>
        <v>-109.68846860000002</v>
      </c>
      <c r="AB33" s="253">
        <f>+'Daily Changes'!B29</f>
        <v>0</v>
      </c>
      <c r="AC33" s="253">
        <f>'Daily Changes'!G29</f>
        <v>0</v>
      </c>
      <c r="AD33" s="253">
        <f>'Daily Changes'!D29</f>
        <v>0</v>
      </c>
      <c r="AE33" s="253">
        <f>'Daily Changes'!E29*42</f>
        <v>0</v>
      </c>
      <c r="AF33" s="253">
        <f>'Daily Changes'!F29*42</f>
        <v>0</v>
      </c>
      <c r="AH33" s="27">
        <f t="shared" si="2"/>
        <v>0</v>
      </c>
      <c r="AI33" s="27">
        <f t="shared" si="3"/>
        <v>0</v>
      </c>
      <c r="AJ33" s="27">
        <f t="shared" si="4"/>
        <v>0</v>
      </c>
      <c r="AK33" s="27">
        <f t="shared" si="5"/>
        <v>0</v>
      </c>
      <c r="AL33" s="27">
        <f t="shared" si="6"/>
        <v>0</v>
      </c>
      <c r="AM33" s="27">
        <f t="shared" si="7"/>
        <v>0</v>
      </c>
      <c r="AN33" s="27">
        <f t="shared" si="8"/>
        <v>0</v>
      </c>
      <c r="AO33" s="27">
        <f t="shared" si="9"/>
        <v>0</v>
      </c>
      <c r="AP33" s="27">
        <f t="shared" si="10"/>
        <v>0</v>
      </c>
      <c r="AQ33" s="27">
        <f t="shared" si="11"/>
        <v>0</v>
      </c>
      <c r="AS33" s="27">
        <f t="shared" si="12"/>
        <v>0</v>
      </c>
      <c r="AT33" s="27">
        <f t="shared" si="13"/>
        <v>0</v>
      </c>
      <c r="AU33" s="27">
        <f t="shared" si="14"/>
        <v>0</v>
      </c>
      <c r="AV33" s="27">
        <f t="shared" si="15"/>
        <v>0</v>
      </c>
      <c r="AW33" s="27">
        <f t="shared" si="16"/>
        <v>0</v>
      </c>
      <c r="AX33" s="27">
        <f t="shared" si="17"/>
        <v>0</v>
      </c>
      <c r="AZ33" s="27">
        <f t="shared" si="18"/>
        <v>0</v>
      </c>
      <c r="BA33" s="27">
        <f t="shared" si="19"/>
        <v>0</v>
      </c>
      <c r="BB33" s="27">
        <f t="shared" si="20"/>
        <v>0</v>
      </c>
      <c r="BC33" s="27">
        <f t="shared" si="21"/>
        <v>0</v>
      </c>
      <c r="BD33" s="27">
        <f t="shared" si="22"/>
        <v>0</v>
      </c>
      <c r="BE33" s="27">
        <f t="shared" si="23"/>
        <v>0</v>
      </c>
      <c r="BG33" s="27">
        <f t="shared" si="24"/>
        <v>0</v>
      </c>
      <c r="BN33" s="1"/>
    </row>
    <row r="34" spans="1:66" x14ac:dyDescent="0.2">
      <c r="A34" s="184">
        <f>'Wti-Prior'!A47</f>
        <v>37742</v>
      </c>
      <c r="B34" s="27">
        <f>'WTI_I-Prior'!I47</f>
        <v>-159.07909980000002</v>
      </c>
      <c r="C34" s="27">
        <f>'WTI_I-Prior'!K47</f>
        <v>0</v>
      </c>
      <c r="D34" s="27">
        <f>'WTI_I-Prior'!L47</f>
        <v>0</v>
      </c>
      <c r="E34" s="27">
        <f>'WTI_I-Prior'!J47</f>
        <v>0</v>
      </c>
      <c r="F34" s="27"/>
      <c r="G34" s="27">
        <f>'WTI_I-Prior'!B47</f>
        <v>82.031768</v>
      </c>
      <c r="H34" s="27">
        <f>'WTI_I-Prior'!D47</f>
        <v>0</v>
      </c>
      <c r="I34" s="272">
        <f>'WTI_I-Prior'!F47</f>
        <v>0</v>
      </c>
      <c r="J34" s="27">
        <f>'WTI_I-Prior'!E47</f>
        <v>0</v>
      </c>
      <c r="K34" s="27">
        <f>'WTI_I-Prior'!C47</f>
        <v>0.9100068</v>
      </c>
      <c r="L34" s="27"/>
      <c r="M34" s="27">
        <f>'WTI_II-Prior'!F47</f>
        <v>0</v>
      </c>
      <c r="N34" s="27">
        <f>'WTI_II-Prior'!G47</f>
        <v>0</v>
      </c>
      <c r="O34" s="27">
        <f>'WTI_II-Prior'!L47</f>
        <v>0</v>
      </c>
      <c r="P34" s="27">
        <f>'WTI_II-Prior'!J47</f>
        <v>0</v>
      </c>
      <c r="Q34" s="27">
        <f>'WTI_II-Prior'!B47</f>
        <v>0</v>
      </c>
      <c r="R34" s="27">
        <f>'WTI_II-Prior'!C47</f>
        <v>0</v>
      </c>
      <c r="T34" s="27">
        <f>'WTI_III-Prior'!H47</f>
        <v>-436.34541590000003</v>
      </c>
      <c r="U34" s="27">
        <f>'WTI_III-Prior'!I47</f>
        <v>390.81386939999999</v>
      </c>
      <c r="V34" s="27">
        <f>'WTI_III-Prior'!J47</f>
        <v>0</v>
      </c>
      <c r="W34" s="27">
        <f>'WTI_III-Prior'!B47</f>
        <v>0</v>
      </c>
      <c r="X34" s="27">
        <f>'WTI_III-Prior'!C47</f>
        <v>0</v>
      </c>
      <c r="Y34" s="27">
        <f>'WTI_III-Prior'!D47</f>
        <v>0</v>
      </c>
      <c r="AA34" s="27">
        <f t="shared" si="1"/>
        <v>-121.66887150000008</v>
      </c>
      <c r="AB34" s="253">
        <f>+'Daily Changes'!B30</f>
        <v>0</v>
      </c>
      <c r="AC34" s="253">
        <f>'Daily Changes'!G30</f>
        <v>0</v>
      </c>
      <c r="AD34" s="253">
        <f>'Daily Changes'!D30</f>
        <v>0</v>
      </c>
      <c r="AE34" s="253">
        <f>'Daily Changes'!E30*42</f>
        <v>0</v>
      </c>
      <c r="AF34" s="253">
        <f>'Daily Changes'!F30*42</f>
        <v>0</v>
      </c>
      <c r="AH34" s="27">
        <f t="shared" si="2"/>
        <v>0</v>
      </c>
      <c r="AI34" s="27">
        <f t="shared" si="3"/>
        <v>0</v>
      </c>
      <c r="AJ34" s="27">
        <f t="shared" si="4"/>
        <v>0</v>
      </c>
      <c r="AK34" s="27">
        <f t="shared" si="5"/>
        <v>0</v>
      </c>
      <c r="AL34" s="27">
        <f t="shared" si="6"/>
        <v>0</v>
      </c>
      <c r="AM34" s="27">
        <f t="shared" si="7"/>
        <v>0</v>
      </c>
      <c r="AN34" s="27">
        <f t="shared" si="8"/>
        <v>0</v>
      </c>
      <c r="AO34" s="27">
        <f t="shared" si="9"/>
        <v>0</v>
      </c>
      <c r="AP34" s="27">
        <f t="shared" si="10"/>
        <v>0</v>
      </c>
      <c r="AQ34" s="27">
        <f t="shared" si="11"/>
        <v>0</v>
      </c>
      <c r="AS34" s="27">
        <f t="shared" si="12"/>
        <v>0</v>
      </c>
      <c r="AT34" s="27">
        <f t="shared" si="13"/>
        <v>0</v>
      </c>
      <c r="AU34" s="27">
        <f t="shared" si="14"/>
        <v>0</v>
      </c>
      <c r="AV34" s="27">
        <f t="shared" si="15"/>
        <v>0</v>
      </c>
      <c r="AW34" s="27">
        <f t="shared" si="16"/>
        <v>0</v>
      </c>
      <c r="AX34" s="27">
        <f t="shared" si="17"/>
        <v>0</v>
      </c>
      <c r="AZ34" s="27">
        <f t="shared" si="18"/>
        <v>0</v>
      </c>
      <c r="BA34" s="27">
        <f t="shared" si="19"/>
        <v>0</v>
      </c>
      <c r="BB34" s="27">
        <f t="shared" si="20"/>
        <v>0</v>
      </c>
      <c r="BC34" s="27">
        <f t="shared" si="21"/>
        <v>0</v>
      </c>
      <c r="BD34" s="27">
        <f t="shared" si="22"/>
        <v>0</v>
      </c>
      <c r="BE34" s="27">
        <f t="shared" si="23"/>
        <v>0</v>
      </c>
      <c r="BG34" s="27">
        <f t="shared" si="24"/>
        <v>0</v>
      </c>
      <c r="BN34" s="1"/>
    </row>
    <row r="35" spans="1:66" x14ac:dyDescent="0.2">
      <c r="A35" s="184">
        <f>'Wti-Prior'!A48</f>
        <v>37773</v>
      </c>
      <c r="B35" s="27">
        <f>'WTI_I-Prior'!I48</f>
        <v>-602.96231999999998</v>
      </c>
      <c r="C35" s="27">
        <f>'WTI_I-Prior'!K48</f>
        <v>0</v>
      </c>
      <c r="D35" s="27">
        <f>'WTI_I-Prior'!L48</f>
        <v>0</v>
      </c>
      <c r="E35" s="27">
        <f>'WTI_I-Prior'!J48</f>
        <v>525</v>
      </c>
      <c r="F35" s="27"/>
      <c r="G35" s="27">
        <f>'WTI_I-Prior'!B48</f>
        <v>137.9334174</v>
      </c>
      <c r="H35" s="27">
        <f>'WTI_I-Prior'!D48</f>
        <v>0</v>
      </c>
      <c r="I35" s="272">
        <f>'WTI_I-Prior'!F48</f>
        <v>0</v>
      </c>
      <c r="J35" s="27">
        <f>'WTI_I-Prior'!E48</f>
        <v>0</v>
      </c>
      <c r="K35" s="27">
        <f>'WTI_I-Prior'!C48</f>
        <v>0.90573139999999996</v>
      </c>
      <c r="L35" s="27"/>
      <c r="M35" s="27">
        <f>'WTI_II-Prior'!F48</f>
        <v>0</v>
      </c>
      <c r="N35" s="27">
        <f>'WTI_II-Prior'!G48</f>
        <v>0</v>
      </c>
      <c r="O35" s="27">
        <f>'WTI_II-Prior'!L48</f>
        <v>0</v>
      </c>
      <c r="P35" s="27">
        <f>'WTI_II-Prior'!J48</f>
        <v>0</v>
      </c>
      <c r="Q35" s="27">
        <f>'WTI_II-Prior'!B48</f>
        <v>0</v>
      </c>
      <c r="R35" s="27">
        <f>'WTI_II-Prior'!C48</f>
        <v>0</v>
      </c>
      <c r="T35" s="27">
        <f>'WTI_III-Prior'!H48</f>
        <v>-264.43411409999999</v>
      </c>
      <c r="U35" s="27">
        <f>'WTI_III-Prior'!I48</f>
        <v>318.6695823</v>
      </c>
      <c r="V35" s="27">
        <f>'WTI_III-Prior'!J48</f>
        <v>0</v>
      </c>
      <c r="W35" s="27">
        <f>'WTI_III-Prior'!B48</f>
        <v>0</v>
      </c>
      <c r="X35" s="27">
        <f>'WTI_III-Prior'!C48</f>
        <v>0</v>
      </c>
      <c r="Y35" s="27">
        <f>'WTI_III-Prior'!D48</f>
        <v>0</v>
      </c>
      <c r="AA35" s="27">
        <f t="shared" si="1"/>
        <v>115.11229700000004</v>
      </c>
      <c r="AB35" s="253">
        <f>+'Daily Changes'!B31</f>
        <v>0</v>
      </c>
      <c r="AC35" s="253">
        <f>'Daily Changes'!G31</f>
        <v>0</v>
      </c>
      <c r="AD35" s="253">
        <f>'Daily Changes'!D31</f>
        <v>0</v>
      </c>
      <c r="AE35" s="253">
        <f>'Daily Changes'!E31*42</f>
        <v>0</v>
      </c>
      <c r="AF35" s="253">
        <f>'Daily Changes'!F31*42</f>
        <v>0</v>
      </c>
      <c r="AH35" s="27">
        <f t="shared" si="2"/>
        <v>0</v>
      </c>
      <c r="AI35" s="27">
        <f t="shared" si="3"/>
        <v>0</v>
      </c>
      <c r="AJ35" s="27">
        <f t="shared" si="4"/>
        <v>0</v>
      </c>
      <c r="AK35" s="27">
        <f t="shared" si="5"/>
        <v>0</v>
      </c>
      <c r="AL35" s="27">
        <f t="shared" si="6"/>
        <v>0</v>
      </c>
      <c r="AM35" s="27">
        <f t="shared" si="7"/>
        <v>0</v>
      </c>
      <c r="AN35" s="27">
        <f t="shared" si="8"/>
        <v>0</v>
      </c>
      <c r="AO35" s="27">
        <f t="shared" si="9"/>
        <v>0</v>
      </c>
      <c r="AP35" s="27">
        <f t="shared" si="10"/>
        <v>0</v>
      </c>
      <c r="AQ35" s="27">
        <f t="shared" si="11"/>
        <v>0</v>
      </c>
      <c r="AS35" s="27">
        <f t="shared" si="12"/>
        <v>0</v>
      </c>
      <c r="AT35" s="27">
        <f t="shared" si="13"/>
        <v>0</v>
      </c>
      <c r="AU35" s="27">
        <f t="shared" si="14"/>
        <v>0</v>
      </c>
      <c r="AV35" s="27">
        <f t="shared" si="15"/>
        <v>0</v>
      </c>
      <c r="AW35" s="27">
        <f t="shared" si="16"/>
        <v>0</v>
      </c>
      <c r="AX35" s="27">
        <f t="shared" si="17"/>
        <v>0</v>
      </c>
      <c r="AZ35" s="27">
        <f t="shared" si="18"/>
        <v>0</v>
      </c>
      <c r="BA35" s="27">
        <f t="shared" si="19"/>
        <v>0</v>
      </c>
      <c r="BB35" s="27">
        <f t="shared" si="20"/>
        <v>0</v>
      </c>
      <c r="BC35" s="27">
        <f t="shared" si="21"/>
        <v>0</v>
      </c>
      <c r="BD35" s="27">
        <f t="shared" si="22"/>
        <v>0</v>
      </c>
      <c r="BE35" s="27">
        <f t="shared" si="23"/>
        <v>0</v>
      </c>
      <c r="BG35" s="27">
        <f t="shared" si="24"/>
        <v>0</v>
      </c>
      <c r="BN35" s="1"/>
    </row>
    <row r="36" spans="1:66" x14ac:dyDescent="0.2">
      <c r="A36" s="184">
        <f>'Wti-Prior'!A49</f>
        <v>37803</v>
      </c>
      <c r="B36" s="27">
        <f>'WTI_I-Prior'!I49</f>
        <v>-228.76847649999999</v>
      </c>
      <c r="C36" s="27">
        <f>'WTI_I-Prior'!K49</f>
        <v>0</v>
      </c>
      <c r="D36" s="27">
        <f>'WTI_I-Prior'!L49</f>
        <v>0</v>
      </c>
      <c r="E36" s="27">
        <f>'WTI_I-Prior'!J49</f>
        <v>0</v>
      </c>
      <c r="F36" s="27"/>
      <c r="G36" s="27">
        <f>'WTI_I-Prior'!B49</f>
        <v>91.714975899999999</v>
      </c>
      <c r="H36" s="27">
        <f>'WTI_I-Prior'!D49</f>
        <v>0</v>
      </c>
      <c r="I36" s="272">
        <f>'WTI_I-Prior'!F49</f>
        <v>0</v>
      </c>
      <c r="J36" s="27">
        <f>'WTI_I-Prior'!E49</f>
        <v>0</v>
      </c>
      <c r="K36" s="27">
        <f>'WTI_I-Prior'!C49</f>
        <v>0.90158389999999999</v>
      </c>
      <c r="L36" s="27"/>
      <c r="M36" s="27">
        <f>'WTI_II-Prior'!F49</f>
        <v>0</v>
      </c>
      <c r="N36" s="27">
        <f>'WTI_II-Prior'!G49</f>
        <v>0</v>
      </c>
      <c r="O36" s="27">
        <f>'WTI_II-Prior'!L49</f>
        <v>0</v>
      </c>
      <c r="P36" s="27">
        <f>'WTI_II-Prior'!J49</f>
        <v>0</v>
      </c>
      <c r="Q36" s="27">
        <f>'WTI_II-Prior'!B49</f>
        <v>0</v>
      </c>
      <c r="R36" s="27">
        <f>'WTI_II-Prior'!C49</f>
        <v>0</v>
      </c>
      <c r="T36" s="27">
        <f>'WTI_III-Prior'!H49</f>
        <v>-428.85483039999997</v>
      </c>
      <c r="U36" s="27">
        <f>'WTI_III-Prior'!I49</f>
        <v>384.57188659999997</v>
      </c>
      <c r="V36" s="27">
        <f>'WTI_III-Prior'!J49</f>
        <v>0</v>
      </c>
      <c r="W36" s="27">
        <f>'WTI_III-Prior'!B49</f>
        <v>0</v>
      </c>
      <c r="X36" s="27">
        <f>'WTI_III-Prior'!C49</f>
        <v>0</v>
      </c>
      <c r="Y36" s="27">
        <f>'WTI_III-Prior'!D49</f>
        <v>0</v>
      </c>
      <c r="AA36" s="27">
        <f t="shared" si="1"/>
        <v>-180.43486050000001</v>
      </c>
      <c r="AB36" s="253">
        <f>+'Daily Changes'!B32</f>
        <v>0</v>
      </c>
      <c r="AC36" s="253">
        <f>'Daily Changes'!G32</f>
        <v>0</v>
      </c>
      <c r="AD36" s="253">
        <f>'Daily Changes'!D32</f>
        <v>0</v>
      </c>
      <c r="AE36" s="253">
        <f>'Daily Changes'!E32*42</f>
        <v>0</v>
      </c>
      <c r="AF36" s="253">
        <f>'Daily Changes'!F32*42</f>
        <v>0</v>
      </c>
      <c r="AH36" s="27">
        <f t="shared" si="2"/>
        <v>0</v>
      </c>
      <c r="AI36" s="27">
        <f t="shared" si="3"/>
        <v>0</v>
      </c>
      <c r="AJ36" s="27">
        <f t="shared" si="4"/>
        <v>0</v>
      </c>
      <c r="AK36" s="27">
        <f t="shared" si="5"/>
        <v>0</v>
      </c>
      <c r="AL36" s="27">
        <f t="shared" si="6"/>
        <v>0</v>
      </c>
      <c r="AM36" s="27">
        <f t="shared" si="7"/>
        <v>0</v>
      </c>
      <c r="AN36" s="27">
        <f t="shared" si="8"/>
        <v>0</v>
      </c>
      <c r="AO36" s="27">
        <f t="shared" si="9"/>
        <v>0</v>
      </c>
      <c r="AP36" s="27">
        <f t="shared" si="10"/>
        <v>0</v>
      </c>
      <c r="AQ36" s="27">
        <f t="shared" si="11"/>
        <v>0</v>
      </c>
      <c r="AS36" s="27">
        <f t="shared" si="12"/>
        <v>0</v>
      </c>
      <c r="AT36" s="27">
        <f t="shared" si="13"/>
        <v>0</v>
      </c>
      <c r="AU36" s="27">
        <f t="shared" si="14"/>
        <v>0</v>
      </c>
      <c r="AV36" s="27">
        <f t="shared" si="15"/>
        <v>0</v>
      </c>
      <c r="AW36" s="27">
        <f t="shared" si="16"/>
        <v>0</v>
      </c>
      <c r="AX36" s="27">
        <f t="shared" si="17"/>
        <v>0</v>
      </c>
      <c r="AZ36" s="27">
        <f t="shared" si="18"/>
        <v>0</v>
      </c>
      <c r="BA36" s="27">
        <f t="shared" si="19"/>
        <v>0</v>
      </c>
      <c r="BB36" s="27">
        <f t="shared" si="20"/>
        <v>0</v>
      </c>
      <c r="BC36" s="27">
        <f t="shared" si="21"/>
        <v>0</v>
      </c>
      <c r="BD36" s="27">
        <f t="shared" si="22"/>
        <v>0</v>
      </c>
      <c r="BE36" s="27">
        <f t="shared" si="23"/>
        <v>0</v>
      </c>
      <c r="BG36" s="27">
        <f t="shared" si="24"/>
        <v>0</v>
      </c>
      <c r="BN36" s="1"/>
    </row>
    <row r="37" spans="1:66" x14ac:dyDescent="0.2">
      <c r="A37" s="184">
        <f>'Wti-Prior'!A50</f>
        <v>37834</v>
      </c>
      <c r="B37" s="27">
        <f>'WTI_I-Prior'!I50</f>
        <v>-216.04363509999999</v>
      </c>
      <c r="C37" s="27">
        <f>'WTI_I-Prior'!K50</f>
        <v>0</v>
      </c>
      <c r="D37" s="27">
        <f>'WTI_I-Prior'!L50</f>
        <v>0</v>
      </c>
      <c r="E37" s="27">
        <f>'WTI_I-Prior'!J50</f>
        <v>0</v>
      </c>
      <c r="F37" s="27"/>
      <c r="G37" s="27">
        <f>'WTI_I-Prior'!B50</f>
        <v>91.210070599999995</v>
      </c>
      <c r="H37" s="27">
        <f>'WTI_I-Prior'!D50</f>
        <v>0</v>
      </c>
      <c r="I37" s="272">
        <f>'WTI_I-Prior'!F50</f>
        <v>0</v>
      </c>
      <c r="J37" s="27">
        <f>'WTI_I-Prior'!E50</f>
        <v>0</v>
      </c>
      <c r="K37" s="27">
        <f>'WTI_I-Prior'!C50</f>
        <v>0.89729840000000005</v>
      </c>
      <c r="L37" s="27"/>
      <c r="M37" s="27">
        <f>'WTI_II-Prior'!F50</f>
        <v>0</v>
      </c>
      <c r="N37" s="27">
        <f>'WTI_II-Prior'!G50</f>
        <v>0</v>
      </c>
      <c r="O37" s="27">
        <f>'WTI_II-Prior'!L50</f>
        <v>0</v>
      </c>
      <c r="P37" s="27">
        <f>'WTI_II-Prior'!J50</f>
        <v>0</v>
      </c>
      <c r="Q37" s="27">
        <f>'WTI_II-Prior'!B50</f>
        <v>0</v>
      </c>
      <c r="R37" s="27">
        <f>'WTI_II-Prior'!C50</f>
        <v>0</v>
      </c>
      <c r="T37" s="27">
        <f>'WTI_III-Prior'!H50</f>
        <v>-392.71683860000002</v>
      </c>
      <c r="U37" s="27">
        <f>'WTI_III-Prior'!I50</f>
        <v>345.82397580000003</v>
      </c>
      <c r="V37" s="27">
        <f>'WTI_III-Prior'!J50</f>
        <v>0</v>
      </c>
      <c r="W37" s="27">
        <f>'WTI_III-Prior'!B50</f>
        <v>0</v>
      </c>
      <c r="X37" s="27">
        <f>'WTI_III-Prior'!C50</f>
        <v>0</v>
      </c>
      <c r="Y37" s="27">
        <f>'WTI_III-Prior'!D50</f>
        <v>0</v>
      </c>
      <c r="AA37" s="27">
        <f t="shared" si="1"/>
        <v>-170.82912889999994</v>
      </c>
      <c r="AB37" s="253">
        <f>+'Daily Changes'!B33</f>
        <v>0</v>
      </c>
      <c r="AC37" s="253">
        <f>'Daily Changes'!G33</f>
        <v>0</v>
      </c>
      <c r="AD37" s="253">
        <f>'Daily Changes'!D33</f>
        <v>0</v>
      </c>
      <c r="AE37" s="253">
        <f>'Daily Changes'!E33*42</f>
        <v>0</v>
      </c>
      <c r="AF37" s="253">
        <f>'Daily Changes'!F33*42</f>
        <v>0</v>
      </c>
      <c r="AH37" s="27">
        <f t="shared" si="2"/>
        <v>0</v>
      </c>
      <c r="AI37" s="27">
        <f t="shared" si="3"/>
        <v>0</v>
      </c>
      <c r="AJ37" s="27">
        <f t="shared" si="4"/>
        <v>0</v>
      </c>
      <c r="AK37" s="27">
        <f t="shared" si="5"/>
        <v>0</v>
      </c>
      <c r="AL37" s="27">
        <f t="shared" si="6"/>
        <v>0</v>
      </c>
      <c r="AM37" s="27">
        <f t="shared" si="7"/>
        <v>0</v>
      </c>
      <c r="AN37" s="27">
        <f t="shared" si="8"/>
        <v>0</v>
      </c>
      <c r="AO37" s="27">
        <f t="shared" si="9"/>
        <v>0</v>
      </c>
      <c r="AP37" s="27">
        <f t="shared" si="10"/>
        <v>0</v>
      </c>
      <c r="AQ37" s="27">
        <f t="shared" si="11"/>
        <v>0</v>
      </c>
      <c r="AS37" s="27">
        <f t="shared" si="12"/>
        <v>0</v>
      </c>
      <c r="AT37" s="27">
        <f t="shared" si="13"/>
        <v>0</v>
      </c>
      <c r="AU37" s="27">
        <f t="shared" si="14"/>
        <v>0</v>
      </c>
      <c r="AV37" s="27">
        <f t="shared" si="15"/>
        <v>0</v>
      </c>
      <c r="AW37" s="27">
        <f t="shared" si="16"/>
        <v>0</v>
      </c>
      <c r="AX37" s="27">
        <f t="shared" si="17"/>
        <v>0</v>
      </c>
      <c r="AZ37" s="27">
        <f t="shared" si="18"/>
        <v>0</v>
      </c>
      <c r="BA37" s="27">
        <f t="shared" si="19"/>
        <v>0</v>
      </c>
      <c r="BB37" s="27">
        <f t="shared" si="20"/>
        <v>0</v>
      </c>
      <c r="BC37" s="27">
        <f t="shared" si="21"/>
        <v>0</v>
      </c>
      <c r="BD37" s="27">
        <f t="shared" si="22"/>
        <v>0</v>
      </c>
      <c r="BE37" s="27">
        <f t="shared" si="23"/>
        <v>0</v>
      </c>
      <c r="BG37" s="27">
        <f t="shared" si="24"/>
        <v>0</v>
      </c>
      <c r="BN37" s="1"/>
    </row>
    <row r="38" spans="1:66" x14ac:dyDescent="0.2">
      <c r="A38" s="184">
        <f>'Wti-Prior'!A51</f>
        <v>37865</v>
      </c>
      <c r="B38" s="27">
        <f>'WTI_I-Prior'!I51</f>
        <v>-424.18454980000001</v>
      </c>
      <c r="C38" s="27">
        <f>'WTI_I-Prior'!K51</f>
        <v>0</v>
      </c>
      <c r="D38" s="27">
        <f>'WTI_I-Prior'!L51</f>
        <v>0</v>
      </c>
      <c r="E38" s="27">
        <f>'WTI_I-Prior'!J51</f>
        <v>0</v>
      </c>
      <c r="F38" s="27"/>
      <c r="G38" s="27">
        <f>'WTI_I-Prior'!B51</f>
        <v>80.523587800000001</v>
      </c>
      <c r="H38" s="27">
        <f>'WTI_I-Prior'!D51</f>
        <v>0</v>
      </c>
      <c r="I38" s="272">
        <f>'WTI_I-Prior'!F51</f>
        <v>0</v>
      </c>
      <c r="J38" s="27">
        <f>'WTI_I-Prior'!E51</f>
        <v>0</v>
      </c>
      <c r="K38" s="27">
        <f>'WTI_I-Prior'!C51</f>
        <v>0.89298650000000002</v>
      </c>
      <c r="L38" s="27"/>
      <c r="M38" s="27">
        <f>'WTI_II-Prior'!F51</f>
        <v>0</v>
      </c>
      <c r="N38" s="27">
        <f>'WTI_II-Prior'!G51</f>
        <v>0</v>
      </c>
      <c r="O38" s="27">
        <f>'WTI_II-Prior'!L51</f>
        <v>0</v>
      </c>
      <c r="P38" s="27">
        <f>'WTI_II-Prior'!J51</f>
        <v>0</v>
      </c>
      <c r="Q38" s="27">
        <f>'WTI_II-Prior'!B51</f>
        <v>0</v>
      </c>
      <c r="R38" s="27">
        <f>'WTI_II-Prior'!C51</f>
        <v>0</v>
      </c>
      <c r="T38" s="27">
        <f>'WTI_III-Prior'!H51</f>
        <v>-199.30742389999997</v>
      </c>
      <c r="U38" s="27">
        <f>'WTI_III-Prior'!I51</f>
        <v>354.46215699999999</v>
      </c>
      <c r="V38" s="27">
        <f>'WTI_III-Prior'!J51</f>
        <v>0</v>
      </c>
      <c r="W38" s="27">
        <f>'WTI_III-Prior'!B51</f>
        <v>0</v>
      </c>
      <c r="X38" s="27">
        <f>'WTI_III-Prior'!C51</f>
        <v>0</v>
      </c>
      <c r="Y38" s="27">
        <f>'WTI_III-Prior'!D51</f>
        <v>0</v>
      </c>
      <c r="AA38" s="27">
        <f t="shared" si="1"/>
        <v>-187.61324240000005</v>
      </c>
      <c r="AB38" s="253">
        <f>+'Daily Changes'!B34</f>
        <v>0</v>
      </c>
      <c r="AC38" s="253">
        <f>'Daily Changes'!G34</f>
        <v>0</v>
      </c>
      <c r="AD38" s="253">
        <f>'Daily Changes'!D34</f>
        <v>0</v>
      </c>
      <c r="AE38" s="253">
        <f>'Daily Changes'!E34*42</f>
        <v>0</v>
      </c>
      <c r="AF38" s="253">
        <f>'Daily Changes'!F34*42</f>
        <v>0</v>
      </c>
      <c r="AH38" s="27">
        <f t="shared" si="2"/>
        <v>0</v>
      </c>
      <c r="AI38" s="27">
        <f t="shared" si="3"/>
        <v>0</v>
      </c>
      <c r="AJ38" s="27">
        <f t="shared" si="4"/>
        <v>0</v>
      </c>
      <c r="AK38" s="27">
        <f t="shared" si="5"/>
        <v>0</v>
      </c>
      <c r="AL38" s="27">
        <f t="shared" si="6"/>
        <v>0</v>
      </c>
      <c r="AM38" s="27">
        <f t="shared" si="7"/>
        <v>0</v>
      </c>
      <c r="AN38" s="27">
        <f t="shared" si="8"/>
        <v>0</v>
      </c>
      <c r="AO38" s="27">
        <f t="shared" si="9"/>
        <v>0</v>
      </c>
      <c r="AP38" s="27">
        <f t="shared" si="10"/>
        <v>0</v>
      </c>
      <c r="AQ38" s="27">
        <f t="shared" si="11"/>
        <v>0</v>
      </c>
      <c r="AS38" s="27">
        <f t="shared" si="12"/>
        <v>0</v>
      </c>
      <c r="AT38" s="27">
        <f t="shared" si="13"/>
        <v>0</v>
      </c>
      <c r="AU38" s="27">
        <f t="shared" si="14"/>
        <v>0</v>
      </c>
      <c r="AV38" s="27">
        <f t="shared" si="15"/>
        <v>0</v>
      </c>
      <c r="AW38" s="27">
        <f t="shared" si="16"/>
        <v>0</v>
      </c>
      <c r="AX38" s="27">
        <f t="shared" si="17"/>
        <v>0</v>
      </c>
      <c r="AZ38" s="27">
        <f t="shared" si="18"/>
        <v>0</v>
      </c>
      <c r="BA38" s="27">
        <f t="shared" si="19"/>
        <v>0</v>
      </c>
      <c r="BB38" s="27">
        <f t="shared" si="20"/>
        <v>0</v>
      </c>
      <c r="BC38" s="27">
        <f t="shared" si="21"/>
        <v>0</v>
      </c>
      <c r="BD38" s="27">
        <f t="shared" si="22"/>
        <v>0</v>
      </c>
      <c r="BE38" s="27">
        <f t="shared" si="23"/>
        <v>0</v>
      </c>
      <c r="BG38" s="27">
        <f t="shared" si="24"/>
        <v>0</v>
      </c>
      <c r="BN38" s="1"/>
    </row>
    <row r="39" spans="1:66" x14ac:dyDescent="0.2">
      <c r="A39" s="184">
        <f>'Wti-Prior'!A52</f>
        <v>37895</v>
      </c>
      <c r="B39" s="27">
        <f>'WTI_I-Prior'!I52</f>
        <v>-234.80911079999998</v>
      </c>
      <c r="C39" s="27">
        <f>'WTI_I-Prior'!K52</f>
        <v>0</v>
      </c>
      <c r="D39" s="27">
        <f>'WTI_I-Prior'!L52</f>
        <v>0</v>
      </c>
      <c r="E39" s="27">
        <f>'WTI_I-Prior'!J52</f>
        <v>0</v>
      </c>
      <c r="F39" s="27"/>
      <c r="G39" s="27">
        <f>'WTI_I-Prior'!B52</f>
        <v>113.02957790000001</v>
      </c>
      <c r="H39" s="27">
        <f>'WTI_I-Prior'!D52</f>
        <v>0</v>
      </c>
      <c r="I39" s="272">
        <f>'WTI_I-Prior'!F52</f>
        <v>0</v>
      </c>
      <c r="J39" s="27">
        <f>'WTI_I-Prior'!E52</f>
        <v>0</v>
      </c>
      <c r="K39" s="27">
        <f>'WTI_I-Prior'!C52</f>
        <v>0.88881779999999999</v>
      </c>
      <c r="L39" s="27"/>
      <c r="M39" s="27">
        <f>'WTI_II-Prior'!F52</f>
        <v>0</v>
      </c>
      <c r="N39" s="27">
        <f>'WTI_II-Prior'!G52</f>
        <v>0</v>
      </c>
      <c r="O39" s="27">
        <f>'WTI_II-Prior'!L52</f>
        <v>0</v>
      </c>
      <c r="P39" s="27">
        <f>'WTI_II-Prior'!J52</f>
        <v>0</v>
      </c>
      <c r="Q39" s="27">
        <f>'WTI_II-Prior'!B52</f>
        <v>0</v>
      </c>
      <c r="R39" s="27">
        <f>'WTI_II-Prior'!C52</f>
        <v>0</v>
      </c>
      <c r="T39" s="27">
        <f>'WTI_III-Prior'!H52</f>
        <v>-412.48364989999999</v>
      </c>
      <c r="U39" s="27">
        <f>'WTI_III-Prior'!I52</f>
        <v>378.14926000000003</v>
      </c>
      <c r="V39" s="27">
        <f>'WTI_III-Prior'!J52</f>
        <v>0</v>
      </c>
      <c r="W39" s="27">
        <f>'WTI_III-Prior'!B52</f>
        <v>0</v>
      </c>
      <c r="X39" s="27">
        <f>'WTI_III-Prior'!C52</f>
        <v>0</v>
      </c>
      <c r="Y39" s="27">
        <f>'WTI_III-Prior'!D52</f>
        <v>0</v>
      </c>
      <c r="AA39" s="27">
        <f t="shared" si="1"/>
        <v>-155.22510499999999</v>
      </c>
      <c r="AB39" s="253">
        <f>+'Daily Changes'!B35</f>
        <v>0</v>
      </c>
      <c r="AC39" s="253">
        <f>'Daily Changes'!G35</f>
        <v>0</v>
      </c>
      <c r="AD39" s="253">
        <f>'Daily Changes'!D35</f>
        <v>0</v>
      </c>
      <c r="AE39" s="253">
        <f>'Daily Changes'!E35*42</f>
        <v>0</v>
      </c>
      <c r="AF39" s="253">
        <f>'Daily Changes'!F35*42</f>
        <v>0</v>
      </c>
      <c r="AH39" s="27">
        <f t="shared" ref="AH39:AH70" si="25">$AB39*B39*1000</f>
        <v>0</v>
      </c>
      <c r="AI39" s="27">
        <f t="shared" ref="AI39:AI70" si="26">$AB39*C39*1000</f>
        <v>0</v>
      </c>
      <c r="AJ39" s="27">
        <f t="shared" ref="AJ39:AJ70" si="27">$AB39*D39*1000</f>
        <v>0</v>
      </c>
      <c r="AK39" s="27">
        <f t="shared" ref="AK39:AK70" si="28">$AB39*E39*1000</f>
        <v>0</v>
      </c>
      <c r="AL39" s="27">
        <f t="shared" ref="AL39:AL70" si="29">$AC39*F39*1000</f>
        <v>0</v>
      </c>
      <c r="AM39" s="27">
        <f t="shared" ref="AM39:AM70" si="30">G39*$AD39*1000</f>
        <v>0</v>
      </c>
      <c r="AN39" s="27">
        <f t="shared" ref="AN39:AN70" si="31">H39*$AD39*1000</f>
        <v>0</v>
      </c>
      <c r="AO39" s="27">
        <f t="shared" ref="AO39:AO70" si="32">I39*$AD39*1000</f>
        <v>0</v>
      </c>
      <c r="AP39" s="27">
        <f t="shared" ref="AP39:AP70" si="33">J39*$AD39*1000</f>
        <v>0</v>
      </c>
      <c r="AQ39" s="27">
        <f t="shared" ref="AQ39:AQ70" si="34">K39*$AD39*1000</f>
        <v>0</v>
      </c>
      <c r="AS39" s="27">
        <f t="shared" ref="AS39:AS70" si="35">M39*AB39*1000</f>
        <v>0</v>
      </c>
      <c r="AT39" s="27">
        <f t="shared" ref="AT39:AT70" si="36">N39*AB39*1000</f>
        <v>0</v>
      </c>
      <c r="AU39" s="27">
        <f t="shared" ref="AU39:AU70" si="37">O39*AE39*1000</f>
        <v>0</v>
      </c>
      <c r="AV39" s="27">
        <f t="shared" ref="AV39:AV70" si="38">P39*AF39*1000</f>
        <v>0</v>
      </c>
      <c r="AW39" s="27">
        <f t="shared" ref="AW39:AW70" si="39">Q39*AD39*1000</f>
        <v>0</v>
      </c>
      <c r="AX39" s="27">
        <f t="shared" ref="AX39:AX70" si="40">R39*AD39*1000</f>
        <v>0</v>
      </c>
      <c r="AZ39" s="27">
        <f t="shared" ref="AZ39:AZ70" si="41">T39*AB39*1000</f>
        <v>0</v>
      </c>
      <c r="BA39" s="27">
        <f t="shared" ref="BA39:BA70" si="42">U39*AB39*1000</f>
        <v>0</v>
      </c>
      <c r="BB39" s="27">
        <f t="shared" ref="BB39:BB70" si="43">V39*AB39*1000</f>
        <v>0</v>
      </c>
      <c r="BC39" s="27">
        <f t="shared" ref="BC39:BC70" si="44">W39*AD39*1000</f>
        <v>0</v>
      </c>
      <c r="BD39" s="27">
        <f t="shared" ref="BD39:BD70" si="45">X39*AD39*1000</f>
        <v>0</v>
      </c>
      <c r="BE39" s="27">
        <f t="shared" ref="BE39:BE70" si="46">Y39*AD39*1000</f>
        <v>0</v>
      </c>
      <c r="BG39" s="27">
        <f t="shared" si="24"/>
        <v>0</v>
      </c>
      <c r="BN39" s="1"/>
    </row>
    <row r="40" spans="1:66" x14ac:dyDescent="0.2">
      <c r="A40" s="184">
        <f>'Wti-Prior'!A53</f>
        <v>37926</v>
      </c>
      <c r="B40" s="27">
        <f>'WTI_I-Prior'!I53</f>
        <v>-171.41958680000002</v>
      </c>
      <c r="C40" s="27">
        <f>'WTI_I-Prior'!K53</f>
        <v>0</v>
      </c>
      <c r="D40" s="27">
        <f>'WTI_I-Prior'!L53</f>
        <v>0</v>
      </c>
      <c r="E40" s="27">
        <f>'WTI_I-Prior'!J53</f>
        <v>0</v>
      </c>
      <c r="F40" s="27"/>
      <c r="G40" s="27">
        <f>'WTI_I-Prior'!B53</f>
        <v>92.851753500000001</v>
      </c>
      <c r="H40" s="27">
        <f>'WTI_I-Prior'!D53</f>
        <v>0</v>
      </c>
      <c r="I40" s="272">
        <f>'WTI_I-Prior'!F53</f>
        <v>0</v>
      </c>
      <c r="J40" s="27">
        <f>'WTI_I-Prior'!E53</f>
        <v>0</v>
      </c>
      <c r="K40" s="27">
        <f>'WTI_I-Prior'!C53</f>
        <v>0.88452390000000003</v>
      </c>
      <c r="L40" s="27"/>
      <c r="M40" s="27">
        <f>'WTI_II-Prior'!F53</f>
        <v>0</v>
      </c>
      <c r="N40" s="27">
        <f>'WTI_II-Prior'!G53</f>
        <v>0</v>
      </c>
      <c r="O40" s="27">
        <f>'WTI_II-Prior'!L53</f>
        <v>0</v>
      </c>
      <c r="P40" s="27">
        <f>'WTI_II-Prior'!J53</f>
        <v>0</v>
      </c>
      <c r="Q40" s="27">
        <f>'WTI_II-Prior'!B53</f>
        <v>0</v>
      </c>
      <c r="R40" s="27">
        <f>'WTI_II-Prior'!C53</f>
        <v>0</v>
      </c>
      <c r="T40" s="27">
        <f>'WTI_III-Prior'!H53</f>
        <v>-365.19506489999998</v>
      </c>
      <c r="U40" s="27">
        <f>'WTI_III-Prior'!I53</f>
        <v>330.62837719999999</v>
      </c>
      <c r="V40" s="27">
        <f>'WTI_III-Prior'!J53</f>
        <v>0</v>
      </c>
      <c r="W40" s="27">
        <f>'WTI_III-Prior'!B53</f>
        <v>0</v>
      </c>
      <c r="X40" s="27">
        <f>'WTI_III-Prior'!C53</f>
        <v>0</v>
      </c>
      <c r="Y40" s="27">
        <f>'WTI_III-Prior'!D53</f>
        <v>0</v>
      </c>
      <c r="AA40" s="27">
        <f t="shared" si="1"/>
        <v>-112.24999710000003</v>
      </c>
      <c r="AB40" s="253">
        <f>+'Daily Changes'!B36</f>
        <v>0</v>
      </c>
      <c r="AC40" s="253">
        <f>'Daily Changes'!G36</f>
        <v>0</v>
      </c>
      <c r="AD40" s="253">
        <f>'Daily Changes'!D36</f>
        <v>0</v>
      </c>
      <c r="AE40" s="253">
        <f>'Daily Changes'!E36*42</f>
        <v>0</v>
      </c>
      <c r="AF40" s="253">
        <f>'Daily Changes'!F36*42</f>
        <v>0</v>
      </c>
      <c r="AH40" s="27">
        <f t="shared" si="25"/>
        <v>0</v>
      </c>
      <c r="AI40" s="27">
        <f t="shared" si="26"/>
        <v>0</v>
      </c>
      <c r="AJ40" s="27">
        <f t="shared" si="27"/>
        <v>0</v>
      </c>
      <c r="AK40" s="27">
        <f t="shared" si="28"/>
        <v>0</v>
      </c>
      <c r="AL40" s="27">
        <f t="shared" si="29"/>
        <v>0</v>
      </c>
      <c r="AM40" s="27">
        <f t="shared" si="30"/>
        <v>0</v>
      </c>
      <c r="AN40" s="27">
        <f t="shared" si="31"/>
        <v>0</v>
      </c>
      <c r="AO40" s="27">
        <f t="shared" si="32"/>
        <v>0</v>
      </c>
      <c r="AP40" s="27">
        <f t="shared" si="33"/>
        <v>0</v>
      </c>
      <c r="AQ40" s="27">
        <f t="shared" si="34"/>
        <v>0</v>
      </c>
      <c r="AS40" s="27">
        <f t="shared" si="35"/>
        <v>0</v>
      </c>
      <c r="AT40" s="27">
        <f t="shared" si="36"/>
        <v>0</v>
      </c>
      <c r="AU40" s="27">
        <f t="shared" si="37"/>
        <v>0</v>
      </c>
      <c r="AV40" s="27">
        <f t="shared" si="38"/>
        <v>0</v>
      </c>
      <c r="AW40" s="27">
        <f t="shared" si="39"/>
        <v>0</v>
      </c>
      <c r="AX40" s="27">
        <f t="shared" si="40"/>
        <v>0</v>
      </c>
      <c r="AZ40" s="27">
        <f t="shared" si="41"/>
        <v>0</v>
      </c>
      <c r="BA40" s="27">
        <f t="shared" si="42"/>
        <v>0</v>
      </c>
      <c r="BB40" s="27">
        <f t="shared" si="43"/>
        <v>0</v>
      </c>
      <c r="BC40" s="27">
        <f t="shared" si="44"/>
        <v>0</v>
      </c>
      <c r="BD40" s="27">
        <f t="shared" si="45"/>
        <v>0</v>
      </c>
      <c r="BE40" s="27">
        <f t="shared" si="46"/>
        <v>0</v>
      </c>
      <c r="BG40" s="27">
        <f t="shared" si="24"/>
        <v>0</v>
      </c>
      <c r="BN40" s="1"/>
    </row>
    <row r="41" spans="1:66" x14ac:dyDescent="0.2">
      <c r="A41" s="184">
        <f>'Wti-Prior'!A54</f>
        <v>37956</v>
      </c>
      <c r="B41" s="27">
        <f>'WTI_I-Prior'!I54</f>
        <v>287.75390599999992</v>
      </c>
      <c r="C41" s="27">
        <f>'WTI_I-Prior'!K54</f>
        <v>0</v>
      </c>
      <c r="D41" s="27">
        <f>'WTI_I-Prior'!L54</f>
        <v>0</v>
      </c>
      <c r="E41" s="27">
        <f>'WTI_I-Prior'!J54</f>
        <v>603</v>
      </c>
      <c r="F41" s="27"/>
      <c r="G41" s="27">
        <f>'WTI_I-Prior'!B54</f>
        <v>28.188487200000001</v>
      </c>
      <c r="H41" s="27">
        <f>'WTI_I-Prior'!D54</f>
        <v>0</v>
      </c>
      <c r="I41" s="272">
        <f>'WTI_I-Prior'!F54</f>
        <v>0</v>
      </c>
      <c r="J41" s="27">
        <f>'WTI_I-Prior'!E54</f>
        <v>0</v>
      </c>
      <c r="K41" s="27">
        <f>'WTI_I-Prior'!C54</f>
        <v>0.88034880000000004</v>
      </c>
      <c r="L41" s="27"/>
      <c r="M41" s="27">
        <f>'WTI_II-Prior'!F54</f>
        <v>0</v>
      </c>
      <c r="N41" s="27">
        <f>'WTI_II-Prior'!G54</f>
        <v>0</v>
      </c>
      <c r="O41" s="27">
        <f>'WTI_II-Prior'!L54</f>
        <v>0</v>
      </c>
      <c r="P41" s="27">
        <f>'WTI_II-Prior'!J54</f>
        <v>0</v>
      </c>
      <c r="Q41" s="27">
        <f>'WTI_II-Prior'!B54</f>
        <v>0</v>
      </c>
      <c r="R41" s="27">
        <f>'WTI_II-Prior'!C54</f>
        <v>0</v>
      </c>
      <c r="T41" s="27">
        <f>'WTI_III-Prior'!H54</f>
        <v>-356.29767609999999</v>
      </c>
      <c r="U41" s="27">
        <f>'WTI_III-Prior'!I54</f>
        <v>375.64229209999996</v>
      </c>
      <c r="V41" s="27">
        <f>'WTI_III-Prior'!J54</f>
        <v>0</v>
      </c>
      <c r="W41" s="27">
        <f>'WTI_III-Prior'!B54</f>
        <v>0</v>
      </c>
      <c r="X41" s="27">
        <f>'WTI_III-Prior'!C54</f>
        <v>0</v>
      </c>
      <c r="Y41" s="27">
        <f>'WTI_III-Prior'!D54</f>
        <v>0</v>
      </c>
      <c r="AA41" s="27">
        <f t="shared" si="1"/>
        <v>939.16735799999992</v>
      </c>
      <c r="AB41" s="253">
        <f>+'Daily Changes'!B37</f>
        <v>0</v>
      </c>
      <c r="AC41" s="253">
        <f>'Daily Changes'!G37</f>
        <v>0</v>
      </c>
      <c r="AD41" s="253">
        <f>'Daily Changes'!D37</f>
        <v>0</v>
      </c>
      <c r="AE41" s="253">
        <f>'Daily Changes'!E37*42</f>
        <v>0</v>
      </c>
      <c r="AF41" s="253">
        <f>'Daily Changes'!F37*42</f>
        <v>0</v>
      </c>
      <c r="AH41" s="27">
        <f t="shared" si="25"/>
        <v>0</v>
      </c>
      <c r="AI41" s="27">
        <f t="shared" si="26"/>
        <v>0</v>
      </c>
      <c r="AJ41" s="27">
        <f t="shared" si="27"/>
        <v>0</v>
      </c>
      <c r="AK41" s="667">
        <f t="shared" si="28"/>
        <v>0</v>
      </c>
      <c r="AL41" s="27">
        <f t="shared" si="29"/>
        <v>0</v>
      </c>
      <c r="AM41" s="27">
        <f t="shared" si="30"/>
        <v>0</v>
      </c>
      <c r="AN41" s="27">
        <f t="shared" si="31"/>
        <v>0</v>
      </c>
      <c r="AO41" s="27">
        <f t="shared" si="32"/>
        <v>0</v>
      </c>
      <c r="AP41" s="27">
        <f t="shared" si="33"/>
        <v>0</v>
      </c>
      <c r="AQ41" s="27">
        <f t="shared" si="34"/>
        <v>0</v>
      </c>
      <c r="AS41" s="27">
        <f t="shared" si="35"/>
        <v>0</v>
      </c>
      <c r="AT41" s="27">
        <f t="shared" si="36"/>
        <v>0</v>
      </c>
      <c r="AU41" s="27">
        <f t="shared" si="37"/>
        <v>0</v>
      </c>
      <c r="AV41" s="27">
        <f t="shared" si="38"/>
        <v>0</v>
      </c>
      <c r="AW41" s="27">
        <f t="shared" si="39"/>
        <v>0</v>
      </c>
      <c r="AX41" s="27">
        <f t="shared" si="40"/>
        <v>0</v>
      </c>
      <c r="AZ41" s="27">
        <f t="shared" si="41"/>
        <v>0</v>
      </c>
      <c r="BA41" s="27">
        <f t="shared" si="42"/>
        <v>0</v>
      </c>
      <c r="BB41" s="27">
        <f t="shared" si="43"/>
        <v>0</v>
      </c>
      <c r="BC41" s="27">
        <f t="shared" si="44"/>
        <v>0</v>
      </c>
      <c r="BD41" s="27">
        <f t="shared" si="45"/>
        <v>0</v>
      </c>
      <c r="BE41" s="27">
        <f t="shared" si="46"/>
        <v>0</v>
      </c>
      <c r="BG41" s="27">
        <f t="shared" si="24"/>
        <v>0</v>
      </c>
      <c r="BN41" s="1"/>
    </row>
    <row r="42" spans="1:66" x14ac:dyDescent="0.2">
      <c r="A42" s="184">
        <f>'Wti-Prior'!A55</f>
        <v>37987</v>
      </c>
      <c r="B42" s="27">
        <f>'WTI_I-Prior'!I55</f>
        <v>-170.6136698</v>
      </c>
      <c r="C42" s="27">
        <f>'WTI_I-Prior'!K55</f>
        <v>0</v>
      </c>
      <c r="D42" s="27">
        <f>'WTI_I-Prior'!L55</f>
        <v>0</v>
      </c>
      <c r="E42" s="27">
        <f>'WTI_I-Prior'!J55</f>
        <v>0</v>
      </c>
      <c r="F42" s="27"/>
      <c r="G42" s="27">
        <f>'WTI_I-Prior'!B55</f>
        <v>33.707715499999999</v>
      </c>
      <c r="H42" s="27">
        <f>'WTI_I-Prior'!D55</f>
        <v>0</v>
      </c>
      <c r="I42" s="272">
        <f>'WTI_I-Prior'!F55</f>
        <v>0</v>
      </c>
      <c r="J42" s="27">
        <f>'WTI_I-Prior'!E55</f>
        <v>0</v>
      </c>
      <c r="K42" s="27">
        <f>'WTI_I-Prior'!C55</f>
        <v>0.87602350000000007</v>
      </c>
      <c r="L42" s="27"/>
      <c r="M42" s="27">
        <f>'WTI_II-Prior'!F55</f>
        <v>0</v>
      </c>
      <c r="N42" s="27">
        <f>'WTI_II-Prior'!G55</f>
        <v>0</v>
      </c>
      <c r="O42" s="27">
        <f>'WTI_II-Prior'!L55</f>
        <v>0</v>
      </c>
      <c r="P42" s="27">
        <f>'WTI_II-Prior'!J55</f>
        <v>0</v>
      </c>
      <c r="Q42" s="27">
        <f>'WTI_II-Prior'!B55</f>
        <v>0</v>
      </c>
      <c r="R42" s="27">
        <f>'WTI_II-Prior'!C55</f>
        <v>0</v>
      </c>
      <c r="T42" s="27">
        <f>'WTI_III-Prior'!H55</f>
        <v>-377.40310360000001</v>
      </c>
      <c r="U42" s="27">
        <f>'WTI_III-Prior'!I55</f>
        <v>346.61523539999996</v>
      </c>
      <c r="V42" s="27">
        <f>'WTI_III-Prior'!J55</f>
        <v>0</v>
      </c>
      <c r="W42" s="27">
        <f>'WTI_III-Prior'!B55</f>
        <v>0</v>
      </c>
      <c r="X42" s="27">
        <f>'WTI_III-Prior'!C55</f>
        <v>0</v>
      </c>
      <c r="Y42" s="27">
        <f>'WTI_III-Prior'!D55</f>
        <v>0</v>
      </c>
      <c r="AA42" s="27">
        <f t="shared" si="1"/>
        <v>-166.81779900000004</v>
      </c>
      <c r="AB42" s="253">
        <f>+'Daily Changes'!B38</f>
        <v>0</v>
      </c>
      <c r="AC42" s="253">
        <f>'Daily Changes'!G38</f>
        <v>0</v>
      </c>
      <c r="AD42" s="253">
        <f>'Daily Changes'!D38</f>
        <v>0</v>
      </c>
      <c r="AE42" s="253">
        <f>'Daily Changes'!E38*42</f>
        <v>0</v>
      </c>
      <c r="AF42" s="253">
        <f>'Daily Changes'!F38*42</f>
        <v>0</v>
      </c>
      <c r="AH42" s="27">
        <f t="shared" si="25"/>
        <v>0</v>
      </c>
      <c r="AI42" s="27">
        <f t="shared" si="26"/>
        <v>0</v>
      </c>
      <c r="AJ42" s="27">
        <f t="shared" si="27"/>
        <v>0</v>
      </c>
      <c r="AK42" s="27">
        <f t="shared" si="28"/>
        <v>0</v>
      </c>
      <c r="AL42" s="27">
        <f t="shared" si="29"/>
        <v>0</v>
      </c>
      <c r="AM42" s="27">
        <f t="shared" si="30"/>
        <v>0</v>
      </c>
      <c r="AN42" s="27">
        <f t="shared" si="31"/>
        <v>0</v>
      </c>
      <c r="AO42" s="27">
        <f t="shared" si="32"/>
        <v>0</v>
      </c>
      <c r="AP42" s="27">
        <f t="shared" si="33"/>
        <v>0</v>
      </c>
      <c r="AQ42" s="27">
        <f t="shared" si="34"/>
        <v>0</v>
      </c>
      <c r="AS42" s="27">
        <f t="shared" si="35"/>
        <v>0</v>
      </c>
      <c r="AT42" s="27">
        <f t="shared" si="36"/>
        <v>0</v>
      </c>
      <c r="AU42" s="27">
        <f t="shared" si="37"/>
        <v>0</v>
      </c>
      <c r="AV42" s="27">
        <f t="shared" si="38"/>
        <v>0</v>
      </c>
      <c r="AW42" s="27">
        <f t="shared" si="39"/>
        <v>0</v>
      </c>
      <c r="AX42" s="27">
        <f t="shared" si="40"/>
        <v>0</v>
      </c>
      <c r="AZ42" s="27">
        <f t="shared" si="41"/>
        <v>0</v>
      </c>
      <c r="BA42" s="27">
        <f t="shared" si="42"/>
        <v>0</v>
      </c>
      <c r="BB42" s="27">
        <f t="shared" si="43"/>
        <v>0</v>
      </c>
      <c r="BC42" s="27">
        <f t="shared" si="44"/>
        <v>0</v>
      </c>
      <c r="BD42" s="27">
        <f t="shared" si="45"/>
        <v>0</v>
      </c>
      <c r="BE42" s="27">
        <f t="shared" si="46"/>
        <v>0</v>
      </c>
      <c r="BG42" s="27">
        <f t="shared" si="24"/>
        <v>0</v>
      </c>
      <c r="BN42" s="1"/>
    </row>
    <row r="43" spans="1:66" x14ac:dyDescent="0.2">
      <c r="A43" s="184">
        <f>'Wti-Prior'!A56</f>
        <v>38018</v>
      </c>
      <c r="B43" s="27">
        <f>'WTI_I-Prior'!I56</f>
        <v>-49.800364999999999</v>
      </c>
      <c r="C43" s="27">
        <f>'WTI_I-Prior'!K56</f>
        <v>0</v>
      </c>
      <c r="D43" s="27">
        <f>'WTI_I-Prior'!L56</f>
        <v>0</v>
      </c>
      <c r="E43" s="27">
        <f>'WTI_I-Prior'!J56</f>
        <v>0</v>
      </c>
      <c r="F43" s="27"/>
      <c r="G43" s="27">
        <f>'WTI_I-Prior'!B56</f>
        <v>46.394995700000003</v>
      </c>
      <c r="H43" s="27">
        <f>'WTI_I-Prior'!D56</f>
        <v>0</v>
      </c>
      <c r="I43" s="272">
        <f>'WTI_I-Prior'!F56</f>
        <v>0</v>
      </c>
      <c r="J43" s="27">
        <f>'WTI_I-Prior'!E56</f>
        <v>0</v>
      </c>
      <c r="K43" s="27">
        <f>'WTI_I-Prior'!C56</f>
        <v>0.87168860000000004</v>
      </c>
      <c r="L43" s="27"/>
      <c r="M43" s="27">
        <f>'WTI_II-Prior'!F56</f>
        <v>0</v>
      </c>
      <c r="N43" s="27">
        <f>'WTI_II-Prior'!G56</f>
        <v>0</v>
      </c>
      <c r="O43" s="27">
        <f>'WTI_II-Prior'!L56</f>
        <v>0</v>
      </c>
      <c r="P43" s="27">
        <f>'WTI_II-Prior'!J56</f>
        <v>0</v>
      </c>
      <c r="Q43" s="27">
        <f>'WTI_II-Prior'!B56</f>
        <v>0</v>
      </c>
      <c r="R43" s="27">
        <f>'WTI_II-Prior'!C56</f>
        <v>0</v>
      </c>
      <c r="T43" s="27">
        <f>'WTI_III-Prior'!H56</f>
        <v>-337.02544449999999</v>
      </c>
      <c r="U43" s="27">
        <f>'WTI_III-Prior'!I56</f>
        <v>332.02823239999998</v>
      </c>
      <c r="V43" s="27">
        <f>'WTI_III-Prior'!J56</f>
        <v>0</v>
      </c>
      <c r="W43" s="27">
        <f>'WTI_III-Prior'!B56</f>
        <v>0</v>
      </c>
      <c r="X43" s="27">
        <f>'WTI_III-Prior'!C56</f>
        <v>0</v>
      </c>
      <c r="Y43" s="27">
        <f>'WTI_III-Prior'!D56</f>
        <v>0</v>
      </c>
      <c r="AA43" s="27">
        <f t="shared" si="1"/>
        <v>-7.5308928000000037</v>
      </c>
      <c r="AB43" s="253">
        <f>+'Daily Changes'!B39</f>
        <v>0</v>
      </c>
      <c r="AC43" s="253">
        <f>'Daily Changes'!G39</f>
        <v>0</v>
      </c>
      <c r="AD43" s="253">
        <f>'Daily Changes'!D39</f>
        <v>0</v>
      </c>
      <c r="AE43" s="253">
        <f>'Daily Changes'!E39*42</f>
        <v>0</v>
      </c>
      <c r="AF43" s="253">
        <f>'Daily Changes'!F39*42</f>
        <v>0</v>
      </c>
      <c r="AH43" s="27">
        <f t="shared" si="25"/>
        <v>0</v>
      </c>
      <c r="AI43" s="27">
        <f t="shared" si="26"/>
        <v>0</v>
      </c>
      <c r="AJ43" s="27">
        <f t="shared" si="27"/>
        <v>0</v>
      </c>
      <c r="AK43" s="27">
        <f t="shared" si="28"/>
        <v>0</v>
      </c>
      <c r="AL43" s="27">
        <f t="shared" si="29"/>
        <v>0</v>
      </c>
      <c r="AM43" s="27">
        <f t="shared" si="30"/>
        <v>0</v>
      </c>
      <c r="AN43" s="27">
        <f t="shared" si="31"/>
        <v>0</v>
      </c>
      <c r="AO43" s="27">
        <f t="shared" si="32"/>
        <v>0</v>
      </c>
      <c r="AP43" s="27">
        <f t="shared" si="33"/>
        <v>0</v>
      </c>
      <c r="AQ43" s="27">
        <f t="shared" si="34"/>
        <v>0</v>
      </c>
      <c r="AS43" s="27">
        <f t="shared" si="35"/>
        <v>0</v>
      </c>
      <c r="AT43" s="27">
        <f t="shared" si="36"/>
        <v>0</v>
      </c>
      <c r="AU43" s="27">
        <f t="shared" si="37"/>
        <v>0</v>
      </c>
      <c r="AV43" s="27">
        <f t="shared" si="38"/>
        <v>0</v>
      </c>
      <c r="AW43" s="27">
        <f t="shared" si="39"/>
        <v>0</v>
      </c>
      <c r="AX43" s="27">
        <f t="shared" si="40"/>
        <v>0</v>
      </c>
      <c r="AZ43" s="27">
        <f t="shared" si="41"/>
        <v>0</v>
      </c>
      <c r="BA43" s="27">
        <f t="shared" si="42"/>
        <v>0</v>
      </c>
      <c r="BB43" s="27">
        <f t="shared" si="43"/>
        <v>0</v>
      </c>
      <c r="BC43" s="27">
        <f t="shared" si="44"/>
        <v>0</v>
      </c>
      <c r="BD43" s="27">
        <f t="shared" si="45"/>
        <v>0</v>
      </c>
      <c r="BE43" s="27">
        <f t="shared" si="46"/>
        <v>0</v>
      </c>
      <c r="BG43" s="27">
        <f t="shared" si="24"/>
        <v>0</v>
      </c>
      <c r="BH43" s="27"/>
      <c r="BN43" s="1"/>
    </row>
    <row r="44" spans="1:66" x14ac:dyDescent="0.2">
      <c r="A44" s="184">
        <f>'Wti-Prior'!A57</f>
        <v>38047</v>
      </c>
      <c r="B44" s="27">
        <f>'WTI_I-Prior'!I57</f>
        <v>16.054075900000001</v>
      </c>
      <c r="C44" s="27">
        <f>'WTI_I-Prior'!K57</f>
        <v>0</v>
      </c>
      <c r="D44" s="27">
        <f>'WTI_I-Prior'!L57</f>
        <v>0</v>
      </c>
      <c r="E44" s="27">
        <f>'WTI_I-Prior'!J57</f>
        <v>0</v>
      </c>
      <c r="F44" s="27"/>
      <c r="G44" s="27">
        <f>'WTI_I-Prior'!B57</f>
        <v>54.418345899999998</v>
      </c>
      <c r="H44" s="27">
        <f>'WTI_I-Prior'!D57</f>
        <v>0</v>
      </c>
      <c r="I44" s="272">
        <f>'WTI_I-Prior'!F57</f>
        <v>0</v>
      </c>
      <c r="J44" s="27">
        <f>'WTI_I-Prior'!E57</f>
        <v>0</v>
      </c>
      <c r="K44" s="27">
        <f>'WTI_I-Prior'!C57</f>
        <v>0.86761690000000002</v>
      </c>
      <c r="L44" s="27"/>
      <c r="M44" s="27">
        <f>'WTI_II-Prior'!F57</f>
        <v>0</v>
      </c>
      <c r="N44" s="27">
        <f>'WTI_II-Prior'!G57</f>
        <v>0</v>
      </c>
      <c r="O44" s="27">
        <f>'WTI_II-Prior'!L57</f>
        <v>0</v>
      </c>
      <c r="P44" s="27">
        <f>'WTI_II-Prior'!J57</f>
        <v>0</v>
      </c>
      <c r="Q44" s="27">
        <f>'WTI_II-Prior'!B57</f>
        <v>0</v>
      </c>
      <c r="R44" s="27">
        <f>'WTI_II-Prior'!C57</f>
        <v>0</v>
      </c>
      <c r="T44" s="27">
        <f>'WTI_III-Prior'!H57</f>
        <v>-386.99171260000003</v>
      </c>
      <c r="U44" s="27">
        <f>'WTI_III-Prior'!I57</f>
        <v>405.93738680000001</v>
      </c>
      <c r="V44" s="27">
        <f>'WTI_III-Prior'!J57</f>
        <v>0</v>
      </c>
      <c r="W44" s="27">
        <f>'WTI_III-Prior'!B57</f>
        <v>0</v>
      </c>
      <c r="X44" s="27">
        <f>'WTI_III-Prior'!C57</f>
        <v>0</v>
      </c>
      <c r="Y44" s="27">
        <f>'WTI_III-Prior'!D57</f>
        <v>0</v>
      </c>
      <c r="AA44" s="27">
        <f t="shared" si="1"/>
        <v>90.285712900000021</v>
      </c>
      <c r="AB44" s="253">
        <f>+'Daily Changes'!B40</f>
        <v>0</v>
      </c>
      <c r="AC44" s="253">
        <f>'Daily Changes'!G40</f>
        <v>0</v>
      </c>
      <c r="AD44" s="253">
        <f>'Daily Changes'!D40</f>
        <v>0</v>
      </c>
      <c r="AE44" s="253">
        <f>'Daily Changes'!E40*42</f>
        <v>0</v>
      </c>
      <c r="AF44" s="253">
        <f>'Daily Changes'!F40*42</f>
        <v>0</v>
      </c>
      <c r="AH44" s="27">
        <f t="shared" si="25"/>
        <v>0</v>
      </c>
      <c r="AI44" s="27">
        <f t="shared" si="26"/>
        <v>0</v>
      </c>
      <c r="AJ44" s="27">
        <f t="shared" si="27"/>
        <v>0</v>
      </c>
      <c r="AK44" s="27">
        <f t="shared" si="28"/>
        <v>0</v>
      </c>
      <c r="AL44" s="27">
        <f t="shared" si="29"/>
        <v>0</v>
      </c>
      <c r="AM44" s="27">
        <f t="shared" si="30"/>
        <v>0</v>
      </c>
      <c r="AN44" s="27">
        <f t="shared" si="31"/>
        <v>0</v>
      </c>
      <c r="AO44" s="27">
        <f t="shared" si="32"/>
        <v>0</v>
      </c>
      <c r="AP44" s="27">
        <f t="shared" si="33"/>
        <v>0</v>
      </c>
      <c r="AQ44" s="27">
        <f t="shared" si="34"/>
        <v>0</v>
      </c>
      <c r="AS44" s="27">
        <f t="shared" si="35"/>
        <v>0</v>
      </c>
      <c r="AT44" s="27">
        <f t="shared" si="36"/>
        <v>0</v>
      </c>
      <c r="AU44" s="27">
        <f t="shared" si="37"/>
        <v>0</v>
      </c>
      <c r="AV44" s="27">
        <f t="shared" si="38"/>
        <v>0</v>
      </c>
      <c r="AW44" s="27">
        <f t="shared" si="39"/>
        <v>0</v>
      </c>
      <c r="AX44" s="27">
        <f t="shared" si="40"/>
        <v>0</v>
      </c>
      <c r="AZ44" s="27">
        <f t="shared" si="41"/>
        <v>0</v>
      </c>
      <c r="BA44" s="27">
        <f t="shared" si="42"/>
        <v>0</v>
      </c>
      <c r="BB44" s="27">
        <f t="shared" si="43"/>
        <v>0</v>
      </c>
      <c r="BC44" s="27">
        <f t="shared" si="44"/>
        <v>0</v>
      </c>
      <c r="BD44" s="27">
        <f t="shared" si="45"/>
        <v>0</v>
      </c>
      <c r="BE44" s="27">
        <f t="shared" si="46"/>
        <v>0</v>
      </c>
      <c r="BG44" s="27">
        <f t="shared" si="24"/>
        <v>0</v>
      </c>
      <c r="BN44" s="1"/>
    </row>
    <row r="45" spans="1:66" x14ac:dyDescent="0.2">
      <c r="A45" s="184">
        <f>'Wti-Prior'!A58</f>
        <v>38078</v>
      </c>
      <c r="B45" s="27">
        <f>'WTI_I-Prior'!I58</f>
        <v>14.584016500000001</v>
      </c>
      <c r="C45" s="27">
        <f>'WTI_I-Prior'!K58</f>
        <v>0</v>
      </c>
      <c r="D45" s="27">
        <f>'WTI_I-Prior'!L58</f>
        <v>0</v>
      </c>
      <c r="E45" s="27">
        <f>'WTI_I-Prior'!J58</f>
        <v>0</v>
      </c>
      <c r="F45" s="27"/>
      <c r="G45" s="27">
        <f>'WTI_I-Prior'!B58</f>
        <v>106.02993189999999</v>
      </c>
      <c r="H45" s="27">
        <f>'WTI_I-Prior'!D58</f>
        <v>0</v>
      </c>
      <c r="I45" s="272">
        <f>'WTI_I-Prior'!F58</f>
        <v>0</v>
      </c>
      <c r="J45" s="27">
        <f>'WTI_I-Prior'!E58</f>
        <v>0</v>
      </c>
      <c r="K45" s="27">
        <f>'WTI_I-Prior'!C58</f>
        <v>0.86330470000000004</v>
      </c>
      <c r="L45" s="27"/>
      <c r="M45" s="27">
        <f>'WTI_II-Prior'!F58</f>
        <v>0</v>
      </c>
      <c r="N45" s="27">
        <f>'WTI_II-Prior'!G58</f>
        <v>0</v>
      </c>
      <c r="O45" s="27">
        <f>'WTI_II-Prior'!L58</f>
        <v>0</v>
      </c>
      <c r="P45" s="27">
        <f>'WTI_II-Prior'!J58</f>
        <v>0</v>
      </c>
      <c r="Q45" s="27">
        <f>'WTI_II-Prior'!B58</f>
        <v>0</v>
      </c>
      <c r="R45" s="27">
        <f>'WTI_II-Prior'!C58</f>
        <v>0</v>
      </c>
      <c r="T45" s="27">
        <f>'WTI_III-Prior'!H58</f>
        <v>-328.21119650000003</v>
      </c>
      <c r="U45" s="27">
        <f>'WTI_III-Prior'!I58</f>
        <v>330.29336569999998</v>
      </c>
      <c r="V45" s="27">
        <f>'WTI_III-Prior'!J58</f>
        <v>0</v>
      </c>
      <c r="W45" s="27">
        <f>'WTI_III-Prior'!B58</f>
        <v>0</v>
      </c>
      <c r="X45" s="27">
        <f>'WTI_III-Prior'!C58</f>
        <v>0</v>
      </c>
      <c r="Y45" s="27">
        <f>'WTI_III-Prior'!D58</f>
        <v>0</v>
      </c>
      <c r="AA45" s="27">
        <f t="shared" si="1"/>
        <v>123.55942229999994</v>
      </c>
      <c r="AB45" s="253">
        <f>+'Daily Changes'!B41</f>
        <v>0</v>
      </c>
      <c r="AC45" s="253">
        <f>'Daily Changes'!G41</f>
        <v>0</v>
      </c>
      <c r="AD45" s="253">
        <f>'Daily Changes'!D41</f>
        <v>0</v>
      </c>
      <c r="AE45" s="253">
        <f>'Daily Changes'!E41*42</f>
        <v>0</v>
      </c>
      <c r="AF45" s="253">
        <f>'Daily Changes'!F41*42</f>
        <v>0</v>
      </c>
      <c r="AH45" s="27">
        <f t="shared" si="25"/>
        <v>0</v>
      </c>
      <c r="AI45" s="27">
        <f t="shared" si="26"/>
        <v>0</v>
      </c>
      <c r="AJ45" s="27">
        <f t="shared" si="27"/>
        <v>0</v>
      </c>
      <c r="AK45" s="27">
        <f t="shared" si="28"/>
        <v>0</v>
      </c>
      <c r="AL45" s="27">
        <f t="shared" si="29"/>
        <v>0</v>
      </c>
      <c r="AM45" s="27">
        <f t="shared" si="30"/>
        <v>0</v>
      </c>
      <c r="AN45" s="27">
        <f t="shared" si="31"/>
        <v>0</v>
      </c>
      <c r="AO45" s="27">
        <f t="shared" si="32"/>
        <v>0</v>
      </c>
      <c r="AP45" s="27">
        <f t="shared" si="33"/>
        <v>0</v>
      </c>
      <c r="AQ45" s="27">
        <f t="shared" si="34"/>
        <v>0</v>
      </c>
      <c r="AS45" s="27">
        <f t="shared" si="35"/>
        <v>0</v>
      </c>
      <c r="AT45" s="27">
        <f t="shared" si="36"/>
        <v>0</v>
      </c>
      <c r="AU45" s="27">
        <f t="shared" si="37"/>
        <v>0</v>
      </c>
      <c r="AV45" s="27">
        <f t="shared" si="38"/>
        <v>0</v>
      </c>
      <c r="AW45" s="27">
        <f t="shared" si="39"/>
        <v>0</v>
      </c>
      <c r="AX45" s="27">
        <f t="shared" si="40"/>
        <v>0</v>
      </c>
      <c r="AZ45" s="27">
        <f t="shared" si="41"/>
        <v>0</v>
      </c>
      <c r="BA45" s="27">
        <f t="shared" si="42"/>
        <v>0</v>
      </c>
      <c r="BB45" s="27">
        <f t="shared" si="43"/>
        <v>0</v>
      </c>
      <c r="BC45" s="27">
        <f t="shared" si="44"/>
        <v>0</v>
      </c>
      <c r="BD45" s="27">
        <f t="shared" si="45"/>
        <v>0</v>
      </c>
      <c r="BE45" s="27">
        <f t="shared" si="46"/>
        <v>0</v>
      </c>
      <c r="BG45" s="27">
        <f t="shared" si="24"/>
        <v>0</v>
      </c>
      <c r="BN45" s="1"/>
    </row>
    <row r="46" spans="1:66" x14ac:dyDescent="0.2">
      <c r="A46" s="184">
        <f>'Wti-Prior'!A59</f>
        <v>38108</v>
      </c>
      <c r="B46" s="27">
        <f>'WTI_I-Prior'!I59</f>
        <v>4.5755663000000002</v>
      </c>
      <c r="C46" s="27">
        <f>'WTI_I-Prior'!K59</f>
        <v>0</v>
      </c>
      <c r="D46" s="27">
        <f>'WTI_I-Prior'!L59</f>
        <v>0</v>
      </c>
      <c r="E46" s="27">
        <f>'WTI_I-Prior'!J59</f>
        <v>0</v>
      </c>
      <c r="F46" s="27"/>
      <c r="G46" s="27">
        <f>'WTI_I-Prior'!B59</f>
        <v>104.02860219999999</v>
      </c>
      <c r="H46" s="27">
        <f>'WTI_I-Prior'!D59</f>
        <v>0</v>
      </c>
      <c r="I46" s="272">
        <f>'WTI_I-Prior'!F59</f>
        <v>0</v>
      </c>
      <c r="J46" s="27">
        <f>'WTI_I-Prior'!E59</f>
        <v>0</v>
      </c>
      <c r="K46" s="27">
        <f>'WTI_I-Prior'!C59</f>
        <v>0.85917870000000007</v>
      </c>
      <c r="L46" s="27"/>
      <c r="M46" s="27">
        <f>'WTI_II-Prior'!F59</f>
        <v>0</v>
      </c>
      <c r="N46" s="27">
        <f>'WTI_II-Prior'!G59</f>
        <v>0</v>
      </c>
      <c r="O46" s="27">
        <f>'WTI_II-Prior'!L59</f>
        <v>0</v>
      </c>
      <c r="P46" s="27">
        <f>'WTI_II-Prior'!J59</f>
        <v>0</v>
      </c>
      <c r="Q46" s="27">
        <f>'WTI_II-Prior'!B59</f>
        <v>0</v>
      </c>
      <c r="R46" s="27">
        <f>'WTI_II-Prior'!C59</f>
        <v>0</v>
      </c>
      <c r="T46" s="27">
        <f>'WTI_III-Prior'!H59</f>
        <v>-315.7580509</v>
      </c>
      <c r="U46" s="27">
        <f>'WTI_III-Prior'!I59</f>
        <v>327.35674440000003</v>
      </c>
      <c r="V46" s="27">
        <f>'WTI_III-Prior'!J59</f>
        <v>0</v>
      </c>
      <c r="W46" s="27">
        <f>'WTI_III-Prior'!B59</f>
        <v>0</v>
      </c>
      <c r="X46" s="27">
        <f>'WTI_III-Prior'!C59</f>
        <v>0</v>
      </c>
      <c r="Y46" s="27">
        <f>'WTI_III-Prior'!D59</f>
        <v>0</v>
      </c>
      <c r="AA46" s="27">
        <f t="shared" si="1"/>
        <v>121.06204070000001</v>
      </c>
      <c r="AB46" s="253">
        <f>+'Daily Changes'!B42</f>
        <v>0</v>
      </c>
      <c r="AC46" s="253">
        <f>'Daily Changes'!G42</f>
        <v>0</v>
      </c>
      <c r="AD46" s="253">
        <f>'Daily Changes'!D42</f>
        <v>0</v>
      </c>
      <c r="AE46" s="253">
        <f>'Daily Changes'!E42*42</f>
        <v>0</v>
      </c>
      <c r="AF46" s="253">
        <f>'Daily Changes'!F42*42</f>
        <v>0</v>
      </c>
      <c r="AH46" s="27">
        <f t="shared" si="25"/>
        <v>0</v>
      </c>
      <c r="AI46" s="27">
        <f t="shared" si="26"/>
        <v>0</v>
      </c>
      <c r="AJ46" s="27">
        <f t="shared" si="27"/>
        <v>0</v>
      </c>
      <c r="AK46" s="27">
        <f t="shared" si="28"/>
        <v>0</v>
      </c>
      <c r="AL46" s="27">
        <f t="shared" si="29"/>
        <v>0</v>
      </c>
      <c r="AM46" s="27">
        <f t="shared" si="30"/>
        <v>0</v>
      </c>
      <c r="AN46" s="27">
        <f t="shared" si="31"/>
        <v>0</v>
      </c>
      <c r="AO46" s="27">
        <f t="shared" si="32"/>
        <v>0</v>
      </c>
      <c r="AP46" s="27">
        <f t="shared" si="33"/>
        <v>0</v>
      </c>
      <c r="AQ46" s="27">
        <f t="shared" si="34"/>
        <v>0</v>
      </c>
      <c r="AS46" s="27">
        <f t="shared" si="35"/>
        <v>0</v>
      </c>
      <c r="AT46" s="27">
        <f t="shared" si="36"/>
        <v>0</v>
      </c>
      <c r="AU46" s="27">
        <f t="shared" si="37"/>
        <v>0</v>
      </c>
      <c r="AV46" s="27">
        <f t="shared" si="38"/>
        <v>0</v>
      </c>
      <c r="AW46" s="27">
        <f t="shared" si="39"/>
        <v>0</v>
      </c>
      <c r="AX46" s="27">
        <f t="shared" si="40"/>
        <v>0</v>
      </c>
      <c r="AZ46" s="27">
        <f t="shared" si="41"/>
        <v>0</v>
      </c>
      <c r="BA46" s="27">
        <f t="shared" si="42"/>
        <v>0</v>
      </c>
      <c r="BB46" s="27">
        <f t="shared" si="43"/>
        <v>0</v>
      </c>
      <c r="BC46" s="27">
        <f t="shared" si="44"/>
        <v>0</v>
      </c>
      <c r="BD46" s="27">
        <f t="shared" si="45"/>
        <v>0</v>
      </c>
      <c r="BE46" s="27">
        <f t="shared" si="46"/>
        <v>0</v>
      </c>
      <c r="BG46" s="27">
        <f t="shared" si="24"/>
        <v>0</v>
      </c>
      <c r="BN46" s="1"/>
    </row>
    <row r="47" spans="1:66" x14ac:dyDescent="0.2">
      <c r="A47" s="184">
        <f>'Wti-Prior'!A60</f>
        <v>38139</v>
      </c>
      <c r="B47" s="27">
        <f>'WTI_I-Prior'!I60</f>
        <v>3.3825034</v>
      </c>
      <c r="C47" s="27">
        <f>'WTI_I-Prior'!K60</f>
        <v>0</v>
      </c>
      <c r="D47" s="27">
        <f>'WTI_I-Prior'!L60</f>
        <v>0</v>
      </c>
      <c r="E47" s="27">
        <f>'WTI_I-Prior'!J60</f>
        <v>0</v>
      </c>
      <c r="F47" s="27"/>
      <c r="G47" s="27">
        <f>'WTI_I-Prior'!B60</f>
        <v>37.110529300000003</v>
      </c>
      <c r="H47" s="27">
        <f>'WTI_I-Prior'!D60</f>
        <v>0</v>
      </c>
      <c r="I47" s="272">
        <f>'WTI_I-Prior'!F60</f>
        <v>0</v>
      </c>
      <c r="J47" s="27">
        <f>'WTI_I-Prior'!E60</f>
        <v>0</v>
      </c>
      <c r="K47" s="27">
        <f>'WTI_I-Prior'!C60</f>
        <v>0.854904</v>
      </c>
      <c r="L47" s="27"/>
      <c r="M47" s="27">
        <f>'WTI_II-Prior'!F60</f>
        <v>0</v>
      </c>
      <c r="N47" s="27">
        <f>'WTI_II-Prior'!G60</f>
        <v>0</v>
      </c>
      <c r="O47" s="27">
        <f>'WTI_II-Prior'!L60</f>
        <v>0</v>
      </c>
      <c r="P47" s="27">
        <f>'WTI_II-Prior'!J60</f>
        <v>0</v>
      </c>
      <c r="Q47" s="27">
        <f>'WTI_II-Prior'!B60</f>
        <v>0</v>
      </c>
      <c r="R47" s="27">
        <f>'WTI_II-Prior'!C60</f>
        <v>0</v>
      </c>
      <c r="T47" s="27">
        <f>'WTI_III-Prior'!H60</f>
        <v>-364.89682260000001</v>
      </c>
      <c r="U47" s="27">
        <f>'WTI_III-Prior'!I60</f>
        <v>372.95813959999998</v>
      </c>
      <c r="V47" s="27">
        <f>'WTI_III-Prior'!J60</f>
        <v>0</v>
      </c>
      <c r="W47" s="27">
        <f>'WTI_III-Prior'!B60</f>
        <v>0</v>
      </c>
      <c r="X47" s="27">
        <f>'WTI_III-Prior'!C60</f>
        <v>0</v>
      </c>
      <c r="Y47" s="27">
        <f>'WTI_III-Prior'!D60</f>
        <v>0</v>
      </c>
      <c r="AA47" s="27">
        <f t="shared" si="1"/>
        <v>49.409253699999965</v>
      </c>
      <c r="AB47" s="253">
        <f>+'Daily Changes'!B43</f>
        <v>0</v>
      </c>
      <c r="AC47" s="253">
        <f>'Daily Changes'!G43</f>
        <v>0</v>
      </c>
      <c r="AD47" s="253">
        <f>'Daily Changes'!D43</f>
        <v>0</v>
      </c>
      <c r="AE47" s="253">
        <f>'Daily Changes'!E43*42</f>
        <v>0</v>
      </c>
      <c r="AF47" s="253">
        <f>'Daily Changes'!F43*42</f>
        <v>0</v>
      </c>
      <c r="AH47" s="27">
        <f t="shared" si="25"/>
        <v>0</v>
      </c>
      <c r="AI47" s="27">
        <f t="shared" si="26"/>
        <v>0</v>
      </c>
      <c r="AJ47" s="27">
        <f t="shared" si="27"/>
        <v>0</v>
      </c>
      <c r="AK47" s="27">
        <f t="shared" si="28"/>
        <v>0</v>
      </c>
      <c r="AL47" s="27">
        <f t="shared" si="29"/>
        <v>0</v>
      </c>
      <c r="AM47" s="27">
        <f t="shared" si="30"/>
        <v>0</v>
      </c>
      <c r="AN47" s="27">
        <f t="shared" si="31"/>
        <v>0</v>
      </c>
      <c r="AO47" s="27">
        <f t="shared" si="32"/>
        <v>0</v>
      </c>
      <c r="AP47" s="27">
        <f t="shared" si="33"/>
        <v>0</v>
      </c>
      <c r="AQ47" s="27">
        <f t="shared" si="34"/>
        <v>0</v>
      </c>
      <c r="AS47" s="27">
        <f t="shared" si="35"/>
        <v>0</v>
      </c>
      <c r="AT47" s="27">
        <f t="shared" si="36"/>
        <v>0</v>
      </c>
      <c r="AU47" s="27">
        <f t="shared" si="37"/>
        <v>0</v>
      </c>
      <c r="AV47" s="27">
        <f t="shared" si="38"/>
        <v>0</v>
      </c>
      <c r="AW47" s="27">
        <f t="shared" si="39"/>
        <v>0</v>
      </c>
      <c r="AX47" s="27">
        <f t="shared" si="40"/>
        <v>0</v>
      </c>
      <c r="AZ47" s="27">
        <f t="shared" si="41"/>
        <v>0</v>
      </c>
      <c r="BA47" s="27">
        <f t="shared" si="42"/>
        <v>0</v>
      </c>
      <c r="BB47" s="27">
        <f t="shared" si="43"/>
        <v>0</v>
      </c>
      <c r="BC47" s="27">
        <f t="shared" si="44"/>
        <v>0</v>
      </c>
      <c r="BD47" s="27">
        <f t="shared" si="45"/>
        <v>0</v>
      </c>
      <c r="BE47" s="27">
        <f t="shared" si="46"/>
        <v>0</v>
      </c>
      <c r="BG47" s="27">
        <f t="shared" si="24"/>
        <v>0</v>
      </c>
      <c r="BN47" s="1"/>
    </row>
    <row r="48" spans="1:66" x14ac:dyDescent="0.2">
      <c r="A48" s="184">
        <f>'Wti-Prior'!A61</f>
        <v>38169</v>
      </c>
      <c r="B48" s="27">
        <f>'WTI_I-Prior'!I61</f>
        <v>2.3769988</v>
      </c>
      <c r="C48" s="27">
        <f>'WTI_I-Prior'!K61</f>
        <v>0</v>
      </c>
      <c r="D48" s="27">
        <f>'WTI_I-Prior'!L61</f>
        <v>0</v>
      </c>
      <c r="E48" s="27">
        <f>'WTI_I-Prior'!J61</f>
        <v>0</v>
      </c>
      <c r="F48" s="27"/>
      <c r="G48" s="27">
        <f>'WTI_I-Prior'!B61</f>
        <v>21.9823837</v>
      </c>
      <c r="H48" s="27">
        <f>'WTI_I-Prior'!D61</f>
        <v>0</v>
      </c>
      <c r="I48" s="272">
        <f>'WTI_I-Prior'!F61</f>
        <v>0</v>
      </c>
      <c r="J48" s="27">
        <f>'WTI_I-Prior'!E61</f>
        <v>0</v>
      </c>
      <c r="K48" s="27">
        <f>'WTI_I-Prior'!C61</f>
        <v>0.85077979999999997</v>
      </c>
      <c r="L48" s="27"/>
      <c r="M48" s="27">
        <f>'WTI_II-Prior'!F61</f>
        <v>0</v>
      </c>
      <c r="N48" s="27">
        <f>'WTI_II-Prior'!G61</f>
        <v>0</v>
      </c>
      <c r="O48" s="27">
        <f>'WTI_II-Prior'!L61</f>
        <v>0</v>
      </c>
      <c r="P48" s="27">
        <f>'WTI_II-Prior'!J61</f>
        <v>0</v>
      </c>
      <c r="Q48" s="27">
        <f>'WTI_II-Prior'!B61</f>
        <v>0</v>
      </c>
      <c r="R48" s="27">
        <f>'WTI_II-Prior'!C61</f>
        <v>0</v>
      </c>
      <c r="T48" s="27">
        <f>'WTI_III-Prior'!H61</f>
        <v>-351.78725129999998</v>
      </c>
      <c r="U48" s="27">
        <f>'WTI_III-Prior'!I61</f>
        <v>353.9890934</v>
      </c>
      <c r="V48" s="27">
        <f>'WTI_III-Prior'!J61</f>
        <v>0</v>
      </c>
      <c r="W48" s="27">
        <f>'WTI_III-Prior'!B61</f>
        <v>0</v>
      </c>
      <c r="X48" s="27">
        <f>'WTI_III-Prior'!C61</f>
        <v>0</v>
      </c>
      <c r="Y48" s="27">
        <f>'WTI_III-Prior'!D61</f>
        <v>0</v>
      </c>
      <c r="AA48" s="27">
        <f t="shared" si="1"/>
        <v>27.412004400000001</v>
      </c>
      <c r="AB48" s="253">
        <f>+'Daily Changes'!B44</f>
        <v>0</v>
      </c>
      <c r="AC48" s="253">
        <f>'Daily Changes'!G44</f>
        <v>0</v>
      </c>
      <c r="AD48" s="253">
        <f>'Daily Changes'!D44</f>
        <v>0</v>
      </c>
      <c r="AE48" s="253">
        <f>'Daily Changes'!E44*42</f>
        <v>0</v>
      </c>
      <c r="AF48" s="253">
        <f>'Daily Changes'!F44*42</f>
        <v>0</v>
      </c>
      <c r="AH48" s="27">
        <f t="shared" si="25"/>
        <v>0</v>
      </c>
      <c r="AI48" s="27">
        <f t="shared" si="26"/>
        <v>0</v>
      </c>
      <c r="AJ48" s="27">
        <f t="shared" si="27"/>
        <v>0</v>
      </c>
      <c r="AK48" s="27">
        <f t="shared" si="28"/>
        <v>0</v>
      </c>
      <c r="AL48" s="27">
        <f t="shared" si="29"/>
        <v>0</v>
      </c>
      <c r="AM48" s="27">
        <f t="shared" si="30"/>
        <v>0</v>
      </c>
      <c r="AN48" s="27">
        <f t="shared" si="31"/>
        <v>0</v>
      </c>
      <c r="AO48" s="27">
        <f t="shared" si="32"/>
        <v>0</v>
      </c>
      <c r="AP48" s="27">
        <f t="shared" si="33"/>
        <v>0</v>
      </c>
      <c r="AQ48" s="27">
        <f t="shared" si="34"/>
        <v>0</v>
      </c>
      <c r="AS48" s="27">
        <f t="shared" si="35"/>
        <v>0</v>
      </c>
      <c r="AT48" s="27">
        <f t="shared" si="36"/>
        <v>0</v>
      </c>
      <c r="AU48" s="27">
        <f t="shared" si="37"/>
        <v>0</v>
      </c>
      <c r="AV48" s="27">
        <f t="shared" si="38"/>
        <v>0</v>
      </c>
      <c r="AW48" s="27">
        <f t="shared" si="39"/>
        <v>0</v>
      </c>
      <c r="AX48" s="27">
        <f t="shared" si="40"/>
        <v>0</v>
      </c>
      <c r="AZ48" s="27">
        <f t="shared" si="41"/>
        <v>0</v>
      </c>
      <c r="BA48" s="27">
        <f t="shared" si="42"/>
        <v>0</v>
      </c>
      <c r="BB48" s="27">
        <f t="shared" si="43"/>
        <v>0</v>
      </c>
      <c r="BC48" s="27">
        <f t="shared" si="44"/>
        <v>0</v>
      </c>
      <c r="BD48" s="27">
        <f t="shared" si="45"/>
        <v>0</v>
      </c>
      <c r="BE48" s="27">
        <f t="shared" si="46"/>
        <v>0</v>
      </c>
      <c r="BG48" s="27">
        <f t="shared" si="24"/>
        <v>0</v>
      </c>
      <c r="BN48" s="1"/>
    </row>
    <row r="49" spans="1:66" x14ac:dyDescent="0.2">
      <c r="A49" s="184">
        <f>'Wti-Prior'!A62</f>
        <v>38200</v>
      </c>
      <c r="B49" s="27">
        <f>'WTI_I-Prior'!I62</f>
        <v>-18.421288799999999</v>
      </c>
      <c r="C49" s="27">
        <f>'WTI_I-Prior'!K62</f>
        <v>0</v>
      </c>
      <c r="D49" s="27">
        <f>'WTI_I-Prior'!L62</f>
        <v>0</v>
      </c>
      <c r="E49" s="27">
        <f>'WTI_I-Prior'!J62</f>
        <v>0</v>
      </c>
      <c r="F49" s="27"/>
      <c r="G49" s="27">
        <f>'WTI_I-Prior'!B62</f>
        <v>6.5418088000000001</v>
      </c>
      <c r="H49" s="27">
        <f>'WTI_I-Prior'!D62</f>
        <v>0</v>
      </c>
      <c r="I49" s="272">
        <f>'WTI_I-Prior'!F62</f>
        <v>0</v>
      </c>
      <c r="J49" s="27">
        <f>'WTI_I-Prior'!E62</f>
        <v>0</v>
      </c>
      <c r="K49" s="27">
        <f>'WTI_I-Prior'!C62</f>
        <v>0.84653449999999997</v>
      </c>
      <c r="L49" s="27"/>
      <c r="M49" s="27">
        <f>'WTI_II-Prior'!F62</f>
        <v>0</v>
      </c>
      <c r="N49" s="27">
        <f>'WTI_II-Prior'!G62</f>
        <v>0</v>
      </c>
      <c r="O49" s="27">
        <f>'WTI_II-Prior'!L62</f>
        <v>0</v>
      </c>
      <c r="P49" s="27">
        <f>'WTI_II-Prior'!J62</f>
        <v>0</v>
      </c>
      <c r="Q49" s="27">
        <f>'WTI_II-Prior'!B62</f>
        <v>0</v>
      </c>
      <c r="R49" s="27">
        <f>'WTI_II-Prior'!C62</f>
        <v>0</v>
      </c>
      <c r="T49" s="27">
        <f>'WTI_III-Prior'!H62</f>
        <v>-297.2354823</v>
      </c>
      <c r="U49" s="27">
        <f>'WTI_III-Prior'!I62</f>
        <v>308.29359249999999</v>
      </c>
      <c r="V49" s="27">
        <f>'WTI_III-Prior'!J62</f>
        <v>0</v>
      </c>
      <c r="W49" s="27">
        <f>'WTI_III-Prior'!B62</f>
        <v>0</v>
      </c>
      <c r="X49" s="27">
        <f>'WTI_III-Prior'!C62</f>
        <v>0</v>
      </c>
      <c r="Y49" s="27">
        <f>'WTI_III-Prior'!D62</f>
        <v>0</v>
      </c>
      <c r="AA49" s="27">
        <f t="shared" si="1"/>
        <v>2.5164700000004814E-2</v>
      </c>
      <c r="AB49" s="253">
        <f>+'Daily Changes'!B45</f>
        <v>0</v>
      </c>
      <c r="AC49" s="253">
        <f>'Daily Changes'!G45</f>
        <v>0</v>
      </c>
      <c r="AD49" s="253">
        <f>'Daily Changes'!D45</f>
        <v>0</v>
      </c>
      <c r="AE49" s="253">
        <f>'Daily Changes'!E45*42</f>
        <v>0</v>
      </c>
      <c r="AF49" s="253">
        <f>'Daily Changes'!F45*42</f>
        <v>0</v>
      </c>
      <c r="AH49" s="27">
        <f t="shared" si="25"/>
        <v>0</v>
      </c>
      <c r="AI49" s="27">
        <f t="shared" si="26"/>
        <v>0</v>
      </c>
      <c r="AJ49" s="27">
        <f t="shared" si="27"/>
        <v>0</v>
      </c>
      <c r="AK49" s="27">
        <f t="shared" si="28"/>
        <v>0</v>
      </c>
      <c r="AL49" s="27">
        <f t="shared" si="29"/>
        <v>0</v>
      </c>
      <c r="AM49" s="27">
        <f t="shared" si="30"/>
        <v>0</v>
      </c>
      <c r="AN49" s="27">
        <f t="shared" si="31"/>
        <v>0</v>
      </c>
      <c r="AO49" s="27">
        <f t="shared" si="32"/>
        <v>0</v>
      </c>
      <c r="AP49" s="27">
        <f t="shared" si="33"/>
        <v>0</v>
      </c>
      <c r="AQ49" s="27">
        <f t="shared" si="34"/>
        <v>0</v>
      </c>
      <c r="AS49" s="27">
        <f t="shared" si="35"/>
        <v>0</v>
      </c>
      <c r="AT49" s="27">
        <f t="shared" si="36"/>
        <v>0</v>
      </c>
      <c r="AU49" s="27">
        <f t="shared" si="37"/>
        <v>0</v>
      </c>
      <c r="AV49" s="27">
        <f t="shared" si="38"/>
        <v>0</v>
      </c>
      <c r="AW49" s="27">
        <f t="shared" si="39"/>
        <v>0</v>
      </c>
      <c r="AX49" s="27">
        <f t="shared" si="40"/>
        <v>0</v>
      </c>
      <c r="AZ49" s="27">
        <f t="shared" si="41"/>
        <v>0</v>
      </c>
      <c r="BA49" s="27">
        <f t="shared" si="42"/>
        <v>0</v>
      </c>
      <c r="BB49" s="27">
        <f t="shared" si="43"/>
        <v>0</v>
      </c>
      <c r="BC49" s="27">
        <f t="shared" si="44"/>
        <v>0</v>
      </c>
      <c r="BD49" s="27">
        <f t="shared" si="45"/>
        <v>0</v>
      </c>
      <c r="BE49" s="27">
        <f t="shared" si="46"/>
        <v>0</v>
      </c>
      <c r="BG49" s="27">
        <f t="shared" si="24"/>
        <v>0</v>
      </c>
      <c r="BN49" s="1"/>
    </row>
    <row r="50" spans="1:66" x14ac:dyDescent="0.2">
      <c r="A50" s="184">
        <f>'Wti-Prior'!A63</f>
        <v>38231</v>
      </c>
      <c r="B50" s="27">
        <f>'WTI_I-Prior'!I63</f>
        <v>-15.3419116</v>
      </c>
      <c r="C50" s="27">
        <f>'WTI_I-Prior'!K63</f>
        <v>0</v>
      </c>
      <c r="D50" s="27">
        <f>'WTI_I-Prior'!L63</f>
        <v>0</v>
      </c>
      <c r="E50" s="27">
        <f>'WTI_I-Prior'!J63</f>
        <v>0</v>
      </c>
      <c r="F50" s="27"/>
      <c r="G50" s="27">
        <f>'WTI_I-Prior'!B63</f>
        <v>-4.3353736999999999</v>
      </c>
      <c r="H50" s="27">
        <f>'WTI_I-Prior'!D63</f>
        <v>0</v>
      </c>
      <c r="I50" s="272">
        <f>'WTI_I-Prior'!F63</f>
        <v>0</v>
      </c>
      <c r="J50" s="27">
        <f>'WTI_I-Prior'!E63</f>
        <v>0</v>
      </c>
      <c r="K50" s="27">
        <f>'WTI_I-Prior'!C63</f>
        <v>0.84228120000000006</v>
      </c>
      <c r="L50" s="27"/>
      <c r="M50" s="27">
        <f>'WTI_II-Prior'!F63</f>
        <v>0</v>
      </c>
      <c r="N50" s="27">
        <f>'WTI_II-Prior'!G63</f>
        <v>0</v>
      </c>
      <c r="O50" s="27">
        <f>'WTI_II-Prior'!L63</f>
        <v>0</v>
      </c>
      <c r="P50" s="27">
        <f>'WTI_II-Prior'!J63</f>
        <v>0</v>
      </c>
      <c r="Q50" s="27">
        <f>'WTI_II-Prior'!B63</f>
        <v>0</v>
      </c>
      <c r="R50" s="27">
        <f>'WTI_II-Prior'!C63</f>
        <v>0</v>
      </c>
      <c r="T50" s="27">
        <f>'WTI_III-Prior'!H63</f>
        <v>-351.42980340000003</v>
      </c>
      <c r="U50" s="27">
        <f>'WTI_III-Prior'!I63</f>
        <v>357.5675933</v>
      </c>
      <c r="V50" s="27">
        <f>'WTI_III-Prior'!J63</f>
        <v>0</v>
      </c>
      <c r="W50" s="27">
        <f>'WTI_III-Prior'!B63</f>
        <v>0</v>
      </c>
      <c r="X50" s="27">
        <f>'WTI_III-Prior'!C63</f>
        <v>0</v>
      </c>
      <c r="Y50" s="27">
        <f>'WTI_III-Prior'!D63</f>
        <v>0</v>
      </c>
      <c r="AA50" s="27">
        <f t="shared" si="1"/>
        <v>-12.697214200000019</v>
      </c>
      <c r="AB50" s="253">
        <f>+'Daily Changes'!B46</f>
        <v>0</v>
      </c>
      <c r="AC50" s="253">
        <f>'Daily Changes'!G46</f>
        <v>0</v>
      </c>
      <c r="AD50" s="253">
        <f>'Daily Changes'!D46</f>
        <v>0</v>
      </c>
      <c r="AE50" s="253">
        <f>'Daily Changes'!E46*42</f>
        <v>0</v>
      </c>
      <c r="AF50" s="253">
        <f>'Daily Changes'!F46*42</f>
        <v>0</v>
      </c>
      <c r="AH50" s="27">
        <f t="shared" si="25"/>
        <v>0</v>
      </c>
      <c r="AI50" s="27">
        <f t="shared" si="26"/>
        <v>0</v>
      </c>
      <c r="AJ50" s="27">
        <f t="shared" si="27"/>
        <v>0</v>
      </c>
      <c r="AK50" s="27">
        <f t="shared" si="28"/>
        <v>0</v>
      </c>
      <c r="AL50" s="27">
        <f t="shared" si="29"/>
        <v>0</v>
      </c>
      <c r="AM50" s="27">
        <f t="shared" si="30"/>
        <v>0</v>
      </c>
      <c r="AN50" s="27">
        <f t="shared" si="31"/>
        <v>0</v>
      </c>
      <c r="AO50" s="27">
        <f t="shared" si="32"/>
        <v>0</v>
      </c>
      <c r="AP50" s="27">
        <f t="shared" si="33"/>
        <v>0</v>
      </c>
      <c r="AQ50" s="27">
        <f t="shared" si="34"/>
        <v>0</v>
      </c>
      <c r="AS50" s="27">
        <f t="shared" si="35"/>
        <v>0</v>
      </c>
      <c r="AT50" s="27">
        <f t="shared" si="36"/>
        <v>0</v>
      </c>
      <c r="AU50" s="27">
        <f t="shared" si="37"/>
        <v>0</v>
      </c>
      <c r="AV50" s="27">
        <f t="shared" si="38"/>
        <v>0</v>
      </c>
      <c r="AW50" s="27">
        <f t="shared" si="39"/>
        <v>0</v>
      </c>
      <c r="AX50" s="27">
        <f t="shared" si="40"/>
        <v>0</v>
      </c>
      <c r="AZ50" s="27">
        <f t="shared" si="41"/>
        <v>0</v>
      </c>
      <c r="BA50" s="27">
        <f t="shared" si="42"/>
        <v>0</v>
      </c>
      <c r="BB50" s="27">
        <f t="shared" si="43"/>
        <v>0</v>
      </c>
      <c r="BC50" s="27">
        <f t="shared" si="44"/>
        <v>0</v>
      </c>
      <c r="BD50" s="27">
        <f t="shared" si="45"/>
        <v>0</v>
      </c>
      <c r="BE50" s="27">
        <f t="shared" si="46"/>
        <v>0</v>
      </c>
      <c r="BG50" s="27">
        <f t="shared" si="24"/>
        <v>0</v>
      </c>
      <c r="BN50" s="1"/>
    </row>
    <row r="51" spans="1:66" x14ac:dyDescent="0.2">
      <c r="A51" s="184">
        <f>'Wti-Prior'!A64</f>
        <v>38261</v>
      </c>
      <c r="B51" s="27">
        <f>'WTI_I-Prior'!I64</f>
        <v>-7.2047698999999996</v>
      </c>
      <c r="C51" s="27">
        <f>'WTI_I-Prior'!K64</f>
        <v>0</v>
      </c>
      <c r="D51" s="27">
        <f>'WTI_I-Prior'!L64</f>
        <v>0</v>
      </c>
      <c r="E51" s="27">
        <f>'WTI_I-Prior'!J64</f>
        <v>0</v>
      </c>
      <c r="F51" s="27"/>
      <c r="G51" s="27">
        <f>'WTI_I-Prior'!B64</f>
        <v>-1.6432846000000001</v>
      </c>
      <c r="H51" s="27">
        <f>'WTI_I-Prior'!D64</f>
        <v>0</v>
      </c>
      <c r="I51" s="272">
        <f>'WTI_I-Prior'!F64</f>
        <v>0</v>
      </c>
      <c r="J51" s="27">
        <f>'WTI_I-Prior'!E64</f>
        <v>0</v>
      </c>
      <c r="K51" s="27">
        <f>'WTI_I-Prior'!C64</f>
        <v>0.83817759999999997</v>
      </c>
      <c r="L51" s="27"/>
      <c r="M51" s="27">
        <f>'WTI_II-Prior'!F64</f>
        <v>0</v>
      </c>
      <c r="N51" s="27">
        <f>'WTI_II-Prior'!G64</f>
        <v>0</v>
      </c>
      <c r="O51" s="27">
        <f>'WTI_II-Prior'!L64</f>
        <v>0</v>
      </c>
      <c r="P51" s="27">
        <f>'WTI_II-Prior'!J64</f>
        <v>0</v>
      </c>
      <c r="Q51" s="27">
        <f>'WTI_II-Prior'!B64</f>
        <v>0</v>
      </c>
      <c r="R51" s="27">
        <f>'WTI_II-Prior'!C64</f>
        <v>0</v>
      </c>
      <c r="T51" s="27">
        <f>'WTI_III-Prior'!H64</f>
        <v>-332.62301769999999</v>
      </c>
      <c r="U51" s="27">
        <f>'WTI_III-Prior'!I64</f>
        <v>331.4320669</v>
      </c>
      <c r="V51" s="27">
        <f>'WTI_III-Prior'!J64</f>
        <v>0</v>
      </c>
      <c r="W51" s="27">
        <f>'WTI_III-Prior'!B64</f>
        <v>0</v>
      </c>
      <c r="X51" s="27">
        <f>'WTI_III-Prior'!C64</f>
        <v>0</v>
      </c>
      <c r="Y51" s="27">
        <f>'WTI_III-Prior'!D64</f>
        <v>0</v>
      </c>
      <c r="AA51" s="27">
        <f t="shared" si="1"/>
        <v>-9.2008276999999907</v>
      </c>
      <c r="AB51" s="253">
        <f>+'Daily Changes'!B47</f>
        <v>0</v>
      </c>
      <c r="AC51" s="253">
        <f>'Daily Changes'!G47</f>
        <v>0</v>
      </c>
      <c r="AD51" s="253">
        <f>'Daily Changes'!D47</f>
        <v>0</v>
      </c>
      <c r="AE51" s="253">
        <f>'Daily Changes'!E47*42</f>
        <v>0</v>
      </c>
      <c r="AF51" s="253">
        <f>'Daily Changes'!F47*42</f>
        <v>0</v>
      </c>
      <c r="AH51" s="27">
        <f t="shared" si="25"/>
        <v>0</v>
      </c>
      <c r="AI51" s="27">
        <f t="shared" si="26"/>
        <v>0</v>
      </c>
      <c r="AJ51" s="27">
        <f t="shared" si="27"/>
        <v>0</v>
      </c>
      <c r="AK51" s="27">
        <f t="shared" si="28"/>
        <v>0</v>
      </c>
      <c r="AL51" s="27">
        <f t="shared" si="29"/>
        <v>0</v>
      </c>
      <c r="AM51" s="27">
        <f t="shared" si="30"/>
        <v>0</v>
      </c>
      <c r="AN51" s="27">
        <f t="shared" si="31"/>
        <v>0</v>
      </c>
      <c r="AO51" s="27">
        <f t="shared" si="32"/>
        <v>0</v>
      </c>
      <c r="AP51" s="27">
        <f t="shared" si="33"/>
        <v>0</v>
      </c>
      <c r="AQ51" s="27">
        <f t="shared" si="34"/>
        <v>0</v>
      </c>
      <c r="AS51" s="27">
        <f t="shared" si="35"/>
        <v>0</v>
      </c>
      <c r="AT51" s="27">
        <f t="shared" si="36"/>
        <v>0</v>
      </c>
      <c r="AU51" s="27">
        <f t="shared" si="37"/>
        <v>0</v>
      </c>
      <c r="AV51" s="27">
        <f t="shared" si="38"/>
        <v>0</v>
      </c>
      <c r="AW51" s="27">
        <f t="shared" si="39"/>
        <v>0</v>
      </c>
      <c r="AX51" s="27">
        <f t="shared" si="40"/>
        <v>0</v>
      </c>
      <c r="AZ51" s="27">
        <f t="shared" si="41"/>
        <v>0</v>
      </c>
      <c r="BA51" s="27">
        <f t="shared" si="42"/>
        <v>0</v>
      </c>
      <c r="BB51" s="27">
        <f t="shared" si="43"/>
        <v>0</v>
      </c>
      <c r="BC51" s="27">
        <f t="shared" si="44"/>
        <v>0</v>
      </c>
      <c r="BD51" s="27">
        <f t="shared" si="45"/>
        <v>0</v>
      </c>
      <c r="BE51" s="27">
        <f t="shared" si="46"/>
        <v>0</v>
      </c>
      <c r="BG51" s="27">
        <f t="shared" si="24"/>
        <v>0</v>
      </c>
      <c r="BN51" s="1"/>
    </row>
    <row r="52" spans="1:66" x14ac:dyDescent="0.2">
      <c r="A52" s="184">
        <f>'Wti-Prior'!A65</f>
        <v>38292</v>
      </c>
      <c r="B52" s="27">
        <f>'WTI_I-Prior'!I65</f>
        <v>10.065084199999999</v>
      </c>
      <c r="C52" s="27">
        <f>'WTI_I-Prior'!K65</f>
        <v>0</v>
      </c>
      <c r="D52" s="27">
        <f>'WTI_I-Prior'!L65</f>
        <v>0</v>
      </c>
      <c r="E52" s="27">
        <f>'WTI_I-Prior'!J65</f>
        <v>0</v>
      </c>
      <c r="F52" s="27"/>
      <c r="G52" s="27">
        <f>'WTI_I-Prior'!B65</f>
        <v>13.9596541</v>
      </c>
      <c r="H52" s="27">
        <f>'WTI_I-Prior'!D65</f>
        <v>0</v>
      </c>
      <c r="I52" s="272">
        <f>'WTI_I-Prior'!F65</f>
        <v>0</v>
      </c>
      <c r="J52" s="27">
        <f>'WTI_I-Prior'!E65</f>
        <v>0</v>
      </c>
      <c r="K52" s="27">
        <f>'WTI_I-Prior'!C65</f>
        <v>0.83395030000000003</v>
      </c>
      <c r="L52" s="27"/>
      <c r="M52" s="27">
        <f>'WTI_II-Prior'!F65</f>
        <v>0</v>
      </c>
      <c r="N52" s="27">
        <f>'WTI_II-Prior'!G65</f>
        <v>0</v>
      </c>
      <c r="O52" s="27">
        <f>'WTI_II-Prior'!L65</f>
        <v>0</v>
      </c>
      <c r="P52" s="27">
        <f>'WTI_II-Prior'!J65</f>
        <v>0</v>
      </c>
      <c r="Q52" s="27">
        <f>'WTI_II-Prior'!B65</f>
        <v>0</v>
      </c>
      <c r="R52" s="27">
        <f>'WTI_II-Prior'!C65</f>
        <v>0</v>
      </c>
      <c r="T52" s="27">
        <f>'WTI_III-Prior'!H65</f>
        <v>-328.37319680000002</v>
      </c>
      <c r="U52" s="27">
        <f>'WTI_III-Prior'!I65</f>
        <v>335.01962120000002</v>
      </c>
      <c r="V52" s="27">
        <f>'WTI_III-Prior'!J65</f>
        <v>0</v>
      </c>
      <c r="W52" s="27">
        <f>'WTI_III-Prior'!B65</f>
        <v>0</v>
      </c>
      <c r="X52" s="27">
        <f>'WTI_III-Prior'!C65</f>
        <v>0</v>
      </c>
      <c r="Y52" s="27">
        <f>'WTI_III-Prior'!D65</f>
        <v>0</v>
      </c>
      <c r="AA52" s="27">
        <f t="shared" si="1"/>
        <v>31.505112999999994</v>
      </c>
      <c r="AB52" s="253">
        <f>+'Daily Changes'!B48</f>
        <v>0</v>
      </c>
      <c r="AC52" s="253">
        <f>'Daily Changes'!G48</f>
        <v>0</v>
      </c>
      <c r="AD52" s="253">
        <f>'Daily Changes'!D48</f>
        <v>0</v>
      </c>
      <c r="AE52" s="253">
        <f>'Daily Changes'!E48*42</f>
        <v>0</v>
      </c>
      <c r="AF52" s="253">
        <f>'Daily Changes'!F48*42</f>
        <v>0</v>
      </c>
      <c r="AH52" s="27">
        <f t="shared" si="25"/>
        <v>0</v>
      </c>
      <c r="AI52" s="27">
        <f t="shared" si="26"/>
        <v>0</v>
      </c>
      <c r="AJ52" s="27">
        <f t="shared" si="27"/>
        <v>0</v>
      </c>
      <c r="AK52" s="27">
        <f t="shared" si="28"/>
        <v>0</v>
      </c>
      <c r="AL52" s="27">
        <f t="shared" si="29"/>
        <v>0</v>
      </c>
      <c r="AM52" s="27">
        <f t="shared" si="30"/>
        <v>0</v>
      </c>
      <c r="AN52" s="27">
        <f t="shared" si="31"/>
        <v>0</v>
      </c>
      <c r="AO52" s="27">
        <f t="shared" si="32"/>
        <v>0</v>
      </c>
      <c r="AP52" s="27">
        <f t="shared" si="33"/>
        <v>0</v>
      </c>
      <c r="AQ52" s="27">
        <f t="shared" si="34"/>
        <v>0</v>
      </c>
      <c r="AS52" s="27">
        <f t="shared" si="35"/>
        <v>0</v>
      </c>
      <c r="AT52" s="27">
        <f t="shared" si="36"/>
        <v>0</v>
      </c>
      <c r="AU52" s="27">
        <f t="shared" si="37"/>
        <v>0</v>
      </c>
      <c r="AV52" s="27">
        <f t="shared" si="38"/>
        <v>0</v>
      </c>
      <c r="AW52" s="27">
        <f t="shared" si="39"/>
        <v>0</v>
      </c>
      <c r="AX52" s="27">
        <f t="shared" si="40"/>
        <v>0</v>
      </c>
      <c r="AZ52" s="27">
        <f t="shared" si="41"/>
        <v>0</v>
      </c>
      <c r="BA52" s="27">
        <f t="shared" si="42"/>
        <v>0</v>
      </c>
      <c r="BB52" s="27">
        <f t="shared" si="43"/>
        <v>0</v>
      </c>
      <c r="BC52" s="27">
        <f t="shared" si="44"/>
        <v>0</v>
      </c>
      <c r="BD52" s="27">
        <f t="shared" si="45"/>
        <v>0</v>
      </c>
      <c r="BE52" s="27">
        <f t="shared" si="46"/>
        <v>0</v>
      </c>
      <c r="BG52" s="27">
        <f t="shared" si="24"/>
        <v>0</v>
      </c>
      <c r="BN52" s="1"/>
    </row>
    <row r="53" spans="1:66" x14ac:dyDescent="0.2">
      <c r="A53" s="184">
        <f>'Wti-Prior'!A66</f>
        <v>38322</v>
      </c>
      <c r="B53" s="27">
        <f>'WTI_I-Prior'!I66</f>
        <v>-88.8790561</v>
      </c>
      <c r="C53" s="27">
        <f>'WTI_I-Prior'!K66</f>
        <v>0</v>
      </c>
      <c r="D53" s="27">
        <f>'WTI_I-Prior'!L66</f>
        <v>0</v>
      </c>
      <c r="E53" s="27">
        <f>'WTI_I-Prior'!J66</f>
        <v>-36</v>
      </c>
      <c r="F53" s="27"/>
      <c r="G53" s="27">
        <f>'WTI_I-Prior'!B66</f>
        <v>29.797290499999999</v>
      </c>
      <c r="H53" s="27">
        <f>'WTI_I-Prior'!D66</f>
        <v>0</v>
      </c>
      <c r="I53" s="272">
        <f>'WTI_I-Prior'!F66</f>
        <v>0</v>
      </c>
      <c r="J53" s="27">
        <f>'WTI_I-Prior'!E66</f>
        <v>0</v>
      </c>
      <c r="K53" s="27">
        <f>'WTI_I-Prior'!C66</f>
        <v>0.82985419999999999</v>
      </c>
      <c r="L53" s="27"/>
      <c r="M53" s="27">
        <f>'WTI_II-Prior'!F66</f>
        <v>0</v>
      </c>
      <c r="N53" s="27">
        <f>'WTI_II-Prior'!G66</f>
        <v>0</v>
      </c>
      <c r="O53" s="27">
        <f>'WTI_II-Prior'!L66</f>
        <v>0</v>
      </c>
      <c r="P53" s="27">
        <f>'WTI_II-Prior'!J66</f>
        <v>0</v>
      </c>
      <c r="Q53" s="27">
        <f>'WTI_II-Prior'!B66</f>
        <v>0</v>
      </c>
      <c r="R53" s="27">
        <f>'WTI_II-Prior'!C66</f>
        <v>0</v>
      </c>
      <c r="T53" s="27">
        <f>'WTI_III-Prior'!H66</f>
        <v>-123.73024309999997</v>
      </c>
      <c r="U53" s="27">
        <f>'WTI_III-Prior'!I66</f>
        <v>336.95939970000001</v>
      </c>
      <c r="V53" s="27">
        <f>'WTI_III-Prior'!J66</f>
        <v>0</v>
      </c>
      <c r="W53" s="27">
        <f>'WTI_III-Prior'!B66</f>
        <v>0</v>
      </c>
      <c r="X53" s="27">
        <f>'WTI_III-Prior'!C66</f>
        <v>0</v>
      </c>
      <c r="Y53" s="27">
        <f>'WTI_III-Prior'!D66</f>
        <v>0</v>
      </c>
      <c r="AA53" s="27">
        <f t="shared" si="1"/>
        <v>118.97724520000003</v>
      </c>
      <c r="AB53" s="253">
        <f>+'Daily Changes'!B49</f>
        <v>0</v>
      </c>
      <c r="AC53" s="253">
        <f>'Daily Changes'!G49</f>
        <v>0</v>
      </c>
      <c r="AD53" s="253">
        <f>'Daily Changes'!D49</f>
        <v>0</v>
      </c>
      <c r="AE53" s="253">
        <f>'Daily Changes'!E49*42</f>
        <v>0</v>
      </c>
      <c r="AF53" s="253">
        <f>'Daily Changes'!F49*42</f>
        <v>0</v>
      </c>
      <c r="AH53" s="27">
        <f t="shared" si="25"/>
        <v>0</v>
      </c>
      <c r="AI53" s="27">
        <f t="shared" si="26"/>
        <v>0</v>
      </c>
      <c r="AJ53" s="27">
        <f t="shared" si="27"/>
        <v>0</v>
      </c>
      <c r="AK53" s="27">
        <f t="shared" si="28"/>
        <v>0</v>
      </c>
      <c r="AL53" s="27">
        <f t="shared" si="29"/>
        <v>0</v>
      </c>
      <c r="AM53" s="27">
        <f t="shared" si="30"/>
        <v>0</v>
      </c>
      <c r="AN53" s="27">
        <f t="shared" si="31"/>
        <v>0</v>
      </c>
      <c r="AO53" s="27">
        <f t="shared" si="32"/>
        <v>0</v>
      </c>
      <c r="AP53" s="27">
        <f t="shared" si="33"/>
        <v>0</v>
      </c>
      <c r="AQ53" s="27">
        <f t="shared" si="34"/>
        <v>0</v>
      </c>
      <c r="AS53" s="27">
        <f t="shared" si="35"/>
        <v>0</v>
      </c>
      <c r="AT53" s="27">
        <f t="shared" si="36"/>
        <v>0</v>
      </c>
      <c r="AU53" s="27">
        <f t="shared" si="37"/>
        <v>0</v>
      </c>
      <c r="AV53" s="27">
        <f t="shared" si="38"/>
        <v>0</v>
      </c>
      <c r="AW53" s="27">
        <f t="shared" si="39"/>
        <v>0</v>
      </c>
      <c r="AX53" s="27">
        <f t="shared" si="40"/>
        <v>0</v>
      </c>
      <c r="AZ53" s="27">
        <f t="shared" si="41"/>
        <v>0</v>
      </c>
      <c r="BA53" s="27">
        <f t="shared" si="42"/>
        <v>0</v>
      </c>
      <c r="BB53" s="27">
        <f t="shared" si="43"/>
        <v>0</v>
      </c>
      <c r="BC53" s="27">
        <f t="shared" si="44"/>
        <v>0</v>
      </c>
      <c r="BD53" s="27">
        <f t="shared" si="45"/>
        <v>0</v>
      </c>
      <c r="BE53" s="27">
        <f t="shared" si="46"/>
        <v>0</v>
      </c>
      <c r="BG53" s="27">
        <f t="shared" si="24"/>
        <v>0</v>
      </c>
      <c r="BN53" s="1"/>
    </row>
    <row r="54" spans="1:66" x14ac:dyDescent="0.2">
      <c r="A54" s="184">
        <f>'Wti-Prior'!A67</f>
        <v>38353</v>
      </c>
      <c r="B54" s="27">
        <f>'WTI_I-Prior'!I67</f>
        <v>109.62404170000001</v>
      </c>
      <c r="C54" s="27">
        <f>'WTI_I-Prior'!K67</f>
        <v>0</v>
      </c>
      <c r="D54" s="27">
        <f>'WTI_I-Prior'!L67</f>
        <v>0</v>
      </c>
      <c r="E54" s="27">
        <f>'WTI_I-Prior'!J67</f>
        <v>0</v>
      </c>
      <c r="F54" s="27"/>
      <c r="G54" s="27">
        <f>'WTI_I-Prior'!B67</f>
        <v>29.779180499999999</v>
      </c>
      <c r="H54" s="27">
        <f>'WTI_I-Prior'!D67</f>
        <v>0</v>
      </c>
      <c r="I54" s="272">
        <f>'WTI_I-Prior'!F67</f>
        <v>0</v>
      </c>
      <c r="J54" s="27">
        <f>'WTI_I-Prior'!E67</f>
        <v>0</v>
      </c>
      <c r="K54" s="27">
        <f>'WTI_I-Prior'!C67</f>
        <v>1.6512308</v>
      </c>
      <c r="L54" s="27"/>
      <c r="M54" s="27">
        <f>'WTI_II-Prior'!F67</f>
        <v>0</v>
      </c>
      <c r="N54" s="27">
        <f>'WTI_II-Prior'!G67</f>
        <v>0</v>
      </c>
      <c r="O54" s="27">
        <f>'WTI_II-Prior'!L67</f>
        <v>0</v>
      </c>
      <c r="P54" s="27">
        <f>'WTI_II-Prior'!J67</f>
        <v>0</v>
      </c>
      <c r="Q54" s="27">
        <f>'WTI_II-Prior'!B67</f>
        <v>0</v>
      </c>
      <c r="R54" s="27">
        <f>'WTI_II-Prior'!C67</f>
        <v>0</v>
      </c>
      <c r="T54" s="27">
        <f>'WTI_III-Prior'!H67</f>
        <v>-386.81036010000003</v>
      </c>
      <c r="U54" s="27">
        <f>'WTI_III-Prior'!I67</f>
        <v>351.39578419999998</v>
      </c>
      <c r="V54" s="27">
        <f>'WTI_III-Prior'!J67</f>
        <v>0</v>
      </c>
      <c r="W54" s="27">
        <f>'WTI_III-Prior'!B67</f>
        <v>0</v>
      </c>
      <c r="X54" s="27">
        <f>'WTI_III-Prior'!C67</f>
        <v>0</v>
      </c>
      <c r="Y54" s="27">
        <f>'WTI_III-Prior'!D67</f>
        <v>0</v>
      </c>
      <c r="AA54" s="27">
        <f t="shared" si="1"/>
        <v>105.63987709999998</v>
      </c>
      <c r="AB54" s="253">
        <f>+'Daily Changes'!B50</f>
        <v>0</v>
      </c>
      <c r="AC54" s="253">
        <f>'Daily Changes'!G50</f>
        <v>0</v>
      </c>
      <c r="AD54" s="253">
        <f>'Daily Changes'!D50</f>
        <v>0</v>
      </c>
      <c r="AE54" s="253">
        <f>'Daily Changes'!E50*42</f>
        <v>0</v>
      </c>
      <c r="AF54" s="253">
        <f>'Daily Changes'!F50*42</f>
        <v>0</v>
      </c>
      <c r="AH54" s="27">
        <f t="shared" si="25"/>
        <v>0</v>
      </c>
      <c r="AI54" s="27">
        <f t="shared" si="26"/>
        <v>0</v>
      </c>
      <c r="AJ54" s="27">
        <f t="shared" si="27"/>
        <v>0</v>
      </c>
      <c r="AK54" s="27">
        <f t="shared" si="28"/>
        <v>0</v>
      </c>
      <c r="AL54" s="27">
        <f t="shared" si="29"/>
        <v>0</v>
      </c>
      <c r="AM54" s="27">
        <f t="shared" si="30"/>
        <v>0</v>
      </c>
      <c r="AN54" s="27">
        <f t="shared" si="31"/>
        <v>0</v>
      </c>
      <c r="AO54" s="27">
        <f t="shared" si="32"/>
        <v>0</v>
      </c>
      <c r="AP54" s="27">
        <f t="shared" si="33"/>
        <v>0</v>
      </c>
      <c r="AQ54" s="27">
        <f t="shared" si="34"/>
        <v>0</v>
      </c>
      <c r="AS54" s="27">
        <f t="shared" si="35"/>
        <v>0</v>
      </c>
      <c r="AT54" s="27">
        <f t="shared" si="36"/>
        <v>0</v>
      </c>
      <c r="AU54" s="27">
        <f t="shared" si="37"/>
        <v>0</v>
      </c>
      <c r="AV54" s="27">
        <f t="shared" si="38"/>
        <v>0</v>
      </c>
      <c r="AW54" s="27">
        <f t="shared" si="39"/>
        <v>0</v>
      </c>
      <c r="AX54" s="27">
        <f t="shared" si="40"/>
        <v>0</v>
      </c>
      <c r="AZ54" s="27">
        <f t="shared" si="41"/>
        <v>0</v>
      </c>
      <c r="BA54" s="27">
        <f t="shared" si="42"/>
        <v>0</v>
      </c>
      <c r="BB54" s="27">
        <f t="shared" si="43"/>
        <v>0</v>
      </c>
      <c r="BC54" s="27">
        <f t="shared" si="44"/>
        <v>0</v>
      </c>
      <c r="BD54" s="27">
        <f t="shared" si="45"/>
        <v>0</v>
      </c>
      <c r="BE54" s="27">
        <f t="shared" si="46"/>
        <v>0</v>
      </c>
      <c r="BG54" s="27">
        <f t="shared" si="24"/>
        <v>0</v>
      </c>
      <c r="BN54" s="1"/>
    </row>
    <row r="55" spans="1:66" x14ac:dyDescent="0.2">
      <c r="A55" s="184">
        <f>'Wti-Prior'!A68</f>
        <v>38384</v>
      </c>
      <c r="B55" s="27">
        <f>'WTI_I-Prior'!I68</f>
        <v>-55.044963199999998</v>
      </c>
      <c r="C55" s="27">
        <f>'WTI_I-Prior'!K68</f>
        <v>0</v>
      </c>
      <c r="D55" s="27">
        <f>'WTI_I-Prior'!L68</f>
        <v>0</v>
      </c>
      <c r="E55" s="27">
        <f>'WTI_I-Prior'!J68</f>
        <v>0</v>
      </c>
      <c r="F55" s="27"/>
      <c r="G55" s="27">
        <f>'WTI_I-Prior'!B68</f>
        <v>4.6599513999999997</v>
      </c>
      <c r="H55" s="27">
        <f>'WTI_I-Prior'!D68</f>
        <v>0</v>
      </c>
      <c r="I55" s="272">
        <f>'WTI_I-Prior'!F68</f>
        <v>0</v>
      </c>
      <c r="J55" s="27">
        <f>'WTI_I-Prior'!E68</f>
        <v>0</v>
      </c>
      <c r="K55" s="27">
        <f>'WTI_I-Prior'!C68</f>
        <v>1.6427418</v>
      </c>
      <c r="L55" s="27"/>
      <c r="M55" s="27">
        <f>'WTI_II-Prior'!F68</f>
        <v>0</v>
      </c>
      <c r="N55" s="27">
        <f>'WTI_II-Prior'!G68</f>
        <v>0</v>
      </c>
      <c r="O55" s="27">
        <f>'WTI_II-Prior'!L68</f>
        <v>0</v>
      </c>
      <c r="P55" s="27">
        <f>'WTI_II-Prior'!J68</f>
        <v>0</v>
      </c>
      <c r="Q55" s="27">
        <f>'WTI_II-Prior'!B68</f>
        <v>0</v>
      </c>
      <c r="R55" s="27">
        <f>'WTI_II-Prior'!C68</f>
        <v>0</v>
      </c>
      <c r="T55" s="27">
        <f>'WTI_III-Prior'!H68</f>
        <v>-203.8827732</v>
      </c>
      <c r="U55" s="27">
        <f>'WTI_III-Prior'!I68</f>
        <v>189.70853460000001</v>
      </c>
      <c r="V55" s="27">
        <f>'WTI_III-Prior'!J68</f>
        <v>0</v>
      </c>
      <c r="W55" s="27">
        <f>'WTI_III-Prior'!B68</f>
        <v>0</v>
      </c>
      <c r="X55" s="27">
        <f>'WTI_III-Prior'!C68</f>
        <v>0</v>
      </c>
      <c r="Y55" s="27">
        <f>'WTI_III-Prior'!D68</f>
        <v>0</v>
      </c>
      <c r="AA55" s="27">
        <f t="shared" si="1"/>
        <v>-62.916508599999986</v>
      </c>
      <c r="AB55" s="253">
        <f>+'Daily Changes'!B51</f>
        <v>0</v>
      </c>
      <c r="AC55" s="253">
        <f>'Daily Changes'!G51</f>
        <v>0</v>
      </c>
      <c r="AD55" s="253">
        <f>'Daily Changes'!D51</f>
        <v>0</v>
      </c>
      <c r="AE55" s="253">
        <f>'Daily Changes'!E51*42</f>
        <v>0</v>
      </c>
      <c r="AF55" s="253">
        <f>'Daily Changes'!F51*42</f>
        <v>0</v>
      </c>
      <c r="AH55" s="27">
        <f t="shared" si="25"/>
        <v>0</v>
      </c>
      <c r="AI55" s="27">
        <f t="shared" si="26"/>
        <v>0</v>
      </c>
      <c r="AJ55" s="27">
        <f t="shared" si="27"/>
        <v>0</v>
      </c>
      <c r="AK55" s="27">
        <f t="shared" si="28"/>
        <v>0</v>
      </c>
      <c r="AL55" s="27">
        <f t="shared" si="29"/>
        <v>0</v>
      </c>
      <c r="AM55" s="27">
        <f t="shared" si="30"/>
        <v>0</v>
      </c>
      <c r="AN55" s="27">
        <f t="shared" si="31"/>
        <v>0</v>
      </c>
      <c r="AO55" s="27">
        <f t="shared" si="32"/>
        <v>0</v>
      </c>
      <c r="AP55" s="27">
        <f t="shared" si="33"/>
        <v>0</v>
      </c>
      <c r="AQ55" s="27">
        <f t="shared" si="34"/>
        <v>0</v>
      </c>
      <c r="AS55" s="27">
        <f t="shared" si="35"/>
        <v>0</v>
      </c>
      <c r="AT55" s="27">
        <f t="shared" si="36"/>
        <v>0</v>
      </c>
      <c r="AU55" s="27">
        <f t="shared" si="37"/>
        <v>0</v>
      </c>
      <c r="AV55" s="27">
        <f t="shared" si="38"/>
        <v>0</v>
      </c>
      <c r="AW55" s="27">
        <f t="shared" si="39"/>
        <v>0</v>
      </c>
      <c r="AX55" s="27">
        <f t="shared" si="40"/>
        <v>0</v>
      </c>
      <c r="AZ55" s="27">
        <f t="shared" si="41"/>
        <v>0</v>
      </c>
      <c r="BA55" s="27">
        <f t="shared" si="42"/>
        <v>0</v>
      </c>
      <c r="BB55" s="27">
        <f t="shared" si="43"/>
        <v>0</v>
      </c>
      <c r="BC55" s="27">
        <f t="shared" si="44"/>
        <v>0</v>
      </c>
      <c r="BD55" s="27">
        <f t="shared" si="45"/>
        <v>0</v>
      </c>
      <c r="BE55" s="27">
        <f t="shared" si="46"/>
        <v>0</v>
      </c>
      <c r="BG55" s="27">
        <f t="shared" si="24"/>
        <v>0</v>
      </c>
      <c r="BH55" s="27"/>
      <c r="BN55" s="1"/>
    </row>
    <row r="56" spans="1:66" x14ac:dyDescent="0.2">
      <c r="A56" s="184">
        <f>'Wti-Prior'!A69</f>
        <v>38412</v>
      </c>
      <c r="B56" s="27">
        <f>'WTI_I-Prior'!I69</f>
        <v>-166.21374209999999</v>
      </c>
      <c r="C56" s="27">
        <f>'WTI_I-Prior'!K69</f>
        <v>0</v>
      </c>
      <c r="D56" s="27">
        <f>'WTI_I-Prior'!L69</f>
        <v>0</v>
      </c>
      <c r="E56" s="27">
        <f>'WTI_I-Prior'!J69</f>
        <v>0</v>
      </c>
      <c r="F56" s="27"/>
      <c r="G56" s="27">
        <f>'WTI_I-Prior'!B69</f>
        <v>-27.754997100000001</v>
      </c>
      <c r="H56" s="27">
        <f>'WTI_I-Prior'!D69</f>
        <v>0</v>
      </c>
      <c r="I56" s="272">
        <f>'WTI_I-Prior'!F69</f>
        <v>0</v>
      </c>
      <c r="J56" s="27">
        <f>'WTI_I-Prior'!E69</f>
        <v>0</v>
      </c>
      <c r="K56" s="27">
        <f>'WTI_I-Prior'!C69</f>
        <v>1.6350663000000001</v>
      </c>
      <c r="L56" s="27"/>
      <c r="M56" s="27">
        <f>'WTI_II-Prior'!F69</f>
        <v>0</v>
      </c>
      <c r="N56" s="27">
        <f>'WTI_II-Prior'!G69</f>
        <v>0</v>
      </c>
      <c r="O56" s="27">
        <f>'WTI_II-Prior'!L69</f>
        <v>0</v>
      </c>
      <c r="P56" s="27">
        <f>'WTI_II-Prior'!J69</f>
        <v>0</v>
      </c>
      <c r="Q56" s="27">
        <f>'WTI_II-Prior'!B69</f>
        <v>0</v>
      </c>
      <c r="R56" s="27">
        <f>'WTI_II-Prior'!C69</f>
        <v>0</v>
      </c>
      <c r="T56" s="27">
        <f>'WTI_III-Prior'!H69</f>
        <v>-56.492528700000001</v>
      </c>
      <c r="U56" s="27">
        <f>'WTI_III-Prior'!I69</f>
        <v>53.881592500000004</v>
      </c>
      <c r="V56" s="27">
        <f>'WTI_III-Prior'!J69</f>
        <v>0</v>
      </c>
      <c r="W56" s="27">
        <f>'WTI_III-Prior'!B69</f>
        <v>0</v>
      </c>
      <c r="X56" s="27">
        <f>'WTI_III-Prior'!C69</f>
        <v>0</v>
      </c>
      <c r="Y56" s="27">
        <f>'WTI_III-Prior'!D69</f>
        <v>0</v>
      </c>
      <c r="AA56" s="27">
        <f t="shared" si="1"/>
        <v>-194.94460909999998</v>
      </c>
      <c r="AB56" s="253">
        <f>+'Daily Changes'!B52</f>
        <v>0</v>
      </c>
      <c r="AC56" s="253">
        <f>'Daily Changes'!G52</f>
        <v>0</v>
      </c>
      <c r="AD56" s="253">
        <f>'Daily Changes'!D52</f>
        <v>0</v>
      </c>
      <c r="AE56" s="253">
        <f>'Daily Changes'!E52*42</f>
        <v>0</v>
      </c>
      <c r="AF56" s="253">
        <f>'Daily Changes'!F52*42</f>
        <v>0</v>
      </c>
      <c r="AH56" s="27">
        <f t="shared" si="25"/>
        <v>0</v>
      </c>
      <c r="AI56" s="27">
        <f t="shared" si="26"/>
        <v>0</v>
      </c>
      <c r="AJ56" s="27">
        <f t="shared" si="27"/>
        <v>0</v>
      </c>
      <c r="AK56" s="27">
        <f t="shared" si="28"/>
        <v>0</v>
      </c>
      <c r="AL56" s="27">
        <f t="shared" si="29"/>
        <v>0</v>
      </c>
      <c r="AM56" s="27">
        <f t="shared" si="30"/>
        <v>0</v>
      </c>
      <c r="AN56" s="27">
        <f t="shared" si="31"/>
        <v>0</v>
      </c>
      <c r="AO56" s="27">
        <f t="shared" si="32"/>
        <v>0</v>
      </c>
      <c r="AP56" s="27">
        <f t="shared" si="33"/>
        <v>0</v>
      </c>
      <c r="AQ56" s="27">
        <f t="shared" si="34"/>
        <v>0</v>
      </c>
      <c r="AS56" s="27">
        <f t="shared" si="35"/>
        <v>0</v>
      </c>
      <c r="AT56" s="27">
        <f t="shared" si="36"/>
        <v>0</v>
      </c>
      <c r="AU56" s="27">
        <f t="shared" si="37"/>
        <v>0</v>
      </c>
      <c r="AV56" s="27">
        <f t="shared" si="38"/>
        <v>0</v>
      </c>
      <c r="AW56" s="27">
        <f t="shared" si="39"/>
        <v>0</v>
      </c>
      <c r="AX56" s="27">
        <f t="shared" si="40"/>
        <v>0</v>
      </c>
      <c r="AZ56" s="27">
        <f t="shared" si="41"/>
        <v>0</v>
      </c>
      <c r="BA56" s="27">
        <f t="shared" si="42"/>
        <v>0</v>
      </c>
      <c r="BB56" s="27">
        <f t="shared" si="43"/>
        <v>0</v>
      </c>
      <c r="BC56" s="27">
        <f t="shared" si="44"/>
        <v>0</v>
      </c>
      <c r="BD56" s="27">
        <f t="shared" si="45"/>
        <v>0</v>
      </c>
      <c r="BE56" s="27">
        <f t="shared" si="46"/>
        <v>0</v>
      </c>
      <c r="BG56" s="27">
        <f t="shared" si="24"/>
        <v>0</v>
      </c>
      <c r="BN56" s="1"/>
    </row>
    <row r="57" spans="1:66" x14ac:dyDescent="0.2">
      <c r="A57" s="184">
        <f>'Wti-Prior'!A70</f>
        <v>38443</v>
      </c>
      <c r="B57" s="27">
        <f>'WTI_I-Prior'!I70</f>
        <v>-141.01670250000001</v>
      </c>
      <c r="C57" s="27">
        <f>'WTI_I-Prior'!K70</f>
        <v>0</v>
      </c>
      <c r="D57" s="27">
        <f>'WTI_I-Prior'!L70</f>
        <v>0</v>
      </c>
      <c r="E57" s="27">
        <f>'WTI_I-Prior'!J70</f>
        <v>0</v>
      </c>
      <c r="F57" s="27"/>
      <c r="G57" s="27">
        <f>'WTI_I-Prior'!B70</f>
        <v>-29.610613399999998</v>
      </c>
      <c r="H57" s="27">
        <f>'WTI_I-Prior'!D70</f>
        <v>0</v>
      </c>
      <c r="I57" s="272">
        <f>'WTI_I-Prior'!F70</f>
        <v>0</v>
      </c>
      <c r="J57" s="27">
        <f>'WTI_I-Prior'!E70</f>
        <v>0</v>
      </c>
      <c r="K57" s="27">
        <f>'WTI_I-Prior'!C70</f>
        <v>1.6266574</v>
      </c>
      <c r="L57" s="27"/>
      <c r="M57" s="27">
        <f>'WTI_II-Prior'!F70</f>
        <v>0</v>
      </c>
      <c r="N57" s="27">
        <f>'WTI_II-Prior'!G70</f>
        <v>0</v>
      </c>
      <c r="O57" s="27">
        <f>'WTI_II-Prior'!L70</f>
        <v>0</v>
      </c>
      <c r="P57" s="27">
        <f>'WTI_II-Prior'!J70</f>
        <v>0</v>
      </c>
      <c r="Q57" s="27">
        <f>'WTI_II-Prior'!B70</f>
        <v>0</v>
      </c>
      <c r="R57" s="27">
        <f>'WTI_II-Prior'!C70</f>
        <v>0</v>
      </c>
      <c r="T57" s="27">
        <f>'WTI_III-Prior'!H70</f>
        <v>-34.746700099999998</v>
      </c>
      <c r="U57" s="27">
        <f>'WTI_III-Prior'!I70</f>
        <v>41.149082900000003</v>
      </c>
      <c r="V57" s="27">
        <f>'WTI_III-Prior'!J70</f>
        <v>0</v>
      </c>
      <c r="W57" s="27">
        <f>'WTI_III-Prior'!B70</f>
        <v>0</v>
      </c>
      <c r="X57" s="27">
        <f>'WTI_III-Prior'!C70</f>
        <v>0</v>
      </c>
      <c r="Y57" s="27">
        <f>'WTI_III-Prior'!D70</f>
        <v>0</v>
      </c>
      <c r="AA57" s="27">
        <f t="shared" si="1"/>
        <v>-162.59827570000002</v>
      </c>
      <c r="AB57" s="253">
        <f>+'Daily Changes'!B53</f>
        <v>0</v>
      </c>
      <c r="AC57" s="253">
        <f>'Daily Changes'!G53</f>
        <v>0</v>
      </c>
      <c r="AD57" s="253">
        <f>'Daily Changes'!D53</f>
        <v>0</v>
      </c>
      <c r="AE57" s="253">
        <f>'Daily Changes'!E53*42</f>
        <v>0</v>
      </c>
      <c r="AF57" s="253">
        <f>'Daily Changes'!F53*42</f>
        <v>0</v>
      </c>
      <c r="AH57" s="27">
        <f t="shared" si="25"/>
        <v>0</v>
      </c>
      <c r="AI57" s="27">
        <f t="shared" si="26"/>
        <v>0</v>
      </c>
      <c r="AJ57" s="27">
        <f t="shared" si="27"/>
        <v>0</v>
      </c>
      <c r="AK57" s="27">
        <f t="shared" si="28"/>
        <v>0</v>
      </c>
      <c r="AL57" s="27">
        <f t="shared" si="29"/>
        <v>0</v>
      </c>
      <c r="AM57" s="27">
        <f t="shared" si="30"/>
        <v>0</v>
      </c>
      <c r="AN57" s="27">
        <f t="shared" si="31"/>
        <v>0</v>
      </c>
      <c r="AO57" s="27">
        <f t="shared" si="32"/>
        <v>0</v>
      </c>
      <c r="AP57" s="27">
        <f t="shared" si="33"/>
        <v>0</v>
      </c>
      <c r="AQ57" s="27">
        <f t="shared" si="34"/>
        <v>0</v>
      </c>
      <c r="AS57" s="27">
        <f t="shared" si="35"/>
        <v>0</v>
      </c>
      <c r="AT57" s="27">
        <f t="shared" si="36"/>
        <v>0</v>
      </c>
      <c r="AU57" s="27">
        <f t="shared" si="37"/>
        <v>0</v>
      </c>
      <c r="AV57" s="27">
        <f t="shared" si="38"/>
        <v>0</v>
      </c>
      <c r="AW57" s="27">
        <f t="shared" si="39"/>
        <v>0</v>
      </c>
      <c r="AX57" s="27">
        <f t="shared" si="40"/>
        <v>0</v>
      </c>
      <c r="AZ57" s="27">
        <f t="shared" si="41"/>
        <v>0</v>
      </c>
      <c r="BA57" s="27">
        <f t="shared" si="42"/>
        <v>0</v>
      </c>
      <c r="BB57" s="27">
        <f t="shared" si="43"/>
        <v>0</v>
      </c>
      <c r="BC57" s="27">
        <f t="shared" si="44"/>
        <v>0</v>
      </c>
      <c r="BD57" s="27">
        <f t="shared" si="45"/>
        <v>0</v>
      </c>
      <c r="BE57" s="27">
        <f t="shared" si="46"/>
        <v>0</v>
      </c>
      <c r="BG57" s="27">
        <f t="shared" si="24"/>
        <v>0</v>
      </c>
      <c r="BN57" s="1"/>
    </row>
    <row r="58" spans="1:66" x14ac:dyDescent="0.2">
      <c r="A58" s="184">
        <f>'Wti-Prior'!A71</f>
        <v>38473</v>
      </c>
      <c r="B58" s="27">
        <f>'WTI_I-Prior'!I71</f>
        <v>-164.58938380000001</v>
      </c>
      <c r="C58" s="27">
        <f>'WTI_I-Prior'!K71</f>
        <v>0</v>
      </c>
      <c r="D58" s="27">
        <f>'WTI_I-Prior'!L71</f>
        <v>0</v>
      </c>
      <c r="E58" s="27">
        <f>'WTI_I-Prior'!J71</f>
        <v>0</v>
      </c>
      <c r="F58" s="27"/>
      <c r="G58" s="27">
        <f>'WTI_I-Prior'!B71</f>
        <v>-31.0896045</v>
      </c>
      <c r="H58" s="27">
        <f>'WTI_I-Prior'!D71</f>
        <v>0</v>
      </c>
      <c r="I58" s="272">
        <f>'WTI_I-Prior'!F71</f>
        <v>0</v>
      </c>
      <c r="J58" s="27">
        <f>'WTI_I-Prior'!E71</f>
        <v>0</v>
      </c>
      <c r="K58" s="27">
        <f>'WTI_I-Prior'!C71</f>
        <v>1.6186015</v>
      </c>
      <c r="L58" s="27"/>
      <c r="M58" s="27">
        <f>'WTI_II-Prior'!F71</f>
        <v>0</v>
      </c>
      <c r="N58" s="27">
        <f>'WTI_II-Prior'!G71</f>
        <v>0</v>
      </c>
      <c r="O58" s="27">
        <f>'WTI_II-Prior'!L71</f>
        <v>0</v>
      </c>
      <c r="P58" s="27">
        <f>'WTI_II-Prior'!J71</f>
        <v>0</v>
      </c>
      <c r="Q58" s="27">
        <f>'WTI_II-Prior'!B71</f>
        <v>0</v>
      </c>
      <c r="R58" s="27">
        <f>'WTI_II-Prior'!C71</f>
        <v>0</v>
      </c>
      <c r="T58" s="27">
        <f>'WTI_III-Prior'!H71</f>
        <v>-45.220122099999998</v>
      </c>
      <c r="U58" s="27">
        <f>'WTI_III-Prior'!I71</f>
        <v>50.174509899999997</v>
      </c>
      <c r="V58" s="27">
        <f>'WTI_III-Prior'!J71</f>
        <v>0</v>
      </c>
      <c r="W58" s="27">
        <f>'WTI_III-Prior'!B71</f>
        <v>0</v>
      </c>
      <c r="X58" s="27">
        <f>'WTI_III-Prior'!C71</f>
        <v>0</v>
      </c>
      <c r="Y58" s="27">
        <f>'WTI_III-Prior'!D71</f>
        <v>0</v>
      </c>
      <c r="AA58" s="27">
        <f t="shared" si="1"/>
        <v>-189.105999</v>
      </c>
      <c r="AB58" s="253">
        <f>+'Daily Changes'!B54</f>
        <v>0</v>
      </c>
      <c r="AC58" s="253">
        <f>'Daily Changes'!G54</f>
        <v>0</v>
      </c>
      <c r="AD58" s="253">
        <f>'Daily Changes'!D54</f>
        <v>0</v>
      </c>
      <c r="AE58" s="253">
        <f>'Daily Changes'!E54*42</f>
        <v>0</v>
      </c>
      <c r="AF58" s="253">
        <f>'Daily Changes'!F54*42</f>
        <v>0</v>
      </c>
      <c r="AH58" s="27">
        <f t="shared" si="25"/>
        <v>0</v>
      </c>
      <c r="AI58" s="27">
        <f t="shared" si="26"/>
        <v>0</v>
      </c>
      <c r="AJ58" s="27">
        <f t="shared" si="27"/>
        <v>0</v>
      </c>
      <c r="AK58" s="27">
        <f t="shared" si="28"/>
        <v>0</v>
      </c>
      <c r="AL58" s="27">
        <f t="shared" si="29"/>
        <v>0</v>
      </c>
      <c r="AM58" s="27">
        <f t="shared" si="30"/>
        <v>0</v>
      </c>
      <c r="AN58" s="27">
        <f t="shared" si="31"/>
        <v>0</v>
      </c>
      <c r="AO58" s="27">
        <f t="shared" si="32"/>
        <v>0</v>
      </c>
      <c r="AP58" s="27">
        <f t="shared" si="33"/>
        <v>0</v>
      </c>
      <c r="AQ58" s="27">
        <f t="shared" si="34"/>
        <v>0</v>
      </c>
      <c r="AS58" s="27">
        <f t="shared" si="35"/>
        <v>0</v>
      </c>
      <c r="AT58" s="27">
        <f t="shared" si="36"/>
        <v>0</v>
      </c>
      <c r="AU58" s="27">
        <f t="shared" si="37"/>
        <v>0</v>
      </c>
      <c r="AV58" s="27">
        <f t="shared" si="38"/>
        <v>0</v>
      </c>
      <c r="AW58" s="27">
        <f t="shared" si="39"/>
        <v>0</v>
      </c>
      <c r="AX58" s="27">
        <f t="shared" si="40"/>
        <v>0</v>
      </c>
      <c r="AZ58" s="27">
        <f t="shared" si="41"/>
        <v>0</v>
      </c>
      <c r="BA58" s="27">
        <f t="shared" si="42"/>
        <v>0</v>
      </c>
      <c r="BB58" s="27">
        <f t="shared" si="43"/>
        <v>0</v>
      </c>
      <c r="BC58" s="27">
        <f t="shared" si="44"/>
        <v>0</v>
      </c>
      <c r="BD58" s="27">
        <f t="shared" si="45"/>
        <v>0</v>
      </c>
      <c r="BE58" s="27">
        <f t="shared" si="46"/>
        <v>0</v>
      </c>
      <c r="BG58" s="27">
        <f t="shared" si="24"/>
        <v>0</v>
      </c>
      <c r="BN58" s="1"/>
    </row>
    <row r="59" spans="1:66" x14ac:dyDescent="0.2">
      <c r="A59" s="184">
        <f>'Wti-Prior'!A72</f>
        <v>38504</v>
      </c>
      <c r="B59" s="27">
        <f>'WTI_I-Prior'!I72</f>
        <v>-188.79740140000001</v>
      </c>
      <c r="C59" s="27">
        <f>'WTI_I-Prior'!K72</f>
        <v>0</v>
      </c>
      <c r="D59" s="27">
        <f>'WTI_I-Prior'!L72</f>
        <v>0</v>
      </c>
      <c r="E59" s="27">
        <f>'WTI_I-Prior'!J72</f>
        <v>0</v>
      </c>
      <c r="F59" s="27"/>
      <c r="G59" s="27">
        <f>'WTI_I-Prior'!B72</f>
        <v>-45.585515000000001</v>
      </c>
      <c r="H59" s="27">
        <f>'WTI_I-Prior'!D72</f>
        <v>0</v>
      </c>
      <c r="I59" s="272">
        <f>'WTI_I-Prior'!F72</f>
        <v>0</v>
      </c>
      <c r="J59" s="27">
        <f>'WTI_I-Prior'!E72</f>
        <v>0</v>
      </c>
      <c r="K59" s="27">
        <f>'WTI_I-Prior'!C72</f>
        <v>1.6102753000000001</v>
      </c>
      <c r="L59" s="27"/>
      <c r="M59" s="27">
        <f>'WTI_II-Prior'!F72</f>
        <v>0</v>
      </c>
      <c r="N59" s="27">
        <f>'WTI_II-Prior'!G72</f>
        <v>0</v>
      </c>
      <c r="O59" s="27">
        <f>'WTI_II-Prior'!L72</f>
        <v>0</v>
      </c>
      <c r="P59" s="27">
        <f>'WTI_II-Prior'!J72</f>
        <v>0</v>
      </c>
      <c r="Q59" s="27">
        <f>'WTI_II-Prior'!B72</f>
        <v>0</v>
      </c>
      <c r="R59" s="27">
        <f>'WTI_II-Prior'!C72</f>
        <v>0</v>
      </c>
      <c r="T59" s="27">
        <f>'WTI_III-Prior'!H72</f>
        <v>-48.242795299999997</v>
      </c>
      <c r="U59" s="27">
        <f>'WTI_III-Prior'!I72</f>
        <v>50.634367900000001</v>
      </c>
      <c r="V59" s="27">
        <f>'WTI_III-Prior'!J72</f>
        <v>0</v>
      </c>
      <c r="W59" s="27">
        <f>'WTI_III-Prior'!B72</f>
        <v>0</v>
      </c>
      <c r="X59" s="27">
        <f>'WTI_III-Prior'!C72</f>
        <v>0</v>
      </c>
      <c r="Y59" s="27">
        <f>'WTI_III-Prior'!D72</f>
        <v>0</v>
      </c>
      <c r="AA59" s="27">
        <f t="shared" si="1"/>
        <v>-230.3810685</v>
      </c>
      <c r="AB59" s="253">
        <f>+'Daily Changes'!B55</f>
        <v>0</v>
      </c>
      <c r="AC59" s="253">
        <f>'Daily Changes'!G55</f>
        <v>0</v>
      </c>
      <c r="AD59" s="253">
        <f>'Daily Changes'!D55</f>
        <v>0</v>
      </c>
      <c r="AE59" s="253">
        <f>'Daily Changes'!E55*42</f>
        <v>0</v>
      </c>
      <c r="AF59" s="253">
        <f>'Daily Changes'!F55*42</f>
        <v>0</v>
      </c>
      <c r="AH59" s="27">
        <f t="shared" si="25"/>
        <v>0</v>
      </c>
      <c r="AI59" s="27">
        <f t="shared" si="26"/>
        <v>0</v>
      </c>
      <c r="AJ59" s="27">
        <f t="shared" si="27"/>
        <v>0</v>
      </c>
      <c r="AK59" s="27">
        <f t="shared" si="28"/>
        <v>0</v>
      </c>
      <c r="AL59" s="27">
        <f t="shared" si="29"/>
        <v>0</v>
      </c>
      <c r="AM59" s="27">
        <f t="shared" si="30"/>
        <v>0</v>
      </c>
      <c r="AN59" s="27">
        <f t="shared" si="31"/>
        <v>0</v>
      </c>
      <c r="AO59" s="27">
        <f t="shared" si="32"/>
        <v>0</v>
      </c>
      <c r="AP59" s="27">
        <f t="shared" si="33"/>
        <v>0</v>
      </c>
      <c r="AQ59" s="27">
        <f t="shared" si="34"/>
        <v>0</v>
      </c>
      <c r="AS59" s="27">
        <f t="shared" si="35"/>
        <v>0</v>
      </c>
      <c r="AT59" s="27">
        <f t="shared" si="36"/>
        <v>0</v>
      </c>
      <c r="AU59" s="27">
        <f t="shared" si="37"/>
        <v>0</v>
      </c>
      <c r="AV59" s="27">
        <f t="shared" si="38"/>
        <v>0</v>
      </c>
      <c r="AW59" s="27">
        <f t="shared" si="39"/>
        <v>0</v>
      </c>
      <c r="AX59" s="27">
        <f t="shared" si="40"/>
        <v>0</v>
      </c>
      <c r="AZ59" s="27">
        <f t="shared" si="41"/>
        <v>0</v>
      </c>
      <c r="BA59" s="27">
        <f t="shared" si="42"/>
        <v>0</v>
      </c>
      <c r="BB59" s="27">
        <f t="shared" si="43"/>
        <v>0</v>
      </c>
      <c r="BC59" s="27">
        <f t="shared" si="44"/>
        <v>0</v>
      </c>
      <c r="BD59" s="27">
        <f t="shared" si="45"/>
        <v>0</v>
      </c>
      <c r="BE59" s="27">
        <f t="shared" si="46"/>
        <v>0</v>
      </c>
      <c r="BG59" s="27">
        <f t="shared" si="24"/>
        <v>0</v>
      </c>
      <c r="BN59" s="1"/>
    </row>
    <row r="60" spans="1:66" x14ac:dyDescent="0.2">
      <c r="A60" s="184">
        <f>'Wti-Prior'!A73</f>
        <v>38534</v>
      </c>
      <c r="B60" s="27">
        <f>'WTI_I-Prior'!I73</f>
        <v>-192.20412529999999</v>
      </c>
      <c r="C60" s="27">
        <f>'WTI_I-Prior'!K73</f>
        <v>0</v>
      </c>
      <c r="D60" s="27">
        <f>'WTI_I-Prior'!L73</f>
        <v>0</v>
      </c>
      <c r="E60" s="27">
        <f>'WTI_I-Prior'!J73</f>
        <v>0</v>
      </c>
      <c r="F60" s="27"/>
      <c r="G60" s="27">
        <f>'WTI_I-Prior'!B73</f>
        <v>-53.143633700000002</v>
      </c>
      <c r="H60" s="27">
        <f>'WTI_I-Prior'!D73</f>
        <v>0</v>
      </c>
      <c r="I60" s="272">
        <f>'WTI_I-Prior'!F73</f>
        <v>0</v>
      </c>
      <c r="J60" s="27">
        <f>'WTI_I-Prior'!E73</f>
        <v>0</v>
      </c>
      <c r="K60" s="27">
        <f>'WTI_I-Prior'!C73</f>
        <v>1.6022083</v>
      </c>
      <c r="L60" s="27"/>
      <c r="M60" s="27">
        <f>'WTI_II-Prior'!F73</f>
        <v>0</v>
      </c>
      <c r="N60" s="27">
        <f>'WTI_II-Prior'!G73</f>
        <v>0</v>
      </c>
      <c r="O60" s="27">
        <f>'WTI_II-Prior'!L73</f>
        <v>0</v>
      </c>
      <c r="P60" s="27">
        <f>'WTI_II-Prior'!J73</f>
        <v>0</v>
      </c>
      <c r="Q60" s="27">
        <f>'WTI_II-Prior'!B73</f>
        <v>0</v>
      </c>
      <c r="R60" s="27">
        <f>'WTI_II-Prior'!C73</f>
        <v>0</v>
      </c>
      <c r="T60" s="27">
        <f>'WTI_III-Prior'!H73</f>
        <v>-49.845854600000003</v>
      </c>
      <c r="U60" s="27">
        <f>'WTI_III-Prior'!I73</f>
        <v>49.159760800000001</v>
      </c>
      <c r="V60" s="27">
        <f>'WTI_III-Prior'!J73</f>
        <v>0</v>
      </c>
      <c r="W60" s="27">
        <f>'WTI_III-Prior'!B73</f>
        <v>0</v>
      </c>
      <c r="X60" s="27">
        <f>'WTI_III-Prior'!C73</f>
        <v>0</v>
      </c>
      <c r="Y60" s="27">
        <f>'WTI_III-Prior'!D73</f>
        <v>0</v>
      </c>
      <c r="AA60" s="27">
        <f t="shared" si="1"/>
        <v>-244.4316445</v>
      </c>
      <c r="AB60" s="253">
        <f>+'Daily Changes'!B56</f>
        <v>0</v>
      </c>
      <c r="AC60" s="253">
        <f>'Daily Changes'!G56</f>
        <v>0</v>
      </c>
      <c r="AD60" s="253">
        <f>'Daily Changes'!D56</f>
        <v>0</v>
      </c>
      <c r="AE60" s="253">
        <f>'Daily Changes'!E56*42</f>
        <v>0</v>
      </c>
      <c r="AF60" s="253">
        <f>'Daily Changes'!F56*42</f>
        <v>0</v>
      </c>
      <c r="AH60" s="27">
        <f t="shared" si="25"/>
        <v>0</v>
      </c>
      <c r="AI60" s="27">
        <f t="shared" si="26"/>
        <v>0</v>
      </c>
      <c r="AJ60" s="27">
        <f t="shared" si="27"/>
        <v>0</v>
      </c>
      <c r="AK60" s="27">
        <f t="shared" si="28"/>
        <v>0</v>
      </c>
      <c r="AL60" s="27">
        <f t="shared" si="29"/>
        <v>0</v>
      </c>
      <c r="AM60" s="27">
        <f t="shared" si="30"/>
        <v>0</v>
      </c>
      <c r="AN60" s="27">
        <f t="shared" si="31"/>
        <v>0</v>
      </c>
      <c r="AO60" s="27">
        <f t="shared" si="32"/>
        <v>0</v>
      </c>
      <c r="AP60" s="27">
        <f t="shared" si="33"/>
        <v>0</v>
      </c>
      <c r="AQ60" s="27">
        <f t="shared" si="34"/>
        <v>0</v>
      </c>
      <c r="AS60" s="27">
        <f t="shared" si="35"/>
        <v>0</v>
      </c>
      <c r="AT60" s="27">
        <f t="shared" si="36"/>
        <v>0</v>
      </c>
      <c r="AU60" s="27">
        <f t="shared" si="37"/>
        <v>0</v>
      </c>
      <c r="AV60" s="27">
        <f t="shared" si="38"/>
        <v>0</v>
      </c>
      <c r="AW60" s="27">
        <f t="shared" si="39"/>
        <v>0</v>
      </c>
      <c r="AX60" s="27">
        <f t="shared" si="40"/>
        <v>0</v>
      </c>
      <c r="AZ60" s="27">
        <f t="shared" si="41"/>
        <v>0</v>
      </c>
      <c r="BA60" s="27">
        <f t="shared" si="42"/>
        <v>0</v>
      </c>
      <c r="BB60" s="27">
        <f t="shared" si="43"/>
        <v>0</v>
      </c>
      <c r="BC60" s="27">
        <f t="shared" si="44"/>
        <v>0</v>
      </c>
      <c r="BD60" s="27">
        <f t="shared" si="45"/>
        <v>0</v>
      </c>
      <c r="BE60" s="27">
        <f t="shared" si="46"/>
        <v>0</v>
      </c>
      <c r="BG60" s="27">
        <f t="shared" si="24"/>
        <v>0</v>
      </c>
      <c r="BN60" s="1"/>
    </row>
    <row r="61" spans="1:66" x14ac:dyDescent="0.2">
      <c r="A61" s="184">
        <f>'Wti-Prior'!A74</f>
        <v>38565</v>
      </c>
      <c r="B61" s="27">
        <f>'WTI_I-Prior'!I74</f>
        <v>-202.90110730000001</v>
      </c>
      <c r="C61" s="27">
        <f>'WTI_I-Prior'!K74</f>
        <v>0</v>
      </c>
      <c r="D61" s="27">
        <f>'WTI_I-Prior'!L74</f>
        <v>0</v>
      </c>
      <c r="E61" s="27">
        <f>'WTI_I-Prior'!J74</f>
        <v>0</v>
      </c>
      <c r="F61" s="27"/>
      <c r="G61" s="27">
        <f>'WTI_I-Prior'!B74</f>
        <v>-66.559017800000007</v>
      </c>
      <c r="H61" s="27">
        <f>'WTI_I-Prior'!D74</f>
        <v>0</v>
      </c>
      <c r="I61" s="272">
        <f>'WTI_I-Prior'!F74</f>
        <v>0</v>
      </c>
      <c r="J61" s="27">
        <f>'WTI_I-Prior'!E74</f>
        <v>0</v>
      </c>
      <c r="K61" s="27">
        <f>'WTI_I-Prior'!C74</f>
        <v>1.5938626999999999</v>
      </c>
      <c r="L61" s="27"/>
      <c r="M61" s="27">
        <f>'WTI_II-Prior'!F74</f>
        <v>0</v>
      </c>
      <c r="N61" s="27">
        <f>'WTI_II-Prior'!G74</f>
        <v>0</v>
      </c>
      <c r="O61" s="27">
        <f>'WTI_II-Prior'!L74</f>
        <v>0</v>
      </c>
      <c r="P61" s="27">
        <f>'WTI_II-Prior'!J74</f>
        <v>0</v>
      </c>
      <c r="Q61" s="27">
        <f>'WTI_II-Prior'!B74</f>
        <v>0</v>
      </c>
      <c r="R61" s="27">
        <f>'WTI_II-Prior'!C74</f>
        <v>0</v>
      </c>
      <c r="T61" s="27">
        <f>'WTI_III-Prior'!H74</f>
        <v>-43.212547000000001</v>
      </c>
      <c r="U61" s="27">
        <f>'WTI_III-Prior'!I74</f>
        <v>48.140974200000002</v>
      </c>
      <c r="V61" s="27">
        <f>'WTI_III-Prior'!J74</f>
        <v>0</v>
      </c>
      <c r="W61" s="27">
        <f>'WTI_III-Prior'!B74</f>
        <v>0</v>
      </c>
      <c r="X61" s="27">
        <f>'WTI_III-Prior'!C74</f>
        <v>0</v>
      </c>
      <c r="Y61" s="27">
        <f>'WTI_III-Prior'!D74</f>
        <v>0</v>
      </c>
      <c r="AA61" s="27">
        <f t="shared" si="1"/>
        <v>-262.93783520000005</v>
      </c>
      <c r="AB61" s="253">
        <f>+'Daily Changes'!B57</f>
        <v>0</v>
      </c>
      <c r="AC61" s="253">
        <f>'Daily Changes'!G57</f>
        <v>0</v>
      </c>
      <c r="AD61" s="253">
        <f>'Daily Changes'!D57</f>
        <v>0</v>
      </c>
      <c r="AE61" s="253">
        <f>'Daily Changes'!E57*42</f>
        <v>0</v>
      </c>
      <c r="AF61" s="253">
        <f>'Daily Changes'!F57*42</f>
        <v>0</v>
      </c>
      <c r="AH61" s="27">
        <f t="shared" si="25"/>
        <v>0</v>
      </c>
      <c r="AI61" s="27">
        <f t="shared" si="26"/>
        <v>0</v>
      </c>
      <c r="AJ61" s="27">
        <f t="shared" si="27"/>
        <v>0</v>
      </c>
      <c r="AK61" s="27">
        <f t="shared" si="28"/>
        <v>0</v>
      </c>
      <c r="AL61" s="27">
        <f t="shared" si="29"/>
        <v>0</v>
      </c>
      <c r="AM61" s="27">
        <f t="shared" si="30"/>
        <v>0</v>
      </c>
      <c r="AN61" s="27">
        <f t="shared" si="31"/>
        <v>0</v>
      </c>
      <c r="AO61" s="27">
        <f t="shared" si="32"/>
        <v>0</v>
      </c>
      <c r="AP61" s="27">
        <f t="shared" si="33"/>
        <v>0</v>
      </c>
      <c r="AQ61" s="27">
        <f t="shared" si="34"/>
        <v>0</v>
      </c>
      <c r="AS61" s="27">
        <f t="shared" si="35"/>
        <v>0</v>
      </c>
      <c r="AT61" s="27">
        <f t="shared" si="36"/>
        <v>0</v>
      </c>
      <c r="AU61" s="27">
        <f t="shared" si="37"/>
        <v>0</v>
      </c>
      <c r="AV61" s="27">
        <f t="shared" si="38"/>
        <v>0</v>
      </c>
      <c r="AW61" s="27">
        <f t="shared" si="39"/>
        <v>0</v>
      </c>
      <c r="AX61" s="27">
        <f t="shared" si="40"/>
        <v>0</v>
      </c>
      <c r="AZ61" s="27">
        <f t="shared" si="41"/>
        <v>0</v>
      </c>
      <c r="BA61" s="27">
        <f t="shared" si="42"/>
        <v>0</v>
      </c>
      <c r="BB61" s="27">
        <f t="shared" si="43"/>
        <v>0</v>
      </c>
      <c r="BC61" s="27">
        <f t="shared" si="44"/>
        <v>0</v>
      </c>
      <c r="BD61" s="27">
        <f t="shared" si="45"/>
        <v>0</v>
      </c>
      <c r="BE61" s="27">
        <f t="shared" si="46"/>
        <v>0</v>
      </c>
      <c r="BG61" s="27">
        <f t="shared" si="24"/>
        <v>0</v>
      </c>
      <c r="BN61" s="1"/>
    </row>
    <row r="62" spans="1:66" x14ac:dyDescent="0.2">
      <c r="A62" s="184">
        <f>'Wti-Prior'!A75</f>
        <v>38596</v>
      </c>
      <c r="B62" s="27">
        <f>'WTI_I-Prior'!I75</f>
        <v>-149.1759064</v>
      </c>
      <c r="C62" s="27">
        <f>'WTI_I-Prior'!K75</f>
        <v>0</v>
      </c>
      <c r="D62" s="27">
        <f>'WTI_I-Prior'!L75</f>
        <v>0</v>
      </c>
      <c r="E62" s="27">
        <f>'WTI_I-Prior'!J75</f>
        <v>0</v>
      </c>
      <c r="F62" s="27"/>
      <c r="G62" s="27">
        <f>'WTI_I-Prior'!B75</f>
        <v>-81.475695400000006</v>
      </c>
      <c r="H62" s="27">
        <f>'WTI_I-Prior'!D75</f>
        <v>0</v>
      </c>
      <c r="I62" s="272">
        <f>'WTI_I-Prior'!F75</f>
        <v>0</v>
      </c>
      <c r="J62" s="27">
        <f>'WTI_I-Prior'!E75</f>
        <v>0</v>
      </c>
      <c r="K62" s="27">
        <f>'WTI_I-Prior'!C75</f>
        <v>1.5855163000000001</v>
      </c>
      <c r="L62" s="27"/>
      <c r="M62" s="27">
        <f>'WTI_II-Prior'!F75</f>
        <v>0</v>
      </c>
      <c r="N62" s="27">
        <f>'WTI_II-Prior'!G75</f>
        <v>0</v>
      </c>
      <c r="O62" s="27">
        <f>'WTI_II-Prior'!L75</f>
        <v>0</v>
      </c>
      <c r="P62" s="27">
        <f>'WTI_II-Prior'!J75</f>
        <v>0</v>
      </c>
      <c r="Q62" s="27">
        <f>'WTI_II-Prior'!B75</f>
        <v>0</v>
      </c>
      <c r="R62" s="27">
        <f>'WTI_II-Prior'!C75</f>
        <v>0</v>
      </c>
      <c r="T62" s="27">
        <f>'WTI_III-Prior'!H75</f>
        <v>-53.715962699999999</v>
      </c>
      <c r="U62" s="27">
        <f>'WTI_III-Prior'!I75</f>
        <v>52.612265600000001</v>
      </c>
      <c r="V62" s="27">
        <f>'WTI_III-Prior'!J75</f>
        <v>0</v>
      </c>
      <c r="W62" s="27">
        <f>'WTI_III-Prior'!B75</f>
        <v>0</v>
      </c>
      <c r="X62" s="27">
        <f>'WTI_III-Prior'!C75</f>
        <v>0</v>
      </c>
      <c r="Y62" s="27">
        <f>'WTI_III-Prior'!D75</f>
        <v>0</v>
      </c>
      <c r="AA62" s="27">
        <f t="shared" si="1"/>
        <v>-230.16978260000002</v>
      </c>
      <c r="AB62" s="253">
        <f>+'Daily Changes'!B58</f>
        <v>0</v>
      </c>
      <c r="AC62" s="253">
        <f>'Daily Changes'!G58</f>
        <v>0</v>
      </c>
      <c r="AD62" s="253">
        <f>'Daily Changes'!D58</f>
        <v>0</v>
      </c>
      <c r="AE62" s="253">
        <f>'Daily Changes'!E58*42</f>
        <v>0</v>
      </c>
      <c r="AF62" s="253">
        <f>'Daily Changes'!F58*42</f>
        <v>0</v>
      </c>
      <c r="AH62" s="27">
        <f t="shared" si="25"/>
        <v>0</v>
      </c>
      <c r="AI62" s="27">
        <f t="shared" si="26"/>
        <v>0</v>
      </c>
      <c r="AJ62" s="27">
        <f t="shared" si="27"/>
        <v>0</v>
      </c>
      <c r="AK62" s="27">
        <f t="shared" si="28"/>
        <v>0</v>
      </c>
      <c r="AL62" s="27">
        <f t="shared" si="29"/>
        <v>0</v>
      </c>
      <c r="AM62" s="27">
        <f t="shared" si="30"/>
        <v>0</v>
      </c>
      <c r="AN62" s="27">
        <f t="shared" si="31"/>
        <v>0</v>
      </c>
      <c r="AO62" s="27">
        <f t="shared" si="32"/>
        <v>0</v>
      </c>
      <c r="AP62" s="27">
        <f t="shared" si="33"/>
        <v>0</v>
      </c>
      <c r="AQ62" s="27">
        <f t="shared" si="34"/>
        <v>0</v>
      </c>
      <c r="AS62" s="27">
        <f t="shared" si="35"/>
        <v>0</v>
      </c>
      <c r="AT62" s="27">
        <f t="shared" si="36"/>
        <v>0</v>
      </c>
      <c r="AU62" s="27">
        <f t="shared" si="37"/>
        <v>0</v>
      </c>
      <c r="AV62" s="27">
        <f t="shared" si="38"/>
        <v>0</v>
      </c>
      <c r="AW62" s="27">
        <f t="shared" si="39"/>
        <v>0</v>
      </c>
      <c r="AX62" s="27">
        <f t="shared" si="40"/>
        <v>0</v>
      </c>
      <c r="AZ62" s="27">
        <f t="shared" si="41"/>
        <v>0</v>
      </c>
      <c r="BA62" s="27">
        <f t="shared" si="42"/>
        <v>0</v>
      </c>
      <c r="BB62" s="27">
        <f t="shared" si="43"/>
        <v>0</v>
      </c>
      <c r="BC62" s="27">
        <f t="shared" si="44"/>
        <v>0</v>
      </c>
      <c r="BD62" s="27">
        <f t="shared" si="45"/>
        <v>0</v>
      </c>
      <c r="BE62" s="27">
        <f t="shared" si="46"/>
        <v>0</v>
      </c>
      <c r="BG62" s="27">
        <f t="shared" si="24"/>
        <v>0</v>
      </c>
      <c r="BN62" s="1"/>
    </row>
    <row r="63" spans="1:66" x14ac:dyDescent="0.2">
      <c r="A63" s="184">
        <f>'Wti-Prior'!A76</f>
        <v>38626</v>
      </c>
      <c r="B63" s="27">
        <f>'WTI_I-Prior'!I76</f>
        <v>-14.1597893</v>
      </c>
      <c r="C63" s="27">
        <f>'WTI_I-Prior'!K76</f>
        <v>0</v>
      </c>
      <c r="D63" s="27">
        <f>'WTI_I-Prior'!L76</f>
        <v>0</v>
      </c>
      <c r="E63" s="27">
        <f>'WTI_I-Prior'!J76</f>
        <v>0</v>
      </c>
      <c r="F63" s="27"/>
      <c r="G63" s="27">
        <f>'WTI_I-Prior'!B76</f>
        <v>-59.669207100000001</v>
      </c>
      <c r="H63" s="27">
        <f>'WTI_I-Prior'!D76</f>
        <v>0</v>
      </c>
      <c r="I63" s="272">
        <f>'WTI_I-Prior'!F76</f>
        <v>0</v>
      </c>
      <c r="J63" s="27">
        <f>'WTI_I-Prior'!E76</f>
        <v>0</v>
      </c>
      <c r="K63" s="27">
        <f>'WTI_I-Prior'!C76</f>
        <v>1.5774389</v>
      </c>
      <c r="L63" s="27"/>
      <c r="M63" s="27">
        <f>'WTI_II-Prior'!F76</f>
        <v>0</v>
      </c>
      <c r="N63" s="27">
        <f>'WTI_II-Prior'!G76</f>
        <v>0</v>
      </c>
      <c r="O63" s="27">
        <f>'WTI_II-Prior'!L76</f>
        <v>0</v>
      </c>
      <c r="P63" s="27">
        <f>'WTI_II-Prior'!J76</f>
        <v>0</v>
      </c>
      <c r="Q63" s="27">
        <f>'WTI_II-Prior'!B76</f>
        <v>0</v>
      </c>
      <c r="R63" s="27">
        <f>'WTI_II-Prior'!C76</f>
        <v>0</v>
      </c>
      <c r="T63" s="27">
        <f>'WTI_III-Prior'!H76</f>
        <v>-0.52705150000000001</v>
      </c>
      <c r="U63" s="27">
        <f>'WTI_III-Prior'!I76</f>
        <v>14.4040476</v>
      </c>
      <c r="V63" s="27">
        <f>'WTI_III-Prior'!J76</f>
        <v>0</v>
      </c>
      <c r="W63" s="27">
        <f>'WTI_III-Prior'!B76</f>
        <v>0</v>
      </c>
      <c r="X63" s="27">
        <f>'WTI_III-Prior'!C76</f>
        <v>0</v>
      </c>
      <c r="Y63" s="27">
        <f>'WTI_III-Prior'!D76</f>
        <v>0</v>
      </c>
      <c r="AA63" s="27">
        <f t="shared" si="1"/>
        <v>-58.37456139999999</v>
      </c>
      <c r="AB63" s="253">
        <f>+'Daily Changes'!B59</f>
        <v>0</v>
      </c>
      <c r="AC63" s="253">
        <f>'Daily Changes'!G59</f>
        <v>0</v>
      </c>
      <c r="AD63" s="253">
        <f>'Daily Changes'!D59</f>
        <v>0</v>
      </c>
      <c r="AE63" s="253">
        <f>'Daily Changes'!E59*42</f>
        <v>0</v>
      </c>
      <c r="AF63" s="253">
        <f>'Daily Changes'!F59*42</f>
        <v>0</v>
      </c>
      <c r="AH63" s="27">
        <f t="shared" si="25"/>
        <v>0</v>
      </c>
      <c r="AI63" s="27">
        <f t="shared" si="26"/>
        <v>0</v>
      </c>
      <c r="AJ63" s="27">
        <f t="shared" si="27"/>
        <v>0</v>
      </c>
      <c r="AK63" s="27">
        <f t="shared" si="28"/>
        <v>0</v>
      </c>
      <c r="AL63" s="27">
        <f t="shared" si="29"/>
        <v>0</v>
      </c>
      <c r="AM63" s="27">
        <f t="shared" si="30"/>
        <v>0</v>
      </c>
      <c r="AN63" s="27">
        <f t="shared" si="31"/>
        <v>0</v>
      </c>
      <c r="AO63" s="27">
        <f t="shared" si="32"/>
        <v>0</v>
      </c>
      <c r="AP63" s="27">
        <f t="shared" si="33"/>
        <v>0</v>
      </c>
      <c r="AQ63" s="27">
        <f t="shared" si="34"/>
        <v>0</v>
      </c>
      <c r="AS63" s="27">
        <f t="shared" si="35"/>
        <v>0</v>
      </c>
      <c r="AT63" s="27">
        <f t="shared" si="36"/>
        <v>0</v>
      </c>
      <c r="AU63" s="27">
        <f t="shared" si="37"/>
        <v>0</v>
      </c>
      <c r="AV63" s="27">
        <f t="shared" si="38"/>
        <v>0</v>
      </c>
      <c r="AW63" s="27">
        <f t="shared" si="39"/>
        <v>0</v>
      </c>
      <c r="AX63" s="27">
        <f t="shared" si="40"/>
        <v>0</v>
      </c>
      <c r="AZ63" s="27">
        <f t="shared" si="41"/>
        <v>0</v>
      </c>
      <c r="BA63" s="27">
        <f t="shared" si="42"/>
        <v>0</v>
      </c>
      <c r="BB63" s="27">
        <f t="shared" si="43"/>
        <v>0</v>
      </c>
      <c r="BC63" s="27">
        <f t="shared" si="44"/>
        <v>0</v>
      </c>
      <c r="BD63" s="27">
        <f t="shared" si="45"/>
        <v>0</v>
      </c>
      <c r="BE63" s="27">
        <f t="shared" si="46"/>
        <v>0</v>
      </c>
      <c r="BG63" s="27">
        <f t="shared" si="24"/>
        <v>0</v>
      </c>
      <c r="BN63" s="1"/>
    </row>
    <row r="64" spans="1:66" x14ac:dyDescent="0.2">
      <c r="A64" s="184">
        <f>'Wti-Prior'!A77</f>
        <v>38657</v>
      </c>
      <c r="B64" s="27">
        <f>'WTI_I-Prior'!I77</f>
        <v>34.161138899999997</v>
      </c>
      <c r="C64" s="27">
        <f>'WTI_I-Prior'!K77</f>
        <v>0</v>
      </c>
      <c r="D64" s="27">
        <f>'WTI_I-Prior'!L77</f>
        <v>0</v>
      </c>
      <c r="E64" s="27">
        <f>'WTI_I-Prior'!J77</f>
        <v>0</v>
      </c>
      <c r="F64" s="27"/>
      <c r="G64" s="27">
        <f>'WTI_I-Prior'!B77</f>
        <v>-48.744307200000002</v>
      </c>
      <c r="H64" s="27">
        <f>'WTI_I-Prior'!D77</f>
        <v>0</v>
      </c>
      <c r="I64" s="272">
        <f>'WTI_I-Prior'!F77</f>
        <v>0</v>
      </c>
      <c r="J64" s="27">
        <f>'WTI_I-Prior'!E77</f>
        <v>0</v>
      </c>
      <c r="K64" s="27">
        <f>'WTI_I-Prior'!C77</f>
        <v>1.5690924000000002</v>
      </c>
      <c r="L64" s="27"/>
      <c r="M64" s="27">
        <f>'WTI_II-Prior'!F77</f>
        <v>0</v>
      </c>
      <c r="N64" s="27">
        <f>'WTI_II-Prior'!G77</f>
        <v>0</v>
      </c>
      <c r="O64" s="27">
        <f>'WTI_II-Prior'!L77</f>
        <v>0</v>
      </c>
      <c r="P64" s="27">
        <f>'WTI_II-Prior'!J77</f>
        <v>0</v>
      </c>
      <c r="Q64" s="27">
        <f>'WTI_II-Prior'!B77</f>
        <v>0</v>
      </c>
      <c r="R64" s="27">
        <f>'WTI_II-Prior'!C77</f>
        <v>0</v>
      </c>
      <c r="T64" s="27">
        <f>'WTI_III-Prior'!H77</f>
        <v>28.049820400000002</v>
      </c>
      <c r="U64" s="27">
        <f>'WTI_III-Prior'!I77</f>
        <v>0</v>
      </c>
      <c r="V64" s="27">
        <f>'WTI_III-Prior'!J77</f>
        <v>0</v>
      </c>
      <c r="W64" s="27">
        <f>'WTI_III-Prior'!B77</f>
        <v>0</v>
      </c>
      <c r="X64" s="27">
        <f>'WTI_III-Prior'!C77</f>
        <v>0</v>
      </c>
      <c r="Y64" s="27">
        <f>'WTI_III-Prior'!D77</f>
        <v>0</v>
      </c>
      <c r="AA64" s="27">
        <f t="shared" si="1"/>
        <v>15.035744499999998</v>
      </c>
      <c r="AB64" s="253">
        <f>+'Daily Changes'!B60</f>
        <v>0</v>
      </c>
      <c r="AC64" s="253">
        <f>'Daily Changes'!G60</f>
        <v>0</v>
      </c>
      <c r="AD64" s="253">
        <f>'Daily Changes'!D60</f>
        <v>0</v>
      </c>
      <c r="AE64" s="253">
        <f>'Daily Changes'!E60*42</f>
        <v>0</v>
      </c>
      <c r="AF64" s="253">
        <f>'Daily Changes'!F60*42</f>
        <v>0</v>
      </c>
      <c r="AH64" s="27">
        <f t="shared" si="25"/>
        <v>0</v>
      </c>
      <c r="AI64" s="27">
        <f t="shared" si="26"/>
        <v>0</v>
      </c>
      <c r="AJ64" s="27">
        <f t="shared" si="27"/>
        <v>0</v>
      </c>
      <c r="AK64" s="27">
        <f t="shared" si="28"/>
        <v>0</v>
      </c>
      <c r="AL64" s="27">
        <f t="shared" si="29"/>
        <v>0</v>
      </c>
      <c r="AM64" s="27">
        <f t="shared" si="30"/>
        <v>0</v>
      </c>
      <c r="AN64" s="27">
        <f t="shared" si="31"/>
        <v>0</v>
      </c>
      <c r="AO64" s="27">
        <f t="shared" si="32"/>
        <v>0</v>
      </c>
      <c r="AP64" s="27">
        <f t="shared" si="33"/>
        <v>0</v>
      </c>
      <c r="AQ64" s="27">
        <f t="shared" si="34"/>
        <v>0</v>
      </c>
      <c r="AS64" s="27">
        <f t="shared" si="35"/>
        <v>0</v>
      </c>
      <c r="AT64" s="27">
        <f t="shared" si="36"/>
        <v>0</v>
      </c>
      <c r="AU64" s="27">
        <f t="shared" si="37"/>
        <v>0</v>
      </c>
      <c r="AV64" s="27">
        <f t="shared" si="38"/>
        <v>0</v>
      </c>
      <c r="AW64" s="27">
        <f t="shared" si="39"/>
        <v>0</v>
      </c>
      <c r="AX64" s="27">
        <f t="shared" si="40"/>
        <v>0</v>
      </c>
      <c r="AZ64" s="27">
        <f t="shared" si="41"/>
        <v>0</v>
      </c>
      <c r="BA64" s="27">
        <f t="shared" si="42"/>
        <v>0</v>
      </c>
      <c r="BB64" s="27">
        <f t="shared" si="43"/>
        <v>0</v>
      </c>
      <c r="BC64" s="27">
        <f t="shared" si="44"/>
        <v>0</v>
      </c>
      <c r="BD64" s="27">
        <f t="shared" si="45"/>
        <v>0</v>
      </c>
      <c r="BE64" s="27">
        <f t="shared" si="46"/>
        <v>0</v>
      </c>
      <c r="BG64" s="27">
        <f t="shared" si="24"/>
        <v>0</v>
      </c>
      <c r="BN64" s="1"/>
    </row>
    <row r="65" spans="1:66" x14ac:dyDescent="0.2">
      <c r="A65" s="184">
        <f>'Wti-Prior'!A78</f>
        <v>38687</v>
      </c>
      <c r="B65" s="27">
        <f>'WTI_I-Prior'!I78</f>
        <v>-160.98536089999999</v>
      </c>
      <c r="C65" s="27">
        <f>'WTI_I-Prior'!K78</f>
        <v>0</v>
      </c>
      <c r="D65" s="27">
        <f>'WTI_I-Prior'!L78</f>
        <v>0</v>
      </c>
      <c r="E65" s="27">
        <f>'WTI_I-Prior'!J78</f>
        <v>1425</v>
      </c>
      <c r="F65" s="27"/>
      <c r="G65" s="27">
        <f>'WTI_I-Prior'!B78</f>
        <v>-43.360718900000002</v>
      </c>
      <c r="H65" s="27">
        <f>'WTI_I-Prior'!D78</f>
        <v>0</v>
      </c>
      <c r="I65" s="272">
        <f>'WTI_I-Prior'!F78</f>
        <v>0</v>
      </c>
      <c r="J65" s="27">
        <f>'WTI_I-Prior'!E78</f>
        <v>0</v>
      </c>
      <c r="K65" s="27">
        <f>'WTI_I-Prior'!C78</f>
        <v>1.5610157</v>
      </c>
      <c r="L65" s="27"/>
      <c r="M65" s="27">
        <f>'WTI_II-Prior'!F78</f>
        <v>0</v>
      </c>
      <c r="N65" s="27">
        <f>'WTI_II-Prior'!G78</f>
        <v>0</v>
      </c>
      <c r="O65" s="27">
        <f>'WTI_II-Prior'!L78</f>
        <v>0</v>
      </c>
      <c r="P65" s="27">
        <f>'WTI_II-Prior'!J78</f>
        <v>0</v>
      </c>
      <c r="Q65" s="27">
        <f>'WTI_II-Prior'!B78</f>
        <v>0</v>
      </c>
      <c r="R65" s="27">
        <f>'WTI_II-Prior'!C78</f>
        <v>0</v>
      </c>
      <c r="T65" s="27">
        <f>'WTI_III-Prior'!H78</f>
        <v>27.023625299999999</v>
      </c>
      <c r="U65" s="27">
        <f>'WTI_III-Prior'!I78</f>
        <v>0</v>
      </c>
      <c r="V65" s="27">
        <f>'WTI_III-Prior'!J78</f>
        <v>0</v>
      </c>
      <c r="W65" s="27">
        <f>'WTI_III-Prior'!B78</f>
        <v>0</v>
      </c>
      <c r="X65" s="27">
        <f>'WTI_III-Prior'!C78</f>
        <v>0</v>
      </c>
      <c r="Y65" s="27">
        <f>'WTI_III-Prior'!D78</f>
        <v>0</v>
      </c>
      <c r="AA65" s="27">
        <f t="shared" ref="AA65:AA126" si="47">SUM(B65:Z65)</f>
        <v>1249.2385612000003</v>
      </c>
      <c r="AB65" s="253">
        <f>+'Daily Changes'!B61</f>
        <v>0</v>
      </c>
      <c r="AC65" s="253">
        <f>'Daily Changes'!G61</f>
        <v>0</v>
      </c>
      <c r="AD65" s="253">
        <f>'Daily Changes'!D61</f>
        <v>0</v>
      </c>
      <c r="AE65" s="253">
        <f>'Daily Changes'!E61*42</f>
        <v>0</v>
      </c>
      <c r="AF65" s="253">
        <f>'Daily Changes'!F61*42</f>
        <v>0</v>
      </c>
      <c r="AH65" s="27">
        <f t="shared" si="25"/>
        <v>0</v>
      </c>
      <c r="AI65" s="27">
        <f t="shared" si="26"/>
        <v>0</v>
      </c>
      <c r="AJ65" s="27">
        <f t="shared" si="27"/>
        <v>0</v>
      </c>
      <c r="AK65" s="27">
        <f t="shared" si="28"/>
        <v>0</v>
      </c>
      <c r="AL65" s="27">
        <f t="shared" si="29"/>
        <v>0</v>
      </c>
      <c r="AM65" s="27">
        <f t="shared" si="30"/>
        <v>0</v>
      </c>
      <c r="AN65" s="27">
        <f t="shared" si="31"/>
        <v>0</v>
      </c>
      <c r="AO65" s="27">
        <f t="shared" si="32"/>
        <v>0</v>
      </c>
      <c r="AP65" s="27">
        <f t="shared" si="33"/>
        <v>0</v>
      </c>
      <c r="AQ65" s="27">
        <f t="shared" si="34"/>
        <v>0</v>
      </c>
      <c r="AS65" s="27">
        <f t="shared" si="35"/>
        <v>0</v>
      </c>
      <c r="AT65" s="27">
        <f t="shared" si="36"/>
        <v>0</v>
      </c>
      <c r="AU65" s="27">
        <f t="shared" si="37"/>
        <v>0</v>
      </c>
      <c r="AV65" s="27">
        <f t="shared" si="38"/>
        <v>0</v>
      </c>
      <c r="AW65" s="27">
        <f t="shared" si="39"/>
        <v>0</v>
      </c>
      <c r="AX65" s="27">
        <f t="shared" si="40"/>
        <v>0</v>
      </c>
      <c r="AZ65" s="27">
        <f t="shared" si="41"/>
        <v>0</v>
      </c>
      <c r="BA65" s="27">
        <f t="shared" si="42"/>
        <v>0</v>
      </c>
      <c r="BB65" s="27">
        <f t="shared" si="43"/>
        <v>0</v>
      </c>
      <c r="BC65" s="27">
        <f t="shared" si="44"/>
        <v>0</v>
      </c>
      <c r="BD65" s="27">
        <f t="shared" si="45"/>
        <v>0</v>
      </c>
      <c r="BE65" s="27">
        <f t="shared" si="46"/>
        <v>0</v>
      </c>
      <c r="BG65" s="27">
        <f t="shared" ref="BG65:BG126" si="48">SUM(AH65:BF65)</f>
        <v>0</v>
      </c>
      <c r="BN65" s="1"/>
    </row>
    <row r="66" spans="1:66" x14ac:dyDescent="0.2">
      <c r="A66" s="184">
        <f>'Wti-Prior'!A79</f>
        <v>38718</v>
      </c>
      <c r="B66" s="27">
        <f>'WTI_I-Prior'!I79</f>
        <v>32.651292599999998</v>
      </c>
      <c r="C66" s="27">
        <f>'WTI_I-Prior'!K79</f>
        <v>0</v>
      </c>
      <c r="D66" s="27">
        <f>'WTI_I-Prior'!L79</f>
        <v>0</v>
      </c>
      <c r="E66" s="27">
        <f>'WTI_I-Prior'!J79</f>
        <v>0</v>
      </c>
      <c r="F66" s="27"/>
      <c r="G66" s="27">
        <f>'WTI_I-Prior'!B79</f>
        <v>-41.549866399999999</v>
      </c>
      <c r="H66" s="27">
        <f>'WTI_I-Prior'!D79</f>
        <v>0</v>
      </c>
      <c r="I66" s="272">
        <f>'WTI_I-Prior'!F79</f>
        <v>0</v>
      </c>
      <c r="J66" s="27">
        <f>'WTI_I-Prior'!E79</f>
        <v>0</v>
      </c>
      <c r="K66" s="27">
        <f>'WTI_I-Prior'!C79</f>
        <v>1.5526708</v>
      </c>
      <c r="L66" s="27"/>
      <c r="M66" s="27">
        <f>'WTI_II-Prior'!F79</f>
        <v>0</v>
      </c>
      <c r="N66" s="27">
        <f>'WTI_II-Prior'!G79</f>
        <v>0</v>
      </c>
      <c r="O66" s="27">
        <f>'WTI_II-Prior'!L79</f>
        <v>0</v>
      </c>
      <c r="P66" s="27">
        <f>'WTI_II-Prior'!J79</f>
        <v>0</v>
      </c>
      <c r="Q66" s="27">
        <f>'WTI_II-Prior'!B79</f>
        <v>0</v>
      </c>
      <c r="R66" s="27">
        <f>'WTI_II-Prior'!C79</f>
        <v>0</v>
      </c>
      <c r="T66" s="27">
        <f>'WTI_III-Prior'!H79</f>
        <v>25.1108066</v>
      </c>
      <c r="U66" s="27">
        <f>'WTI_III-Prior'!I79</f>
        <v>0</v>
      </c>
      <c r="V66" s="27">
        <f>'WTI_III-Prior'!J79</f>
        <v>0</v>
      </c>
      <c r="W66" s="27">
        <f>'WTI_III-Prior'!B79</f>
        <v>0</v>
      </c>
      <c r="X66" s="27">
        <f>'WTI_III-Prior'!C79</f>
        <v>0</v>
      </c>
      <c r="Y66" s="27">
        <f>'WTI_III-Prior'!D79</f>
        <v>0</v>
      </c>
      <c r="AA66" s="27">
        <f t="shared" si="47"/>
        <v>17.764903599999997</v>
      </c>
      <c r="AB66" s="253">
        <f>+'Daily Changes'!B62</f>
        <v>0</v>
      </c>
      <c r="AC66" s="253">
        <f>'Daily Changes'!G62</f>
        <v>0</v>
      </c>
      <c r="AD66" s="253">
        <f>'Daily Changes'!D62</f>
        <v>0</v>
      </c>
      <c r="AE66" s="253">
        <f>'Daily Changes'!E62*42</f>
        <v>0</v>
      </c>
      <c r="AF66" s="253">
        <f>'Daily Changes'!F62*42</f>
        <v>0</v>
      </c>
      <c r="AH66" s="27">
        <f t="shared" si="25"/>
        <v>0</v>
      </c>
      <c r="AI66" s="27">
        <f t="shared" si="26"/>
        <v>0</v>
      </c>
      <c r="AJ66" s="27">
        <f t="shared" si="27"/>
        <v>0</v>
      </c>
      <c r="AK66" s="27">
        <f t="shared" si="28"/>
        <v>0</v>
      </c>
      <c r="AL66" s="27">
        <f t="shared" si="29"/>
        <v>0</v>
      </c>
      <c r="AM66" s="27">
        <f t="shared" si="30"/>
        <v>0</v>
      </c>
      <c r="AN66" s="27">
        <f t="shared" si="31"/>
        <v>0</v>
      </c>
      <c r="AO66" s="27">
        <f t="shared" si="32"/>
        <v>0</v>
      </c>
      <c r="AP66" s="27">
        <f t="shared" si="33"/>
        <v>0</v>
      </c>
      <c r="AQ66" s="27">
        <f t="shared" si="34"/>
        <v>0</v>
      </c>
      <c r="AS66" s="27">
        <f t="shared" si="35"/>
        <v>0</v>
      </c>
      <c r="AT66" s="27">
        <f t="shared" si="36"/>
        <v>0</v>
      </c>
      <c r="AU66" s="27">
        <f t="shared" si="37"/>
        <v>0</v>
      </c>
      <c r="AV66" s="27">
        <f t="shared" si="38"/>
        <v>0</v>
      </c>
      <c r="AW66" s="27">
        <f t="shared" si="39"/>
        <v>0</v>
      </c>
      <c r="AX66" s="27">
        <f t="shared" si="40"/>
        <v>0</v>
      </c>
      <c r="AZ66" s="27">
        <f t="shared" si="41"/>
        <v>0</v>
      </c>
      <c r="BA66" s="27">
        <f t="shared" si="42"/>
        <v>0</v>
      </c>
      <c r="BB66" s="27">
        <f t="shared" si="43"/>
        <v>0</v>
      </c>
      <c r="BC66" s="27">
        <f t="shared" si="44"/>
        <v>0</v>
      </c>
      <c r="BD66" s="27">
        <f t="shared" si="45"/>
        <v>0</v>
      </c>
      <c r="BE66" s="27">
        <f t="shared" si="46"/>
        <v>0</v>
      </c>
      <c r="BG66" s="27">
        <f t="shared" si="48"/>
        <v>0</v>
      </c>
      <c r="BN66" s="1"/>
    </row>
    <row r="67" spans="1:66" x14ac:dyDescent="0.2">
      <c r="A67" s="184">
        <f>'Wti-Prior'!A80</f>
        <v>38749</v>
      </c>
      <c r="B67" s="27">
        <f>'WTI_I-Prior'!I80</f>
        <v>31.496469399999999</v>
      </c>
      <c r="C67" s="27">
        <f>'WTI_I-Prior'!K80</f>
        <v>0</v>
      </c>
      <c r="D67" s="27">
        <f>'WTI_I-Prior'!L80</f>
        <v>0</v>
      </c>
      <c r="E67" s="27">
        <f>'WTI_I-Prior'!J80</f>
        <v>0</v>
      </c>
      <c r="F67" s="27"/>
      <c r="G67" s="27">
        <f>'WTI_I-Prior'!B80</f>
        <v>10.489420300000001</v>
      </c>
      <c r="H67" s="27">
        <f>'WTI_I-Prior'!D80</f>
        <v>0</v>
      </c>
      <c r="I67" s="272">
        <f>'WTI_I-Prior'!F80</f>
        <v>0</v>
      </c>
      <c r="J67" s="27">
        <f>'WTI_I-Prior'!E80</f>
        <v>0</v>
      </c>
      <c r="K67" s="27">
        <f>'WTI_I-Prior'!C80</f>
        <v>1.5443275000000001</v>
      </c>
      <c r="L67" s="27"/>
      <c r="M67" s="27">
        <f>'WTI_II-Prior'!F80</f>
        <v>0</v>
      </c>
      <c r="N67" s="27">
        <f>'WTI_II-Prior'!G80</f>
        <v>0</v>
      </c>
      <c r="O67" s="27">
        <f>'WTI_II-Prior'!L80</f>
        <v>0</v>
      </c>
      <c r="P67" s="27">
        <f>'WTI_II-Prior'!J80</f>
        <v>0</v>
      </c>
      <c r="Q67" s="27">
        <f>'WTI_II-Prior'!B80</f>
        <v>0</v>
      </c>
      <c r="R67" s="27">
        <f>'WTI_II-Prior'!C80</f>
        <v>0</v>
      </c>
      <c r="T67" s="27">
        <f>'WTI_III-Prior'!H80</f>
        <v>11.371861300000001</v>
      </c>
      <c r="U67" s="27">
        <f>'WTI_III-Prior'!I80</f>
        <v>0</v>
      </c>
      <c r="V67" s="27">
        <f>'WTI_III-Prior'!J80</f>
        <v>0</v>
      </c>
      <c r="W67" s="27">
        <f>'WTI_III-Prior'!B80</f>
        <v>0</v>
      </c>
      <c r="X67" s="27">
        <f>'WTI_III-Prior'!C80</f>
        <v>0</v>
      </c>
      <c r="Y67" s="27">
        <f>'WTI_III-Prior'!D80</f>
        <v>0</v>
      </c>
      <c r="AA67" s="27">
        <f t="shared" si="47"/>
        <v>54.902078500000002</v>
      </c>
      <c r="AB67" s="253">
        <f>+'Daily Changes'!B63</f>
        <v>0</v>
      </c>
      <c r="AC67" s="253">
        <f>'Daily Changes'!G63</f>
        <v>0</v>
      </c>
      <c r="AD67" s="253">
        <f>'Daily Changes'!D63</f>
        <v>0</v>
      </c>
      <c r="AE67" s="253">
        <f>'Daily Changes'!E63*42</f>
        <v>0</v>
      </c>
      <c r="AF67" s="253">
        <f>'Daily Changes'!F63*42</f>
        <v>0</v>
      </c>
      <c r="AH67" s="27">
        <f t="shared" si="25"/>
        <v>0</v>
      </c>
      <c r="AI67" s="27">
        <f t="shared" si="26"/>
        <v>0</v>
      </c>
      <c r="AJ67" s="27">
        <f t="shared" si="27"/>
        <v>0</v>
      </c>
      <c r="AK67" s="27">
        <f t="shared" si="28"/>
        <v>0</v>
      </c>
      <c r="AL67" s="27">
        <f t="shared" si="29"/>
        <v>0</v>
      </c>
      <c r="AM67" s="27">
        <f t="shared" si="30"/>
        <v>0</v>
      </c>
      <c r="AN67" s="27">
        <f t="shared" si="31"/>
        <v>0</v>
      </c>
      <c r="AO67" s="27">
        <f t="shared" si="32"/>
        <v>0</v>
      </c>
      <c r="AP67" s="27">
        <f t="shared" si="33"/>
        <v>0</v>
      </c>
      <c r="AQ67" s="27">
        <f t="shared" si="34"/>
        <v>0</v>
      </c>
      <c r="AS67" s="27">
        <f t="shared" si="35"/>
        <v>0</v>
      </c>
      <c r="AT67" s="27">
        <f t="shared" si="36"/>
        <v>0</v>
      </c>
      <c r="AU67" s="27">
        <f t="shared" si="37"/>
        <v>0</v>
      </c>
      <c r="AV67" s="27">
        <f t="shared" si="38"/>
        <v>0</v>
      </c>
      <c r="AW67" s="27">
        <f t="shared" si="39"/>
        <v>0</v>
      </c>
      <c r="AX67" s="27">
        <f t="shared" si="40"/>
        <v>0</v>
      </c>
      <c r="AZ67" s="27">
        <f t="shared" si="41"/>
        <v>0</v>
      </c>
      <c r="BA67" s="27">
        <f t="shared" si="42"/>
        <v>0</v>
      </c>
      <c r="BB67" s="27">
        <f t="shared" si="43"/>
        <v>0</v>
      </c>
      <c r="BC67" s="27">
        <f t="shared" si="44"/>
        <v>0</v>
      </c>
      <c r="BD67" s="27">
        <f t="shared" si="45"/>
        <v>0</v>
      </c>
      <c r="BE67" s="27">
        <f t="shared" si="46"/>
        <v>0</v>
      </c>
      <c r="BG67" s="27">
        <f t="shared" si="48"/>
        <v>0</v>
      </c>
      <c r="BH67" s="27"/>
      <c r="BN67" s="1"/>
    </row>
    <row r="68" spans="1:66" x14ac:dyDescent="0.2">
      <c r="A68" s="184">
        <f>'Wti-Prior'!A81</f>
        <v>38777</v>
      </c>
      <c r="B68" s="27">
        <f>'WTI_I-Prior'!I81</f>
        <v>27.948756500000002</v>
      </c>
      <c r="C68" s="27">
        <f>'WTI_I-Prior'!K81</f>
        <v>0</v>
      </c>
      <c r="D68" s="27">
        <f>'WTI_I-Prior'!L81</f>
        <v>0</v>
      </c>
      <c r="E68" s="27">
        <f>'WTI_I-Prior'!J81</f>
        <v>0</v>
      </c>
      <c r="F68" s="27"/>
      <c r="G68" s="27">
        <f>'WTI_I-Prior'!B81</f>
        <v>58.7397536</v>
      </c>
      <c r="H68" s="27">
        <f>'WTI_I-Prior'!D81</f>
        <v>0</v>
      </c>
      <c r="I68" s="272">
        <f>'WTI_I-Prior'!F81</f>
        <v>0</v>
      </c>
      <c r="J68" s="27">
        <f>'WTI_I-Prior'!E81</f>
        <v>0</v>
      </c>
      <c r="K68" s="27">
        <f>'WTI_I-Prior'!C81</f>
        <v>1.5367933</v>
      </c>
      <c r="L68" s="27"/>
      <c r="M68" s="27">
        <f>'WTI_II-Prior'!F81</f>
        <v>0</v>
      </c>
      <c r="N68" s="27">
        <f>'WTI_II-Prior'!G81</f>
        <v>0</v>
      </c>
      <c r="O68" s="27">
        <f>'WTI_II-Prior'!L81</f>
        <v>0</v>
      </c>
      <c r="P68" s="27">
        <f>'WTI_II-Prior'!J81</f>
        <v>0</v>
      </c>
      <c r="Q68" s="27">
        <f>'WTI_II-Prior'!B81</f>
        <v>0</v>
      </c>
      <c r="R68" s="27">
        <f>'WTI_II-Prior'!C81</f>
        <v>0</v>
      </c>
      <c r="T68" s="27">
        <f>'WTI_III-Prior'!H81</f>
        <v>0.86529639999999997</v>
      </c>
      <c r="U68" s="27">
        <f>'WTI_III-Prior'!I81</f>
        <v>0</v>
      </c>
      <c r="V68" s="27">
        <f>'WTI_III-Prior'!J81</f>
        <v>0</v>
      </c>
      <c r="W68" s="27">
        <f>'WTI_III-Prior'!B81</f>
        <v>0</v>
      </c>
      <c r="X68" s="27">
        <f>'WTI_III-Prior'!C81</f>
        <v>0</v>
      </c>
      <c r="Y68" s="27">
        <f>'WTI_III-Prior'!D81</f>
        <v>0</v>
      </c>
      <c r="AA68" s="27">
        <f t="shared" si="47"/>
        <v>89.090599800000007</v>
      </c>
      <c r="AB68" s="253">
        <f>+'Daily Changes'!B64</f>
        <v>0</v>
      </c>
      <c r="AC68" s="253">
        <f>'Daily Changes'!G64</f>
        <v>0</v>
      </c>
      <c r="AD68" s="253">
        <f>'Daily Changes'!D64</f>
        <v>0</v>
      </c>
      <c r="AE68" s="253">
        <f>'Daily Changes'!E64*42</f>
        <v>0</v>
      </c>
      <c r="AF68" s="253">
        <f>'Daily Changes'!F64*42</f>
        <v>0</v>
      </c>
      <c r="AH68" s="27">
        <f t="shared" si="25"/>
        <v>0</v>
      </c>
      <c r="AI68" s="27">
        <f t="shared" si="26"/>
        <v>0</v>
      </c>
      <c r="AJ68" s="27">
        <f t="shared" si="27"/>
        <v>0</v>
      </c>
      <c r="AK68" s="27">
        <f t="shared" si="28"/>
        <v>0</v>
      </c>
      <c r="AL68" s="27">
        <f t="shared" si="29"/>
        <v>0</v>
      </c>
      <c r="AM68" s="27">
        <f t="shared" si="30"/>
        <v>0</v>
      </c>
      <c r="AN68" s="27">
        <f t="shared" si="31"/>
        <v>0</v>
      </c>
      <c r="AO68" s="27">
        <f t="shared" si="32"/>
        <v>0</v>
      </c>
      <c r="AP68" s="27">
        <f t="shared" si="33"/>
        <v>0</v>
      </c>
      <c r="AQ68" s="27">
        <f t="shared" si="34"/>
        <v>0</v>
      </c>
      <c r="AS68" s="27">
        <f t="shared" si="35"/>
        <v>0</v>
      </c>
      <c r="AT68" s="27">
        <f t="shared" si="36"/>
        <v>0</v>
      </c>
      <c r="AU68" s="27">
        <f t="shared" si="37"/>
        <v>0</v>
      </c>
      <c r="AV68" s="27">
        <f t="shared" si="38"/>
        <v>0</v>
      </c>
      <c r="AW68" s="27">
        <f t="shared" si="39"/>
        <v>0</v>
      </c>
      <c r="AX68" s="27">
        <f t="shared" si="40"/>
        <v>0</v>
      </c>
      <c r="AZ68" s="27">
        <f t="shared" si="41"/>
        <v>0</v>
      </c>
      <c r="BA68" s="27">
        <f t="shared" si="42"/>
        <v>0</v>
      </c>
      <c r="BB68" s="27">
        <f t="shared" si="43"/>
        <v>0</v>
      </c>
      <c r="BC68" s="27">
        <f t="shared" si="44"/>
        <v>0</v>
      </c>
      <c r="BD68" s="27">
        <f t="shared" si="45"/>
        <v>0</v>
      </c>
      <c r="BE68" s="27">
        <f t="shared" si="46"/>
        <v>0</v>
      </c>
      <c r="BG68" s="27">
        <f t="shared" si="48"/>
        <v>0</v>
      </c>
      <c r="BN68" s="1"/>
    </row>
    <row r="69" spans="1:66" x14ac:dyDescent="0.2">
      <c r="A69" s="184">
        <f>'Wti-Prior'!A82</f>
        <v>38808</v>
      </c>
      <c r="B69" s="27">
        <f>'WTI_I-Prior'!I82</f>
        <v>24.042656999999998</v>
      </c>
      <c r="C69" s="27">
        <f>'WTI_I-Prior'!K82</f>
        <v>0</v>
      </c>
      <c r="D69" s="27">
        <f>'WTI_I-Prior'!L82</f>
        <v>0</v>
      </c>
      <c r="E69" s="27">
        <f>'WTI_I-Prior'!J82</f>
        <v>0</v>
      </c>
      <c r="F69" s="27"/>
      <c r="G69" s="27">
        <f>'WTI_I-Prior'!B82</f>
        <v>64.282600000000002</v>
      </c>
      <c r="H69" s="27">
        <f>'WTI_I-Prior'!D82</f>
        <v>0</v>
      </c>
      <c r="I69" s="272">
        <f>'WTI_I-Prior'!F82</f>
        <v>0</v>
      </c>
      <c r="J69" s="27">
        <f>'WTI_I-Prior'!E82</f>
        <v>0</v>
      </c>
      <c r="K69" s="27">
        <f>'WTI_I-Prior'!C82</f>
        <v>1.5284542000000001</v>
      </c>
      <c r="L69" s="27"/>
      <c r="M69" s="27">
        <f>'WTI_II-Prior'!F82</f>
        <v>0</v>
      </c>
      <c r="N69" s="27">
        <f>'WTI_II-Prior'!G82</f>
        <v>0</v>
      </c>
      <c r="O69" s="27">
        <f>'WTI_II-Prior'!L82</f>
        <v>0</v>
      </c>
      <c r="P69" s="27">
        <f>'WTI_II-Prior'!J82</f>
        <v>0</v>
      </c>
      <c r="Q69" s="27">
        <f>'WTI_II-Prior'!B82</f>
        <v>0</v>
      </c>
      <c r="R69" s="27">
        <f>'WTI_II-Prior'!C82</f>
        <v>0</v>
      </c>
      <c r="T69" s="27">
        <f>'WTI_III-Prior'!H82</f>
        <v>0</v>
      </c>
      <c r="U69" s="27">
        <f>'WTI_III-Prior'!I82</f>
        <v>0</v>
      </c>
      <c r="V69" s="27">
        <f>'WTI_III-Prior'!J82</f>
        <v>0</v>
      </c>
      <c r="W69" s="27">
        <f>'WTI_III-Prior'!B82</f>
        <v>0</v>
      </c>
      <c r="X69" s="27">
        <f>'WTI_III-Prior'!C82</f>
        <v>0</v>
      </c>
      <c r="Y69" s="27">
        <f>'WTI_III-Prior'!D82</f>
        <v>0</v>
      </c>
      <c r="AA69" s="27">
        <f t="shared" si="47"/>
        <v>89.853711199999992</v>
      </c>
      <c r="AB69" s="253">
        <f>+'Daily Changes'!B65</f>
        <v>0</v>
      </c>
      <c r="AC69" s="253">
        <f>'Daily Changes'!G65</f>
        <v>0</v>
      </c>
      <c r="AD69" s="253">
        <f>'Daily Changes'!D65</f>
        <v>0</v>
      </c>
      <c r="AE69" s="253">
        <f>'Daily Changes'!E65*42</f>
        <v>0</v>
      </c>
      <c r="AF69" s="253">
        <f>'Daily Changes'!F65*42</f>
        <v>0</v>
      </c>
      <c r="AH69" s="27">
        <f t="shared" si="25"/>
        <v>0</v>
      </c>
      <c r="AI69" s="27">
        <f t="shared" si="26"/>
        <v>0</v>
      </c>
      <c r="AJ69" s="27">
        <f t="shared" si="27"/>
        <v>0</v>
      </c>
      <c r="AK69" s="27">
        <f t="shared" si="28"/>
        <v>0</v>
      </c>
      <c r="AL69" s="27">
        <f t="shared" si="29"/>
        <v>0</v>
      </c>
      <c r="AM69" s="27">
        <f t="shared" si="30"/>
        <v>0</v>
      </c>
      <c r="AN69" s="27">
        <f t="shared" si="31"/>
        <v>0</v>
      </c>
      <c r="AO69" s="27">
        <f t="shared" si="32"/>
        <v>0</v>
      </c>
      <c r="AP69" s="27">
        <f t="shared" si="33"/>
        <v>0</v>
      </c>
      <c r="AQ69" s="27">
        <f t="shared" si="34"/>
        <v>0</v>
      </c>
      <c r="AS69" s="27">
        <f t="shared" si="35"/>
        <v>0</v>
      </c>
      <c r="AT69" s="27">
        <f t="shared" si="36"/>
        <v>0</v>
      </c>
      <c r="AU69" s="27">
        <f t="shared" si="37"/>
        <v>0</v>
      </c>
      <c r="AV69" s="27">
        <f t="shared" si="38"/>
        <v>0</v>
      </c>
      <c r="AW69" s="27">
        <f t="shared" si="39"/>
        <v>0</v>
      </c>
      <c r="AX69" s="27">
        <f t="shared" si="40"/>
        <v>0</v>
      </c>
      <c r="AZ69" s="27">
        <f t="shared" si="41"/>
        <v>0</v>
      </c>
      <c r="BA69" s="27">
        <f t="shared" si="42"/>
        <v>0</v>
      </c>
      <c r="BB69" s="27">
        <f t="shared" si="43"/>
        <v>0</v>
      </c>
      <c r="BC69" s="27">
        <f t="shared" si="44"/>
        <v>0</v>
      </c>
      <c r="BD69" s="27">
        <f t="shared" si="45"/>
        <v>0</v>
      </c>
      <c r="BE69" s="27">
        <f t="shared" si="46"/>
        <v>0</v>
      </c>
      <c r="BG69" s="27">
        <f t="shared" si="48"/>
        <v>0</v>
      </c>
      <c r="BN69" s="1"/>
    </row>
    <row r="70" spans="1:66" x14ac:dyDescent="0.2">
      <c r="A70" s="184">
        <f>'Wti-Prior'!A83</f>
        <v>38838</v>
      </c>
      <c r="B70" s="27">
        <f>'WTI_I-Prior'!I83</f>
        <v>23.788060300000001</v>
      </c>
      <c r="C70" s="27">
        <f>'WTI_I-Prior'!K83</f>
        <v>0</v>
      </c>
      <c r="D70" s="27">
        <f>'WTI_I-Prior'!L83</f>
        <v>0</v>
      </c>
      <c r="E70" s="27">
        <f>'WTI_I-Prior'!J83</f>
        <v>0</v>
      </c>
      <c r="F70" s="27"/>
      <c r="G70" s="27">
        <f>'WTI_I-Prior'!B83</f>
        <v>47.949351999999998</v>
      </c>
      <c r="H70" s="27">
        <f>'WTI_I-Prior'!D83</f>
        <v>0</v>
      </c>
      <c r="I70" s="272">
        <f>'WTI_I-Prior'!F83</f>
        <v>0</v>
      </c>
      <c r="J70" s="27">
        <f>'WTI_I-Prior'!E83</f>
        <v>0</v>
      </c>
      <c r="K70" s="27">
        <f>'WTI_I-Prior'!C83</f>
        <v>1.5203868</v>
      </c>
      <c r="L70" s="27"/>
      <c r="M70" s="27">
        <f>'WTI_II-Prior'!F83</f>
        <v>0</v>
      </c>
      <c r="N70" s="27">
        <f>'WTI_II-Prior'!G83</f>
        <v>0</v>
      </c>
      <c r="O70" s="27">
        <f>'WTI_II-Prior'!L83</f>
        <v>0</v>
      </c>
      <c r="P70" s="27">
        <f>'WTI_II-Prior'!J83</f>
        <v>0</v>
      </c>
      <c r="Q70" s="27">
        <f>'WTI_II-Prior'!B83</f>
        <v>0</v>
      </c>
      <c r="R70" s="27">
        <f>'WTI_II-Prior'!C83</f>
        <v>0</v>
      </c>
      <c r="T70" s="27">
        <f>'WTI_III-Prior'!H83</f>
        <v>0</v>
      </c>
      <c r="U70" s="27">
        <f>'WTI_III-Prior'!I83</f>
        <v>0</v>
      </c>
      <c r="V70" s="27">
        <f>'WTI_III-Prior'!J83</f>
        <v>0</v>
      </c>
      <c r="W70" s="27">
        <f>'WTI_III-Prior'!B83</f>
        <v>0</v>
      </c>
      <c r="X70" s="27">
        <f>'WTI_III-Prior'!C83</f>
        <v>0</v>
      </c>
      <c r="Y70" s="27">
        <f>'WTI_III-Prior'!D83</f>
        <v>0</v>
      </c>
      <c r="AA70" s="27">
        <f t="shared" si="47"/>
        <v>73.2577991</v>
      </c>
      <c r="AB70" s="253">
        <f>+'Daily Changes'!B66</f>
        <v>0</v>
      </c>
      <c r="AC70" s="253">
        <f>'Daily Changes'!G66</f>
        <v>0</v>
      </c>
      <c r="AD70" s="253">
        <f>'Daily Changes'!D66</f>
        <v>0</v>
      </c>
      <c r="AE70" s="253">
        <f>'Daily Changes'!E66*42</f>
        <v>0</v>
      </c>
      <c r="AF70" s="253">
        <f>'Daily Changes'!F66*42</f>
        <v>0</v>
      </c>
      <c r="AH70" s="27">
        <f t="shared" si="25"/>
        <v>0</v>
      </c>
      <c r="AI70" s="27">
        <f t="shared" si="26"/>
        <v>0</v>
      </c>
      <c r="AJ70" s="27">
        <f t="shared" si="27"/>
        <v>0</v>
      </c>
      <c r="AK70" s="27">
        <f t="shared" si="28"/>
        <v>0</v>
      </c>
      <c r="AL70" s="27">
        <f t="shared" si="29"/>
        <v>0</v>
      </c>
      <c r="AM70" s="27">
        <f t="shared" si="30"/>
        <v>0</v>
      </c>
      <c r="AN70" s="27">
        <f t="shared" si="31"/>
        <v>0</v>
      </c>
      <c r="AO70" s="27">
        <f t="shared" si="32"/>
        <v>0</v>
      </c>
      <c r="AP70" s="27">
        <f t="shared" si="33"/>
        <v>0</v>
      </c>
      <c r="AQ70" s="27">
        <f t="shared" si="34"/>
        <v>0</v>
      </c>
      <c r="AS70" s="27">
        <f t="shared" si="35"/>
        <v>0</v>
      </c>
      <c r="AT70" s="27">
        <f t="shared" si="36"/>
        <v>0</v>
      </c>
      <c r="AU70" s="27">
        <f t="shared" si="37"/>
        <v>0</v>
      </c>
      <c r="AV70" s="27">
        <f t="shared" si="38"/>
        <v>0</v>
      </c>
      <c r="AW70" s="27">
        <f t="shared" si="39"/>
        <v>0</v>
      </c>
      <c r="AX70" s="27">
        <f t="shared" si="40"/>
        <v>0</v>
      </c>
      <c r="AZ70" s="27">
        <f t="shared" si="41"/>
        <v>0</v>
      </c>
      <c r="BA70" s="27">
        <f t="shared" si="42"/>
        <v>0</v>
      </c>
      <c r="BB70" s="27">
        <f t="shared" si="43"/>
        <v>0</v>
      </c>
      <c r="BC70" s="27">
        <f t="shared" si="44"/>
        <v>0</v>
      </c>
      <c r="BD70" s="27">
        <f t="shared" si="45"/>
        <v>0</v>
      </c>
      <c r="BE70" s="27">
        <f t="shared" si="46"/>
        <v>0</v>
      </c>
      <c r="BG70" s="27">
        <f t="shared" si="48"/>
        <v>0</v>
      </c>
      <c r="BN70" s="1"/>
    </row>
    <row r="71" spans="1:66" x14ac:dyDescent="0.2">
      <c r="A71" s="184">
        <f>'Wti-Prior'!A84</f>
        <v>38869</v>
      </c>
      <c r="B71" s="27">
        <f>'WTI_I-Prior'!I84</f>
        <v>20.670386000000001</v>
      </c>
      <c r="C71" s="27">
        <f>'WTI_I-Prior'!K84</f>
        <v>0</v>
      </c>
      <c r="D71" s="27">
        <f>'WTI_I-Prior'!L84</f>
        <v>0</v>
      </c>
      <c r="E71" s="27">
        <f>'WTI_I-Prior'!J84</f>
        <v>0</v>
      </c>
      <c r="F71" s="27"/>
      <c r="G71" s="27">
        <f>'WTI_I-Prior'!B84</f>
        <v>42.567267999999999</v>
      </c>
      <c r="H71" s="27">
        <f>'WTI_I-Prior'!D84</f>
        <v>0</v>
      </c>
      <c r="I71" s="272">
        <f>'WTI_I-Prior'!F84</f>
        <v>0</v>
      </c>
      <c r="J71" s="27">
        <f>'WTI_I-Prior'!E84</f>
        <v>0</v>
      </c>
      <c r="K71" s="27">
        <f>'WTI_I-Prior'!C84</f>
        <v>1.5123783</v>
      </c>
      <c r="L71" s="27"/>
      <c r="M71" s="27">
        <f>'WTI_II-Prior'!F84</f>
        <v>0</v>
      </c>
      <c r="N71" s="27">
        <f>'WTI_II-Prior'!G84</f>
        <v>0</v>
      </c>
      <c r="O71" s="27">
        <f>'WTI_II-Prior'!L84</f>
        <v>0</v>
      </c>
      <c r="P71" s="27">
        <f>'WTI_II-Prior'!J84</f>
        <v>0</v>
      </c>
      <c r="Q71" s="27">
        <f>'WTI_II-Prior'!B84</f>
        <v>0</v>
      </c>
      <c r="R71" s="27">
        <f>'WTI_II-Prior'!C84</f>
        <v>0</v>
      </c>
      <c r="T71" s="27">
        <f>'WTI_III-Prior'!H84</f>
        <v>0</v>
      </c>
      <c r="U71" s="27">
        <f>'WTI_III-Prior'!I84</f>
        <v>0</v>
      </c>
      <c r="V71" s="27">
        <f>'WTI_III-Prior'!J84</f>
        <v>0</v>
      </c>
      <c r="W71" s="27">
        <f>'WTI_III-Prior'!B84</f>
        <v>0</v>
      </c>
      <c r="X71" s="27">
        <f>'WTI_III-Prior'!C84</f>
        <v>0</v>
      </c>
      <c r="Y71" s="27">
        <f>'WTI_III-Prior'!D84</f>
        <v>0</v>
      </c>
      <c r="AA71" s="27">
        <f t="shared" si="47"/>
        <v>64.750032300000001</v>
      </c>
      <c r="AB71" s="253">
        <f>+'Daily Changes'!B67</f>
        <v>0</v>
      </c>
      <c r="AC71" s="253">
        <f>'Daily Changes'!G67</f>
        <v>0</v>
      </c>
      <c r="AD71" s="253">
        <f>'Daily Changes'!D67</f>
        <v>0</v>
      </c>
      <c r="AE71" s="253">
        <f>'Daily Changes'!E67*42</f>
        <v>0</v>
      </c>
      <c r="AF71" s="253">
        <f>'Daily Changes'!F67*42</f>
        <v>0</v>
      </c>
      <c r="AH71" s="27">
        <f t="shared" ref="AH71:AH102" si="49">$AB71*B71*1000</f>
        <v>0</v>
      </c>
      <c r="AI71" s="27">
        <f t="shared" ref="AI71:AI102" si="50">$AB71*C71*1000</f>
        <v>0</v>
      </c>
      <c r="AJ71" s="27">
        <f t="shared" ref="AJ71:AJ102" si="51">$AB71*D71*1000</f>
        <v>0</v>
      </c>
      <c r="AK71" s="27">
        <f t="shared" ref="AK71:AK102" si="52">$AB71*E71*1000</f>
        <v>0</v>
      </c>
      <c r="AL71" s="27">
        <f t="shared" ref="AL71:AL102" si="53">$AC71*F71*1000</f>
        <v>0</v>
      </c>
      <c r="AM71" s="27">
        <f t="shared" ref="AM71:AM102" si="54">G71*$AD71*1000</f>
        <v>0</v>
      </c>
      <c r="AN71" s="27">
        <f t="shared" ref="AN71:AN102" si="55">H71*$AD71*1000</f>
        <v>0</v>
      </c>
      <c r="AO71" s="27">
        <f t="shared" ref="AO71:AO102" si="56">I71*$AD71*1000</f>
        <v>0</v>
      </c>
      <c r="AP71" s="27">
        <f t="shared" ref="AP71:AP102" si="57">J71*$AD71*1000</f>
        <v>0</v>
      </c>
      <c r="AQ71" s="27">
        <f t="shared" ref="AQ71:AQ102" si="58">K71*$AD71*1000</f>
        <v>0</v>
      </c>
      <c r="AS71" s="27">
        <f t="shared" ref="AS71:AS102" si="59">M71*AB71*1000</f>
        <v>0</v>
      </c>
      <c r="AT71" s="27">
        <f t="shared" ref="AT71:AT102" si="60">N71*AB71*1000</f>
        <v>0</v>
      </c>
      <c r="AU71" s="27">
        <f t="shared" ref="AU71:AU102" si="61">O71*AE71*1000</f>
        <v>0</v>
      </c>
      <c r="AV71" s="27">
        <f t="shared" ref="AV71:AV102" si="62">P71*AF71*1000</f>
        <v>0</v>
      </c>
      <c r="AW71" s="27">
        <f t="shared" ref="AW71:AW102" si="63">Q71*AD71*1000</f>
        <v>0</v>
      </c>
      <c r="AX71" s="27">
        <f t="shared" ref="AX71:AX102" si="64">R71*AD71*1000</f>
        <v>0</v>
      </c>
      <c r="AZ71" s="27">
        <f t="shared" ref="AZ71:AZ102" si="65">T71*AB71*1000</f>
        <v>0</v>
      </c>
      <c r="BA71" s="27">
        <f t="shared" ref="BA71:BA102" si="66">U71*AB71*1000</f>
        <v>0</v>
      </c>
      <c r="BB71" s="27">
        <f t="shared" ref="BB71:BB102" si="67">V71*AB71*1000</f>
        <v>0</v>
      </c>
      <c r="BC71" s="27">
        <f t="shared" ref="BC71:BC102" si="68">W71*AD71*1000</f>
        <v>0</v>
      </c>
      <c r="BD71" s="27">
        <f t="shared" ref="BD71:BD102" si="69">X71*AD71*1000</f>
        <v>0</v>
      </c>
      <c r="BE71" s="27">
        <f t="shared" ref="BE71:BE102" si="70">Y71*AD71*1000</f>
        <v>0</v>
      </c>
      <c r="BG71" s="27">
        <f t="shared" si="48"/>
        <v>0</v>
      </c>
      <c r="BN71" s="1"/>
    </row>
    <row r="72" spans="1:66" x14ac:dyDescent="0.2">
      <c r="A72" s="184">
        <f>'Wti-Prior'!A85</f>
        <v>38899</v>
      </c>
      <c r="B72" s="27">
        <f>'WTI_I-Prior'!I85</f>
        <v>18.930476299999999</v>
      </c>
      <c r="C72" s="27">
        <f>'WTI_I-Prior'!K85</f>
        <v>0</v>
      </c>
      <c r="D72" s="27">
        <f>'WTI_I-Prior'!L85</f>
        <v>0</v>
      </c>
      <c r="E72" s="27">
        <f>'WTI_I-Prior'!J85</f>
        <v>0</v>
      </c>
      <c r="F72" s="27"/>
      <c r="G72" s="27">
        <f>'WTI_I-Prior'!B85</f>
        <v>35.670953500000003</v>
      </c>
      <c r="H72" s="27">
        <f>'WTI_I-Prior'!D85</f>
        <v>0</v>
      </c>
      <c r="I72" s="272">
        <f>'WTI_I-Prior'!F85</f>
        <v>0</v>
      </c>
      <c r="J72" s="27">
        <f>'WTI_I-Prior'!E85</f>
        <v>0</v>
      </c>
      <c r="K72" s="27">
        <f>'WTI_I-Prior'!C85</f>
        <v>1.5047312000000002</v>
      </c>
      <c r="L72" s="27"/>
      <c r="M72" s="27">
        <f>'WTI_II-Prior'!F85</f>
        <v>0</v>
      </c>
      <c r="N72" s="27">
        <f>'WTI_II-Prior'!G85</f>
        <v>0</v>
      </c>
      <c r="O72" s="27">
        <f>'WTI_II-Prior'!L85</f>
        <v>0</v>
      </c>
      <c r="P72" s="27">
        <f>'WTI_II-Prior'!J85</f>
        <v>0</v>
      </c>
      <c r="Q72" s="27">
        <f>'WTI_II-Prior'!B85</f>
        <v>0</v>
      </c>
      <c r="R72" s="27">
        <f>'WTI_II-Prior'!C85</f>
        <v>0</v>
      </c>
      <c r="T72" s="27">
        <f>'WTI_III-Prior'!H85</f>
        <v>0</v>
      </c>
      <c r="U72" s="27">
        <f>'WTI_III-Prior'!I85</f>
        <v>0</v>
      </c>
      <c r="V72" s="27">
        <f>'WTI_III-Prior'!J85</f>
        <v>0</v>
      </c>
      <c r="W72" s="27">
        <f>'WTI_III-Prior'!B85</f>
        <v>0</v>
      </c>
      <c r="X72" s="27">
        <f>'WTI_III-Prior'!C85</f>
        <v>0</v>
      </c>
      <c r="Y72" s="27">
        <f>'WTI_III-Prior'!D85</f>
        <v>0</v>
      </c>
      <c r="AA72" s="27">
        <f t="shared" si="47"/>
        <v>56.106161000000007</v>
      </c>
      <c r="AB72" s="253">
        <f>+'Daily Changes'!B68</f>
        <v>0</v>
      </c>
      <c r="AC72" s="253">
        <f>'Daily Changes'!G68</f>
        <v>0</v>
      </c>
      <c r="AD72" s="253">
        <f>'Daily Changes'!D68</f>
        <v>0</v>
      </c>
      <c r="AE72" s="253">
        <f>'Daily Changes'!E68*42</f>
        <v>0</v>
      </c>
      <c r="AF72" s="253">
        <f>'Daily Changes'!F68*42</f>
        <v>0</v>
      </c>
      <c r="AH72" s="27">
        <f t="shared" si="49"/>
        <v>0</v>
      </c>
      <c r="AI72" s="27">
        <f t="shared" si="50"/>
        <v>0</v>
      </c>
      <c r="AJ72" s="27">
        <f t="shared" si="51"/>
        <v>0</v>
      </c>
      <c r="AK72" s="27">
        <f t="shared" si="52"/>
        <v>0</v>
      </c>
      <c r="AL72" s="27">
        <f t="shared" si="53"/>
        <v>0</v>
      </c>
      <c r="AM72" s="27">
        <f t="shared" si="54"/>
        <v>0</v>
      </c>
      <c r="AN72" s="27">
        <f t="shared" si="55"/>
        <v>0</v>
      </c>
      <c r="AO72" s="27">
        <f t="shared" si="56"/>
        <v>0</v>
      </c>
      <c r="AP72" s="27">
        <f t="shared" si="57"/>
        <v>0</v>
      </c>
      <c r="AQ72" s="27">
        <f t="shared" si="58"/>
        <v>0</v>
      </c>
      <c r="AS72" s="27">
        <f t="shared" si="59"/>
        <v>0</v>
      </c>
      <c r="AT72" s="27">
        <f t="shared" si="60"/>
        <v>0</v>
      </c>
      <c r="AU72" s="27">
        <f t="shared" si="61"/>
        <v>0</v>
      </c>
      <c r="AV72" s="27">
        <f t="shared" si="62"/>
        <v>0</v>
      </c>
      <c r="AW72" s="27">
        <f t="shared" si="63"/>
        <v>0</v>
      </c>
      <c r="AX72" s="27">
        <f t="shared" si="64"/>
        <v>0</v>
      </c>
      <c r="AZ72" s="27">
        <f t="shared" si="65"/>
        <v>0</v>
      </c>
      <c r="BA72" s="27">
        <f t="shared" si="66"/>
        <v>0</v>
      </c>
      <c r="BB72" s="27">
        <f t="shared" si="67"/>
        <v>0</v>
      </c>
      <c r="BC72" s="27">
        <f t="shared" si="68"/>
        <v>0</v>
      </c>
      <c r="BD72" s="27">
        <f t="shared" si="69"/>
        <v>0</v>
      </c>
      <c r="BE72" s="27">
        <f t="shared" si="70"/>
        <v>0</v>
      </c>
      <c r="BG72" s="27">
        <f t="shared" si="48"/>
        <v>0</v>
      </c>
      <c r="BN72" s="1"/>
    </row>
    <row r="73" spans="1:66" x14ac:dyDescent="0.2">
      <c r="A73" s="184">
        <f>'Wti-Prior'!A86</f>
        <v>38930</v>
      </c>
      <c r="B73" s="27">
        <f>'WTI_I-Prior'!I86</f>
        <v>17.943326200000001</v>
      </c>
      <c r="C73" s="27">
        <f>'WTI_I-Prior'!K86</f>
        <v>0</v>
      </c>
      <c r="D73" s="27">
        <f>'WTI_I-Prior'!L86</f>
        <v>0</v>
      </c>
      <c r="E73" s="27">
        <f>'WTI_I-Prior'!J86</f>
        <v>0</v>
      </c>
      <c r="F73" s="27"/>
      <c r="G73" s="27">
        <f>'WTI_I-Prior'!B86</f>
        <v>28.1149132</v>
      </c>
      <c r="H73" s="27">
        <f>'WTI_I-Prior'!D86</f>
        <v>0</v>
      </c>
      <c r="I73" s="272">
        <f>'WTI_I-Prior'!F86</f>
        <v>0</v>
      </c>
      <c r="J73" s="27">
        <f>'WTI_I-Prior'!E86</f>
        <v>0</v>
      </c>
      <c r="K73" s="27">
        <f>'WTI_I-Prior'!C86</f>
        <v>1.4968423</v>
      </c>
      <c r="L73" s="27"/>
      <c r="M73" s="27">
        <f>'WTI_II-Prior'!F86</f>
        <v>0</v>
      </c>
      <c r="N73" s="27">
        <f>'WTI_II-Prior'!G86</f>
        <v>0</v>
      </c>
      <c r="O73" s="27">
        <f>'WTI_II-Prior'!L86</f>
        <v>0</v>
      </c>
      <c r="P73" s="27">
        <f>'WTI_II-Prior'!J86</f>
        <v>0</v>
      </c>
      <c r="Q73" s="27">
        <f>'WTI_II-Prior'!B86</f>
        <v>0</v>
      </c>
      <c r="R73" s="27">
        <f>'WTI_II-Prior'!C86</f>
        <v>0</v>
      </c>
      <c r="T73" s="27">
        <f>'WTI_III-Prior'!H86</f>
        <v>0</v>
      </c>
      <c r="U73" s="27">
        <f>'WTI_III-Prior'!I86</f>
        <v>0</v>
      </c>
      <c r="V73" s="27">
        <f>'WTI_III-Prior'!J86</f>
        <v>0</v>
      </c>
      <c r="W73" s="27">
        <f>'WTI_III-Prior'!B86</f>
        <v>0</v>
      </c>
      <c r="X73" s="27">
        <f>'WTI_III-Prior'!C86</f>
        <v>0</v>
      </c>
      <c r="Y73" s="27">
        <f>'WTI_III-Prior'!D86</f>
        <v>0</v>
      </c>
      <c r="AA73" s="27">
        <f t="shared" si="47"/>
        <v>47.555081700000002</v>
      </c>
      <c r="AB73" s="253">
        <f>+'Daily Changes'!B69</f>
        <v>0</v>
      </c>
      <c r="AC73" s="253">
        <f>'Daily Changes'!G69</f>
        <v>0</v>
      </c>
      <c r="AD73" s="253">
        <f>'Daily Changes'!D69</f>
        <v>0</v>
      </c>
      <c r="AE73" s="253">
        <f>'Daily Changes'!E69*42</f>
        <v>0</v>
      </c>
      <c r="AF73" s="253">
        <f>'Daily Changes'!F69*42</f>
        <v>0</v>
      </c>
      <c r="AH73" s="27">
        <f t="shared" si="49"/>
        <v>0</v>
      </c>
      <c r="AI73" s="27">
        <f t="shared" si="50"/>
        <v>0</v>
      </c>
      <c r="AJ73" s="27">
        <f t="shared" si="51"/>
        <v>0</v>
      </c>
      <c r="AK73" s="27">
        <f t="shared" si="52"/>
        <v>0</v>
      </c>
      <c r="AL73" s="27">
        <f t="shared" si="53"/>
        <v>0</v>
      </c>
      <c r="AM73" s="27">
        <f t="shared" si="54"/>
        <v>0</v>
      </c>
      <c r="AN73" s="27">
        <f t="shared" si="55"/>
        <v>0</v>
      </c>
      <c r="AO73" s="27">
        <f t="shared" si="56"/>
        <v>0</v>
      </c>
      <c r="AP73" s="27">
        <f t="shared" si="57"/>
        <v>0</v>
      </c>
      <c r="AQ73" s="27">
        <f t="shared" si="58"/>
        <v>0</v>
      </c>
      <c r="AS73" s="27">
        <f t="shared" si="59"/>
        <v>0</v>
      </c>
      <c r="AT73" s="27">
        <f t="shared" si="60"/>
        <v>0</v>
      </c>
      <c r="AU73" s="27">
        <f t="shared" si="61"/>
        <v>0</v>
      </c>
      <c r="AV73" s="27">
        <f t="shared" si="62"/>
        <v>0</v>
      </c>
      <c r="AW73" s="27">
        <f t="shared" si="63"/>
        <v>0</v>
      </c>
      <c r="AX73" s="27">
        <f t="shared" si="64"/>
        <v>0</v>
      </c>
      <c r="AZ73" s="27">
        <f t="shared" si="65"/>
        <v>0</v>
      </c>
      <c r="BA73" s="27">
        <f t="shared" si="66"/>
        <v>0</v>
      </c>
      <c r="BB73" s="27">
        <f t="shared" si="67"/>
        <v>0</v>
      </c>
      <c r="BC73" s="27">
        <f t="shared" si="68"/>
        <v>0</v>
      </c>
      <c r="BD73" s="27">
        <f t="shared" si="69"/>
        <v>0</v>
      </c>
      <c r="BE73" s="27">
        <f t="shared" si="70"/>
        <v>0</v>
      </c>
      <c r="BG73" s="27">
        <f t="shared" si="48"/>
        <v>0</v>
      </c>
      <c r="BN73" s="1"/>
    </row>
    <row r="74" spans="1:66" x14ac:dyDescent="0.2">
      <c r="A74" s="184">
        <f>'Wti-Prior'!A87</f>
        <v>38961</v>
      </c>
      <c r="B74" s="27">
        <f>'WTI_I-Prior'!I87</f>
        <v>16.903408800000001</v>
      </c>
      <c r="C74" s="27">
        <f>'WTI_I-Prior'!K87</f>
        <v>0</v>
      </c>
      <c r="D74" s="27">
        <f>'WTI_I-Prior'!L87</f>
        <v>0</v>
      </c>
      <c r="E74" s="27">
        <f>'WTI_I-Prior'!J87</f>
        <v>0</v>
      </c>
      <c r="F74" s="27"/>
      <c r="G74" s="27">
        <f>'WTI_I-Prior'!B87</f>
        <v>30.843571799999999</v>
      </c>
      <c r="H74" s="27">
        <f>'WTI_I-Prior'!D87</f>
        <v>0</v>
      </c>
      <c r="I74" s="272">
        <f>'WTI_I-Prior'!F87</f>
        <v>0</v>
      </c>
      <c r="J74" s="27">
        <f>'WTI_I-Prior'!E87</f>
        <v>0</v>
      </c>
      <c r="K74" s="27">
        <f>'WTI_I-Prior'!C87</f>
        <v>1.4889671</v>
      </c>
      <c r="L74" s="27"/>
      <c r="M74" s="27">
        <f>'WTI_II-Prior'!F87</f>
        <v>0</v>
      </c>
      <c r="N74" s="27">
        <f>'WTI_II-Prior'!G87</f>
        <v>0</v>
      </c>
      <c r="O74" s="27">
        <f>'WTI_II-Prior'!L87</f>
        <v>0</v>
      </c>
      <c r="P74" s="27">
        <f>'WTI_II-Prior'!J87</f>
        <v>0</v>
      </c>
      <c r="Q74" s="27">
        <f>'WTI_II-Prior'!B87</f>
        <v>0</v>
      </c>
      <c r="R74" s="27">
        <f>'WTI_II-Prior'!C87</f>
        <v>0</v>
      </c>
      <c r="T74" s="27">
        <f>'WTI_III-Prior'!H87</f>
        <v>0</v>
      </c>
      <c r="U74" s="27">
        <f>'WTI_III-Prior'!I87</f>
        <v>0</v>
      </c>
      <c r="V74" s="27">
        <f>'WTI_III-Prior'!J87</f>
        <v>0</v>
      </c>
      <c r="W74" s="27">
        <f>'WTI_III-Prior'!B87</f>
        <v>0</v>
      </c>
      <c r="X74" s="27">
        <f>'WTI_III-Prior'!C87</f>
        <v>0</v>
      </c>
      <c r="Y74" s="27">
        <f>'WTI_III-Prior'!D87</f>
        <v>0</v>
      </c>
      <c r="AA74" s="27">
        <f t="shared" si="47"/>
        <v>49.235947699999997</v>
      </c>
      <c r="AB74" s="253">
        <f>+'Daily Changes'!B70</f>
        <v>0</v>
      </c>
      <c r="AC74" s="253">
        <f>'Daily Changes'!G70</f>
        <v>0</v>
      </c>
      <c r="AD74" s="253">
        <f>'Daily Changes'!D70</f>
        <v>0</v>
      </c>
      <c r="AE74" s="253">
        <f>'Daily Changes'!E70*42</f>
        <v>0</v>
      </c>
      <c r="AF74" s="253">
        <f>'Daily Changes'!F70*42</f>
        <v>0</v>
      </c>
      <c r="AH74" s="27">
        <f t="shared" si="49"/>
        <v>0</v>
      </c>
      <c r="AI74" s="27">
        <f t="shared" si="50"/>
        <v>0</v>
      </c>
      <c r="AJ74" s="27">
        <f t="shared" si="51"/>
        <v>0</v>
      </c>
      <c r="AK74" s="27">
        <f t="shared" si="52"/>
        <v>0</v>
      </c>
      <c r="AL74" s="27">
        <f t="shared" si="53"/>
        <v>0</v>
      </c>
      <c r="AM74" s="27">
        <f t="shared" si="54"/>
        <v>0</v>
      </c>
      <c r="AN74" s="27">
        <f t="shared" si="55"/>
        <v>0</v>
      </c>
      <c r="AO74" s="27">
        <f t="shared" si="56"/>
        <v>0</v>
      </c>
      <c r="AP74" s="27">
        <f t="shared" si="57"/>
        <v>0</v>
      </c>
      <c r="AQ74" s="27">
        <f t="shared" si="58"/>
        <v>0</v>
      </c>
      <c r="AS74" s="27">
        <f t="shared" si="59"/>
        <v>0</v>
      </c>
      <c r="AT74" s="27">
        <f t="shared" si="60"/>
        <v>0</v>
      </c>
      <c r="AU74" s="27">
        <f t="shared" si="61"/>
        <v>0</v>
      </c>
      <c r="AV74" s="27">
        <f t="shared" si="62"/>
        <v>0</v>
      </c>
      <c r="AW74" s="27">
        <f t="shared" si="63"/>
        <v>0</v>
      </c>
      <c r="AX74" s="27">
        <f t="shared" si="64"/>
        <v>0</v>
      </c>
      <c r="AZ74" s="27">
        <f t="shared" si="65"/>
        <v>0</v>
      </c>
      <c r="BA74" s="27">
        <f t="shared" si="66"/>
        <v>0</v>
      </c>
      <c r="BB74" s="27">
        <f t="shared" si="67"/>
        <v>0</v>
      </c>
      <c r="BC74" s="27">
        <f t="shared" si="68"/>
        <v>0</v>
      </c>
      <c r="BD74" s="27">
        <f t="shared" si="69"/>
        <v>0</v>
      </c>
      <c r="BE74" s="27">
        <f t="shared" si="70"/>
        <v>0</v>
      </c>
      <c r="BG74" s="27">
        <f t="shared" si="48"/>
        <v>0</v>
      </c>
      <c r="BN74" s="1"/>
    </row>
    <row r="75" spans="1:66" x14ac:dyDescent="0.2">
      <c r="A75" s="184">
        <f>'Wti-Prior'!A88</f>
        <v>38991</v>
      </c>
      <c r="B75" s="27">
        <f>'WTI_I-Prior'!I88</f>
        <v>14.8688634</v>
      </c>
      <c r="C75" s="27">
        <f>'WTI_I-Prior'!K88</f>
        <v>0</v>
      </c>
      <c r="D75" s="27">
        <f>'WTI_I-Prior'!L88</f>
        <v>0</v>
      </c>
      <c r="E75" s="27">
        <f>'WTI_I-Prior'!J88</f>
        <v>0</v>
      </c>
      <c r="F75" s="27"/>
      <c r="G75" s="27">
        <f>'WTI_I-Prior'!B88</f>
        <v>28.680864999999997</v>
      </c>
      <c r="H75" s="27">
        <f>'WTI_I-Prior'!D88</f>
        <v>0</v>
      </c>
      <c r="I75" s="272">
        <f>'WTI_I-Prior'!F88</f>
        <v>0</v>
      </c>
      <c r="J75" s="27">
        <f>'WTI_I-Prior'!E88</f>
        <v>0</v>
      </c>
      <c r="K75" s="27">
        <f>'WTI_I-Prior'!C88</f>
        <v>1.4813590999999999</v>
      </c>
      <c r="L75" s="27"/>
      <c r="M75" s="27">
        <f>'WTI_II-Prior'!F88</f>
        <v>0</v>
      </c>
      <c r="N75" s="27">
        <f>'WTI_II-Prior'!G88</f>
        <v>0</v>
      </c>
      <c r="O75" s="27">
        <f>'WTI_II-Prior'!L88</f>
        <v>0</v>
      </c>
      <c r="P75" s="27">
        <f>'WTI_II-Prior'!J88</f>
        <v>0</v>
      </c>
      <c r="Q75" s="27">
        <f>'WTI_II-Prior'!B88</f>
        <v>0</v>
      </c>
      <c r="R75" s="27">
        <f>'WTI_II-Prior'!C88</f>
        <v>0</v>
      </c>
      <c r="T75" s="27">
        <f>'WTI_III-Prior'!H88</f>
        <v>0</v>
      </c>
      <c r="U75" s="27">
        <f>'WTI_III-Prior'!I88</f>
        <v>0</v>
      </c>
      <c r="V75" s="27">
        <f>'WTI_III-Prior'!J88</f>
        <v>0</v>
      </c>
      <c r="W75" s="27">
        <f>'WTI_III-Prior'!B88</f>
        <v>0</v>
      </c>
      <c r="X75" s="27">
        <f>'WTI_III-Prior'!C88</f>
        <v>0</v>
      </c>
      <c r="Y75" s="27">
        <f>'WTI_III-Prior'!D88</f>
        <v>0</v>
      </c>
      <c r="AA75" s="27">
        <f t="shared" si="47"/>
        <v>45.031087499999998</v>
      </c>
      <c r="AB75" s="253">
        <f>+'Daily Changes'!B71</f>
        <v>0</v>
      </c>
      <c r="AC75" s="253">
        <f>'Daily Changes'!G71</f>
        <v>0</v>
      </c>
      <c r="AD75" s="253">
        <f>'Daily Changes'!D71</f>
        <v>0</v>
      </c>
      <c r="AE75" s="253">
        <f>'Daily Changes'!E71*42</f>
        <v>0</v>
      </c>
      <c r="AF75" s="253">
        <f>'Daily Changes'!F71*42</f>
        <v>0</v>
      </c>
      <c r="AH75" s="27">
        <f t="shared" si="49"/>
        <v>0</v>
      </c>
      <c r="AI75" s="27">
        <f t="shared" si="50"/>
        <v>0</v>
      </c>
      <c r="AJ75" s="27">
        <f t="shared" si="51"/>
        <v>0</v>
      </c>
      <c r="AK75" s="27">
        <f t="shared" si="52"/>
        <v>0</v>
      </c>
      <c r="AL75" s="27">
        <f t="shared" si="53"/>
        <v>0</v>
      </c>
      <c r="AM75" s="27">
        <f t="shared" si="54"/>
        <v>0</v>
      </c>
      <c r="AN75" s="27">
        <f t="shared" si="55"/>
        <v>0</v>
      </c>
      <c r="AO75" s="27">
        <f t="shared" si="56"/>
        <v>0</v>
      </c>
      <c r="AP75" s="27">
        <f t="shared" si="57"/>
        <v>0</v>
      </c>
      <c r="AQ75" s="27">
        <f t="shared" si="58"/>
        <v>0</v>
      </c>
      <c r="AS75" s="27">
        <f t="shared" si="59"/>
        <v>0</v>
      </c>
      <c r="AT75" s="27">
        <f t="shared" si="60"/>
        <v>0</v>
      </c>
      <c r="AU75" s="27">
        <f t="shared" si="61"/>
        <v>0</v>
      </c>
      <c r="AV75" s="27">
        <f t="shared" si="62"/>
        <v>0</v>
      </c>
      <c r="AW75" s="27">
        <f t="shared" si="63"/>
        <v>0</v>
      </c>
      <c r="AX75" s="27">
        <f t="shared" si="64"/>
        <v>0</v>
      </c>
      <c r="AZ75" s="27">
        <f t="shared" si="65"/>
        <v>0</v>
      </c>
      <c r="BA75" s="27">
        <f t="shared" si="66"/>
        <v>0</v>
      </c>
      <c r="BB75" s="27">
        <f t="shared" si="67"/>
        <v>0</v>
      </c>
      <c r="BC75" s="27">
        <f t="shared" si="68"/>
        <v>0</v>
      </c>
      <c r="BD75" s="27">
        <f t="shared" si="69"/>
        <v>0</v>
      </c>
      <c r="BE75" s="27">
        <f t="shared" si="70"/>
        <v>0</v>
      </c>
      <c r="BG75" s="27">
        <f t="shared" si="48"/>
        <v>0</v>
      </c>
      <c r="BN75" s="1"/>
    </row>
    <row r="76" spans="1:66" x14ac:dyDescent="0.2">
      <c r="A76" s="184">
        <f>'Wti-Prior'!A89</f>
        <v>39022</v>
      </c>
      <c r="B76" s="27">
        <f>'WTI_I-Prior'!I89</f>
        <v>19.223792299999999</v>
      </c>
      <c r="C76" s="27">
        <f>'WTI_I-Prior'!K89</f>
        <v>0</v>
      </c>
      <c r="D76" s="27">
        <f>'WTI_I-Prior'!L89</f>
        <v>0</v>
      </c>
      <c r="E76" s="27">
        <f>'WTI_I-Prior'!J89</f>
        <v>0</v>
      </c>
      <c r="F76" s="27"/>
      <c r="G76" s="27">
        <f>'WTI_I-Prior'!B89</f>
        <v>44.856273999999999</v>
      </c>
      <c r="H76" s="27">
        <f>'WTI_I-Prior'!D89</f>
        <v>0</v>
      </c>
      <c r="I76" s="272">
        <f>'WTI_I-Prior'!F89</f>
        <v>0</v>
      </c>
      <c r="J76" s="27">
        <f>'WTI_I-Prior'!E89</f>
        <v>0</v>
      </c>
      <c r="K76" s="27">
        <f>'WTI_I-Prior'!C89</f>
        <v>1.4735111999999999</v>
      </c>
      <c r="L76" s="27"/>
      <c r="M76" s="27">
        <f>'WTI_II-Prior'!F89</f>
        <v>0</v>
      </c>
      <c r="N76" s="27">
        <f>'WTI_II-Prior'!G89</f>
        <v>0</v>
      </c>
      <c r="O76" s="27">
        <f>'WTI_II-Prior'!L89</f>
        <v>0</v>
      </c>
      <c r="P76" s="27">
        <f>'WTI_II-Prior'!J89</f>
        <v>0</v>
      </c>
      <c r="Q76" s="27">
        <f>'WTI_II-Prior'!B89</f>
        <v>0</v>
      </c>
      <c r="R76" s="27">
        <f>'WTI_II-Prior'!C89</f>
        <v>0</v>
      </c>
      <c r="T76" s="27">
        <f>'WTI_III-Prior'!H89</f>
        <v>0</v>
      </c>
      <c r="U76" s="27">
        <f>'WTI_III-Prior'!I89</f>
        <v>0</v>
      </c>
      <c r="V76" s="27">
        <f>'WTI_III-Prior'!J89</f>
        <v>0</v>
      </c>
      <c r="W76" s="27">
        <f>'WTI_III-Prior'!B89</f>
        <v>0</v>
      </c>
      <c r="X76" s="27">
        <f>'WTI_III-Prior'!C89</f>
        <v>0</v>
      </c>
      <c r="Y76" s="27">
        <f>'WTI_III-Prior'!D89</f>
        <v>0</v>
      </c>
      <c r="AA76" s="27">
        <f t="shared" si="47"/>
        <v>65.553577500000003</v>
      </c>
      <c r="AB76" s="253">
        <f>+'Daily Changes'!B72</f>
        <v>0</v>
      </c>
      <c r="AC76" s="253">
        <f>'Daily Changes'!G72</f>
        <v>0</v>
      </c>
      <c r="AD76" s="253">
        <f>'Daily Changes'!D72</f>
        <v>0</v>
      </c>
      <c r="AE76" s="253">
        <f>'Daily Changes'!E72*42</f>
        <v>0</v>
      </c>
      <c r="AF76" s="253">
        <f>'Daily Changes'!F72*42</f>
        <v>0</v>
      </c>
      <c r="AH76" s="27">
        <f t="shared" si="49"/>
        <v>0</v>
      </c>
      <c r="AI76" s="27">
        <f t="shared" si="50"/>
        <v>0</v>
      </c>
      <c r="AJ76" s="27">
        <f t="shared" si="51"/>
        <v>0</v>
      </c>
      <c r="AK76" s="27">
        <f t="shared" si="52"/>
        <v>0</v>
      </c>
      <c r="AL76" s="27">
        <f t="shared" si="53"/>
        <v>0</v>
      </c>
      <c r="AM76" s="27">
        <f t="shared" si="54"/>
        <v>0</v>
      </c>
      <c r="AN76" s="27">
        <f t="shared" si="55"/>
        <v>0</v>
      </c>
      <c r="AO76" s="27">
        <f t="shared" si="56"/>
        <v>0</v>
      </c>
      <c r="AP76" s="27">
        <f t="shared" si="57"/>
        <v>0</v>
      </c>
      <c r="AQ76" s="27">
        <f t="shared" si="58"/>
        <v>0</v>
      </c>
      <c r="AS76" s="27">
        <f t="shared" si="59"/>
        <v>0</v>
      </c>
      <c r="AT76" s="27">
        <f t="shared" si="60"/>
        <v>0</v>
      </c>
      <c r="AU76" s="27">
        <f t="shared" si="61"/>
        <v>0</v>
      </c>
      <c r="AV76" s="27">
        <f t="shared" si="62"/>
        <v>0</v>
      </c>
      <c r="AW76" s="27">
        <f t="shared" si="63"/>
        <v>0</v>
      </c>
      <c r="AX76" s="27">
        <f t="shared" si="64"/>
        <v>0</v>
      </c>
      <c r="AZ76" s="27">
        <f t="shared" si="65"/>
        <v>0</v>
      </c>
      <c r="BA76" s="27">
        <f t="shared" si="66"/>
        <v>0</v>
      </c>
      <c r="BB76" s="27">
        <f t="shared" si="67"/>
        <v>0</v>
      </c>
      <c r="BC76" s="27">
        <f t="shared" si="68"/>
        <v>0</v>
      </c>
      <c r="BD76" s="27">
        <f t="shared" si="69"/>
        <v>0</v>
      </c>
      <c r="BE76" s="27">
        <f t="shared" si="70"/>
        <v>0</v>
      </c>
      <c r="BG76" s="27">
        <f t="shared" si="48"/>
        <v>0</v>
      </c>
      <c r="BN76" s="1"/>
    </row>
    <row r="77" spans="1:66" x14ac:dyDescent="0.2">
      <c r="A77" s="184">
        <f>'Wti-Prior'!A90</f>
        <v>39052</v>
      </c>
      <c r="B77" s="27">
        <f>'WTI_I-Prior'!I90</f>
        <v>18.689057099999999</v>
      </c>
      <c r="C77" s="27">
        <f>'WTI_I-Prior'!K90</f>
        <v>0</v>
      </c>
      <c r="D77" s="27">
        <f>'WTI_I-Prior'!L90</f>
        <v>0</v>
      </c>
      <c r="E77" s="27">
        <f>'WTI_I-Prior'!J90</f>
        <v>-825</v>
      </c>
      <c r="F77" s="27"/>
      <c r="G77" s="27">
        <f>'WTI_I-Prior'!B90</f>
        <v>65.444223999999991</v>
      </c>
      <c r="H77" s="27">
        <f>'WTI_I-Prior'!D90</f>
        <v>0</v>
      </c>
      <c r="I77" s="272">
        <f>'WTI_I-Prior'!F90</f>
        <v>0</v>
      </c>
      <c r="J77" s="27">
        <f>'WTI_I-Prior'!E90</f>
        <v>0</v>
      </c>
      <c r="K77" s="27">
        <f>'WTI_I-Prior'!C90</f>
        <v>1.4659301</v>
      </c>
      <c r="L77" s="27"/>
      <c r="M77" s="27">
        <f>'WTI_II-Prior'!F90</f>
        <v>0</v>
      </c>
      <c r="N77" s="27">
        <f>'WTI_II-Prior'!G90</f>
        <v>0</v>
      </c>
      <c r="O77" s="27">
        <f>'WTI_II-Prior'!L90</f>
        <v>0</v>
      </c>
      <c r="P77" s="27">
        <f>'WTI_II-Prior'!J90</f>
        <v>0</v>
      </c>
      <c r="Q77" s="27">
        <f>'WTI_II-Prior'!B90</f>
        <v>0</v>
      </c>
      <c r="R77" s="27">
        <f>'WTI_II-Prior'!C90</f>
        <v>0</v>
      </c>
      <c r="T77" s="27">
        <f>'WTI_III-Prior'!H90</f>
        <v>0</v>
      </c>
      <c r="U77" s="27">
        <f>'WTI_III-Prior'!I90</f>
        <v>0</v>
      </c>
      <c r="V77" s="27">
        <f>'WTI_III-Prior'!J90</f>
        <v>0</v>
      </c>
      <c r="W77" s="27">
        <f>'WTI_III-Prior'!B90</f>
        <v>0</v>
      </c>
      <c r="X77" s="27">
        <f>'WTI_III-Prior'!C90</f>
        <v>0</v>
      </c>
      <c r="Y77" s="27">
        <f>'WTI_III-Prior'!D90</f>
        <v>0</v>
      </c>
      <c r="AA77" s="27">
        <f t="shared" si="47"/>
        <v>-739.40078879999999</v>
      </c>
      <c r="AB77" s="253">
        <f>+'Daily Changes'!B73</f>
        <v>0</v>
      </c>
      <c r="AC77" s="253">
        <f>'Daily Changes'!G73</f>
        <v>0</v>
      </c>
      <c r="AD77" s="253">
        <f>'Daily Changes'!D73</f>
        <v>0</v>
      </c>
      <c r="AE77" s="253">
        <f>'Daily Changes'!E73*42</f>
        <v>0</v>
      </c>
      <c r="AF77" s="253">
        <f>'Daily Changes'!F73*42</f>
        <v>0</v>
      </c>
      <c r="AH77" s="27">
        <f t="shared" si="49"/>
        <v>0</v>
      </c>
      <c r="AI77" s="27">
        <f t="shared" si="50"/>
        <v>0</v>
      </c>
      <c r="AJ77" s="27">
        <f t="shared" si="51"/>
        <v>0</v>
      </c>
      <c r="AK77" s="27">
        <f t="shared" si="52"/>
        <v>0</v>
      </c>
      <c r="AL77" s="27">
        <f t="shared" si="53"/>
        <v>0</v>
      </c>
      <c r="AM77" s="27">
        <f t="shared" si="54"/>
        <v>0</v>
      </c>
      <c r="AN77" s="27">
        <f t="shared" si="55"/>
        <v>0</v>
      </c>
      <c r="AO77" s="27">
        <f t="shared" si="56"/>
        <v>0</v>
      </c>
      <c r="AP77" s="27">
        <f t="shared" si="57"/>
        <v>0</v>
      </c>
      <c r="AQ77" s="27">
        <f t="shared" si="58"/>
        <v>0</v>
      </c>
      <c r="AS77" s="27">
        <f t="shared" si="59"/>
        <v>0</v>
      </c>
      <c r="AT77" s="27">
        <f t="shared" si="60"/>
        <v>0</v>
      </c>
      <c r="AU77" s="27">
        <f t="shared" si="61"/>
        <v>0</v>
      </c>
      <c r="AV77" s="27">
        <f t="shared" si="62"/>
        <v>0</v>
      </c>
      <c r="AW77" s="27">
        <f t="shared" si="63"/>
        <v>0</v>
      </c>
      <c r="AX77" s="27">
        <f t="shared" si="64"/>
        <v>0</v>
      </c>
      <c r="AZ77" s="27">
        <f t="shared" si="65"/>
        <v>0</v>
      </c>
      <c r="BA77" s="27">
        <f t="shared" si="66"/>
        <v>0</v>
      </c>
      <c r="BB77" s="27">
        <f t="shared" si="67"/>
        <v>0</v>
      </c>
      <c r="BC77" s="27">
        <f t="shared" si="68"/>
        <v>0</v>
      </c>
      <c r="BD77" s="27">
        <f t="shared" si="69"/>
        <v>0</v>
      </c>
      <c r="BE77" s="27">
        <f t="shared" si="70"/>
        <v>0</v>
      </c>
      <c r="BG77" s="27">
        <f t="shared" si="48"/>
        <v>0</v>
      </c>
      <c r="BN77" s="1"/>
    </row>
    <row r="78" spans="1:66" x14ac:dyDescent="0.2">
      <c r="A78" s="184">
        <f>'Wti-Prior'!A91</f>
        <v>39083</v>
      </c>
      <c r="B78" s="27">
        <f>'WTI_I-Prior'!I91</f>
        <v>19.7325932</v>
      </c>
      <c r="C78" s="27">
        <f>'WTI_I-Prior'!K91</f>
        <v>0</v>
      </c>
      <c r="D78" s="27">
        <f>'WTI_I-Prior'!L91</f>
        <v>0</v>
      </c>
      <c r="E78" s="27">
        <f>'WTI_I-Prior'!J91</f>
        <v>0</v>
      </c>
      <c r="F78" s="27"/>
      <c r="G78" s="27">
        <f>'WTI_I-Prior'!B91</f>
        <v>65.905098100000004</v>
      </c>
      <c r="H78" s="27">
        <f>'WTI_I-Prior'!D91</f>
        <v>0</v>
      </c>
      <c r="I78" s="272">
        <f>'WTI_I-Prior'!F91</f>
        <v>0</v>
      </c>
      <c r="J78" s="27">
        <f>'WTI_I-Prior'!E91</f>
        <v>0</v>
      </c>
      <c r="K78" s="27">
        <f>'WTI_I-Prior'!C91</f>
        <v>1.4581105000000001</v>
      </c>
      <c r="L78" s="27"/>
      <c r="M78" s="27">
        <f>'WTI_II-Prior'!F91</f>
        <v>0</v>
      </c>
      <c r="N78" s="27">
        <f>'WTI_II-Prior'!G91</f>
        <v>0</v>
      </c>
      <c r="O78" s="27">
        <f>'WTI_II-Prior'!L91</f>
        <v>0</v>
      </c>
      <c r="P78" s="27">
        <f>'WTI_II-Prior'!J91</f>
        <v>0</v>
      </c>
      <c r="Q78" s="27">
        <f>'WTI_II-Prior'!B91</f>
        <v>0</v>
      </c>
      <c r="R78" s="27">
        <f>'WTI_II-Prior'!C91</f>
        <v>0</v>
      </c>
      <c r="T78" s="27">
        <f>'WTI_III-Prior'!H91</f>
        <v>0</v>
      </c>
      <c r="U78" s="27">
        <f>'WTI_III-Prior'!I91</f>
        <v>0</v>
      </c>
      <c r="V78" s="27">
        <f>'WTI_III-Prior'!J91</f>
        <v>0</v>
      </c>
      <c r="W78" s="27">
        <f>'WTI_III-Prior'!B91</f>
        <v>0</v>
      </c>
      <c r="X78" s="27">
        <f>'WTI_III-Prior'!C91</f>
        <v>0</v>
      </c>
      <c r="Y78" s="27">
        <f>'WTI_III-Prior'!D91</f>
        <v>0</v>
      </c>
      <c r="AA78" s="27">
        <f t="shared" si="47"/>
        <v>87.095801800000004</v>
      </c>
      <c r="AB78" s="253">
        <f>+'Daily Changes'!B74</f>
        <v>0</v>
      </c>
      <c r="AC78" s="253">
        <f>'Daily Changes'!G74</f>
        <v>0</v>
      </c>
      <c r="AD78" s="253">
        <f>'Daily Changes'!D74</f>
        <v>0</v>
      </c>
      <c r="AE78" s="253">
        <f>'Daily Changes'!E74*42</f>
        <v>0</v>
      </c>
      <c r="AF78" s="253">
        <f>'Daily Changes'!F74*42</f>
        <v>0</v>
      </c>
      <c r="AH78" s="27">
        <f t="shared" si="49"/>
        <v>0</v>
      </c>
      <c r="AI78" s="27">
        <f t="shared" si="50"/>
        <v>0</v>
      </c>
      <c r="AJ78" s="27">
        <f t="shared" si="51"/>
        <v>0</v>
      </c>
      <c r="AK78" s="27">
        <f t="shared" si="52"/>
        <v>0</v>
      </c>
      <c r="AL78" s="27">
        <f t="shared" si="53"/>
        <v>0</v>
      </c>
      <c r="AM78" s="27">
        <f t="shared" si="54"/>
        <v>0</v>
      </c>
      <c r="AN78" s="27">
        <f t="shared" si="55"/>
        <v>0</v>
      </c>
      <c r="AO78" s="27">
        <f t="shared" si="56"/>
        <v>0</v>
      </c>
      <c r="AP78" s="27">
        <f t="shared" si="57"/>
        <v>0</v>
      </c>
      <c r="AQ78" s="27">
        <f t="shared" si="58"/>
        <v>0</v>
      </c>
      <c r="AS78" s="27">
        <f t="shared" si="59"/>
        <v>0</v>
      </c>
      <c r="AT78" s="27">
        <f t="shared" si="60"/>
        <v>0</v>
      </c>
      <c r="AU78" s="27">
        <f t="shared" si="61"/>
        <v>0</v>
      </c>
      <c r="AV78" s="27">
        <f t="shared" si="62"/>
        <v>0</v>
      </c>
      <c r="AW78" s="27">
        <f t="shared" si="63"/>
        <v>0</v>
      </c>
      <c r="AX78" s="27">
        <f t="shared" si="64"/>
        <v>0</v>
      </c>
      <c r="AZ78" s="27">
        <f t="shared" si="65"/>
        <v>0</v>
      </c>
      <c r="BA78" s="27">
        <f t="shared" si="66"/>
        <v>0</v>
      </c>
      <c r="BB78" s="27">
        <f t="shared" si="67"/>
        <v>0</v>
      </c>
      <c r="BC78" s="27">
        <f t="shared" si="68"/>
        <v>0</v>
      </c>
      <c r="BD78" s="27">
        <f t="shared" si="69"/>
        <v>0</v>
      </c>
      <c r="BE78" s="27">
        <f t="shared" si="70"/>
        <v>0</v>
      </c>
      <c r="BG78" s="27">
        <f t="shared" si="48"/>
        <v>0</v>
      </c>
      <c r="BN78" s="1"/>
    </row>
    <row r="79" spans="1:66" x14ac:dyDescent="0.2">
      <c r="A79" s="184">
        <f>'Wti-Prior'!A92</f>
        <v>39114</v>
      </c>
      <c r="B79" s="27">
        <f>'WTI_I-Prior'!I92</f>
        <v>17.670928999999997</v>
      </c>
      <c r="C79" s="27">
        <f>'WTI_I-Prior'!K92</f>
        <v>0</v>
      </c>
      <c r="D79" s="27">
        <f>'WTI_I-Prior'!L92</f>
        <v>0</v>
      </c>
      <c r="E79" s="27">
        <f>'WTI_I-Prior'!J92</f>
        <v>0</v>
      </c>
      <c r="F79" s="27"/>
      <c r="G79" s="27">
        <f>'WTI_I-Prior'!B92</f>
        <v>76.375239500000006</v>
      </c>
      <c r="H79" s="27">
        <f>'WTI_I-Prior'!D92</f>
        <v>0</v>
      </c>
      <c r="I79" s="272">
        <f>'WTI_I-Prior'!F92</f>
        <v>0</v>
      </c>
      <c r="J79" s="27">
        <f>'WTI_I-Prior'!E92</f>
        <v>0</v>
      </c>
      <c r="K79" s="27">
        <f>'WTI_I-Prior'!C92</f>
        <v>1.4503056000000001</v>
      </c>
      <c r="L79" s="27"/>
      <c r="M79" s="27">
        <f>'WTI_II-Prior'!F92</f>
        <v>0</v>
      </c>
      <c r="N79" s="27">
        <f>'WTI_II-Prior'!G92</f>
        <v>0</v>
      </c>
      <c r="O79" s="27">
        <f>'WTI_II-Prior'!L92</f>
        <v>0</v>
      </c>
      <c r="P79" s="27">
        <f>'WTI_II-Prior'!J92</f>
        <v>0</v>
      </c>
      <c r="Q79" s="27">
        <f>'WTI_II-Prior'!B92</f>
        <v>0</v>
      </c>
      <c r="R79" s="27">
        <f>'WTI_II-Prior'!C92</f>
        <v>0</v>
      </c>
      <c r="T79" s="27">
        <f>'WTI_III-Prior'!H92</f>
        <v>0</v>
      </c>
      <c r="U79" s="27">
        <f>'WTI_III-Prior'!I92</f>
        <v>0</v>
      </c>
      <c r="V79" s="27">
        <f>'WTI_III-Prior'!J92</f>
        <v>0</v>
      </c>
      <c r="W79" s="27">
        <f>'WTI_III-Prior'!B92</f>
        <v>0</v>
      </c>
      <c r="X79" s="27">
        <f>'WTI_III-Prior'!C92</f>
        <v>0</v>
      </c>
      <c r="Y79" s="27">
        <f>'WTI_III-Prior'!D92</f>
        <v>0</v>
      </c>
      <c r="AA79" s="27">
        <f t="shared" si="47"/>
        <v>95.4964741</v>
      </c>
      <c r="AB79" s="253">
        <f>+'Daily Changes'!B75</f>
        <v>0</v>
      </c>
      <c r="AC79" s="253">
        <f>'Daily Changes'!G75</f>
        <v>0</v>
      </c>
      <c r="AD79" s="253">
        <f>'Daily Changes'!D75</f>
        <v>0</v>
      </c>
      <c r="AE79" s="253">
        <f>'Daily Changes'!E75*42</f>
        <v>0</v>
      </c>
      <c r="AF79" s="253">
        <f>'Daily Changes'!F75*42</f>
        <v>0</v>
      </c>
      <c r="AH79" s="27">
        <f t="shared" si="49"/>
        <v>0</v>
      </c>
      <c r="AI79" s="27">
        <f t="shared" si="50"/>
        <v>0</v>
      </c>
      <c r="AJ79" s="27">
        <f t="shared" si="51"/>
        <v>0</v>
      </c>
      <c r="AK79" s="27">
        <f t="shared" si="52"/>
        <v>0</v>
      </c>
      <c r="AL79" s="27">
        <f t="shared" si="53"/>
        <v>0</v>
      </c>
      <c r="AM79" s="27">
        <f t="shared" si="54"/>
        <v>0</v>
      </c>
      <c r="AN79" s="27">
        <f t="shared" si="55"/>
        <v>0</v>
      </c>
      <c r="AO79" s="27">
        <f t="shared" si="56"/>
        <v>0</v>
      </c>
      <c r="AP79" s="27">
        <f t="shared" si="57"/>
        <v>0</v>
      </c>
      <c r="AQ79" s="27">
        <f t="shared" si="58"/>
        <v>0</v>
      </c>
      <c r="AS79" s="27">
        <f t="shared" si="59"/>
        <v>0</v>
      </c>
      <c r="AT79" s="27">
        <f t="shared" si="60"/>
        <v>0</v>
      </c>
      <c r="AU79" s="27">
        <f t="shared" si="61"/>
        <v>0</v>
      </c>
      <c r="AV79" s="27">
        <f t="shared" si="62"/>
        <v>0</v>
      </c>
      <c r="AW79" s="27">
        <f t="shared" si="63"/>
        <v>0</v>
      </c>
      <c r="AX79" s="27">
        <f t="shared" si="64"/>
        <v>0</v>
      </c>
      <c r="AZ79" s="27">
        <f t="shared" si="65"/>
        <v>0</v>
      </c>
      <c r="BA79" s="27">
        <f t="shared" si="66"/>
        <v>0</v>
      </c>
      <c r="BB79" s="27">
        <f t="shared" si="67"/>
        <v>0</v>
      </c>
      <c r="BC79" s="27">
        <f t="shared" si="68"/>
        <v>0</v>
      </c>
      <c r="BD79" s="27">
        <f t="shared" si="69"/>
        <v>0</v>
      </c>
      <c r="BE79" s="27">
        <f t="shared" si="70"/>
        <v>0</v>
      </c>
      <c r="BG79" s="27">
        <f t="shared" si="48"/>
        <v>0</v>
      </c>
      <c r="BH79" s="27"/>
      <c r="BN79" s="1"/>
    </row>
    <row r="80" spans="1:66" x14ac:dyDescent="0.2">
      <c r="A80" s="184">
        <f>'Wti-Prior'!A93</f>
        <v>39142</v>
      </c>
      <c r="B80" s="27">
        <f>'WTI_I-Prior'!I93</f>
        <v>6.2881029000000002</v>
      </c>
      <c r="C80" s="27">
        <f>'WTI_I-Prior'!K93</f>
        <v>0</v>
      </c>
      <c r="D80" s="27">
        <f>'WTI_I-Prior'!L93</f>
        <v>0</v>
      </c>
      <c r="E80" s="27">
        <f>'WTI_I-Prior'!J93</f>
        <v>0</v>
      </c>
      <c r="F80" s="27"/>
      <c r="G80" s="27">
        <f>'WTI_I-Prior'!B93</f>
        <v>62.316848899999997</v>
      </c>
      <c r="H80" s="27">
        <f>'WTI_I-Prior'!D93</f>
        <v>0</v>
      </c>
      <c r="I80" s="272">
        <f>'WTI_I-Prior'!F93</f>
        <v>0</v>
      </c>
      <c r="J80" s="27">
        <f>'WTI_I-Prior'!E93</f>
        <v>0</v>
      </c>
      <c r="K80" s="27">
        <f>'WTI_I-Prior'!C93</f>
        <v>1.4432689000000001</v>
      </c>
      <c r="L80" s="27"/>
      <c r="M80" s="27">
        <f>'WTI_II-Prior'!F93</f>
        <v>0</v>
      </c>
      <c r="N80" s="27">
        <f>'WTI_II-Prior'!G93</f>
        <v>0</v>
      </c>
      <c r="O80" s="27">
        <f>'WTI_II-Prior'!L93</f>
        <v>0</v>
      </c>
      <c r="P80" s="27">
        <f>'WTI_II-Prior'!J93</f>
        <v>0</v>
      </c>
      <c r="Q80" s="27">
        <f>'WTI_II-Prior'!B93</f>
        <v>0</v>
      </c>
      <c r="R80" s="27">
        <f>'WTI_II-Prior'!C93</f>
        <v>0</v>
      </c>
      <c r="T80" s="27">
        <f>'WTI_III-Prior'!H93</f>
        <v>0</v>
      </c>
      <c r="U80" s="27">
        <f>'WTI_III-Prior'!I93</f>
        <v>0</v>
      </c>
      <c r="V80" s="27">
        <f>'WTI_III-Prior'!J93</f>
        <v>0</v>
      </c>
      <c r="W80" s="27">
        <f>'WTI_III-Prior'!B93</f>
        <v>0</v>
      </c>
      <c r="X80" s="27">
        <f>'WTI_III-Prior'!C93</f>
        <v>0</v>
      </c>
      <c r="Y80" s="27">
        <f>'WTI_III-Prior'!D93</f>
        <v>0</v>
      </c>
      <c r="AA80" s="27">
        <f t="shared" si="47"/>
        <v>70.048220700000002</v>
      </c>
      <c r="AB80" s="253">
        <f>+'Daily Changes'!B76</f>
        <v>0</v>
      </c>
      <c r="AC80" s="253">
        <f>'Daily Changes'!G76</f>
        <v>0</v>
      </c>
      <c r="AD80" s="253">
        <f>'Daily Changes'!D76</f>
        <v>0</v>
      </c>
      <c r="AE80" s="253">
        <f>'Daily Changes'!E76*42</f>
        <v>0</v>
      </c>
      <c r="AF80" s="253">
        <f>'Daily Changes'!F76*42</f>
        <v>0</v>
      </c>
      <c r="AH80" s="27">
        <f t="shared" si="49"/>
        <v>0</v>
      </c>
      <c r="AI80" s="27">
        <f t="shared" si="50"/>
        <v>0</v>
      </c>
      <c r="AJ80" s="27">
        <f t="shared" si="51"/>
        <v>0</v>
      </c>
      <c r="AK80" s="27">
        <f t="shared" si="52"/>
        <v>0</v>
      </c>
      <c r="AL80" s="27">
        <f t="shared" si="53"/>
        <v>0</v>
      </c>
      <c r="AM80" s="27">
        <f t="shared" si="54"/>
        <v>0</v>
      </c>
      <c r="AN80" s="27">
        <f t="shared" si="55"/>
        <v>0</v>
      </c>
      <c r="AO80" s="27">
        <f t="shared" si="56"/>
        <v>0</v>
      </c>
      <c r="AP80" s="27">
        <f t="shared" si="57"/>
        <v>0</v>
      </c>
      <c r="AQ80" s="27">
        <f t="shared" si="58"/>
        <v>0</v>
      </c>
      <c r="AS80" s="27">
        <f t="shared" si="59"/>
        <v>0</v>
      </c>
      <c r="AT80" s="27">
        <f t="shared" si="60"/>
        <v>0</v>
      </c>
      <c r="AU80" s="27">
        <f t="shared" si="61"/>
        <v>0</v>
      </c>
      <c r="AV80" s="27">
        <f t="shared" si="62"/>
        <v>0</v>
      </c>
      <c r="AW80" s="27">
        <f t="shared" si="63"/>
        <v>0</v>
      </c>
      <c r="AX80" s="27">
        <f t="shared" si="64"/>
        <v>0</v>
      </c>
      <c r="AZ80" s="27">
        <f t="shared" si="65"/>
        <v>0</v>
      </c>
      <c r="BA80" s="27">
        <f t="shared" si="66"/>
        <v>0</v>
      </c>
      <c r="BB80" s="27">
        <f t="shared" si="67"/>
        <v>0</v>
      </c>
      <c r="BC80" s="27">
        <f t="shared" si="68"/>
        <v>0</v>
      </c>
      <c r="BD80" s="27">
        <f t="shared" si="69"/>
        <v>0</v>
      </c>
      <c r="BE80" s="27">
        <f t="shared" si="70"/>
        <v>0</v>
      </c>
      <c r="BG80" s="27">
        <f t="shared" si="48"/>
        <v>0</v>
      </c>
      <c r="BN80" s="1"/>
    </row>
    <row r="81" spans="1:66" x14ac:dyDescent="0.2">
      <c r="A81" s="184">
        <f>'Wti-Prior'!A94</f>
        <v>39173</v>
      </c>
      <c r="B81" s="27">
        <f>'WTI_I-Prior'!I94</f>
        <v>0.54492720000000006</v>
      </c>
      <c r="C81" s="27">
        <f>'WTI_I-Prior'!K94</f>
        <v>0</v>
      </c>
      <c r="D81" s="27">
        <f>'WTI_I-Prior'!L94</f>
        <v>0</v>
      </c>
      <c r="E81" s="27">
        <f>'WTI_I-Prior'!J94</f>
        <v>0</v>
      </c>
      <c r="F81" s="27"/>
      <c r="G81" s="27">
        <f>'WTI_I-Prior'!B94</f>
        <v>33.088973299999999</v>
      </c>
      <c r="H81" s="27">
        <f>'WTI_I-Prior'!D94</f>
        <v>0</v>
      </c>
      <c r="I81" s="272">
        <f>'WTI_I-Prior'!F94</f>
        <v>0</v>
      </c>
      <c r="J81" s="27">
        <f>'WTI_I-Prior'!E94</f>
        <v>0</v>
      </c>
      <c r="K81" s="27">
        <f>'WTI_I-Prior'!C94</f>
        <v>1.4354925000000001</v>
      </c>
      <c r="L81" s="27"/>
      <c r="M81" s="27">
        <f>'WTI_II-Prior'!F94</f>
        <v>0</v>
      </c>
      <c r="N81" s="27">
        <f>'WTI_II-Prior'!G94</f>
        <v>0</v>
      </c>
      <c r="O81" s="27">
        <f>'WTI_II-Prior'!L94</f>
        <v>0</v>
      </c>
      <c r="P81" s="27">
        <f>'WTI_II-Prior'!J94</f>
        <v>0</v>
      </c>
      <c r="Q81" s="27">
        <f>'WTI_II-Prior'!B94</f>
        <v>0</v>
      </c>
      <c r="R81" s="27">
        <f>'WTI_II-Prior'!C94</f>
        <v>0</v>
      </c>
      <c r="T81" s="27">
        <f>'WTI_III-Prior'!H94</f>
        <v>0</v>
      </c>
      <c r="U81" s="27">
        <f>'WTI_III-Prior'!I94</f>
        <v>0</v>
      </c>
      <c r="V81" s="27">
        <f>'WTI_III-Prior'!J94</f>
        <v>0</v>
      </c>
      <c r="W81" s="27">
        <f>'WTI_III-Prior'!B94</f>
        <v>0</v>
      </c>
      <c r="X81" s="27">
        <f>'WTI_III-Prior'!C94</f>
        <v>0</v>
      </c>
      <c r="Y81" s="27">
        <f>'WTI_III-Prior'!D94</f>
        <v>0</v>
      </c>
      <c r="AA81" s="27">
        <f t="shared" si="47"/>
        <v>35.069392999999998</v>
      </c>
      <c r="AB81" s="253">
        <f>+'Daily Changes'!B77</f>
        <v>0</v>
      </c>
      <c r="AC81" s="253">
        <f>'Daily Changes'!G77</f>
        <v>0</v>
      </c>
      <c r="AD81" s="253">
        <f>'Daily Changes'!D77</f>
        <v>0</v>
      </c>
      <c r="AE81" s="253">
        <f>'Daily Changes'!E77*42</f>
        <v>0</v>
      </c>
      <c r="AF81" s="253">
        <f>'Daily Changes'!F77*42</f>
        <v>0</v>
      </c>
      <c r="AH81" s="27">
        <f t="shared" si="49"/>
        <v>0</v>
      </c>
      <c r="AI81" s="27">
        <f t="shared" si="50"/>
        <v>0</v>
      </c>
      <c r="AJ81" s="27">
        <f t="shared" si="51"/>
        <v>0</v>
      </c>
      <c r="AK81" s="27">
        <f t="shared" si="52"/>
        <v>0</v>
      </c>
      <c r="AL81" s="27">
        <f t="shared" si="53"/>
        <v>0</v>
      </c>
      <c r="AM81" s="27">
        <f t="shared" si="54"/>
        <v>0</v>
      </c>
      <c r="AN81" s="27">
        <f t="shared" si="55"/>
        <v>0</v>
      </c>
      <c r="AO81" s="27">
        <f t="shared" si="56"/>
        <v>0</v>
      </c>
      <c r="AP81" s="27">
        <f t="shared" si="57"/>
        <v>0</v>
      </c>
      <c r="AQ81" s="27">
        <f t="shared" si="58"/>
        <v>0</v>
      </c>
      <c r="AS81" s="27">
        <f t="shared" si="59"/>
        <v>0</v>
      </c>
      <c r="AT81" s="27">
        <f t="shared" si="60"/>
        <v>0</v>
      </c>
      <c r="AU81" s="27">
        <f t="shared" si="61"/>
        <v>0</v>
      </c>
      <c r="AV81" s="27">
        <f t="shared" si="62"/>
        <v>0</v>
      </c>
      <c r="AW81" s="27">
        <f t="shared" si="63"/>
        <v>0</v>
      </c>
      <c r="AX81" s="27">
        <f t="shared" si="64"/>
        <v>0</v>
      </c>
      <c r="AZ81" s="27">
        <f t="shared" si="65"/>
        <v>0</v>
      </c>
      <c r="BA81" s="27">
        <f t="shared" si="66"/>
        <v>0</v>
      </c>
      <c r="BB81" s="27">
        <f t="shared" si="67"/>
        <v>0</v>
      </c>
      <c r="BC81" s="27">
        <f t="shared" si="68"/>
        <v>0</v>
      </c>
      <c r="BD81" s="27">
        <f t="shared" si="69"/>
        <v>0</v>
      </c>
      <c r="BE81" s="27">
        <f t="shared" si="70"/>
        <v>0</v>
      </c>
      <c r="BG81" s="27">
        <f t="shared" si="48"/>
        <v>0</v>
      </c>
      <c r="BN81" s="1"/>
    </row>
    <row r="82" spans="1:66" x14ac:dyDescent="0.2">
      <c r="A82" s="184">
        <f>'Wti-Prior'!A95</f>
        <v>39203</v>
      </c>
      <c r="B82" s="27">
        <f>'WTI_I-Prior'!I95</f>
        <v>0.12781429999999999</v>
      </c>
      <c r="C82" s="27">
        <f>'WTI_I-Prior'!K95</f>
        <v>0</v>
      </c>
      <c r="D82" s="27">
        <f>'WTI_I-Prior'!L95</f>
        <v>0</v>
      </c>
      <c r="E82" s="27">
        <f>'WTI_I-Prior'!J95</f>
        <v>0</v>
      </c>
      <c r="F82" s="27"/>
      <c r="G82" s="27">
        <f>'WTI_I-Prior'!B95</f>
        <v>21.879277299999998</v>
      </c>
      <c r="H82" s="27">
        <f>'WTI_I-Prior'!D95</f>
        <v>0</v>
      </c>
      <c r="I82" s="272">
        <f>'WTI_I-Prior'!F95</f>
        <v>0</v>
      </c>
      <c r="J82" s="27">
        <f>'WTI_I-Prior'!E95</f>
        <v>0</v>
      </c>
      <c r="K82" s="27">
        <f>'WTI_I-Prior'!C95</f>
        <v>1.4279815</v>
      </c>
      <c r="L82" s="27"/>
      <c r="M82" s="27">
        <f>'WTI_II-Prior'!F95</f>
        <v>0</v>
      </c>
      <c r="N82" s="27">
        <f>'WTI_II-Prior'!G95</f>
        <v>0</v>
      </c>
      <c r="O82" s="27">
        <f>'WTI_II-Prior'!L95</f>
        <v>0</v>
      </c>
      <c r="P82" s="27">
        <f>'WTI_II-Prior'!J95</f>
        <v>0</v>
      </c>
      <c r="Q82" s="27">
        <f>'WTI_II-Prior'!B95</f>
        <v>0</v>
      </c>
      <c r="R82" s="27">
        <f>'WTI_II-Prior'!C95</f>
        <v>0</v>
      </c>
      <c r="T82" s="27">
        <f>'WTI_III-Prior'!H95</f>
        <v>0</v>
      </c>
      <c r="U82" s="27">
        <f>'WTI_III-Prior'!I95</f>
        <v>0</v>
      </c>
      <c r="V82" s="27">
        <f>'WTI_III-Prior'!J95</f>
        <v>0</v>
      </c>
      <c r="W82" s="27">
        <f>'WTI_III-Prior'!B95</f>
        <v>0</v>
      </c>
      <c r="X82" s="27">
        <f>'WTI_III-Prior'!C95</f>
        <v>0</v>
      </c>
      <c r="Y82" s="27">
        <f>'WTI_III-Prior'!D95</f>
        <v>0</v>
      </c>
      <c r="AA82" s="27">
        <f t="shared" si="47"/>
        <v>23.4350731</v>
      </c>
      <c r="AB82" s="253">
        <f>+'Daily Changes'!B78</f>
        <v>0</v>
      </c>
      <c r="AC82" s="253">
        <f>'Daily Changes'!G78</f>
        <v>0</v>
      </c>
      <c r="AD82" s="253">
        <f>'Daily Changes'!D78</f>
        <v>0</v>
      </c>
      <c r="AE82" s="253">
        <f>'Daily Changes'!E78*42</f>
        <v>0</v>
      </c>
      <c r="AF82" s="253">
        <f>'Daily Changes'!F78*42</f>
        <v>0</v>
      </c>
      <c r="AH82" s="27">
        <f t="shared" si="49"/>
        <v>0</v>
      </c>
      <c r="AI82" s="27">
        <f t="shared" si="50"/>
        <v>0</v>
      </c>
      <c r="AJ82" s="27">
        <f t="shared" si="51"/>
        <v>0</v>
      </c>
      <c r="AK82" s="27">
        <f t="shared" si="52"/>
        <v>0</v>
      </c>
      <c r="AL82" s="27">
        <f t="shared" si="53"/>
        <v>0</v>
      </c>
      <c r="AM82" s="27">
        <f t="shared" si="54"/>
        <v>0</v>
      </c>
      <c r="AN82" s="27">
        <f t="shared" si="55"/>
        <v>0</v>
      </c>
      <c r="AO82" s="27">
        <f t="shared" si="56"/>
        <v>0</v>
      </c>
      <c r="AP82" s="27">
        <f t="shared" si="57"/>
        <v>0</v>
      </c>
      <c r="AQ82" s="27">
        <f t="shared" si="58"/>
        <v>0</v>
      </c>
      <c r="AS82" s="27">
        <f t="shared" si="59"/>
        <v>0</v>
      </c>
      <c r="AT82" s="27">
        <f t="shared" si="60"/>
        <v>0</v>
      </c>
      <c r="AU82" s="27">
        <f t="shared" si="61"/>
        <v>0</v>
      </c>
      <c r="AV82" s="27">
        <f t="shared" si="62"/>
        <v>0</v>
      </c>
      <c r="AW82" s="27">
        <f t="shared" si="63"/>
        <v>0</v>
      </c>
      <c r="AX82" s="27">
        <f t="shared" si="64"/>
        <v>0</v>
      </c>
      <c r="AZ82" s="27">
        <f t="shared" si="65"/>
        <v>0</v>
      </c>
      <c r="BA82" s="27">
        <f t="shared" si="66"/>
        <v>0</v>
      </c>
      <c r="BB82" s="27">
        <f t="shared" si="67"/>
        <v>0</v>
      </c>
      <c r="BC82" s="27">
        <f t="shared" si="68"/>
        <v>0</v>
      </c>
      <c r="BD82" s="27">
        <f t="shared" si="69"/>
        <v>0</v>
      </c>
      <c r="BE82" s="27">
        <f t="shared" si="70"/>
        <v>0</v>
      </c>
      <c r="BG82" s="27">
        <f t="shared" si="48"/>
        <v>0</v>
      </c>
      <c r="BN82" s="1"/>
    </row>
    <row r="83" spans="1:66" x14ac:dyDescent="0.2">
      <c r="A83" s="184">
        <f>'Wti-Prior'!A96</f>
        <v>39234</v>
      </c>
      <c r="B83" s="27">
        <f>'WTI_I-Prior'!I96</f>
        <v>6.4787399999999995E-2</v>
      </c>
      <c r="C83" s="27">
        <f>'WTI_I-Prior'!K96</f>
        <v>0</v>
      </c>
      <c r="D83" s="27">
        <f>'WTI_I-Prior'!L96</f>
        <v>0</v>
      </c>
      <c r="E83" s="27">
        <f>'WTI_I-Prior'!J96</f>
        <v>0</v>
      </c>
      <c r="F83" s="27"/>
      <c r="G83" s="27">
        <f>'WTI_I-Prior'!B96</f>
        <v>32.924248200000001</v>
      </c>
      <c r="H83" s="27">
        <f>'WTI_I-Prior'!D96</f>
        <v>0</v>
      </c>
      <c r="I83" s="272">
        <f>'WTI_I-Prior'!F96</f>
        <v>0</v>
      </c>
      <c r="J83" s="27">
        <f>'WTI_I-Prior'!E96</f>
        <v>0</v>
      </c>
      <c r="K83" s="27">
        <f>'WTI_I-Prior'!C96</f>
        <v>1.4202355</v>
      </c>
      <c r="L83" s="27"/>
      <c r="M83" s="27">
        <f>'WTI_II-Prior'!F96</f>
        <v>0</v>
      </c>
      <c r="N83" s="27">
        <f>'WTI_II-Prior'!G96</f>
        <v>0</v>
      </c>
      <c r="O83" s="27">
        <f>'WTI_II-Prior'!L96</f>
        <v>0</v>
      </c>
      <c r="P83" s="27">
        <f>'WTI_II-Prior'!J96</f>
        <v>0</v>
      </c>
      <c r="Q83" s="27">
        <f>'WTI_II-Prior'!B96</f>
        <v>0</v>
      </c>
      <c r="R83" s="27">
        <f>'WTI_II-Prior'!C96</f>
        <v>0</v>
      </c>
      <c r="T83" s="27">
        <f>'WTI_III-Prior'!H96</f>
        <v>0</v>
      </c>
      <c r="U83" s="27">
        <f>'WTI_III-Prior'!I96</f>
        <v>0</v>
      </c>
      <c r="V83" s="27">
        <f>'WTI_III-Prior'!J96</f>
        <v>0</v>
      </c>
      <c r="W83" s="27">
        <f>'WTI_III-Prior'!B96</f>
        <v>0</v>
      </c>
      <c r="X83" s="27">
        <f>'WTI_III-Prior'!C96</f>
        <v>0</v>
      </c>
      <c r="Y83" s="27">
        <f>'WTI_III-Prior'!D96</f>
        <v>0</v>
      </c>
      <c r="AA83" s="27">
        <f t="shared" si="47"/>
        <v>34.409271099999998</v>
      </c>
      <c r="AB83" s="253">
        <f>+'Daily Changes'!B79</f>
        <v>0</v>
      </c>
      <c r="AC83" s="253">
        <f>'Daily Changes'!G79</f>
        <v>0</v>
      </c>
      <c r="AD83" s="253">
        <f>'Daily Changes'!D79</f>
        <v>0</v>
      </c>
      <c r="AE83" s="253">
        <f>'Daily Changes'!E79*42</f>
        <v>0</v>
      </c>
      <c r="AF83" s="253">
        <f>'Daily Changes'!F79*42</f>
        <v>0</v>
      </c>
      <c r="AH83" s="27">
        <f t="shared" si="49"/>
        <v>0</v>
      </c>
      <c r="AI83" s="27">
        <f t="shared" si="50"/>
        <v>0</v>
      </c>
      <c r="AJ83" s="27">
        <f t="shared" si="51"/>
        <v>0</v>
      </c>
      <c r="AK83" s="27">
        <f t="shared" si="52"/>
        <v>0</v>
      </c>
      <c r="AL83" s="27">
        <f t="shared" si="53"/>
        <v>0</v>
      </c>
      <c r="AM83" s="27">
        <f t="shared" si="54"/>
        <v>0</v>
      </c>
      <c r="AN83" s="27">
        <f t="shared" si="55"/>
        <v>0</v>
      </c>
      <c r="AO83" s="27">
        <f t="shared" si="56"/>
        <v>0</v>
      </c>
      <c r="AP83" s="27">
        <f t="shared" si="57"/>
        <v>0</v>
      </c>
      <c r="AQ83" s="27">
        <f t="shared" si="58"/>
        <v>0</v>
      </c>
      <c r="AS83" s="27">
        <f t="shared" si="59"/>
        <v>0</v>
      </c>
      <c r="AT83" s="27">
        <f t="shared" si="60"/>
        <v>0</v>
      </c>
      <c r="AU83" s="27">
        <f t="shared" si="61"/>
        <v>0</v>
      </c>
      <c r="AV83" s="27">
        <f t="shared" si="62"/>
        <v>0</v>
      </c>
      <c r="AW83" s="27">
        <f t="shared" si="63"/>
        <v>0</v>
      </c>
      <c r="AX83" s="27">
        <f t="shared" si="64"/>
        <v>0</v>
      </c>
      <c r="AZ83" s="27">
        <f t="shared" si="65"/>
        <v>0</v>
      </c>
      <c r="BA83" s="27">
        <f t="shared" si="66"/>
        <v>0</v>
      </c>
      <c r="BB83" s="27">
        <f t="shared" si="67"/>
        <v>0</v>
      </c>
      <c r="BC83" s="27">
        <f t="shared" si="68"/>
        <v>0</v>
      </c>
      <c r="BD83" s="27">
        <f t="shared" si="69"/>
        <v>0</v>
      </c>
      <c r="BE83" s="27">
        <f t="shared" si="70"/>
        <v>0</v>
      </c>
      <c r="BG83" s="27">
        <f t="shared" si="48"/>
        <v>0</v>
      </c>
      <c r="BN83" s="1"/>
    </row>
    <row r="84" spans="1:66" x14ac:dyDescent="0.2">
      <c r="A84" s="184">
        <f>'Wti-Prior'!A97</f>
        <v>39264</v>
      </c>
      <c r="B84" s="27">
        <f>'WTI_I-Prior'!I97</f>
        <v>-2.2972999999999999E-3</v>
      </c>
      <c r="C84" s="27">
        <f>'WTI_I-Prior'!K97</f>
        <v>0</v>
      </c>
      <c r="D84" s="27">
        <f>'WTI_I-Prior'!L97</f>
        <v>0</v>
      </c>
      <c r="E84" s="27">
        <f>'WTI_I-Prior'!J97</f>
        <v>0</v>
      </c>
      <c r="F84" s="27"/>
      <c r="G84" s="27">
        <f>'WTI_I-Prior'!B97</f>
        <v>30.454312099999999</v>
      </c>
      <c r="H84" s="27">
        <f>'WTI_I-Prior'!D97</f>
        <v>0</v>
      </c>
      <c r="I84" s="272">
        <f>'WTI_I-Prior'!F97</f>
        <v>0</v>
      </c>
      <c r="J84" s="27">
        <f>'WTI_I-Prior'!E97</f>
        <v>0</v>
      </c>
      <c r="K84" s="27">
        <f>'WTI_I-Prior'!C97</f>
        <v>1.4127542</v>
      </c>
      <c r="L84" s="27"/>
      <c r="M84" s="27">
        <f>'WTI_II-Prior'!F97</f>
        <v>0</v>
      </c>
      <c r="N84" s="27">
        <f>'WTI_II-Prior'!G97</f>
        <v>0</v>
      </c>
      <c r="O84" s="27">
        <f>'WTI_II-Prior'!L97</f>
        <v>0</v>
      </c>
      <c r="P84" s="27">
        <f>'WTI_II-Prior'!J97</f>
        <v>0</v>
      </c>
      <c r="Q84" s="27">
        <f>'WTI_II-Prior'!B97</f>
        <v>0</v>
      </c>
      <c r="R84" s="27">
        <f>'WTI_II-Prior'!C97</f>
        <v>0</v>
      </c>
      <c r="T84" s="27">
        <f>'WTI_III-Prior'!H97</f>
        <v>0</v>
      </c>
      <c r="U84" s="27">
        <f>'WTI_III-Prior'!I97</f>
        <v>0</v>
      </c>
      <c r="V84" s="27">
        <f>'WTI_III-Prior'!J97</f>
        <v>0</v>
      </c>
      <c r="W84" s="27">
        <f>'WTI_III-Prior'!B97</f>
        <v>0</v>
      </c>
      <c r="X84" s="27">
        <f>'WTI_III-Prior'!C97</f>
        <v>0</v>
      </c>
      <c r="Y84" s="27">
        <f>'WTI_III-Prior'!D97</f>
        <v>0</v>
      </c>
      <c r="AA84" s="27">
        <f t="shared" si="47"/>
        <v>31.864768999999999</v>
      </c>
      <c r="AB84" s="253">
        <f>+'Daily Changes'!B80</f>
        <v>0</v>
      </c>
      <c r="AC84" s="253">
        <f>'Daily Changes'!G80</f>
        <v>0</v>
      </c>
      <c r="AD84" s="253">
        <f>'Daily Changes'!D80</f>
        <v>0</v>
      </c>
      <c r="AE84" s="253">
        <f>'Daily Changes'!E80*42</f>
        <v>0</v>
      </c>
      <c r="AF84" s="253">
        <f>'Daily Changes'!F80*42</f>
        <v>0</v>
      </c>
      <c r="AH84" s="27">
        <f t="shared" si="49"/>
        <v>0</v>
      </c>
      <c r="AI84" s="27">
        <f t="shared" si="50"/>
        <v>0</v>
      </c>
      <c r="AJ84" s="27">
        <f t="shared" si="51"/>
        <v>0</v>
      </c>
      <c r="AK84" s="27">
        <f t="shared" si="52"/>
        <v>0</v>
      </c>
      <c r="AL84" s="27">
        <f t="shared" si="53"/>
        <v>0</v>
      </c>
      <c r="AM84" s="27">
        <f t="shared" si="54"/>
        <v>0</v>
      </c>
      <c r="AN84" s="27">
        <f t="shared" si="55"/>
        <v>0</v>
      </c>
      <c r="AO84" s="27">
        <f t="shared" si="56"/>
        <v>0</v>
      </c>
      <c r="AP84" s="27">
        <f t="shared" si="57"/>
        <v>0</v>
      </c>
      <c r="AQ84" s="27">
        <f t="shared" si="58"/>
        <v>0</v>
      </c>
      <c r="AS84" s="27">
        <f t="shared" si="59"/>
        <v>0</v>
      </c>
      <c r="AT84" s="27">
        <f t="shared" si="60"/>
        <v>0</v>
      </c>
      <c r="AU84" s="27">
        <f t="shared" si="61"/>
        <v>0</v>
      </c>
      <c r="AV84" s="27">
        <f t="shared" si="62"/>
        <v>0</v>
      </c>
      <c r="AW84" s="27">
        <f t="shared" si="63"/>
        <v>0</v>
      </c>
      <c r="AX84" s="27">
        <f t="shared" si="64"/>
        <v>0</v>
      </c>
      <c r="AZ84" s="27">
        <f t="shared" si="65"/>
        <v>0</v>
      </c>
      <c r="BA84" s="27">
        <f t="shared" si="66"/>
        <v>0</v>
      </c>
      <c r="BB84" s="27">
        <f t="shared" si="67"/>
        <v>0</v>
      </c>
      <c r="BC84" s="27">
        <f t="shared" si="68"/>
        <v>0</v>
      </c>
      <c r="BD84" s="27">
        <f t="shared" si="69"/>
        <v>0</v>
      </c>
      <c r="BE84" s="27">
        <f t="shared" si="70"/>
        <v>0</v>
      </c>
      <c r="BG84" s="27">
        <f t="shared" si="48"/>
        <v>0</v>
      </c>
      <c r="BN84" s="1"/>
    </row>
    <row r="85" spans="1:66" x14ac:dyDescent="0.2">
      <c r="A85" s="184">
        <f>'Wti-Prior'!A98</f>
        <v>39295</v>
      </c>
      <c r="B85" s="27">
        <f>'WTI_I-Prior'!I98</f>
        <v>7.5098000000000005E-3</v>
      </c>
      <c r="C85" s="27">
        <f>'WTI_I-Prior'!K98</f>
        <v>0</v>
      </c>
      <c r="D85" s="27">
        <f>'WTI_I-Prior'!L98</f>
        <v>0</v>
      </c>
      <c r="E85" s="27">
        <f>'WTI_I-Prior'!J98</f>
        <v>0</v>
      </c>
      <c r="F85" s="27"/>
      <c r="G85" s="27">
        <f>'WTI_I-Prior'!B98</f>
        <v>29.472260500000001</v>
      </c>
      <c r="H85" s="27">
        <f>'WTI_I-Prior'!D98</f>
        <v>0</v>
      </c>
      <c r="I85" s="272">
        <f>'WTI_I-Prior'!F98</f>
        <v>0</v>
      </c>
      <c r="J85" s="27">
        <f>'WTI_I-Prior'!E98</f>
        <v>0</v>
      </c>
      <c r="K85" s="27">
        <f>'WTI_I-Prior'!C98</f>
        <v>1.4050392999999999</v>
      </c>
      <c r="L85" s="27"/>
      <c r="M85" s="27">
        <f>'WTI_II-Prior'!F98</f>
        <v>0</v>
      </c>
      <c r="N85" s="27">
        <f>'WTI_II-Prior'!G98</f>
        <v>0</v>
      </c>
      <c r="O85" s="27">
        <f>'WTI_II-Prior'!L98</f>
        <v>0</v>
      </c>
      <c r="P85" s="27">
        <f>'WTI_II-Prior'!J98</f>
        <v>0</v>
      </c>
      <c r="Q85" s="27">
        <f>'WTI_II-Prior'!B98</f>
        <v>0</v>
      </c>
      <c r="R85" s="27">
        <f>'WTI_II-Prior'!C98</f>
        <v>0</v>
      </c>
      <c r="T85" s="27">
        <f>'WTI_III-Prior'!H98</f>
        <v>0</v>
      </c>
      <c r="U85" s="27">
        <f>'WTI_III-Prior'!I98</f>
        <v>0</v>
      </c>
      <c r="V85" s="27">
        <f>'WTI_III-Prior'!J98</f>
        <v>0</v>
      </c>
      <c r="W85" s="27">
        <f>'WTI_III-Prior'!B98</f>
        <v>0</v>
      </c>
      <c r="X85" s="27">
        <f>'WTI_III-Prior'!C98</f>
        <v>0</v>
      </c>
      <c r="Y85" s="27">
        <f>'WTI_III-Prior'!D98</f>
        <v>0</v>
      </c>
      <c r="AA85" s="27">
        <f t="shared" si="47"/>
        <v>30.884809600000001</v>
      </c>
      <c r="AB85" s="253">
        <f>+'Daily Changes'!B81</f>
        <v>0</v>
      </c>
      <c r="AC85" s="253">
        <f>'Daily Changes'!G81</f>
        <v>0</v>
      </c>
      <c r="AD85" s="253">
        <f>'Daily Changes'!D81</f>
        <v>0</v>
      </c>
      <c r="AE85" s="253">
        <f>'Daily Changes'!E81*42</f>
        <v>0</v>
      </c>
      <c r="AF85" s="253">
        <f>'Daily Changes'!F81*42</f>
        <v>0</v>
      </c>
      <c r="AH85" s="27">
        <f t="shared" si="49"/>
        <v>0</v>
      </c>
      <c r="AI85" s="27">
        <f t="shared" si="50"/>
        <v>0</v>
      </c>
      <c r="AJ85" s="27">
        <f t="shared" si="51"/>
        <v>0</v>
      </c>
      <c r="AK85" s="27">
        <f t="shared" si="52"/>
        <v>0</v>
      </c>
      <c r="AL85" s="27">
        <f t="shared" si="53"/>
        <v>0</v>
      </c>
      <c r="AM85" s="27">
        <f t="shared" si="54"/>
        <v>0</v>
      </c>
      <c r="AN85" s="27">
        <f t="shared" si="55"/>
        <v>0</v>
      </c>
      <c r="AO85" s="27">
        <f t="shared" si="56"/>
        <v>0</v>
      </c>
      <c r="AP85" s="27">
        <f t="shared" si="57"/>
        <v>0</v>
      </c>
      <c r="AQ85" s="27">
        <f t="shared" si="58"/>
        <v>0</v>
      </c>
      <c r="AS85" s="27">
        <f t="shared" si="59"/>
        <v>0</v>
      </c>
      <c r="AT85" s="27">
        <f t="shared" si="60"/>
        <v>0</v>
      </c>
      <c r="AU85" s="27">
        <f t="shared" si="61"/>
        <v>0</v>
      </c>
      <c r="AV85" s="27">
        <f t="shared" si="62"/>
        <v>0</v>
      </c>
      <c r="AW85" s="27">
        <f t="shared" si="63"/>
        <v>0</v>
      </c>
      <c r="AX85" s="27">
        <f t="shared" si="64"/>
        <v>0</v>
      </c>
      <c r="AZ85" s="27">
        <f t="shared" si="65"/>
        <v>0</v>
      </c>
      <c r="BA85" s="27">
        <f t="shared" si="66"/>
        <v>0</v>
      </c>
      <c r="BB85" s="27">
        <f t="shared" si="67"/>
        <v>0</v>
      </c>
      <c r="BC85" s="27">
        <f t="shared" si="68"/>
        <v>0</v>
      </c>
      <c r="BD85" s="27">
        <f t="shared" si="69"/>
        <v>0</v>
      </c>
      <c r="BE85" s="27">
        <f t="shared" si="70"/>
        <v>0</v>
      </c>
      <c r="BG85" s="27">
        <f t="shared" si="48"/>
        <v>0</v>
      </c>
      <c r="BN85" s="1"/>
    </row>
    <row r="86" spans="1:66" x14ac:dyDescent="0.2">
      <c r="A86" s="184">
        <f>'Wti-Prior'!A99</f>
        <v>39326</v>
      </c>
      <c r="B86" s="27">
        <f>'WTI_I-Prior'!I99</f>
        <v>1.80342E-2</v>
      </c>
      <c r="C86" s="27">
        <f>'WTI_I-Prior'!K99</f>
        <v>0</v>
      </c>
      <c r="D86" s="27">
        <f>'WTI_I-Prior'!L99</f>
        <v>0</v>
      </c>
      <c r="E86" s="27">
        <f>'WTI_I-Prior'!J99</f>
        <v>0</v>
      </c>
      <c r="F86" s="27"/>
      <c r="G86" s="27">
        <f>'WTI_I-Prior'!B99</f>
        <v>30.848466299999998</v>
      </c>
      <c r="H86" s="27">
        <f>'WTI_I-Prior'!D99</f>
        <v>0</v>
      </c>
      <c r="I86" s="272">
        <f>'WTI_I-Prior'!F99</f>
        <v>0</v>
      </c>
      <c r="J86" s="27">
        <f>'WTI_I-Prior'!E99</f>
        <v>0</v>
      </c>
      <c r="K86" s="27">
        <f>'WTI_I-Prior'!C99</f>
        <v>1.3973404</v>
      </c>
      <c r="L86" s="27"/>
      <c r="M86" s="27">
        <f>'WTI_II-Prior'!F99</f>
        <v>0</v>
      </c>
      <c r="N86" s="27">
        <f>'WTI_II-Prior'!G99</f>
        <v>0</v>
      </c>
      <c r="O86" s="27">
        <f>'WTI_II-Prior'!L99</f>
        <v>0</v>
      </c>
      <c r="P86" s="27">
        <f>'WTI_II-Prior'!J99</f>
        <v>0</v>
      </c>
      <c r="Q86" s="27">
        <f>'WTI_II-Prior'!B99</f>
        <v>0</v>
      </c>
      <c r="R86" s="27">
        <f>'WTI_II-Prior'!C99</f>
        <v>0</v>
      </c>
      <c r="T86" s="27">
        <f>'WTI_III-Prior'!H99</f>
        <v>0</v>
      </c>
      <c r="U86" s="27">
        <f>'WTI_III-Prior'!I99</f>
        <v>0</v>
      </c>
      <c r="V86" s="27">
        <f>'WTI_III-Prior'!J99</f>
        <v>0</v>
      </c>
      <c r="W86" s="27">
        <f>'WTI_III-Prior'!B99</f>
        <v>0</v>
      </c>
      <c r="X86" s="27">
        <f>'WTI_III-Prior'!C99</f>
        <v>0</v>
      </c>
      <c r="Y86" s="27">
        <f>'WTI_III-Prior'!D99</f>
        <v>0</v>
      </c>
      <c r="AA86" s="27">
        <f t="shared" si="47"/>
        <v>32.263840899999998</v>
      </c>
      <c r="AB86" s="253">
        <f>+'Daily Changes'!B82</f>
        <v>0</v>
      </c>
      <c r="AC86" s="253">
        <f>'Daily Changes'!G82</f>
        <v>0</v>
      </c>
      <c r="AD86" s="253">
        <f>'Daily Changes'!D82</f>
        <v>0</v>
      </c>
      <c r="AE86" s="253">
        <f>'Daily Changes'!E82*42</f>
        <v>0</v>
      </c>
      <c r="AF86" s="253">
        <f>'Daily Changes'!F82*42</f>
        <v>0</v>
      </c>
      <c r="AH86" s="27">
        <f t="shared" si="49"/>
        <v>0</v>
      </c>
      <c r="AI86" s="27">
        <f t="shared" si="50"/>
        <v>0</v>
      </c>
      <c r="AJ86" s="27">
        <f t="shared" si="51"/>
        <v>0</v>
      </c>
      <c r="AK86" s="27">
        <f t="shared" si="52"/>
        <v>0</v>
      </c>
      <c r="AL86" s="27">
        <f t="shared" si="53"/>
        <v>0</v>
      </c>
      <c r="AM86" s="27">
        <f t="shared" si="54"/>
        <v>0</v>
      </c>
      <c r="AN86" s="27">
        <f t="shared" si="55"/>
        <v>0</v>
      </c>
      <c r="AO86" s="27">
        <f t="shared" si="56"/>
        <v>0</v>
      </c>
      <c r="AP86" s="27">
        <f t="shared" si="57"/>
        <v>0</v>
      </c>
      <c r="AQ86" s="27">
        <f t="shared" si="58"/>
        <v>0</v>
      </c>
      <c r="AS86" s="27">
        <f t="shared" si="59"/>
        <v>0</v>
      </c>
      <c r="AT86" s="27">
        <f t="shared" si="60"/>
        <v>0</v>
      </c>
      <c r="AU86" s="27">
        <f t="shared" si="61"/>
        <v>0</v>
      </c>
      <c r="AV86" s="27">
        <f t="shared" si="62"/>
        <v>0</v>
      </c>
      <c r="AW86" s="27">
        <f t="shared" si="63"/>
        <v>0</v>
      </c>
      <c r="AX86" s="27">
        <f t="shared" si="64"/>
        <v>0</v>
      </c>
      <c r="AZ86" s="27">
        <f t="shared" si="65"/>
        <v>0</v>
      </c>
      <c r="BA86" s="27">
        <f t="shared" si="66"/>
        <v>0</v>
      </c>
      <c r="BB86" s="27">
        <f t="shared" si="67"/>
        <v>0</v>
      </c>
      <c r="BC86" s="27">
        <f t="shared" si="68"/>
        <v>0</v>
      </c>
      <c r="BD86" s="27">
        <f t="shared" si="69"/>
        <v>0</v>
      </c>
      <c r="BE86" s="27">
        <f t="shared" si="70"/>
        <v>0</v>
      </c>
      <c r="BG86" s="27">
        <f t="shared" si="48"/>
        <v>0</v>
      </c>
      <c r="BN86" s="1"/>
    </row>
    <row r="87" spans="1:66" x14ac:dyDescent="0.2">
      <c r="A87" s="184">
        <f>'Wti-Prior'!A100</f>
        <v>39356</v>
      </c>
      <c r="B87" s="27">
        <f>'WTI_I-Prior'!I100</f>
        <v>-1.08562E-2</v>
      </c>
      <c r="C87" s="27">
        <f>'WTI_I-Prior'!K100</f>
        <v>0</v>
      </c>
      <c r="D87" s="27">
        <f>'WTI_I-Prior'!L100</f>
        <v>0</v>
      </c>
      <c r="E87" s="27">
        <f>'WTI_I-Prior'!J100</f>
        <v>0</v>
      </c>
      <c r="F87" s="27"/>
      <c r="G87" s="27">
        <f>'WTI_I-Prior'!B100</f>
        <v>29.0183754</v>
      </c>
      <c r="H87" s="27">
        <f>'WTI_I-Prior'!D100</f>
        <v>0</v>
      </c>
      <c r="I87" s="272">
        <f>'WTI_I-Prior'!F100</f>
        <v>0</v>
      </c>
      <c r="J87" s="27">
        <f>'WTI_I-Prior'!E100</f>
        <v>0</v>
      </c>
      <c r="K87" s="27">
        <f>'WTI_I-Prior'!C100</f>
        <v>1.3899054</v>
      </c>
      <c r="L87" s="27"/>
      <c r="M87" s="27">
        <f>'WTI_II-Prior'!F100</f>
        <v>0</v>
      </c>
      <c r="N87" s="27">
        <f>'WTI_II-Prior'!G100</f>
        <v>0</v>
      </c>
      <c r="O87" s="27">
        <f>'WTI_II-Prior'!L100</f>
        <v>0</v>
      </c>
      <c r="P87" s="27">
        <f>'WTI_II-Prior'!J100</f>
        <v>0</v>
      </c>
      <c r="Q87" s="27">
        <f>'WTI_II-Prior'!B100</f>
        <v>0</v>
      </c>
      <c r="R87" s="27">
        <f>'WTI_II-Prior'!C100</f>
        <v>0</v>
      </c>
      <c r="T87" s="27">
        <f>'WTI_III-Prior'!H100</f>
        <v>0</v>
      </c>
      <c r="U87" s="27">
        <f>'WTI_III-Prior'!I100</f>
        <v>0</v>
      </c>
      <c r="V87" s="27">
        <f>'WTI_III-Prior'!J100</f>
        <v>0</v>
      </c>
      <c r="W87" s="27">
        <f>'WTI_III-Prior'!B100</f>
        <v>0</v>
      </c>
      <c r="X87" s="27">
        <f>'WTI_III-Prior'!C100</f>
        <v>0</v>
      </c>
      <c r="Y87" s="27">
        <f>'WTI_III-Prior'!D100</f>
        <v>0</v>
      </c>
      <c r="AA87" s="27">
        <f t="shared" si="47"/>
        <v>30.397424600000001</v>
      </c>
      <c r="AB87" s="253">
        <f>+'Daily Changes'!B83</f>
        <v>0</v>
      </c>
      <c r="AC87" s="253">
        <f>'Daily Changes'!G83</f>
        <v>0</v>
      </c>
      <c r="AD87" s="253">
        <f>'Daily Changes'!D83</f>
        <v>0</v>
      </c>
      <c r="AE87" s="253">
        <f>'Daily Changes'!E83*42</f>
        <v>0</v>
      </c>
      <c r="AF87" s="253">
        <f>'Daily Changes'!F83*42</f>
        <v>0</v>
      </c>
      <c r="AH87" s="27">
        <f t="shared" si="49"/>
        <v>0</v>
      </c>
      <c r="AI87" s="27">
        <f t="shared" si="50"/>
        <v>0</v>
      </c>
      <c r="AJ87" s="27">
        <f t="shared" si="51"/>
        <v>0</v>
      </c>
      <c r="AK87" s="27">
        <f t="shared" si="52"/>
        <v>0</v>
      </c>
      <c r="AL87" s="27">
        <f t="shared" si="53"/>
        <v>0</v>
      </c>
      <c r="AM87" s="27">
        <f t="shared" si="54"/>
        <v>0</v>
      </c>
      <c r="AN87" s="27">
        <f t="shared" si="55"/>
        <v>0</v>
      </c>
      <c r="AO87" s="27">
        <f t="shared" si="56"/>
        <v>0</v>
      </c>
      <c r="AP87" s="27">
        <f t="shared" si="57"/>
        <v>0</v>
      </c>
      <c r="AQ87" s="27">
        <f t="shared" si="58"/>
        <v>0</v>
      </c>
      <c r="AS87" s="27">
        <f t="shared" si="59"/>
        <v>0</v>
      </c>
      <c r="AT87" s="27">
        <f t="shared" si="60"/>
        <v>0</v>
      </c>
      <c r="AU87" s="27">
        <f t="shared" si="61"/>
        <v>0</v>
      </c>
      <c r="AV87" s="27">
        <f t="shared" si="62"/>
        <v>0</v>
      </c>
      <c r="AW87" s="27">
        <f t="shared" si="63"/>
        <v>0</v>
      </c>
      <c r="AX87" s="27">
        <f t="shared" si="64"/>
        <v>0</v>
      </c>
      <c r="AZ87" s="27">
        <f t="shared" si="65"/>
        <v>0</v>
      </c>
      <c r="BA87" s="27">
        <f t="shared" si="66"/>
        <v>0</v>
      </c>
      <c r="BB87" s="27">
        <f t="shared" si="67"/>
        <v>0</v>
      </c>
      <c r="BC87" s="27">
        <f t="shared" si="68"/>
        <v>0</v>
      </c>
      <c r="BD87" s="27">
        <f t="shared" si="69"/>
        <v>0</v>
      </c>
      <c r="BE87" s="27">
        <f t="shared" si="70"/>
        <v>0</v>
      </c>
      <c r="BG87" s="27">
        <f t="shared" si="48"/>
        <v>0</v>
      </c>
      <c r="BN87" s="1"/>
    </row>
    <row r="88" spans="1:66" x14ac:dyDescent="0.2">
      <c r="A88" s="184">
        <f>'Wti-Prior'!A101</f>
        <v>39387</v>
      </c>
      <c r="B88" s="27">
        <f>'WTI_I-Prior'!I101</f>
        <v>1.18785E-2</v>
      </c>
      <c r="C88" s="27">
        <f>'WTI_I-Prior'!K101</f>
        <v>0</v>
      </c>
      <c r="D88" s="27">
        <f>'WTI_I-Prior'!L101</f>
        <v>0</v>
      </c>
      <c r="E88" s="27">
        <f>'WTI_I-Prior'!J101</f>
        <v>0</v>
      </c>
      <c r="F88" s="27"/>
      <c r="G88" s="27">
        <f>'WTI_I-Prior'!B101</f>
        <v>35.8844414</v>
      </c>
      <c r="H88" s="27">
        <f>'WTI_I-Prior'!D101</f>
        <v>0</v>
      </c>
      <c r="I88" s="272">
        <f>'WTI_I-Prior'!F101</f>
        <v>0</v>
      </c>
      <c r="J88" s="27">
        <f>'WTI_I-Prior'!E101</f>
        <v>0</v>
      </c>
      <c r="K88" s="27">
        <f>'WTI_I-Prior'!C101</f>
        <v>1.3822388000000001</v>
      </c>
      <c r="L88" s="27"/>
      <c r="M88" s="27">
        <f>'WTI_II-Prior'!F101</f>
        <v>0</v>
      </c>
      <c r="N88" s="27">
        <f>'WTI_II-Prior'!G101</f>
        <v>0</v>
      </c>
      <c r="O88" s="27">
        <f>'WTI_II-Prior'!L101</f>
        <v>0</v>
      </c>
      <c r="P88" s="27">
        <f>'WTI_II-Prior'!J101</f>
        <v>0</v>
      </c>
      <c r="Q88" s="27">
        <f>'WTI_II-Prior'!B101</f>
        <v>0</v>
      </c>
      <c r="R88" s="27">
        <f>'WTI_II-Prior'!C101</f>
        <v>0</v>
      </c>
      <c r="T88" s="27">
        <f>'WTI_III-Prior'!H101</f>
        <v>0</v>
      </c>
      <c r="U88" s="27">
        <f>'WTI_III-Prior'!I101</f>
        <v>0</v>
      </c>
      <c r="V88" s="27">
        <f>'WTI_III-Prior'!J101</f>
        <v>0</v>
      </c>
      <c r="W88" s="27">
        <f>'WTI_III-Prior'!B101</f>
        <v>0</v>
      </c>
      <c r="X88" s="27">
        <f>'WTI_III-Prior'!C101</f>
        <v>0</v>
      </c>
      <c r="Y88" s="27">
        <f>'WTI_III-Prior'!D101</f>
        <v>0</v>
      </c>
      <c r="AA88" s="27">
        <f t="shared" si="47"/>
        <v>37.278558700000005</v>
      </c>
      <c r="AB88" s="253">
        <f>+'Daily Changes'!B84</f>
        <v>0</v>
      </c>
      <c r="AC88" s="253">
        <f>'Daily Changes'!G84</f>
        <v>0</v>
      </c>
      <c r="AD88" s="253">
        <f>'Daily Changes'!D84</f>
        <v>0</v>
      </c>
      <c r="AE88" s="253">
        <f>'Daily Changes'!E84*42</f>
        <v>0</v>
      </c>
      <c r="AF88" s="253">
        <f>'Daily Changes'!F84*42</f>
        <v>0</v>
      </c>
      <c r="AH88" s="27">
        <f t="shared" si="49"/>
        <v>0</v>
      </c>
      <c r="AI88" s="27">
        <f t="shared" si="50"/>
        <v>0</v>
      </c>
      <c r="AJ88" s="27">
        <f t="shared" si="51"/>
        <v>0</v>
      </c>
      <c r="AK88" s="27">
        <f t="shared" si="52"/>
        <v>0</v>
      </c>
      <c r="AL88" s="27">
        <f t="shared" si="53"/>
        <v>0</v>
      </c>
      <c r="AM88" s="27">
        <f t="shared" si="54"/>
        <v>0</v>
      </c>
      <c r="AN88" s="27">
        <f t="shared" si="55"/>
        <v>0</v>
      </c>
      <c r="AO88" s="27">
        <f t="shared" si="56"/>
        <v>0</v>
      </c>
      <c r="AP88" s="27">
        <f t="shared" si="57"/>
        <v>0</v>
      </c>
      <c r="AQ88" s="27">
        <f t="shared" si="58"/>
        <v>0</v>
      </c>
      <c r="AS88" s="27">
        <f t="shared" si="59"/>
        <v>0</v>
      </c>
      <c r="AT88" s="27">
        <f t="shared" si="60"/>
        <v>0</v>
      </c>
      <c r="AU88" s="27">
        <f t="shared" si="61"/>
        <v>0</v>
      </c>
      <c r="AV88" s="27">
        <f t="shared" si="62"/>
        <v>0</v>
      </c>
      <c r="AW88" s="27">
        <f t="shared" si="63"/>
        <v>0</v>
      </c>
      <c r="AX88" s="27">
        <f t="shared" si="64"/>
        <v>0</v>
      </c>
      <c r="AZ88" s="27">
        <f t="shared" si="65"/>
        <v>0</v>
      </c>
      <c r="BA88" s="27">
        <f t="shared" si="66"/>
        <v>0</v>
      </c>
      <c r="BB88" s="27">
        <f t="shared" si="67"/>
        <v>0</v>
      </c>
      <c r="BC88" s="27">
        <f t="shared" si="68"/>
        <v>0</v>
      </c>
      <c r="BD88" s="27">
        <f t="shared" si="69"/>
        <v>0</v>
      </c>
      <c r="BE88" s="27">
        <f t="shared" si="70"/>
        <v>0</v>
      </c>
      <c r="BG88" s="27">
        <f t="shared" si="48"/>
        <v>0</v>
      </c>
      <c r="BN88" s="1"/>
    </row>
    <row r="89" spans="1:66" x14ac:dyDescent="0.2">
      <c r="A89" s="184">
        <f>'Wti-Prior'!A102</f>
        <v>39417</v>
      </c>
      <c r="B89" s="27">
        <f>'WTI_I-Prior'!I102</f>
        <v>-3.9883000000000002E-3</v>
      </c>
      <c r="C89" s="27">
        <f>'WTI_I-Prior'!K102</f>
        <v>0</v>
      </c>
      <c r="D89" s="27">
        <f>'WTI_I-Prior'!L102</f>
        <v>0</v>
      </c>
      <c r="E89" s="27">
        <f>'WTI_I-Prior'!J102</f>
        <v>-20</v>
      </c>
      <c r="F89" s="27"/>
      <c r="G89" s="27">
        <f>'WTI_I-Prior'!B102</f>
        <v>34.334123999999996</v>
      </c>
      <c r="H89" s="27">
        <f>'WTI_I-Prior'!D102</f>
        <v>0</v>
      </c>
      <c r="I89" s="272">
        <f>'WTI_I-Prior'!F102</f>
        <v>0</v>
      </c>
      <c r="J89" s="27">
        <f>'WTI_I-Prior'!E102</f>
        <v>0</v>
      </c>
      <c r="K89" s="27">
        <f>'WTI_I-Prior'!C102</f>
        <v>1.3748354</v>
      </c>
      <c r="L89" s="27"/>
      <c r="M89" s="27">
        <f>'WTI_II-Prior'!F102</f>
        <v>0</v>
      </c>
      <c r="N89" s="27">
        <f>'WTI_II-Prior'!G102</f>
        <v>0</v>
      </c>
      <c r="O89" s="27">
        <f>'WTI_II-Prior'!L102</f>
        <v>0</v>
      </c>
      <c r="P89" s="27">
        <f>'WTI_II-Prior'!J102</f>
        <v>0</v>
      </c>
      <c r="Q89" s="27">
        <f>'WTI_II-Prior'!B102</f>
        <v>0</v>
      </c>
      <c r="R89" s="27">
        <f>'WTI_II-Prior'!C102</f>
        <v>0</v>
      </c>
      <c r="T89" s="27">
        <f>'WTI_III-Prior'!H102</f>
        <v>0</v>
      </c>
      <c r="U89" s="27">
        <f>'WTI_III-Prior'!I102</f>
        <v>0</v>
      </c>
      <c r="V89" s="27">
        <f>'WTI_III-Prior'!J102</f>
        <v>0</v>
      </c>
      <c r="W89" s="27">
        <f>'WTI_III-Prior'!B102</f>
        <v>0</v>
      </c>
      <c r="X89" s="27">
        <f>'WTI_III-Prior'!C102</f>
        <v>0</v>
      </c>
      <c r="Y89" s="27">
        <f>'WTI_III-Prior'!D102</f>
        <v>0</v>
      </c>
      <c r="AA89" s="27">
        <f t="shared" si="47"/>
        <v>15.704971099999996</v>
      </c>
      <c r="AB89" s="253">
        <f>+'Daily Changes'!B85</f>
        <v>0</v>
      </c>
      <c r="AC89" s="253">
        <f>'Daily Changes'!G85</f>
        <v>0</v>
      </c>
      <c r="AD89" s="253">
        <f>'Daily Changes'!D85</f>
        <v>0</v>
      </c>
      <c r="AE89" s="253">
        <f>'Daily Changes'!E85*42</f>
        <v>0</v>
      </c>
      <c r="AF89" s="253">
        <f>'Daily Changes'!F85*42</f>
        <v>0</v>
      </c>
      <c r="AH89" s="27">
        <f t="shared" si="49"/>
        <v>0</v>
      </c>
      <c r="AI89" s="27">
        <f t="shared" si="50"/>
        <v>0</v>
      </c>
      <c r="AJ89" s="27">
        <f t="shared" si="51"/>
        <v>0</v>
      </c>
      <c r="AK89" s="27">
        <f t="shared" si="52"/>
        <v>0</v>
      </c>
      <c r="AL89" s="27">
        <f t="shared" si="53"/>
        <v>0</v>
      </c>
      <c r="AM89" s="27">
        <f t="shared" si="54"/>
        <v>0</v>
      </c>
      <c r="AN89" s="27">
        <f t="shared" si="55"/>
        <v>0</v>
      </c>
      <c r="AO89" s="27">
        <f t="shared" si="56"/>
        <v>0</v>
      </c>
      <c r="AP89" s="27">
        <f t="shared" si="57"/>
        <v>0</v>
      </c>
      <c r="AQ89" s="27">
        <f t="shared" si="58"/>
        <v>0</v>
      </c>
      <c r="AS89" s="27">
        <f t="shared" si="59"/>
        <v>0</v>
      </c>
      <c r="AT89" s="27">
        <f t="shared" si="60"/>
        <v>0</v>
      </c>
      <c r="AU89" s="27">
        <f t="shared" si="61"/>
        <v>0</v>
      </c>
      <c r="AV89" s="27">
        <f t="shared" si="62"/>
        <v>0</v>
      </c>
      <c r="AW89" s="27">
        <f t="shared" si="63"/>
        <v>0</v>
      </c>
      <c r="AX89" s="27">
        <f t="shared" si="64"/>
        <v>0</v>
      </c>
      <c r="AZ89" s="27">
        <f t="shared" si="65"/>
        <v>0</v>
      </c>
      <c r="BA89" s="27">
        <f t="shared" si="66"/>
        <v>0</v>
      </c>
      <c r="BB89" s="27">
        <f t="shared" si="67"/>
        <v>0</v>
      </c>
      <c r="BC89" s="27">
        <f t="shared" si="68"/>
        <v>0</v>
      </c>
      <c r="BD89" s="27">
        <f t="shared" si="69"/>
        <v>0</v>
      </c>
      <c r="BE89" s="27">
        <f t="shared" si="70"/>
        <v>0</v>
      </c>
      <c r="BG89" s="27">
        <f t="shared" si="48"/>
        <v>0</v>
      </c>
      <c r="BN89" s="1"/>
    </row>
    <row r="90" spans="1:66" x14ac:dyDescent="0.2">
      <c r="A90" s="184">
        <f>'Wti-Prior'!A103</f>
        <v>39448</v>
      </c>
      <c r="B90" s="27">
        <f>'WTI_I-Prior'!I103</f>
        <v>9.5549999999999993E-3</v>
      </c>
      <c r="C90" s="27">
        <f>'WTI_I-Prior'!K103</f>
        <v>0</v>
      </c>
      <c r="D90" s="27">
        <f>'WTI_I-Prior'!L103</f>
        <v>0</v>
      </c>
      <c r="E90" s="27">
        <f>'WTI_I-Prior'!J103</f>
        <v>0</v>
      </c>
      <c r="F90" s="27"/>
      <c r="G90" s="27">
        <f>'WTI_I-Prior'!B103</f>
        <v>34.1141851</v>
      </c>
      <c r="H90" s="27">
        <f>'WTI_I-Prior'!D103</f>
        <v>0</v>
      </c>
      <c r="I90" s="272">
        <f>'WTI_I-Prior'!F103</f>
        <v>0</v>
      </c>
      <c r="J90" s="27">
        <f>'WTI_I-Prior'!E103</f>
        <v>0</v>
      </c>
      <c r="K90" s="27">
        <f>'WTI_I-Prior'!C103</f>
        <v>1.3672019</v>
      </c>
      <c r="L90" s="27"/>
      <c r="M90" s="27">
        <f>'WTI_II-Prior'!F103</f>
        <v>0</v>
      </c>
      <c r="N90" s="27">
        <f>'WTI_II-Prior'!G103</f>
        <v>0</v>
      </c>
      <c r="O90" s="27">
        <f>'WTI_II-Prior'!L103</f>
        <v>0</v>
      </c>
      <c r="P90" s="27">
        <f>'WTI_II-Prior'!J103</f>
        <v>0</v>
      </c>
      <c r="Q90" s="27">
        <f>'WTI_II-Prior'!B103</f>
        <v>0</v>
      </c>
      <c r="R90" s="27">
        <f>'WTI_II-Prior'!C103</f>
        <v>0</v>
      </c>
      <c r="T90" s="27">
        <f>'WTI_III-Prior'!H103</f>
        <v>0</v>
      </c>
      <c r="U90" s="27">
        <f>'WTI_III-Prior'!I103</f>
        <v>0</v>
      </c>
      <c r="V90" s="27">
        <f>'WTI_III-Prior'!J103</f>
        <v>0</v>
      </c>
      <c r="W90" s="27">
        <f>'WTI_III-Prior'!B103</f>
        <v>0</v>
      </c>
      <c r="X90" s="27">
        <f>'WTI_III-Prior'!C103</f>
        <v>0</v>
      </c>
      <c r="Y90" s="27">
        <f>'WTI_III-Prior'!D103</f>
        <v>0</v>
      </c>
      <c r="AA90" s="27">
        <f t="shared" si="47"/>
        <v>35.490941999999997</v>
      </c>
      <c r="AB90" s="253">
        <f>+'Daily Changes'!B86</f>
        <v>0</v>
      </c>
      <c r="AC90" s="253">
        <f>'Daily Changes'!G86</f>
        <v>0</v>
      </c>
      <c r="AD90" s="253">
        <f>'Daily Changes'!D86</f>
        <v>0</v>
      </c>
      <c r="AE90" s="253">
        <f>'Daily Changes'!E86*42</f>
        <v>0</v>
      </c>
      <c r="AF90" s="253">
        <f>'Daily Changes'!F86*42</f>
        <v>0</v>
      </c>
      <c r="AH90" s="27">
        <f t="shared" si="49"/>
        <v>0</v>
      </c>
      <c r="AI90" s="27">
        <f t="shared" si="50"/>
        <v>0</v>
      </c>
      <c r="AJ90" s="27">
        <f t="shared" si="51"/>
        <v>0</v>
      </c>
      <c r="AK90" s="27">
        <f t="shared" si="52"/>
        <v>0</v>
      </c>
      <c r="AL90" s="27">
        <f t="shared" si="53"/>
        <v>0</v>
      </c>
      <c r="AM90" s="27">
        <f t="shared" si="54"/>
        <v>0</v>
      </c>
      <c r="AN90" s="27">
        <f t="shared" si="55"/>
        <v>0</v>
      </c>
      <c r="AO90" s="27">
        <f t="shared" si="56"/>
        <v>0</v>
      </c>
      <c r="AP90" s="27">
        <f t="shared" si="57"/>
        <v>0</v>
      </c>
      <c r="AQ90" s="27">
        <f t="shared" si="58"/>
        <v>0</v>
      </c>
      <c r="AS90" s="27">
        <f t="shared" si="59"/>
        <v>0</v>
      </c>
      <c r="AT90" s="27">
        <f t="shared" si="60"/>
        <v>0</v>
      </c>
      <c r="AU90" s="27">
        <f t="shared" si="61"/>
        <v>0</v>
      </c>
      <c r="AV90" s="27">
        <f t="shared" si="62"/>
        <v>0</v>
      </c>
      <c r="AW90" s="27">
        <f t="shared" si="63"/>
        <v>0</v>
      </c>
      <c r="AX90" s="27">
        <f t="shared" si="64"/>
        <v>0</v>
      </c>
      <c r="AZ90" s="27">
        <f t="shared" si="65"/>
        <v>0</v>
      </c>
      <c r="BA90" s="27">
        <f t="shared" si="66"/>
        <v>0</v>
      </c>
      <c r="BB90" s="27">
        <f t="shared" si="67"/>
        <v>0</v>
      </c>
      <c r="BC90" s="27">
        <f t="shared" si="68"/>
        <v>0</v>
      </c>
      <c r="BD90" s="27">
        <f t="shared" si="69"/>
        <v>0</v>
      </c>
      <c r="BE90" s="27">
        <f t="shared" si="70"/>
        <v>0</v>
      </c>
      <c r="BG90" s="27">
        <f t="shared" si="48"/>
        <v>0</v>
      </c>
      <c r="BN90" s="1"/>
    </row>
    <row r="91" spans="1:66" x14ac:dyDescent="0.2">
      <c r="A91" s="184">
        <f>'Wti-Prior'!A104</f>
        <v>39479</v>
      </c>
      <c r="B91" s="27">
        <f>'WTI_I-Prior'!I104</f>
        <v>2.8974200000000002E-2</v>
      </c>
      <c r="C91" s="27">
        <f>'WTI_I-Prior'!K104</f>
        <v>0</v>
      </c>
      <c r="D91" s="27">
        <f>'WTI_I-Prior'!L104</f>
        <v>0</v>
      </c>
      <c r="E91" s="27">
        <f>'WTI_I-Prior'!J104</f>
        <v>0</v>
      </c>
      <c r="F91" s="27"/>
      <c r="G91" s="27">
        <f>'WTI_I-Prior'!B104</f>
        <v>42.631653200000002</v>
      </c>
      <c r="H91" s="27">
        <f>'WTI_I-Prior'!D104</f>
        <v>0</v>
      </c>
      <c r="I91" s="272">
        <f>'WTI_I-Prior'!F104</f>
        <v>0</v>
      </c>
      <c r="J91" s="27">
        <f>'WTI_I-Prior'!E104</f>
        <v>0</v>
      </c>
      <c r="K91" s="27">
        <f>'WTI_I-Prior'!C104</f>
        <v>1.3595854000000001</v>
      </c>
      <c r="L91" s="27"/>
      <c r="M91" s="27">
        <f>'WTI_II-Prior'!F104</f>
        <v>0</v>
      </c>
      <c r="N91" s="27">
        <f>'WTI_II-Prior'!G104</f>
        <v>0</v>
      </c>
      <c r="O91" s="27">
        <f>'WTI_II-Prior'!L104</f>
        <v>0</v>
      </c>
      <c r="P91" s="27">
        <f>'WTI_II-Prior'!J104</f>
        <v>0</v>
      </c>
      <c r="Q91" s="27">
        <f>'WTI_II-Prior'!B104</f>
        <v>0</v>
      </c>
      <c r="R91" s="27">
        <f>'WTI_II-Prior'!C104</f>
        <v>0</v>
      </c>
      <c r="T91" s="27">
        <f>'WTI_III-Prior'!H104</f>
        <v>0</v>
      </c>
      <c r="U91" s="27">
        <f>'WTI_III-Prior'!I104</f>
        <v>0</v>
      </c>
      <c r="V91" s="27">
        <f>'WTI_III-Prior'!J104</f>
        <v>0</v>
      </c>
      <c r="W91" s="27">
        <f>'WTI_III-Prior'!B104</f>
        <v>0</v>
      </c>
      <c r="X91" s="27">
        <f>'WTI_III-Prior'!C104</f>
        <v>0</v>
      </c>
      <c r="Y91" s="27">
        <f>'WTI_III-Prior'!D104</f>
        <v>0</v>
      </c>
      <c r="AA91" s="27">
        <f t="shared" si="47"/>
        <v>44.020212800000003</v>
      </c>
      <c r="AB91" s="253">
        <f>+'Daily Changes'!B87</f>
        <v>0</v>
      </c>
      <c r="AC91" s="253">
        <f>'Daily Changes'!G87</f>
        <v>0</v>
      </c>
      <c r="AD91" s="253">
        <f>'Daily Changes'!D87</f>
        <v>0</v>
      </c>
      <c r="AE91" s="253">
        <f>'Daily Changes'!E87*42</f>
        <v>0</v>
      </c>
      <c r="AF91" s="253">
        <f>'Daily Changes'!F87*42</f>
        <v>0</v>
      </c>
      <c r="AH91" s="27">
        <f t="shared" si="49"/>
        <v>0</v>
      </c>
      <c r="AI91" s="27">
        <f t="shared" si="50"/>
        <v>0</v>
      </c>
      <c r="AJ91" s="27">
        <f t="shared" si="51"/>
        <v>0</v>
      </c>
      <c r="AK91" s="27">
        <f t="shared" si="52"/>
        <v>0</v>
      </c>
      <c r="AL91" s="27">
        <f t="shared" si="53"/>
        <v>0</v>
      </c>
      <c r="AM91" s="27">
        <f t="shared" si="54"/>
        <v>0</v>
      </c>
      <c r="AN91" s="27">
        <f t="shared" si="55"/>
        <v>0</v>
      </c>
      <c r="AO91" s="27">
        <f t="shared" si="56"/>
        <v>0</v>
      </c>
      <c r="AP91" s="27">
        <f t="shared" si="57"/>
        <v>0</v>
      </c>
      <c r="AQ91" s="27">
        <f t="shared" si="58"/>
        <v>0</v>
      </c>
      <c r="AS91" s="27">
        <f t="shared" si="59"/>
        <v>0</v>
      </c>
      <c r="AT91" s="27">
        <f t="shared" si="60"/>
        <v>0</v>
      </c>
      <c r="AU91" s="27">
        <f t="shared" si="61"/>
        <v>0</v>
      </c>
      <c r="AV91" s="27">
        <f t="shared" si="62"/>
        <v>0</v>
      </c>
      <c r="AW91" s="27">
        <f t="shared" si="63"/>
        <v>0</v>
      </c>
      <c r="AX91" s="27">
        <f t="shared" si="64"/>
        <v>0</v>
      </c>
      <c r="AZ91" s="27">
        <f t="shared" si="65"/>
        <v>0</v>
      </c>
      <c r="BA91" s="27">
        <f t="shared" si="66"/>
        <v>0</v>
      </c>
      <c r="BB91" s="27">
        <f t="shared" si="67"/>
        <v>0</v>
      </c>
      <c r="BC91" s="27">
        <f t="shared" si="68"/>
        <v>0</v>
      </c>
      <c r="BD91" s="27">
        <f t="shared" si="69"/>
        <v>0</v>
      </c>
      <c r="BE91" s="27">
        <f t="shared" si="70"/>
        <v>0</v>
      </c>
      <c r="BG91" s="27">
        <f t="shared" si="48"/>
        <v>0</v>
      </c>
      <c r="BH91" s="27"/>
      <c r="BN91" s="1"/>
    </row>
    <row r="92" spans="1:66" x14ac:dyDescent="0.2">
      <c r="A92" s="184">
        <f>'Wti-Prior'!A105</f>
        <v>39508</v>
      </c>
      <c r="B92" s="27">
        <f>'WTI_I-Prior'!I105</f>
        <v>7.1051000000000005E-3</v>
      </c>
      <c r="C92" s="27">
        <f>'WTI_I-Prior'!K105</f>
        <v>0</v>
      </c>
      <c r="D92" s="27">
        <f>'WTI_I-Prior'!L105</f>
        <v>0</v>
      </c>
      <c r="E92" s="27">
        <f>'WTI_I-Prior'!J105</f>
        <v>0</v>
      </c>
      <c r="F92" s="27"/>
      <c r="G92" s="27">
        <f>'WTI_I-Prior'!B105</f>
        <v>44.328368699999999</v>
      </c>
      <c r="H92" s="27">
        <f>'WTI_I-Prior'!D105</f>
        <v>0</v>
      </c>
      <c r="I92" s="272">
        <f>'WTI_I-Prior'!F105</f>
        <v>0</v>
      </c>
      <c r="J92" s="27">
        <f>'WTI_I-Prior'!E105</f>
        <v>0</v>
      </c>
      <c r="K92" s="27">
        <f>'WTI_I-Prior'!C105</f>
        <v>1.3524759</v>
      </c>
      <c r="L92" s="27"/>
      <c r="M92" s="27">
        <f>'WTI_II-Prior'!F105</f>
        <v>0</v>
      </c>
      <c r="N92" s="27">
        <f>'WTI_II-Prior'!G105</f>
        <v>0</v>
      </c>
      <c r="O92" s="27">
        <f>'WTI_II-Prior'!L105</f>
        <v>0</v>
      </c>
      <c r="P92" s="27">
        <f>'WTI_II-Prior'!J105</f>
        <v>0</v>
      </c>
      <c r="Q92" s="27">
        <f>'WTI_II-Prior'!B105</f>
        <v>0</v>
      </c>
      <c r="R92" s="27">
        <f>'WTI_II-Prior'!C105</f>
        <v>0</v>
      </c>
      <c r="T92" s="27">
        <f>'WTI_III-Prior'!H105</f>
        <v>0</v>
      </c>
      <c r="U92" s="27">
        <f>'WTI_III-Prior'!I105</f>
        <v>0</v>
      </c>
      <c r="V92" s="27">
        <f>'WTI_III-Prior'!J105</f>
        <v>0</v>
      </c>
      <c r="W92" s="27">
        <f>'WTI_III-Prior'!B105</f>
        <v>0</v>
      </c>
      <c r="X92" s="27">
        <f>'WTI_III-Prior'!C105</f>
        <v>0</v>
      </c>
      <c r="Y92" s="27">
        <f>'WTI_III-Prior'!D105</f>
        <v>0</v>
      </c>
      <c r="AA92" s="27">
        <f t="shared" si="47"/>
        <v>45.687949699999997</v>
      </c>
      <c r="AB92" s="253">
        <f>+'Daily Changes'!B88</f>
        <v>0</v>
      </c>
      <c r="AC92" s="253">
        <f>'Daily Changes'!G88</f>
        <v>0</v>
      </c>
      <c r="AD92" s="253">
        <f>'Daily Changes'!D88</f>
        <v>0</v>
      </c>
      <c r="AE92" s="253">
        <f>'Daily Changes'!E88*42</f>
        <v>0</v>
      </c>
      <c r="AF92" s="253">
        <f>'Daily Changes'!F88*42</f>
        <v>0</v>
      </c>
      <c r="AH92" s="27">
        <f t="shared" si="49"/>
        <v>0</v>
      </c>
      <c r="AI92" s="27">
        <f t="shared" si="50"/>
        <v>0</v>
      </c>
      <c r="AJ92" s="27">
        <f t="shared" si="51"/>
        <v>0</v>
      </c>
      <c r="AK92" s="27">
        <f t="shared" si="52"/>
        <v>0</v>
      </c>
      <c r="AL92" s="27">
        <f t="shared" si="53"/>
        <v>0</v>
      </c>
      <c r="AM92" s="27">
        <f t="shared" si="54"/>
        <v>0</v>
      </c>
      <c r="AN92" s="27">
        <f t="shared" si="55"/>
        <v>0</v>
      </c>
      <c r="AO92" s="27">
        <f t="shared" si="56"/>
        <v>0</v>
      </c>
      <c r="AP92" s="27">
        <f t="shared" si="57"/>
        <v>0</v>
      </c>
      <c r="AQ92" s="27">
        <f t="shared" si="58"/>
        <v>0</v>
      </c>
      <c r="AS92" s="27">
        <f t="shared" si="59"/>
        <v>0</v>
      </c>
      <c r="AT92" s="27">
        <f t="shared" si="60"/>
        <v>0</v>
      </c>
      <c r="AU92" s="27">
        <f t="shared" si="61"/>
        <v>0</v>
      </c>
      <c r="AV92" s="27">
        <f t="shared" si="62"/>
        <v>0</v>
      </c>
      <c r="AW92" s="27">
        <f t="shared" si="63"/>
        <v>0</v>
      </c>
      <c r="AX92" s="27">
        <f t="shared" si="64"/>
        <v>0</v>
      </c>
      <c r="AZ92" s="27">
        <f t="shared" si="65"/>
        <v>0</v>
      </c>
      <c r="BA92" s="27">
        <f t="shared" si="66"/>
        <v>0</v>
      </c>
      <c r="BB92" s="27">
        <f t="shared" si="67"/>
        <v>0</v>
      </c>
      <c r="BC92" s="27">
        <f t="shared" si="68"/>
        <v>0</v>
      </c>
      <c r="BD92" s="27">
        <f t="shared" si="69"/>
        <v>0</v>
      </c>
      <c r="BE92" s="27">
        <f t="shared" si="70"/>
        <v>0</v>
      </c>
      <c r="BG92" s="27">
        <f t="shared" si="48"/>
        <v>0</v>
      </c>
      <c r="BN92" s="1"/>
    </row>
    <row r="93" spans="1:66" x14ac:dyDescent="0.2">
      <c r="A93" s="184">
        <f>'Wti-Prior'!A106</f>
        <v>39539</v>
      </c>
      <c r="B93" s="27">
        <f>'WTI_I-Prior'!I106</f>
        <v>1.6257199999999999E-2</v>
      </c>
      <c r="C93" s="27">
        <f>'WTI_I-Prior'!K106</f>
        <v>0</v>
      </c>
      <c r="D93" s="27">
        <f>'WTI_I-Prior'!L106</f>
        <v>0</v>
      </c>
      <c r="E93" s="27">
        <f>'WTI_I-Prior'!J106</f>
        <v>0</v>
      </c>
      <c r="F93" s="27"/>
      <c r="G93" s="27">
        <f>'WTI_I-Prior'!B106</f>
        <v>42.158200600000001</v>
      </c>
      <c r="H93" s="27">
        <f>'WTI_I-Prior'!D106</f>
        <v>0</v>
      </c>
      <c r="I93" s="272">
        <f>'WTI_I-Prior'!F106</f>
        <v>0</v>
      </c>
      <c r="J93" s="27">
        <f>'WTI_I-Prior'!E106</f>
        <v>0</v>
      </c>
      <c r="K93" s="27">
        <f>'WTI_I-Prior'!C106</f>
        <v>1.3448929999999999</v>
      </c>
      <c r="L93" s="27"/>
      <c r="M93" s="27">
        <f>'WTI_II-Prior'!F106</f>
        <v>0</v>
      </c>
      <c r="N93" s="27">
        <f>'WTI_II-Prior'!G106</f>
        <v>0</v>
      </c>
      <c r="O93" s="27">
        <f>'WTI_II-Prior'!L106</f>
        <v>0</v>
      </c>
      <c r="P93" s="27">
        <f>'WTI_II-Prior'!J106</f>
        <v>0</v>
      </c>
      <c r="Q93" s="27">
        <f>'WTI_II-Prior'!B106</f>
        <v>0</v>
      </c>
      <c r="R93" s="27">
        <f>'WTI_II-Prior'!C106</f>
        <v>0</v>
      </c>
      <c r="T93" s="27">
        <f>'WTI_III-Prior'!H106</f>
        <v>0</v>
      </c>
      <c r="U93" s="27">
        <f>'WTI_III-Prior'!I106</f>
        <v>0</v>
      </c>
      <c r="V93" s="27">
        <f>'WTI_III-Prior'!J106</f>
        <v>0</v>
      </c>
      <c r="W93" s="27">
        <f>'WTI_III-Prior'!B106</f>
        <v>0</v>
      </c>
      <c r="X93" s="27">
        <f>'WTI_III-Prior'!C106</f>
        <v>0</v>
      </c>
      <c r="Y93" s="27">
        <f>'WTI_III-Prior'!D106</f>
        <v>0</v>
      </c>
      <c r="AA93" s="27">
        <f t="shared" si="47"/>
        <v>43.519350799999998</v>
      </c>
      <c r="AB93" s="253">
        <f>+'Daily Changes'!B89</f>
        <v>0</v>
      </c>
      <c r="AC93" s="253">
        <f>'Daily Changes'!G89</f>
        <v>0</v>
      </c>
      <c r="AD93" s="253">
        <f>'Daily Changes'!D89</f>
        <v>0</v>
      </c>
      <c r="AE93" s="253">
        <f>'Daily Changes'!E89*42</f>
        <v>0</v>
      </c>
      <c r="AF93" s="253">
        <f>'Daily Changes'!F89*42</f>
        <v>0</v>
      </c>
      <c r="AH93" s="27">
        <f t="shared" si="49"/>
        <v>0</v>
      </c>
      <c r="AI93" s="27">
        <f t="shared" si="50"/>
        <v>0</v>
      </c>
      <c r="AJ93" s="27">
        <f t="shared" si="51"/>
        <v>0</v>
      </c>
      <c r="AK93" s="27">
        <f t="shared" si="52"/>
        <v>0</v>
      </c>
      <c r="AL93" s="27">
        <f t="shared" si="53"/>
        <v>0</v>
      </c>
      <c r="AM93" s="27">
        <f t="shared" si="54"/>
        <v>0</v>
      </c>
      <c r="AN93" s="27">
        <f t="shared" si="55"/>
        <v>0</v>
      </c>
      <c r="AO93" s="27">
        <f t="shared" si="56"/>
        <v>0</v>
      </c>
      <c r="AP93" s="27">
        <f t="shared" si="57"/>
        <v>0</v>
      </c>
      <c r="AQ93" s="27">
        <f t="shared" si="58"/>
        <v>0</v>
      </c>
      <c r="AS93" s="27">
        <f t="shared" si="59"/>
        <v>0</v>
      </c>
      <c r="AT93" s="27">
        <f t="shared" si="60"/>
        <v>0</v>
      </c>
      <c r="AU93" s="27">
        <f t="shared" si="61"/>
        <v>0</v>
      </c>
      <c r="AV93" s="27">
        <f t="shared" si="62"/>
        <v>0</v>
      </c>
      <c r="AW93" s="27">
        <f t="shared" si="63"/>
        <v>0</v>
      </c>
      <c r="AX93" s="27">
        <f t="shared" si="64"/>
        <v>0</v>
      </c>
      <c r="AZ93" s="27">
        <f t="shared" si="65"/>
        <v>0</v>
      </c>
      <c r="BA93" s="27">
        <f t="shared" si="66"/>
        <v>0</v>
      </c>
      <c r="BB93" s="27">
        <f t="shared" si="67"/>
        <v>0</v>
      </c>
      <c r="BC93" s="27">
        <f t="shared" si="68"/>
        <v>0</v>
      </c>
      <c r="BD93" s="27">
        <f t="shared" si="69"/>
        <v>0</v>
      </c>
      <c r="BE93" s="27">
        <f t="shared" si="70"/>
        <v>0</v>
      </c>
      <c r="BG93" s="27">
        <f t="shared" si="48"/>
        <v>0</v>
      </c>
      <c r="BN93" s="1"/>
    </row>
    <row r="94" spans="1:66" x14ac:dyDescent="0.2">
      <c r="A94" s="184">
        <f>'Wti-Prior'!A107</f>
        <v>39569</v>
      </c>
      <c r="B94" s="27">
        <f>'WTI_I-Prior'!I107</f>
        <v>-7.0437E-3</v>
      </c>
      <c r="C94" s="27">
        <f>'WTI_I-Prior'!K107</f>
        <v>0</v>
      </c>
      <c r="D94" s="27">
        <f>'WTI_I-Prior'!L107</f>
        <v>0</v>
      </c>
      <c r="E94" s="27">
        <f>'WTI_I-Prior'!J107</f>
        <v>0</v>
      </c>
      <c r="F94" s="27"/>
      <c r="G94" s="27">
        <f>'WTI_I-Prior'!B107</f>
        <v>40.983383600000003</v>
      </c>
      <c r="H94" s="27">
        <f>'WTI_I-Prior'!D107</f>
        <v>0</v>
      </c>
      <c r="I94" s="272">
        <f>'WTI_I-Prior'!F107</f>
        <v>0</v>
      </c>
      <c r="J94" s="27">
        <f>'WTI_I-Prior'!E107</f>
        <v>0</v>
      </c>
      <c r="K94" s="27">
        <f>'WTI_I-Prior'!C107</f>
        <v>1.3375714000000001</v>
      </c>
      <c r="L94" s="27"/>
      <c r="M94" s="27">
        <f>'WTI_II-Prior'!F107</f>
        <v>0</v>
      </c>
      <c r="N94" s="27">
        <f>'WTI_II-Prior'!G107</f>
        <v>0</v>
      </c>
      <c r="O94" s="27">
        <f>'WTI_II-Prior'!L107</f>
        <v>0</v>
      </c>
      <c r="P94" s="27">
        <f>'WTI_II-Prior'!J107</f>
        <v>0</v>
      </c>
      <c r="Q94" s="27">
        <f>'WTI_II-Prior'!B107</f>
        <v>0</v>
      </c>
      <c r="R94" s="27">
        <f>'WTI_II-Prior'!C107</f>
        <v>0</v>
      </c>
      <c r="T94" s="27">
        <f>'WTI_III-Prior'!H107</f>
        <v>0</v>
      </c>
      <c r="U94" s="27">
        <f>'WTI_III-Prior'!I107</f>
        <v>0</v>
      </c>
      <c r="V94" s="27">
        <f>'WTI_III-Prior'!J107</f>
        <v>0</v>
      </c>
      <c r="W94" s="27">
        <f>'WTI_III-Prior'!B107</f>
        <v>0</v>
      </c>
      <c r="X94" s="27">
        <f>'WTI_III-Prior'!C107</f>
        <v>0</v>
      </c>
      <c r="Y94" s="27">
        <f>'WTI_III-Prior'!D107</f>
        <v>0</v>
      </c>
      <c r="AA94" s="27">
        <f t="shared" si="47"/>
        <v>42.313911300000008</v>
      </c>
      <c r="AB94" s="253">
        <f>+'Daily Changes'!B90</f>
        <v>0</v>
      </c>
      <c r="AC94" s="253">
        <f>'Daily Changes'!G90</f>
        <v>0</v>
      </c>
      <c r="AD94" s="253">
        <f>'Daily Changes'!D90</f>
        <v>0</v>
      </c>
      <c r="AE94" s="253">
        <f>'Daily Changes'!E90*42</f>
        <v>0</v>
      </c>
      <c r="AF94" s="253">
        <f>'Daily Changes'!F90*42</f>
        <v>0</v>
      </c>
      <c r="AH94" s="27">
        <f t="shared" si="49"/>
        <v>0</v>
      </c>
      <c r="AI94" s="27">
        <f t="shared" si="50"/>
        <v>0</v>
      </c>
      <c r="AJ94" s="27">
        <f t="shared" si="51"/>
        <v>0</v>
      </c>
      <c r="AK94" s="27">
        <f t="shared" si="52"/>
        <v>0</v>
      </c>
      <c r="AL94" s="27">
        <f t="shared" si="53"/>
        <v>0</v>
      </c>
      <c r="AM94" s="27">
        <f t="shared" si="54"/>
        <v>0</v>
      </c>
      <c r="AN94" s="27">
        <f t="shared" si="55"/>
        <v>0</v>
      </c>
      <c r="AO94" s="27">
        <f t="shared" si="56"/>
        <v>0</v>
      </c>
      <c r="AP94" s="27">
        <f t="shared" si="57"/>
        <v>0</v>
      </c>
      <c r="AQ94" s="27">
        <f t="shared" si="58"/>
        <v>0</v>
      </c>
      <c r="AS94" s="27">
        <f t="shared" si="59"/>
        <v>0</v>
      </c>
      <c r="AT94" s="27">
        <f t="shared" si="60"/>
        <v>0</v>
      </c>
      <c r="AU94" s="27">
        <f t="shared" si="61"/>
        <v>0</v>
      </c>
      <c r="AV94" s="27">
        <f t="shared" si="62"/>
        <v>0</v>
      </c>
      <c r="AW94" s="27">
        <f t="shared" si="63"/>
        <v>0</v>
      </c>
      <c r="AX94" s="27">
        <f t="shared" si="64"/>
        <v>0</v>
      </c>
      <c r="AZ94" s="27">
        <f t="shared" si="65"/>
        <v>0</v>
      </c>
      <c r="BA94" s="27">
        <f t="shared" si="66"/>
        <v>0</v>
      </c>
      <c r="BB94" s="27">
        <f t="shared" si="67"/>
        <v>0</v>
      </c>
      <c r="BC94" s="27">
        <f t="shared" si="68"/>
        <v>0</v>
      </c>
      <c r="BD94" s="27">
        <f t="shared" si="69"/>
        <v>0</v>
      </c>
      <c r="BE94" s="27">
        <f t="shared" si="70"/>
        <v>0</v>
      </c>
      <c r="BG94" s="27">
        <f t="shared" si="48"/>
        <v>0</v>
      </c>
      <c r="BN94" s="1"/>
    </row>
    <row r="95" spans="1:66" x14ac:dyDescent="0.2">
      <c r="A95" s="184">
        <f>'Wti-Prior'!A108</f>
        <v>39600</v>
      </c>
      <c r="B95" s="27">
        <f>'WTI_I-Prior'!I108</f>
        <v>-6.6023000000000002E-3</v>
      </c>
      <c r="C95" s="27">
        <f>'WTI_I-Prior'!K108</f>
        <v>0</v>
      </c>
      <c r="D95" s="27">
        <f>'WTI_I-Prior'!L108</f>
        <v>0</v>
      </c>
      <c r="E95" s="27">
        <f>'WTI_I-Prior'!J108</f>
        <v>0</v>
      </c>
      <c r="F95" s="27"/>
      <c r="G95" s="27">
        <f>'WTI_I-Prior'!B108</f>
        <v>33.848764899999999</v>
      </c>
      <c r="H95" s="27">
        <f>'WTI_I-Prior'!D108</f>
        <v>0</v>
      </c>
      <c r="I95" s="272">
        <f>'WTI_I-Prior'!F108</f>
        <v>0</v>
      </c>
      <c r="J95" s="27">
        <f>'WTI_I-Prior'!E108</f>
        <v>0</v>
      </c>
      <c r="K95" s="27">
        <f>'WTI_I-Prior'!C108</f>
        <v>1.3302563000000001</v>
      </c>
      <c r="L95" s="27"/>
      <c r="M95" s="27">
        <f>'WTI_II-Prior'!F108</f>
        <v>0</v>
      </c>
      <c r="N95" s="27">
        <f>'WTI_II-Prior'!G108</f>
        <v>0</v>
      </c>
      <c r="O95" s="27">
        <f>'WTI_II-Prior'!L108</f>
        <v>0</v>
      </c>
      <c r="P95" s="27">
        <f>'WTI_II-Prior'!J108</f>
        <v>0</v>
      </c>
      <c r="Q95" s="27">
        <f>'WTI_II-Prior'!B108</f>
        <v>0</v>
      </c>
      <c r="R95" s="27">
        <f>'WTI_II-Prior'!C108</f>
        <v>0</v>
      </c>
      <c r="T95" s="27">
        <f>'WTI_III-Prior'!H108</f>
        <v>0</v>
      </c>
      <c r="U95" s="27">
        <f>'WTI_III-Prior'!I108</f>
        <v>0</v>
      </c>
      <c r="V95" s="27">
        <f>'WTI_III-Prior'!J108</f>
        <v>0</v>
      </c>
      <c r="W95" s="27">
        <f>'WTI_III-Prior'!B108</f>
        <v>0</v>
      </c>
      <c r="X95" s="27">
        <f>'WTI_III-Prior'!C108</f>
        <v>0</v>
      </c>
      <c r="Y95" s="27">
        <f>'WTI_III-Prior'!D108</f>
        <v>0</v>
      </c>
      <c r="AA95" s="27">
        <f t="shared" si="47"/>
        <v>35.172418900000004</v>
      </c>
      <c r="AB95" s="253">
        <f>+'Daily Changes'!B91</f>
        <v>0</v>
      </c>
      <c r="AC95" s="253">
        <f>'Daily Changes'!G91</f>
        <v>0</v>
      </c>
      <c r="AD95" s="253">
        <f>'Daily Changes'!D91</f>
        <v>0</v>
      </c>
      <c r="AE95" s="253">
        <f>'Daily Changes'!E91*42</f>
        <v>0</v>
      </c>
      <c r="AF95" s="253">
        <f>'Daily Changes'!F91*42</f>
        <v>0</v>
      </c>
      <c r="AH95" s="27">
        <f t="shared" si="49"/>
        <v>0</v>
      </c>
      <c r="AI95" s="27">
        <f t="shared" si="50"/>
        <v>0</v>
      </c>
      <c r="AJ95" s="27">
        <f t="shared" si="51"/>
        <v>0</v>
      </c>
      <c r="AK95" s="27">
        <f t="shared" si="52"/>
        <v>0</v>
      </c>
      <c r="AL95" s="27">
        <f t="shared" si="53"/>
        <v>0</v>
      </c>
      <c r="AM95" s="27">
        <f t="shared" si="54"/>
        <v>0</v>
      </c>
      <c r="AN95" s="27">
        <f t="shared" si="55"/>
        <v>0</v>
      </c>
      <c r="AO95" s="27">
        <f t="shared" si="56"/>
        <v>0</v>
      </c>
      <c r="AP95" s="27">
        <f t="shared" si="57"/>
        <v>0</v>
      </c>
      <c r="AQ95" s="27">
        <f t="shared" si="58"/>
        <v>0</v>
      </c>
      <c r="AS95" s="27">
        <f t="shared" si="59"/>
        <v>0</v>
      </c>
      <c r="AT95" s="27">
        <f t="shared" si="60"/>
        <v>0</v>
      </c>
      <c r="AU95" s="27">
        <f t="shared" si="61"/>
        <v>0</v>
      </c>
      <c r="AV95" s="27">
        <f t="shared" si="62"/>
        <v>0</v>
      </c>
      <c r="AW95" s="27">
        <f t="shared" si="63"/>
        <v>0</v>
      </c>
      <c r="AX95" s="27">
        <f t="shared" si="64"/>
        <v>0</v>
      </c>
      <c r="AZ95" s="27">
        <f t="shared" si="65"/>
        <v>0</v>
      </c>
      <c r="BA95" s="27">
        <f t="shared" si="66"/>
        <v>0</v>
      </c>
      <c r="BB95" s="27">
        <f t="shared" si="67"/>
        <v>0</v>
      </c>
      <c r="BC95" s="27">
        <f t="shared" si="68"/>
        <v>0</v>
      </c>
      <c r="BD95" s="27">
        <f t="shared" si="69"/>
        <v>0</v>
      </c>
      <c r="BE95" s="27">
        <f t="shared" si="70"/>
        <v>0</v>
      </c>
      <c r="BG95" s="27">
        <f t="shared" si="48"/>
        <v>0</v>
      </c>
      <c r="BN95" s="1"/>
    </row>
    <row r="96" spans="1:66" x14ac:dyDescent="0.2">
      <c r="A96" s="184">
        <f>'Wti-Prior'!A109</f>
        <v>39630</v>
      </c>
      <c r="B96" s="27">
        <f>'WTI_I-Prior'!I109</f>
        <v>0</v>
      </c>
      <c r="C96" s="27">
        <f>'WTI_I-Prior'!K109</f>
        <v>0</v>
      </c>
      <c r="D96" s="27">
        <f>'WTI_I-Prior'!L109</f>
        <v>0</v>
      </c>
      <c r="E96" s="27">
        <f>'WTI_I-Prior'!J109</f>
        <v>0</v>
      </c>
      <c r="F96" s="27"/>
      <c r="G96" s="27">
        <f>'WTI_I-Prior'!B109</f>
        <v>30.0625617</v>
      </c>
      <c r="H96" s="27">
        <f>'WTI_I-Prior'!D109</f>
        <v>0</v>
      </c>
      <c r="I96" s="272">
        <f>'WTI_I-Prior'!F109</f>
        <v>0</v>
      </c>
      <c r="J96" s="27">
        <f>'WTI_I-Prior'!E109</f>
        <v>0</v>
      </c>
      <c r="K96" s="27">
        <f>'WTI_I-Prior'!C109</f>
        <v>1.3232632</v>
      </c>
      <c r="L96" s="27"/>
      <c r="M96" s="27">
        <f>'WTI_II-Prior'!F109</f>
        <v>0</v>
      </c>
      <c r="N96" s="27">
        <f>'WTI_II-Prior'!G109</f>
        <v>0</v>
      </c>
      <c r="O96" s="27">
        <f>'WTI_II-Prior'!L109</f>
        <v>0</v>
      </c>
      <c r="P96" s="27">
        <f>'WTI_II-Prior'!J109</f>
        <v>0</v>
      </c>
      <c r="Q96" s="27">
        <f>'WTI_II-Prior'!B109</f>
        <v>0</v>
      </c>
      <c r="R96" s="27">
        <f>'WTI_II-Prior'!C109</f>
        <v>0</v>
      </c>
      <c r="T96" s="27">
        <f>'WTI_III-Prior'!H109</f>
        <v>0</v>
      </c>
      <c r="U96" s="27">
        <f>'WTI_III-Prior'!I109</f>
        <v>0</v>
      </c>
      <c r="V96" s="27">
        <f>'WTI_III-Prior'!J109</f>
        <v>0</v>
      </c>
      <c r="W96" s="27">
        <f>'WTI_III-Prior'!B109</f>
        <v>0</v>
      </c>
      <c r="X96" s="27">
        <f>'WTI_III-Prior'!C109</f>
        <v>0</v>
      </c>
      <c r="Y96" s="27">
        <f>'WTI_III-Prior'!D109</f>
        <v>0</v>
      </c>
      <c r="AA96" s="27">
        <f t="shared" si="47"/>
        <v>31.385824899999999</v>
      </c>
      <c r="AB96" s="253">
        <f>+'Daily Changes'!B92</f>
        <v>0</v>
      </c>
      <c r="AC96" s="253">
        <f>'Daily Changes'!G92</f>
        <v>0</v>
      </c>
      <c r="AD96" s="253">
        <f>'Daily Changes'!D92</f>
        <v>0</v>
      </c>
      <c r="AE96" s="253">
        <f>'Daily Changes'!E92*42</f>
        <v>0</v>
      </c>
      <c r="AF96" s="253">
        <f>'Daily Changes'!F92*42</f>
        <v>0</v>
      </c>
      <c r="AH96" s="27">
        <f t="shared" si="49"/>
        <v>0</v>
      </c>
      <c r="AI96" s="27">
        <f t="shared" si="50"/>
        <v>0</v>
      </c>
      <c r="AJ96" s="27">
        <f t="shared" si="51"/>
        <v>0</v>
      </c>
      <c r="AK96" s="27">
        <f t="shared" si="52"/>
        <v>0</v>
      </c>
      <c r="AL96" s="27">
        <f t="shared" si="53"/>
        <v>0</v>
      </c>
      <c r="AM96" s="27">
        <f t="shared" si="54"/>
        <v>0</v>
      </c>
      <c r="AN96" s="27">
        <f t="shared" si="55"/>
        <v>0</v>
      </c>
      <c r="AO96" s="27">
        <f t="shared" si="56"/>
        <v>0</v>
      </c>
      <c r="AP96" s="27">
        <f t="shared" si="57"/>
        <v>0</v>
      </c>
      <c r="AQ96" s="27">
        <f t="shared" si="58"/>
        <v>0</v>
      </c>
      <c r="AS96" s="27">
        <f t="shared" si="59"/>
        <v>0</v>
      </c>
      <c r="AT96" s="27">
        <f t="shared" si="60"/>
        <v>0</v>
      </c>
      <c r="AU96" s="27">
        <f t="shared" si="61"/>
        <v>0</v>
      </c>
      <c r="AV96" s="27">
        <f t="shared" si="62"/>
        <v>0</v>
      </c>
      <c r="AW96" s="27">
        <f t="shared" si="63"/>
        <v>0</v>
      </c>
      <c r="AX96" s="27">
        <f t="shared" si="64"/>
        <v>0</v>
      </c>
      <c r="AZ96" s="27">
        <f t="shared" si="65"/>
        <v>0</v>
      </c>
      <c r="BA96" s="27">
        <f t="shared" si="66"/>
        <v>0</v>
      </c>
      <c r="BB96" s="27">
        <f t="shared" si="67"/>
        <v>0</v>
      </c>
      <c r="BC96" s="27">
        <f t="shared" si="68"/>
        <v>0</v>
      </c>
      <c r="BD96" s="27">
        <f t="shared" si="69"/>
        <v>0</v>
      </c>
      <c r="BE96" s="27">
        <f t="shared" si="70"/>
        <v>0</v>
      </c>
      <c r="BG96" s="27">
        <f t="shared" si="48"/>
        <v>0</v>
      </c>
      <c r="BN96" s="1"/>
    </row>
    <row r="97" spans="1:66" x14ac:dyDescent="0.2">
      <c r="A97" s="184">
        <f>'Wti-Prior'!A110</f>
        <v>39661</v>
      </c>
      <c r="B97" s="27">
        <f>'WTI_I-Prior'!I110</f>
        <v>-9.9999999999999995E-8</v>
      </c>
      <c r="C97" s="27">
        <f>'WTI_I-Prior'!K110</f>
        <v>0</v>
      </c>
      <c r="D97" s="27">
        <f>'WTI_I-Prior'!L110</f>
        <v>0</v>
      </c>
      <c r="E97" s="27">
        <f>'WTI_I-Prior'!J110</f>
        <v>0</v>
      </c>
      <c r="F97" s="27"/>
      <c r="G97" s="27">
        <f>'WTI_I-Prior'!B110</f>
        <v>35.037390299999998</v>
      </c>
      <c r="H97" s="27">
        <f>'WTI_I-Prior'!D110</f>
        <v>0</v>
      </c>
      <c r="I97" s="272">
        <f>'WTI_I-Prior'!F110</f>
        <v>0</v>
      </c>
      <c r="J97" s="27">
        <f>'WTI_I-Prior'!E110</f>
        <v>0</v>
      </c>
      <c r="K97" s="27">
        <f>'WTI_I-Prior'!C110</f>
        <v>1.3160585</v>
      </c>
      <c r="L97" s="27"/>
      <c r="M97" s="27">
        <f>'WTI_II-Prior'!F110</f>
        <v>0</v>
      </c>
      <c r="N97" s="27">
        <f>'WTI_II-Prior'!G110</f>
        <v>0</v>
      </c>
      <c r="O97" s="27">
        <f>'WTI_II-Prior'!L110</f>
        <v>0</v>
      </c>
      <c r="P97" s="27">
        <f>'WTI_II-Prior'!J110</f>
        <v>0</v>
      </c>
      <c r="Q97" s="27">
        <f>'WTI_II-Prior'!B110</f>
        <v>0</v>
      </c>
      <c r="R97" s="27">
        <f>'WTI_II-Prior'!C110</f>
        <v>0</v>
      </c>
      <c r="T97" s="27">
        <f>'WTI_III-Prior'!H110</f>
        <v>0</v>
      </c>
      <c r="U97" s="27">
        <f>'WTI_III-Prior'!I110</f>
        <v>0</v>
      </c>
      <c r="V97" s="27">
        <f>'WTI_III-Prior'!J110</f>
        <v>0</v>
      </c>
      <c r="W97" s="27">
        <f>'WTI_III-Prior'!B110</f>
        <v>0</v>
      </c>
      <c r="X97" s="27">
        <f>'WTI_III-Prior'!C110</f>
        <v>0</v>
      </c>
      <c r="Y97" s="27">
        <f>'WTI_III-Prior'!D110</f>
        <v>0</v>
      </c>
      <c r="AA97" s="27">
        <f t="shared" si="47"/>
        <v>36.353448699999994</v>
      </c>
      <c r="AB97" s="253">
        <f>+'Daily Changes'!B93</f>
        <v>0</v>
      </c>
      <c r="AC97" s="253">
        <f>'Daily Changes'!G93</f>
        <v>0</v>
      </c>
      <c r="AD97" s="253">
        <f>'Daily Changes'!D93</f>
        <v>0</v>
      </c>
      <c r="AE97" s="253">
        <f>'Daily Changes'!E93*42</f>
        <v>0</v>
      </c>
      <c r="AF97" s="253">
        <f>'Daily Changes'!F93*42</f>
        <v>0</v>
      </c>
      <c r="AH97" s="27">
        <f t="shared" si="49"/>
        <v>0</v>
      </c>
      <c r="AI97" s="27">
        <f t="shared" si="50"/>
        <v>0</v>
      </c>
      <c r="AJ97" s="27">
        <f t="shared" si="51"/>
        <v>0</v>
      </c>
      <c r="AK97" s="27">
        <f t="shared" si="52"/>
        <v>0</v>
      </c>
      <c r="AL97" s="27">
        <f t="shared" si="53"/>
        <v>0</v>
      </c>
      <c r="AM97" s="27">
        <f t="shared" si="54"/>
        <v>0</v>
      </c>
      <c r="AN97" s="27">
        <f t="shared" si="55"/>
        <v>0</v>
      </c>
      <c r="AO97" s="27">
        <f t="shared" si="56"/>
        <v>0</v>
      </c>
      <c r="AP97" s="27">
        <f t="shared" si="57"/>
        <v>0</v>
      </c>
      <c r="AQ97" s="27">
        <f t="shared" si="58"/>
        <v>0</v>
      </c>
      <c r="AS97" s="27">
        <f t="shared" si="59"/>
        <v>0</v>
      </c>
      <c r="AT97" s="27">
        <f t="shared" si="60"/>
        <v>0</v>
      </c>
      <c r="AU97" s="27">
        <f t="shared" si="61"/>
        <v>0</v>
      </c>
      <c r="AV97" s="27">
        <f t="shared" si="62"/>
        <v>0</v>
      </c>
      <c r="AW97" s="27">
        <f t="shared" si="63"/>
        <v>0</v>
      </c>
      <c r="AX97" s="27">
        <f t="shared" si="64"/>
        <v>0</v>
      </c>
      <c r="AZ97" s="27">
        <f t="shared" si="65"/>
        <v>0</v>
      </c>
      <c r="BA97" s="27">
        <f t="shared" si="66"/>
        <v>0</v>
      </c>
      <c r="BB97" s="27">
        <f t="shared" si="67"/>
        <v>0</v>
      </c>
      <c r="BC97" s="27">
        <f t="shared" si="68"/>
        <v>0</v>
      </c>
      <c r="BD97" s="27">
        <f t="shared" si="69"/>
        <v>0</v>
      </c>
      <c r="BE97" s="27">
        <f t="shared" si="70"/>
        <v>0</v>
      </c>
      <c r="BG97" s="27">
        <f t="shared" si="48"/>
        <v>0</v>
      </c>
      <c r="BN97" s="1"/>
    </row>
    <row r="98" spans="1:66" x14ac:dyDescent="0.2">
      <c r="A98" s="184">
        <f>'Wti-Prior'!A111</f>
        <v>39692</v>
      </c>
      <c r="B98" s="27">
        <f>'WTI_I-Prior'!I111</f>
        <v>-9.9999999999999995E-8</v>
      </c>
      <c r="C98" s="27">
        <f>'WTI_I-Prior'!K111</f>
        <v>0</v>
      </c>
      <c r="D98" s="27">
        <f>'WTI_I-Prior'!L111</f>
        <v>0</v>
      </c>
      <c r="E98" s="27">
        <f>'WTI_I-Prior'!J111</f>
        <v>0</v>
      </c>
      <c r="F98" s="27"/>
      <c r="G98" s="27">
        <f>'WTI_I-Prior'!B111</f>
        <v>26.554599799999998</v>
      </c>
      <c r="H98" s="27">
        <f>'WTI_I-Prior'!D111</f>
        <v>0</v>
      </c>
      <c r="I98" s="272">
        <f>'WTI_I-Prior'!F111</f>
        <v>0</v>
      </c>
      <c r="J98" s="27">
        <f>'WTI_I-Prior'!E111</f>
        <v>0</v>
      </c>
      <c r="K98" s="27">
        <f>'WTI_I-Prior'!C111</f>
        <v>1.3088757</v>
      </c>
      <c r="L98" s="27"/>
      <c r="M98" s="27">
        <f>'WTI_II-Prior'!F111</f>
        <v>0</v>
      </c>
      <c r="N98" s="27">
        <f>'WTI_II-Prior'!G111</f>
        <v>0</v>
      </c>
      <c r="O98" s="27">
        <f>'WTI_II-Prior'!L111</f>
        <v>0</v>
      </c>
      <c r="P98" s="27">
        <f>'WTI_II-Prior'!J111</f>
        <v>0</v>
      </c>
      <c r="Q98" s="27">
        <f>'WTI_II-Prior'!B111</f>
        <v>0</v>
      </c>
      <c r="R98" s="27">
        <f>'WTI_II-Prior'!C111</f>
        <v>0</v>
      </c>
      <c r="T98" s="27">
        <f>'WTI_III-Prior'!H111</f>
        <v>0</v>
      </c>
      <c r="U98" s="27">
        <f>'WTI_III-Prior'!I111</f>
        <v>0</v>
      </c>
      <c r="V98" s="27">
        <f>'WTI_III-Prior'!J111</f>
        <v>0</v>
      </c>
      <c r="W98" s="27">
        <f>'WTI_III-Prior'!B111</f>
        <v>0</v>
      </c>
      <c r="X98" s="27">
        <f>'WTI_III-Prior'!C111</f>
        <v>0</v>
      </c>
      <c r="Y98" s="27">
        <f>'WTI_III-Prior'!D111</f>
        <v>0</v>
      </c>
      <c r="AA98" s="27">
        <f t="shared" si="47"/>
        <v>27.863475399999999</v>
      </c>
      <c r="AB98" s="253">
        <f>+'Daily Changes'!B94</f>
        <v>0</v>
      </c>
      <c r="AC98" s="253">
        <f>'Daily Changes'!G94</f>
        <v>0</v>
      </c>
      <c r="AD98" s="253">
        <f>'Daily Changes'!D94</f>
        <v>0</v>
      </c>
      <c r="AE98" s="253">
        <f>'Daily Changes'!E94*42</f>
        <v>0</v>
      </c>
      <c r="AF98" s="253">
        <f>'Daily Changes'!F94*42</f>
        <v>0</v>
      </c>
      <c r="AH98" s="27">
        <f t="shared" si="49"/>
        <v>0</v>
      </c>
      <c r="AI98" s="27">
        <f t="shared" si="50"/>
        <v>0</v>
      </c>
      <c r="AJ98" s="27">
        <f t="shared" si="51"/>
        <v>0</v>
      </c>
      <c r="AK98" s="27">
        <f t="shared" si="52"/>
        <v>0</v>
      </c>
      <c r="AL98" s="27">
        <f t="shared" si="53"/>
        <v>0</v>
      </c>
      <c r="AM98" s="27">
        <f t="shared" si="54"/>
        <v>0</v>
      </c>
      <c r="AN98" s="27">
        <f t="shared" si="55"/>
        <v>0</v>
      </c>
      <c r="AO98" s="27">
        <f t="shared" si="56"/>
        <v>0</v>
      </c>
      <c r="AP98" s="27">
        <f t="shared" si="57"/>
        <v>0</v>
      </c>
      <c r="AQ98" s="27">
        <f t="shared" si="58"/>
        <v>0</v>
      </c>
      <c r="AS98" s="27">
        <f t="shared" si="59"/>
        <v>0</v>
      </c>
      <c r="AT98" s="27">
        <f t="shared" si="60"/>
        <v>0</v>
      </c>
      <c r="AU98" s="27">
        <f t="shared" si="61"/>
        <v>0</v>
      </c>
      <c r="AV98" s="27">
        <f t="shared" si="62"/>
        <v>0</v>
      </c>
      <c r="AW98" s="27">
        <f t="shared" si="63"/>
        <v>0</v>
      </c>
      <c r="AX98" s="27">
        <f t="shared" si="64"/>
        <v>0</v>
      </c>
      <c r="AZ98" s="27">
        <f t="shared" si="65"/>
        <v>0</v>
      </c>
      <c r="BA98" s="27">
        <f t="shared" si="66"/>
        <v>0</v>
      </c>
      <c r="BB98" s="27">
        <f t="shared" si="67"/>
        <v>0</v>
      </c>
      <c r="BC98" s="27">
        <f t="shared" si="68"/>
        <v>0</v>
      </c>
      <c r="BD98" s="27">
        <f t="shared" si="69"/>
        <v>0</v>
      </c>
      <c r="BE98" s="27">
        <f t="shared" si="70"/>
        <v>0</v>
      </c>
      <c r="BG98" s="27">
        <f t="shared" si="48"/>
        <v>0</v>
      </c>
      <c r="BN98" s="1"/>
    </row>
    <row r="99" spans="1:66" x14ac:dyDescent="0.2">
      <c r="A99" s="184">
        <f>'Wti-Prior'!A112</f>
        <v>39722</v>
      </c>
      <c r="B99" s="27">
        <f>'WTI_I-Prior'!I112</f>
        <v>0</v>
      </c>
      <c r="C99" s="27">
        <f>'WTI_I-Prior'!K112</f>
        <v>0</v>
      </c>
      <c r="D99" s="27">
        <f>'WTI_I-Prior'!L112</f>
        <v>0</v>
      </c>
      <c r="E99" s="27">
        <f>'WTI_I-Prior'!J112</f>
        <v>0</v>
      </c>
      <c r="F99" s="27"/>
      <c r="G99" s="27">
        <f>'WTI_I-Prior'!B112</f>
        <v>30.401624999999999</v>
      </c>
      <c r="H99" s="27">
        <f>'WTI_I-Prior'!D112</f>
        <v>0</v>
      </c>
      <c r="I99" s="272">
        <f>'WTI_I-Prior'!F112</f>
        <v>0</v>
      </c>
      <c r="J99" s="27">
        <f>'WTI_I-Prior'!E112</f>
        <v>0</v>
      </c>
      <c r="K99" s="27">
        <f>'WTI_I-Prior'!C112</f>
        <v>1.3019456</v>
      </c>
      <c r="L99" s="27"/>
      <c r="M99" s="27">
        <f>'WTI_II-Prior'!F112</f>
        <v>0</v>
      </c>
      <c r="N99" s="27">
        <f>'WTI_II-Prior'!G112</f>
        <v>0</v>
      </c>
      <c r="O99" s="27">
        <f>'WTI_II-Prior'!L112</f>
        <v>0</v>
      </c>
      <c r="P99" s="27">
        <f>'WTI_II-Prior'!J112</f>
        <v>0</v>
      </c>
      <c r="Q99" s="27">
        <f>'WTI_II-Prior'!B112</f>
        <v>0</v>
      </c>
      <c r="R99" s="27">
        <f>'WTI_II-Prior'!C112</f>
        <v>0</v>
      </c>
      <c r="T99" s="27">
        <f>'WTI_III-Prior'!H112</f>
        <v>0</v>
      </c>
      <c r="U99" s="27">
        <f>'WTI_III-Prior'!I112</f>
        <v>0</v>
      </c>
      <c r="V99" s="27">
        <f>'WTI_III-Prior'!J112</f>
        <v>0</v>
      </c>
      <c r="W99" s="27">
        <f>'WTI_III-Prior'!B112</f>
        <v>0</v>
      </c>
      <c r="X99" s="27">
        <f>'WTI_III-Prior'!C112</f>
        <v>0</v>
      </c>
      <c r="Y99" s="27">
        <f>'WTI_III-Prior'!D112</f>
        <v>0</v>
      </c>
      <c r="AA99" s="27">
        <f t="shared" si="47"/>
        <v>31.703570599999999</v>
      </c>
      <c r="AB99" s="253">
        <f>+'Daily Changes'!B95</f>
        <v>0</v>
      </c>
      <c r="AC99" s="253">
        <f>'Daily Changes'!G95</f>
        <v>0</v>
      </c>
      <c r="AD99" s="253">
        <f>'Daily Changes'!D95</f>
        <v>0</v>
      </c>
      <c r="AE99" s="253">
        <f>'Daily Changes'!E95*42</f>
        <v>0</v>
      </c>
      <c r="AF99" s="253">
        <f>'Daily Changes'!F95*42</f>
        <v>0</v>
      </c>
      <c r="AH99" s="27">
        <f t="shared" si="49"/>
        <v>0</v>
      </c>
      <c r="AI99" s="27">
        <f t="shared" si="50"/>
        <v>0</v>
      </c>
      <c r="AJ99" s="27">
        <f t="shared" si="51"/>
        <v>0</v>
      </c>
      <c r="AK99" s="27">
        <f t="shared" si="52"/>
        <v>0</v>
      </c>
      <c r="AL99" s="27">
        <f t="shared" si="53"/>
        <v>0</v>
      </c>
      <c r="AM99" s="27">
        <f t="shared" si="54"/>
        <v>0</v>
      </c>
      <c r="AN99" s="27">
        <f t="shared" si="55"/>
        <v>0</v>
      </c>
      <c r="AO99" s="27">
        <f t="shared" si="56"/>
        <v>0</v>
      </c>
      <c r="AP99" s="27">
        <f t="shared" si="57"/>
        <v>0</v>
      </c>
      <c r="AQ99" s="27">
        <f t="shared" si="58"/>
        <v>0</v>
      </c>
      <c r="AS99" s="27">
        <f t="shared" si="59"/>
        <v>0</v>
      </c>
      <c r="AT99" s="27">
        <f t="shared" si="60"/>
        <v>0</v>
      </c>
      <c r="AU99" s="27">
        <f t="shared" si="61"/>
        <v>0</v>
      </c>
      <c r="AV99" s="27">
        <f t="shared" si="62"/>
        <v>0</v>
      </c>
      <c r="AW99" s="27">
        <f t="shared" si="63"/>
        <v>0</v>
      </c>
      <c r="AX99" s="27">
        <f t="shared" si="64"/>
        <v>0</v>
      </c>
      <c r="AZ99" s="27">
        <f t="shared" si="65"/>
        <v>0</v>
      </c>
      <c r="BA99" s="27">
        <f t="shared" si="66"/>
        <v>0</v>
      </c>
      <c r="BB99" s="27">
        <f t="shared" si="67"/>
        <v>0</v>
      </c>
      <c r="BC99" s="27">
        <f t="shared" si="68"/>
        <v>0</v>
      </c>
      <c r="BD99" s="27">
        <f t="shared" si="69"/>
        <v>0</v>
      </c>
      <c r="BE99" s="27">
        <f t="shared" si="70"/>
        <v>0</v>
      </c>
      <c r="BG99" s="27">
        <f t="shared" si="48"/>
        <v>0</v>
      </c>
      <c r="BN99" s="1"/>
    </row>
    <row r="100" spans="1:66" x14ac:dyDescent="0.2">
      <c r="A100" s="184">
        <f>'Wti-Prior'!A113</f>
        <v>39753</v>
      </c>
      <c r="B100" s="27">
        <f>'WTI_I-Prior'!I113</f>
        <v>-9.9999999999999995E-8</v>
      </c>
      <c r="C100" s="27">
        <f>'WTI_I-Prior'!K113</f>
        <v>0</v>
      </c>
      <c r="D100" s="27">
        <f>'WTI_I-Prior'!L113</f>
        <v>0</v>
      </c>
      <c r="E100" s="27">
        <f>'WTI_I-Prior'!J113</f>
        <v>0</v>
      </c>
      <c r="F100" s="27"/>
      <c r="G100" s="27">
        <f>'WTI_I-Prior'!B113</f>
        <v>30.936703099999999</v>
      </c>
      <c r="H100" s="27">
        <f>'WTI_I-Prior'!D113</f>
        <v>0</v>
      </c>
      <c r="I100" s="272">
        <f>'WTI_I-Prior'!F113</f>
        <v>0</v>
      </c>
      <c r="J100" s="27">
        <f>'WTI_I-Prior'!E113</f>
        <v>0</v>
      </c>
      <c r="K100" s="27">
        <f>'WTI_I-Prior'!C113</f>
        <v>1.2948062</v>
      </c>
      <c r="L100" s="27"/>
      <c r="M100" s="27">
        <f>'WTI_II-Prior'!F113</f>
        <v>0</v>
      </c>
      <c r="N100" s="27">
        <f>'WTI_II-Prior'!G113</f>
        <v>0</v>
      </c>
      <c r="O100" s="27">
        <f>'WTI_II-Prior'!L113</f>
        <v>0</v>
      </c>
      <c r="P100" s="27">
        <f>'WTI_II-Prior'!J113</f>
        <v>0</v>
      </c>
      <c r="Q100" s="27">
        <f>'WTI_II-Prior'!B113</f>
        <v>0</v>
      </c>
      <c r="R100" s="27">
        <f>'WTI_II-Prior'!C113</f>
        <v>0</v>
      </c>
      <c r="T100" s="27">
        <f>'WTI_III-Prior'!H113</f>
        <v>0</v>
      </c>
      <c r="U100" s="27">
        <f>'WTI_III-Prior'!I113</f>
        <v>0</v>
      </c>
      <c r="V100" s="27">
        <f>'WTI_III-Prior'!J113</f>
        <v>0</v>
      </c>
      <c r="W100" s="27">
        <f>'WTI_III-Prior'!B113</f>
        <v>0</v>
      </c>
      <c r="X100" s="27">
        <f>'WTI_III-Prior'!C113</f>
        <v>0</v>
      </c>
      <c r="Y100" s="27">
        <f>'WTI_III-Prior'!D113</f>
        <v>0</v>
      </c>
      <c r="AA100" s="27">
        <f t="shared" si="47"/>
        <v>32.231509199999998</v>
      </c>
      <c r="AB100" s="253">
        <f>+'Daily Changes'!B96</f>
        <v>0</v>
      </c>
      <c r="AC100" s="253">
        <f>'Daily Changes'!G96</f>
        <v>0</v>
      </c>
      <c r="AD100" s="253">
        <f>'Daily Changes'!D96</f>
        <v>0</v>
      </c>
      <c r="AE100" s="253">
        <f>'Daily Changes'!E96*42</f>
        <v>0</v>
      </c>
      <c r="AF100" s="253">
        <f>'Daily Changes'!F96*42</f>
        <v>0</v>
      </c>
      <c r="AH100" s="27">
        <f t="shared" si="49"/>
        <v>0</v>
      </c>
      <c r="AI100" s="27">
        <f t="shared" si="50"/>
        <v>0</v>
      </c>
      <c r="AJ100" s="27">
        <f t="shared" si="51"/>
        <v>0</v>
      </c>
      <c r="AK100" s="27">
        <f t="shared" si="52"/>
        <v>0</v>
      </c>
      <c r="AL100" s="27">
        <f t="shared" si="53"/>
        <v>0</v>
      </c>
      <c r="AM100" s="27">
        <f t="shared" si="54"/>
        <v>0</v>
      </c>
      <c r="AN100" s="27">
        <f t="shared" si="55"/>
        <v>0</v>
      </c>
      <c r="AO100" s="27">
        <f t="shared" si="56"/>
        <v>0</v>
      </c>
      <c r="AP100" s="27">
        <f t="shared" si="57"/>
        <v>0</v>
      </c>
      <c r="AQ100" s="27">
        <f t="shared" si="58"/>
        <v>0</v>
      </c>
      <c r="AS100" s="27">
        <f t="shared" si="59"/>
        <v>0</v>
      </c>
      <c r="AT100" s="27">
        <f t="shared" si="60"/>
        <v>0</v>
      </c>
      <c r="AU100" s="27">
        <f t="shared" si="61"/>
        <v>0</v>
      </c>
      <c r="AV100" s="27">
        <f t="shared" si="62"/>
        <v>0</v>
      </c>
      <c r="AW100" s="27">
        <f t="shared" si="63"/>
        <v>0</v>
      </c>
      <c r="AX100" s="27">
        <f t="shared" si="64"/>
        <v>0</v>
      </c>
      <c r="AZ100" s="27">
        <f t="shared" si="65"/>
        <v>0</v>
      </c>
      <c r="BA100" s="27">
        <f t="shared" si="66"/>
        <v>0</v>
      </c>
      <c r="BB100" s="27">
        <f t="shared" si="67"/>
        <v>0</v>
      </c>
      <c r="BC100" s="27">
        <f t="shared" si="68"/>
        <v>0</v>
      </c>
      <c r="BD100" s="27">
        <f t="shared" si="69"/>
        <v>0</v>
      </c>
      <c r="BE100" s="27">
        <f t="shared" si="70"/>
        <v>0</v>
      </c>
      <c r="BG100" s="27">
        <f t="shared" si="48"/>
        <v>0</v>
      </c>
      <c r="BN100" s="1"/>
    </row>
    <row r="101" spans="1:66" x14ac:dyDescent="0.2">
      <c r="A101" s="184">
        <f>'Wti-Prior'!A114</f>
        <v>39783</v>
      </c>
      <c r="B101" s="27">
        <f>'WTI_I-Prior'!I114</f>
        <v>-9.9999999999999995E-8</v>
      </c>
      <c r="C101" s="27">
        <f>'WTI_I-Prior'!K114</f>
        <v>0</v>
      </c>
      <c r="D101" s="27">
        <f>'WTI_I-Prior'!L114</f>
        <v>0</v>
      </c>
      <c r="E101" s="27">
        <f>'WTI_I-Prior'!J114</f>
        <v>0</v>
      </c>
      <c r="F101" s="27"/>
      <c r="G101" s="27">
        <f>'WTI_I-Prior'!B114</f>
        <v>25.883862400000002</v>
      </c>
      <c r="H101" s="27">
        <f>'WTI_I-Prior'!D114</f>
        <v>0</v>
      </c>
      <c r="I101" s="272">
        <f>'WTI_I-Prior'!F114</f>
        <v>0</v>
      </c>
      <c r="J101" s="27">
        <f>'WTI_I-Prior'!E114</f>
        <v>0</v>
      </c>
      <c r="K101" s="27">
        <f>'WTI_I-Prior'!C114</f>
        <v>1.2879182</v>
      </c>
      <c r="L101" s="27"/>
      <c r="M101" s="27">
        <f>'WTI_II-Prior'!F114</f>
        <v>0</v>
      </c>
      <c r="N101" s="27">
        <f>'WTI_II-Prior'!G114</f>
        <v>0</v>
      </c>
      <c r="O101" s="27">
        <f>'WTI_II-Prior'!L114</f>
        <v>0</v>
      </c>
      <c r="P101" s="27">
        <f>'WTI_II-Prior'!J114</f>
        <v>0</v>
      </c>
      <c r="Q101" s="27">
        <f>'WTI_II-Prior'!B114</f>
        <v>0</v>
      </c>
      <c r="R101" s="27">
        <f>'WTI_II-Prior'!C114</f>
        <v>0</v>
      </c>
      <c r="T101" s="27">
        <f>'WTI_III-Prior'!H114</f>
        <v>0</v>
      </c>
      <c r="U101" s="27">
        <f>'WTI_III-Prior'!I114</f>
        <v>0</v>
      </c>
      <c r="V101" s="27">
        <f>'WTI_III-Prior'!J114</f>
        <v>0</v>
      </c>
      <c r="W101" s="27">
        <f>'WTI_III-Prior'!B114</f>
        <v>0</v>
      </c>
      <c r="X101" s="27">
        <f>'WTI_III-Prior'!C114</f>
        <v>0</v>
      </c>
      <c r="Y101" s="27">
        <f>'WTI_III-Prior'!D114</f>
        <v>0</v>
      </c>
      <c r="AA101" s="27">
        <f t="shared" si="47"/>
        <v>27.171780500000001</v>
      </c>
      <c r="AB101" s="253">
        <f>+'Daily Changes'!B97</f>
        <v>0</v>
      </c>
      <c r="AC101" s="253">
        <f>'Daily Changes'!G97</f>
        <v>0</v>
      </c>
      <c r="AD101" s="253">
        <f>'Daily Changes'!D97</f>
        <v>0</v>
      </c>
      <c r="AE101" s="253">
        <f>'Daily Changes'!E97*42</f>
        <v>0</v>
      </c>
      <c r="AF101" s="253">
        <f>'Daily Changes'!F97*42</f>
        <v>0</v>
      </c>
      <c r="AH101" s="27">
        <f t="shared" si="49"/>
        <v>0</v>
      </c>
      <c r="AI101" s="27">
        <f t="shared" si="50"/>
        <v>0</v>
      </c>
      <c r="AJ101" s="27">
        <f t="shared" si="51"/>
        <v>0</v>
      </c>
      <c r="AK101" s="27">
        <f t="shared" si="52"/>
        <v>0</v>
      </c>
      <c r="AL101" s="27">
        <f t="shared" si="53"/>
        <v>0</v>
      </c>
      <c r="AM101" s="27">
        <f t="shared" si="54"/>
        <v>0</v>
      </c>
      <c r="AN101" s="27">
        <f t="shared" si="55"/>
        <v>0</v>
      </c>
      <c r="AO101" s="27">
        <f t="shared" si="56"/>
        <v>0</v>
      </c>
      <c r="AP101" s="27">
        <f t="shared" si="57"/>
        <v>0</v>
      </c>
      <c r="AQ101" s="27">
        <f t="shared" si="58"/>
        <v>0</v>
      </c>
      <c r="AS101" s="27">
        <f t="shared" si="59"/>
        <v>0</v>
      </c>
      <c r="AT101" s="27">
        <f t="shared" si="60"/>
        <v>0</v>
      </c>
      <c r="AU101" s="27">
        <f t="shared" si="61"/>
        <v>0</v>
      </c>
      <c r="AV101" s="27">
        <f t="shared" si="62"/>
        <v>0</v>
      </c>
      <c r="AW101" s="27">
        <f t="shared" si="63"/>
        <v>0</v>
      </c>
      <c r="AX101" s="27">
        <f t="shared" si="64"/>
        <v>0</v>
      </c>
      <c r="AZ101" s="27">
        <f t="shared" si="65"/>
        <v>0</v>
      </c>
      <c r="BA101" s="27">
        <f t="shared" si="66"/>
        <v>0</v>
      </c>
      <c r="BB101" s="27">
        <f t="shared" si="67"/>
        <v>0</v>
      </c>
      <c r="BC101" s="27">
        <f t="shared" si="68"/>
        <v>0</v>
      </c>
      <c r="BD101" s="27">
        <f t="shared" si="69"/>
        <v>0</v>
      </c>
      <c r="BE101" s="27">
        <f t="shared" si="70"/>
        <v>0</v>
      </c>
      <c r="BG101" s="27">
        <f t="shared" si="48"/>
        <v>0</v>
      </c>
      <c r="BN101" s="1"/>
    </row>
    <row r="102" spans="1:66" x14ac:dyDescent="0.2">
      <c r="A102" s="184">
        <f>'Wti-Prior'!A115</f>
        <v>39814</v>
      </c>
      <c r="B102" s="27">
        <f>'WTI_I-Prior'!I115</f>
        <v>-9.9999999999999995E-8</v>
      </c>
      <c r="C102" s="27">
        <f>'WTI_I-Prior'!K115</f>
        <v>0</v>
      </c>
      <c r="D102" s="27">
        <f>'WTI_I-Prior'!L115</f>
        <v>0</v>
      </c>
      <c r="E102" s="27">
        <f>'WTI_I-Prior'!J115</f>
        <v>0</v>
      </c>
      <c r="F102" s="27"/>
      <c r="G102" s="27">
        <f>'WTI_I-Prior'!B115</f>
        <v>28.910218199999999</v>
      </c>
      <c r="H102" s="27">
        <f>'WTI_I-Prior'!D115</f>
        <v>0</v>
      </c>
      <c r="I102" s="272">
        <f>'WTI_I-Prior'!F115</f>
        <v>0</v>
      </c>
      <c r="J102" s="27">
        <f>'WTI_I-Prior'!E115</f>
        <v>0</v>
      </c>
      <c r="K102" s="27">
        <f>'WTI_I-Prior'!C115</f>
        <v>0</v>
      </c>
      <c r="L102" s="27"/>
      <c r="M102" s="27">
        <f>'WTI_II-Prior'!F115</f>
        <v>0</v>
      </c>
      <c r="N102" s="27">
        <f>'WTI_II-Prior'!G115</f>
        <v>0</v>
      </c>
      <c r="O102" s="27">
        <f>'WTI_II-Prior'!L115</f>
        <v>0</v>
      </c>
      <c r="P102" s="27">
        <f>'WTI_II-Prior'!J115</f>
        <v>0</v>
      </c>
      <c r="Q102" s="27">
        <f>'WTI_II-Prior'!B115</f>
        <v>0</v>
      </c>
      <c r="R102" s="27">
        <f>'WTI_II-Prior'!C115</f>
        <v>0</v>
      </c>
      <c r="T102" s="27">
        <f>'WTI_III-Prior'!H115</f>
        <v>0</v>
      </c>
      <c r="U102" s="27">
        <f>'WTI_III-Prior'!I115</f>
        <v>0</v>
      </c>
      <c r="V102" s="27">
        <f>'WTI_III-Prior'!J115</f>
        <v>0</v>
      </c>
      <c r="W102" s="27">
        <f>'WTI_III-Prior'!B115</f>
        <v>0</v>
      </c>
      <c r="X102" s="27">
        <f>'WTI_III-Prior'!C115</f>
        <v>0</v>
      </c>
      <c r="Y102" s="27">
        <f>'WTI_III-Prior'!D115</f>
        <v>0</v>
      </c>
      <c r="AA102" s="27">
        <f t="shared" si="47"/>
        <v>28.910218099999998</v>
      </c>
      <c r="AB102" s="253">
        <f>+'Daily Changes'!B98</f>
        <v>0</v>
      </c>
      <c r="AC102" s="253">
        <f>'Daily Changes'!G98</f>
        <v>0</v>
      </c>
      <c r="AD102" s="253">
        <f>'Daily Changes'!D98</f>
        <v>0</v>
      </c>
      <c r="AE102" s="253">
        <f>'Daily Changes'!E98*42</f>
        <v>0</v>
      </c>
      <c r="AF102" s="253">
        <f>'Daily Changes'!F98*42</f>
        <v>0</v>
      </c>
      <c r="AH102" s="27">
        <f t="shared" si="49"/>
        <v>0</v>
      </c>
      <c r="AI102" s="27">
        <f t="shared" si="50"/>
        <v>0</v>
      </c>
      <c r="AJ102" s="27">
        <f t="shared" si="51"/>
        <v>0</v>
      </c>
      <c r="AK102" s="27">
        <f t="shared" si="52"/>
        <v>0</v>
      </c>
      <c r="AL102" s="27">
        <f t="shared" si="53"/>
        <v>0</v>
      </c>
      <c r="AM102" s="27">
        <f t="shared" si="54"/>
        <v>0</v>
      </c>
      <c r="AN102" s="27">
        <f t="shared" si="55"/>
        <v>0</v>
      </c>
      <c r="AO102" s="27">
        <f t="shared" si="56"/>
        <v>0</v>
      </c>
      <c r="AP102" s="27">
        <f t="shared" si="57"/>
        <v>0</v>
      </c>
      <c r="AQ102" s="27">
        <f t="shared" si="58"/>
        <v>0</v>
      </c>
      <c r="AS102" s="27">
        <f t="shared" si="59"/>
        <v>0</v>
      </c>
      <c r="AT102" s="27">
        <f t="shared" si="60"/>
        <v>0</v>
      </c>
      <c r="AU102" s="27">
        <f t="shared" si="61"/>
        <v>0</v>
      </c>
      <c r="AV102" s="27">
        <f t="shared" si="62"/>
        <v>0</v>
      </c>
      <c r="AW102" s="27">
        <f t="shared" si="63"/>
        <v>0</v>
      </c>
      <c r="AX102" s="27">
        <f t="shared" si="64"/>
        <v>0</v>
      </c>
      <c r="AZ102" s="27">
        <f t="shared" si="65"/>
        <v>0</v>
      </c>
      <c r="BA102" s="27">
        <f t="shared" si="66"/>
        <v>0</v>
      </c>
      <c r="BB102" s="27">
        <f t="shared" si="67"/>
        <v>0</v>
      </c>
      <c r="BC102" s="27">
        <f t="shared" si="68"/>
        <v>0</v>
      </c>
      <c r="BD102" s="27">
        <f t="shared" si="69"/>
        <v>0</v>
      </c>
      <c r="BE102" s="27">
        <f t="shared" si="70"/>
        <v>0</v>
      </c>
      <c r="BG102" s="27">
        <f t="shared" si="48"/>
        <v>0</v>
      </c>
      <c r="BN102" s="1"/>
    </row>
    <row r="103" spans="1:66" x14ac:dyDescent="0.2">
      <c r="A103" s="184">
        <f>'Wti-Prior'!A116</f>
        <v>39845</v>
      </c>
      <c r="B103" s="27">
        <f>'WTI_I-Prior'!I116</f>
        <v>-9.9999999999999995E-8</v>
      </c>
      <c r="C103" s="27">
        <f>'WTI_I-Prior'!K116</f>
        <v>0</v>
      </c>
      <c r="D103" s="27">
        <f>'WTI_I-Prior'!L116</f>
        <v>0</v>
      </c>
      <c r="E103" s="27">
        <f>'WTI_I-Prior'!J116</f>
        <v>0</v>
      </c>
      <c r="F103" s="27"/>
      <c r="G103" s="27">
        <f>'WTI_I-Prior'!B116</f>
        <v>26.900435699999999</v>
      </c>
      <c r="H103" s="27">
        <f>'WTI_I-Prior'!D116</f>
        <v>0</v>
      </c>
      <c r="I103" s="272">
        <f>'WTI_I-Prior'!F116</f>
        <v>0</v>
      </c>
      <c r="J103" s="27">
        <f>'WTI_I-Prior'!E116</f>
        <v>0</v>
      </c>
      <c r="K103" s="27">
        <f>'WTI_I-Prior'!C116</f>
        <v>0</v>
      </c>
      <c r="L103" s="27"/>
      <c r="M103" s="27">
        <f>'WTI_II-Prior'!F116</f>
        <v>0</v>
      </c>
      <c r="N103" s="27">
        <f>'WTI_II-Prior'!G116</f>
        <v>0</v>
      </c>
      <c r="O103" s="27">
        <f>'WTI_II-Prior'!L116</f>
        <v>0</v>
      </c>
      <c r="P103" s="27">
        <f>'WTI_II-Prior'!J116</f>
        <v>0</v>
      </c>
      <c r="Q103" s="27">
        <f>'WTI_II-Prior'!B116</f>
        <v>0</v>
      </c>
      <c r="R103" s="27">
        <f>'WTI_II-Prior'!C116</f>
        <v>0</v>
      </c>
      <c r="T103" s="27">
        <f>'WTI_III-Prior'!H116</f>
        <v>0</v>
      </c>
      <c r="U103" s="27">
        <f>'WTI_III-Prior'!I116</f>
        <v>0</v>
      </c>
      <c r="V103" s="27">
        <f>'WTI_III-Prior'!J116</f>
        <v>0</v>
      </c>
      <c r="W103" s="27">
        <f>'WTI_III-Prior'!B116</f>
        <v>0</v>
      </c>
      <c r="X103" s="27">
        <f>'WTI_III-Prior'!C116</f>
        <v>0</v>
      </c>
      <c r="Y103" s="27">
        <f>'WTI_III-Prior'!D116</f>
        <v>0</v>
      </c>
      <c r="AA103" s="27">
        <f t="shared" si="47"/>
        <v>26.900435599999998</v>
      </c>
      <c r="AB103" s="253">
        <f>+'Daily Changes'!B99</f>
        <v>0</v>
      </c>
      <c r="AC103" s="253">
        <f>'Daily Changes'!G99</f>
        <v>0</v>
      </c>
      <c r="AD103" s="253">
        <f>'Daily Changes'!D99</f>
        <v>0</v>
      </c>
      <c r="AE103" s="253">
        <f>'Daily Changes'!E99*42</f>
        <v>0</v>
      </c>
      <c r="AF103" s="253">
        <f>'Daily Changes'!F99*42</f>
        <v>0</v>
      </c>
      <c r="AH103" s="27">
        <f t="shared" ref="AH103:AH127" si="71">$AB103*B103*1000</f>
        <v>0</v>
      </c>
      <c r="AI103" s="27">
        <f t="shared" ref="AI103:AI127" si="72">$AB103*C103*1000</f>
        <v>0</v>
      </c>
      <c r="AJ103" s="27">
        <f t="shared" ref="AJ103:AJ127" si="73">$AB103*D103*1000</f>
        <v>0</v>
      </c>
      <c r="AK103" s="27">
        <f t="shared" ref="AK103:AK127" si="74">$AB103*E103*1000</f>
        <v>0</v>
      </c>
      <c r="AL103" s="27">
        <f t="shared" ref="AL103:AL127" si="75">$AC103*F103*1000</f>
        <v>0</v>
      </c>
      <c r="AM103" s="27">
        <f t="shared" ref="AM103:AM127" si="76">G103*$AD103*1000</f>
        <v>0</v>
      </c>
      <c r="AN103" s="27">
        <f t="shared" ref="AN103:AN127" si="77">H103*$AD103*1000</f>
        <v>0</v>
      </c>
      <c r="AO103" s="27">
        <f t="shared" ref="AO103:AO127" si="78">I103*$AD103*1000</f>
        <v>0</v>
      </c>
      <c r="AP103" s="27">
        <f t="shared" ref="AP103:AP127" si="79">J103*$AD103*1000</f>
        <v>0</v>
      </c>
      <c r="AQ103" s="27">
        <f t="shared" ref="AQ103:AQ127" si="80">K103*$AD103*1000</f>
        <v>0</v>
      </c>
      <c r="AS103" s="27">
        <f t="shared" ref="AS103:AS127" si="81">M103*AB103*1000</f>
        <v>0</v>
      </c>
      <c r="AT103" s="27">
        <f t="shared" ref="AT103:AT127" si="82">N103*AB103*1000</f>
        <v>0</v>
      </c>
      <c r="AU103" s="27">
        <f t="shared" ref="AU103:AU127" si="83">O103*AE103*1000</f>
        <v>0</v>
      </c>
      <c r="AV103" s="27">
        <f t="shared" ref="AV103:AV127" si="84">P103*AF103*1000</f>
        <v>0</v>
      </c>
      <c r="AW103" s="27">
        <f t="shared" ref="AW103:AW127" si="85">Q103*AD103*1000</f>
        <v>0</v>
      </c>
      <c r="AX103" s="27">
        <f t="shared" ref="AX103:AX127" si="86">R103*AD103*1000</f>
        <v>0</v>
      </c>
      <c r="AZ103" s="27">
        <f t="shared" ref="AZ103:AZ127" si="87">T103*AB103*1000</f>
        <v>0</v>
      </c>
      <c r="BA103" s="27">
        <f t="shared" ref="BA103:BA127" si="88">U103*AB103*1000</f>
        <v>0</v>
      </c>
      <c r="BB103" s="27">
        <f t="shared" ref="BB103:BB127" si="89">V103*AB103*1000</f>
        <v>0</v>
      </c>
      <c r="BC103" s="27">
        <f t="shared" ref="BC103:BC127" si="90">W103*AD103*1000</f>
        <v>0</v>
      </c>
      <c r="BD103" s="27">
        <f t="shared" ref="BD103:BD127" si="91">X103*AD103*1000</f>
        <v>0</v>
      </c>
      <c r="BE103" s="27">
        <f t="shared" ref="BE103:BE127" si="92">Y103*AD103*1000</f>
        <v>0</v>
      </c>
      <c r="BG103" s="27">
        <f t="shared" si="48"/>
        <v>0</v>
      </c>
      <c r="BN103" s="1"/>
    </row>
    <row r="104" spans="1:66" x14ac:dyDescent="0.2">
      <c r="A104" s="184">
        <f>'Wti-Prior'!A117</f>
        <v>39873</v>
      </c>
      <c r="B104" s="27">
        <f>'WTI_I-Prior'!I117</f>
        <v>0</v>
      </c>
      <c r="C104" s="27">
        <f>'WTI_I-Prior'!K117</f>
        <v>0</v>
      </c>
      <c r="D104" s="27">
        <f>'WTI_I-Prior'!L117</f>
        <v>0</v>
      </c>
      <c r="E104" s="27">
        <f>'WTI_I-Prior'!J117</f>
        <v>0</v>
      </c>
      <c r="F104" s="27"/>
      <c r="G104" s="27">
        <f>'WTI_I-Prior'!B117</f>
        <v>31.2314966</v>
      </c>
      <c r="H104" s="27">
        <f>'WTI_I-Prior'!D117</f>
        <v>0</v>
      </c>
      <c r="I104" s="272">
        <f>'WTI_I-Prior'!F117</f>
        <v>0</v>
      </c>
      <c r="J104" s="27">
        <f>'WTI_I-Prior'!E117</f>
        <v>0</v>
      </c>
      <c r="K104" s="27">
        <f>'WTI_I-Prior'!C117</f>
        <v>0</v>
      </c>
      <c r="L104" s="27"/>
      <c r="M104" s="27">
        <f>'WTI_II-Prior'!F117</f>
        <v>0</v>
      </c>
      <c r="N104" s="27">
        <f>'WTI_II-Prior'!G117</f>
        <v>0</v>
      </c>
      <c r="O104" s="27">
        <f>'WTI_II-Prior'!L117</f>
        <v>0</v>
      </c>
      <c r="P104" s="27">
        <f>'WTI_II-Prior'!J117</f>
        <v>0</v>
      </c>
      <c r="Q104" s="27">
        <f>'WTI_II-Prior'!B117</f>
        <v>0</v>
      </c>
      <c r="R104" s="27">
        <f>'WTI_II-Prior'!C117</f>
        <v>0</v>
      </c>
      <c r="T104" s="27">
        <f>'WTI_III-Prior'!H117</f>
        <v>0</v>
      </c>
      <c r="U104" s="27">
        <f>'WTI_III-Prior'!I117</f>
        <v>0</v>
      </c>
      <c r="V104" s="27">
        <f>'WTI_III-Prior'!J117</f>
        <v>0</v>
      </c>
      <c r="W104" s="27">
        <f>'WTI_III-Prior'!B117</f>
        <v>0</v>
      </c>
      <c r="X104" s="27">
        <f>'WTI_III-Prior'!C117</f>
        <v>0</v>
      </c>
      <c r="Y104" s="27">
        <f>'WTI_III-Prior'!D117</f>
        <v>0</v>
      </c>
      <c r="AA104" s="27">
        <f t="shared" si="47"/>
        <v>31.2314966</v>
      </c>
      <c r="AB104" s="253">
        <f>+'Daily Changes'!B100</f>
        <v>0</v>
      </c>
      <c r="AC104" s="253">
        <f>'Daily Changes'!G100</f>
        <v>0</v>
      </c>
      <c r="AD104" s="253">
        <f>'Daily Changes'!D100</f>
        <v>0</v>
      </c>
      <c r="AE104" s="253">
        <f>'Daily Changes'!E100*42</f>
        <v>0</v>
      </c>
      <c r="AF104" s="253">
        <f>'Daily Changes'!F100*42</f>
        <v>0</v>
      </c>
      <c r="AH104" s="27">
        <f t="shared" si="71"/>
        <v>0</v>
      </c>
      <c r="AI104" s="27">
        <f t="shared" si="72"/>
        <v>0</v>
      </c>
      <c r="AJ104" s="27">
        <f t="shared" si="73"/>
        <v>0</v>
      </c>
      <c r="AK104" s="27">
        <f t="shared" si="74"/>
        <v>0</v>
      </c>
      <c r="AL104" s="27">
        <f t="shared" si="75"/>
        <v>0</v>
      </c>
      <c r="AM104" s="27">
        <f t="shared" si="76"/>
        <v>0</v>
      </c>
      <c r="AN104" s="27">
        <f t="shared" si="77"/>
        <v>0</v>
      </c>
      <c r="AO104" s="27">
        <f t="shared" si="78"/>
        <v>0</v>
      </c>
      <c r="AP104" s="27">
        <f t="shared" si="79"/>
        <v>0</v>
      </c>
      <c r="AQ104" s="27">
        <f t="shared" si="80"/>
        <v>0</v>
      </c>
      <c r="AS104" s="27">
        <f t="shared" si="81"/>
        <v>0</v>
      </c>
      <c r="AT104" s="27">
        <f t="shared" si="82"/>
        <v>0</v>
      </c>
      <c r="AU104" s="27">
        <f t="shared" si="83"/>
        <v>0</v>
      </c>
      <c r="AV104" s="27">
        <f t="shared" si="84"/>
        <v>0</v>
      </c>
      <c r="AW104" s="27">
        <f t="shared" si="85"/>
        <v>0</v>
      </c>
      <c r="AX104" s="27">
        <f t="shared" si="86"/>
        <v>0</v>
      </c>
      <c r="AZ104" s="27">
        <f t="shared" si="87"/>
        <v>0</v>
      </c>
      <c r="BA104" s="27">
        <f t="shared" si="88"/>
        <v>0</v>
      </c>
      <c r="BB104" s="27">
        <f t="shared" si="89"/>
        <v>0</v>
      </c>
      <c r="BC104" s="27">
        <f t="shared" si="90"/>
        <v>0</v>
      </c>
      <c r="BD104" s="27">
        <f t="shared" si="91"/>
        <v>0</v>
      </c>
      <c r="BE104" s="27">
        <f t="shared" si="92"/>
        <v>0</v>
      </c>
      <c r="BG104" s="27">
        <f t="shared" si="48"/>
        <v>0</v>
      </c>
      <c r="BN104" s="1"/>
    </row>
    <row r="105" spans="1:66" x14ac:dyDescent="0.2">
      <c r="A105" s="184">
        <f>'Wti-Prior'!A118</f>
        <v>39904</v>
      </c>
      <c r="B105" s="27">
        <f>'WTI_I-Prior'!I118</f>
        <v>0</v>
      </c>
      <c r="C105" s="27">
        <f>'WTI_I-Prior'!K118</f>
        <v>0</v>
      </c>
      <c r="D105" s="27">
        <f>'WTI_I-Prior'!L118</f>
        <v>0</v>
      </c>
      <c r="E105" s="27">
        <f>'WTI_I-Prior'!J118</f>
        <v>0</v>
      </c>
      <c r="F105" s="27"/>
      <c r="G105" s="27">
        <f>'WTI_I-Prior'!B118</f>
        <v>34.6618803</v>
      </c>
      <c r="H105" s="27">
        <f>'WTI_I-Prior'!D118</f>
        <v>0</v>
      </c>
      <c r="I105" s="272">
        <f>'WTI_I-Prior'!F118</f>
        <v>0</v>
      </c>
      <c r="J105" s="27">
        <f>'WTI_I-Prior'!E118</f>
        <v>0</v>
      </c>
      <c r="K105" s="27">
        <f>'WTI_I-Prior'!C118</f>
        <v>0</v>
      </c>
      <c r="L105" s="27"/>
      <c r="M105" s="27">
        <f>'WTI_II-Prior'!F118</f>
        <v>0</v>
      </c>
      <c r="N105" s="27">
        <f>'WTI_II-Prior'!G118</f>
        <v>0</v>
      </c>
      <c r="O105" s="27">
        <f>'WTI_II-Prior'!L118</f>
        <v>0</v>
      </c>
      <c r="P105" s="27">
        <f>'WTI_II-Prior'!J118</f>
        <v>0</v>
      </c>
      <c r="Q105" s="27">
        <f>'WTI_II-Prior'!B118</f>
        <v>0</v>
      </c>
      <c r="R105" s="27">
        <f>'WTI_II-Prior'!C118</f>
        <v>0</v>
      </c>
      <c r="T105" s="27">
        <f>'WTI_III-Prior'!H118</f>
        <v>0</v>
      </c>
      <c r="U105" s="27">
        <f>'WTI_III-Prior'!I118</f>
        <v>0</v>
      </c>
      <c r="V105" s="27">
        <f>'WTI_III-Prior'!J118</f>
        <v>0</v>
      </c>
      <c r="W105" s="27">
        <f>'WTI_III-Prior'!B118</f>
        <v>0</v>
      </c>
      <c r="X105" s="27">
        <f>'WTI_III-Prior'!C118</f>
        <v>0</v>
      </c>
      <c r="Y105" s="27">
        <f>'WTI_III-Prior'!D118</f>
        <v>0</v>
      </c>
      <c r="AA105" s="27">
        <f t="shared" si="47"/>
        <v>34.6618803</v>
      </c>
      <c r="AB105" s="253">
        <f>+'Daily Changes'!B101</f>
        <v>0</v>
      </c>
      <c r="AC105" s="253">
        <f>'Daily Changes'!G101</f>
        <v>0</v>
      </c>
      <c r="AD105" s="253">
        <f>'Daily Changes'!D101</f>
        <v>0</v>
      </c>
      <c r="AE105" s="253">
        <f>'Daily Changes'!E101*42</f>
        <v>0</v>
      </c>
      <c r="AF105" s="253">
        <f>'Daily Changes'!F101*42</f>
        <v>0</v>
      </c>
      <c r="AH105" s="27">
        <f t="shared" si="71"/>
        <v>0</v>
      </c>
      <c r="AI105" s="27">
        <f t="shared" si="72"/>
        <v>0</v>
      </c>
      <c r="AJ105" s="27">
        <f t="shared" si="73"/>
        <v>0</v>
      </c>
      <c r="AK105" s="27">
        <f t="shared" si="74"/>
        <v>0</v>
      </c>
      <c r="AL105" s="27">
        <f t="shared" si="75"/>
        <v>0</v>
      </c>
      <c r="AM105" s="27">
        <f t="shared" si="76"/>
        <v>0</v>
      </c>
      <c r="AN105" s="27">
        <f t="shared" si="77"/>
        <v>0</v>
      </c>
      <c r="AO105" s="27">
        <f t="shared" si="78"/>
        <v>0</v>
      </c>
      <c r="AP105" s="27">
        <f t="shared" si="79"/>
        <v>0</v>
      </c>
      <c r="AQ105" s="27">
        <f t="shared" si="80"/>
        <v>0</v>
      </c>
      <c r="AS105" s="27">
        <f t="shared" si="81"/>
        <v>0</v>
      </c>
      <c r="AT105" s="27">
        <f t="shared" si="82"/>
        <v>0</v>
      </c>
      <c r="AU105" s="27">
        <f t="shared" si="83"/>
        <v>0</v>
      </c>
      <c r="AV105" s="27">
        <f t="shared" si="84"/>
        <v>0</v>
      </c>
      <c r="AW105" s="27">
        <f t="shared" si="85"/>
        <v>0</v>
      </c>
      <c r="AX105" s="27">
        <f t="shared" si="86"/>
        <v>0</v>
      </c>
      <c r="AZ105" s="27">
        <f t="shared" si="87"/>
        <v>0</v>
      </c>
      <c r="BA105" s="27">
        <f t="shared" si="88"/>
        <v>0</v>
      </c>
      <c r="BB105" s="27">
        <f t="shared" si="89"/>
        <v>0</v>
      </c>
      <c r="BC105" s="27">
        <f t="shared" si="90"/>
        <v>0</v>
      </c>
      <c r="BD105" s="27">
        <f t="shared" si="91"/>
        <v>0</v>
      </c>
      <c r="BE105" s="27">
        <f t="shared" si="92"/>
        <v>0</v>
      </c>
      <c r="BG105" s="27">
        <f t="shared" si="48"/>
        <v>0</v>
      </c>
      <c r="BN105" s="1"/>
    </row>
    <row r="106" spans="1:66" x14ac:dyDescent="0.2">
      <c r="A106" s="184">
        <f>'Wti-Prior'!A119</f>
        <v>39934</v>
      </c>
      <c r="B106" s="27">
        <f>'WTI_I-Prior'!I119</f>
        <v>0</v>
      </c>
      <c r="C106" s="27">
        <f>'WTI_I-Prior'!K119</f>
        <v>0</v>
      </c>
      <c r="D106" s="27">
        <f>'WTI_I-Prior'!L119</f>
        <v>0</v>
      </c>
      <c r="E106" s="27">
        <f>'WTI_I-Prior'!J119</f>
        <v>0</v>
      </c>
      <c r="F106" s="27"/>
      <c r="G106" s="27">
        <f>'WTI_I-Prior'!B119</f>
        <v>28.428119599999999</v>
      </c>
      <c r="H106" s="27">
        <f>'WTI_I-Prior'!D119</f>
        <v>0</v>
      </c>
      <c r="I106" s="272">
        <f>'WTI_I-Prior'!F119</f>
        <v>0</v>
      </c>
      <c r="J106" s="27">
        <f>'WTI_I-Prior'!E119</f>
        <v>0</v>
      </c>
      <c r="K106" s="27">
        <f>'WTI_I-Prior'!C119</f>
        <v>0</v>
      </c>
      <c r="L106" s="27"/>
      <c r="M106" s="27">
        <f>'WTI_II-Prior'!F119</f>
        <v>0</v>
      </c>
      <c r="N106" s="27">
        <f>'WTI_II-Prior'!G119</f>
        <v>0</v>
      </c>
      <c r="O106" s="27">
        <f>'WTI_II-Prior'!L119</f>
        <v>0</v>
      </c>
      <c r="P106" s="27">
        <f>'WTI_II-Prior'!J119</f>
        <v>0</v>
      </c>
      <c r="Q106" s="27">
        <f>'WTI_II-Prior'!B119</f>
        <v>0</v>
      </c>
      <c r="R106" s="27">
        <f>'WTI_II-Prior'!C119</f>
        <v>0</v>
      </c>
      <c r="T106" s="27">
        <f>'WTI_III-Prior'!H119</f>
        <v>0</v>
      </c>
      <c r="U106" s="27">
        <f>'WTI_III-Prior'!I119</f>
        <v>0</v>
      </c>
      <c r="V106" s="27">
        <f>'WTI_III-Prior'!J119</f>
        <v>0</v>
      </c>
      <c r="W106" s="27">
        <f>'WTI_III-Prior'!B119</f>
        <v>0</v>
      </c>
      <c r="X106" s="27">
        <f>'WTI_III-Prior'!C119</f>
        <v>0</v>
      </c>
      <c r="Y106" s="27">
        <f>'WTI_III-Prior'!D119</f>
        <v>0</v>
      </c>
      <c r="AA106" s="27">
        <f t="shared" si="47"/>
        <v>28.428119599999999</v>
      </c>
      <c r="AB106" s="253">
        <f>+'Daily Changes'!B102</f>
        <v>0</v>
      </c>
      <c r="AC106" s="253">
        <f>'Daily Changes'!G102</f>
        <v>0</v>
      </c>
      <c r="AD106" s="253">
        <f>'Daily Changes'!D102</f>
        <v>0</v>
      </c>
      <c r="AE106" s="253">
        <f>'Daily Changes'!E102*42</f>
        <v>0</v>
      </c>
      <c r="AF106" s="253">
        <f>'Daily Changes'!F102*42</f>
        <v>0</v>
      </c>
      <c r="AH106" s="27">
        <f t="shared" si="71"/>
        <v>0</v>
      </c>
      <c r="AI106" s="27">
        <f t="shared" si="72"/>
        <v>0</v>
      </c>
      <c r="AJ106" s="27">
        <f t="shared" si="73"/>
        <v>0</v>
      </c>
      <c r="AK106" s="27">
        <f t="shared" si="74"/>
        <v>0</v>
      </c>
      <c r="AL106" s="27">
        <f t="shared" si="75"/>
        <v>0</v>
      </c>
      <c r="AM106" s="27">
        <f t="shared" si="76"/>
        <v>0</v>
      </c>
      <c r="AN106" s="27">
        <f t="shared" si="77"/>
        <v>0</v>
      </c>
      <c r="AO106" s="27">
        <f t="shared" si="78"/>
        <v>0</v>
      </c>
      <c r="AP106" s="27">
        <f t="shared" si="79"/>
        <v>0</v>
      </c>
      <c r="AQ106" s="27">
        <f t="shared" si="80"/>
        <v>0</v>
      </c>
      <c r="AS106" s="27">
        <f t="shared" si="81"/>
        <v>0</v>
      </c>
      <c r="AT106" s="27">
        <f t="shared" si="82"/>
        <v>0</v>
      </c>
      <c r="AU106" s="27">
        <f t="shared" si="83"/>
        <v>0</v>
      </c>
      <c r="AV106" s="27">
        <f t="shared" si="84"/>
        <v>0</v>
      </c>
      <c r="AW106" s="27">
        <f t="shared" si="85"/>
        <v>0</v>
      </c>
      <c r="AX106" s="27">
        <f t="shared" si="86"/>
        <v>0</v>
      </c>
      <c r="AZ106" s="27">
        <f t="shared" si="87"/>
        <v>0</v>
      </c>
      <c r="BA106" s="27">
        <f t="shared" si="88"/>
        <v>0</v>
      </c>
      <c r="BB106" s="27">
        <f t="shared" si="89"/>
        <v>0</v>
      </c>
      <c r="BC106" s="27">
        <f t="shared" si="90"/>
        <v>0</v>
      </c>
      <c r="BD106" s="27">
        <f t="shared" si="91"/>
        <v>0</v>
      </c>
      <c r="BE106" s="27">
        <f t="shared" si="92"/>
        <v>0</v>
      </c>
      <c r="BG106" s="27">
        <f t="shared" si="48"/>
        <v>0</v>
      </c>
      <c r="BN106" s="1"/>
    </row>
    <row r="107" spans="1:66" x14ac:dyDescent="0.2">
      <c r="A107" s="184">
        <f>'Wti-Prior'!A120</f>
        <v>39965</v>
      </c>
      <c r="B107" s="27">
        <f>'WTI_I-Prior'!I120</f>
        <v>0</v>
      </c>
      <c r="C107" s="27">
        <f>'WTI_I-Prior'!K120</f>
        <v>0</v>
      </c>
      <c r="D107" s="27">
        <f>'WTI_I-Prior'!L120</f>
        <v>0</v>
      </c>
      <c r="E107" s="27">
        <f>'WTI_I-Prior'!J120</f>
        <v>0</v>
      </c>
      <c r="F107" s="27"/>
      <c r="G107" s="27">
        <f>'WTI_I-Prior'!B120</f>
        <v>20.576591000000001</v>
      </c>
      <c r="H107" s="27">
        <f>'WTI_I-Prior'!D120</f>
        <v>0</v>
      </c>
      <c r="I107" s="272">
        <f>'WTI_I-Prior'!F120</f>
        <v>0</v>
      </c>
      <c r="J107" s="27">
        <f>'WTI_I-Prior'!E120</f>
        <v>0</v>
      </c>
      <c r="K107" s="27">
        <f>'WTI_I-Prior'!C120</f>
        <v>0</v>
      </c>
      <c r="L107" s="27"/>
      <c r="M107" s="27">
        <f>'WTI_II-Prior'!F120</f>
        <v>0</v>
      </c>
      <c r="N107" s="27">
        <f>'WTI_II-Prior'!G120</f>
        <v>0</v>
      </c>
      <c r="O107" s="27">
        <f>'WTI_II-Prior'!L120</f>
        <v>0</v>
      </c>
      <c r="P107" s="27">
        <f>'WTI_II-Prior'!J120</f>
        <v>0</v>
      </c>
      <c r="Q107" s="27">
        <f>'WTI_II-Prior'!B120</f>
        <v>0</v>
      </c>
      <c r="R107" s="27">
        <f>'WTI_II-Prior'!C120</f>
        <v>0</v>
      </c>
      <c r="T107" s="27">
        <f>'WTI_III-Prior'!H120</f>
        <v>0</v>
      </c>
      <c r="U107" s="27">
        <f>'WTI_III-Prior'!I120</f>
        <v>0</v>
      </c>
      <c r="V107" s="27">
        <f>'WTI_III-Prior'!J120</f>
        <v>0</v>
      </c>
      <c r="W107" s="27">
        <f>'WTI_III-Prior'!B120</f>
        <v>0</v>
      </c>
      <c r="X107" s="27">
        <f>'WTI_III-Prior'!C120</f>
        <v>0</v>
      </c>
      <c r="Y107" s="27">
        <f>'WTI_III-Prior'!D120</f>
        <v>0</v>
      </c>
      <c r="AA107" s="27">
        <f t="shared" si="47"/>
        <v>20.576591000000001</v>
      </c>
      <c r="AB107" s="253">
        <f>+'Daily Changes'!B103</f>
        <v>0</v>
      </c>
      <c r="AC107" s="253">
        <f>'Daily Changes'!G103</f>
        <v>0</v>
      </c>
      <c r="AD107" s="253">
        <f>'Daily Changes'!D103</f>
        <v>0</v>
      </c>
      <c r="AE107" s="253">
        <f>'Daily Changes'!E103*42</f>
        <v>0</v>
      </c>
      <c r="AF107" s="253">
        <f>'Daily Changes'!F103*42</f>
        <v>0</v>
      </c>
      <c r="AH107" s="27">
        <f t="shared" si="71"/>
        <v>0</v>
      </c>
      <c r="AI107" s="27">
        <f t="shared" si="72"/>
        <v>0</v>
      </c>
      <c r="AJ107" s="27">
        <f t="shared" si="73"/>
        <v>0</v>
      </c>
      <c r="AK107" s="27">
        <f t="shared" si="74"/>
        <v>0</v>
      </c>
      <c r="AL107" s="27">
        <f t="shared" si="75"/>
        <v>0</v>
      </c>
      <c r="AM107" s="27">
        <f t="shared" si="76"/>
        <v>0</v>
      </c>
      <c r="AN107" s="27">
        <f t="shared" si="77"/>
        <v>0</v>
      </c>
      <c r="AO107" s="27">
        <f t="shared" si="78"/>
        <v>0</v>
      </c>
      <c r="AP107" s="27">
        <f t="shared" si="79"/>
        <v>0</v>
      </c>
      <c r="AQ107" s="27">
        <f t="shared" si="80"/>
        <v>0</v>
      </c>
      <c r="AS107" s="27">
        <f t="shared" si="81"/>
        <v>0</v>
      </c>
      <c r="AT107" s="27">
        <f t="shared" si="82"/>
        <v>0</v>
      </c>
      <c r="AU107" s="27">
        <f t="shared" si="83"/>
        <v>0</v>
      </c>
      <c r="AV107" s="27">
        <f t="shared" si="84"/>
        <v>0</v>
      </c>
      <c r="AW107" s="27">
        <f t="shared" si="85"/>
        <v>0</v>
      </c>
      <c r="AX107" s="27">
        <f t="shared" si="86"/>
        <v>0</v>
      </c>
      <c r="AZ107" s="27">
        <f t="shared" si="87"/>
        <v>0</v>
      </c>
      <c r="BA107" s="27">
        <f t="shared" si="88"/>
        <v>0</v>
      </c>
      <c r="BB107" s="27">
        <f t="shared" si="89"/>
        <v>0</v>
      </c>
      <c r="BC107" s="27">
        <f t="shared" si="90"/>
        <v>0</v>
      </c>
      <c r="BD107" s="27">
        <f t="shared" si="91"/>
        <v>0</v>
      </c>
      <c r="BE107" s="27">
        <f t="shared" si="92"/>
        <v>0</v>
      </c>
      <c r="BG107" s="27">
        <f t="shared" si="48"/>
        <v>0</v>
      </c>
      <c r="BN107" s="1"/>
    </row>
    <row r="108" spans="1:66" x14ac:dyDescent="0.2">
      <c r="A108" s="184">
        <f>'Wti-Prior'!A121</f>
        <v>39995</v>
      </c>
      <c r="B108" s="27">
        <f>'WTI_I-Prior'!I121</f>
        <v>0</v>
      </c>
      <c r="C108" s="27">
        <f>'WTI_I-Prior'!K121</f>
        <v>0</v>
      </c>
      <c r="D108" s="27">
        <f>'WTI_I-Prior'!L121</f>
        <v>0</v>
      </c>
      <c r="E108" s="27">
        <f>'WTI_I-Prior'!J121</f>
        <v>0</v>
      </c>
      <c r="F108" s="27"/>
      <c r="G108" s="27">
        <f>'WTI_I-Prior'!B121</f>
        <v>23.243303300000001</v>
      </c>
      <c r="H108" s="27">
        <f>'WTI_I-Prior'!D121</f>
        <v>0</v>
      </c>
      <c r="I108" s="272">
        <f>'WTI_I-Prior'!F121</f>
        <v>0</v>
      </c>
      <c r="J108" s="27">
        <f>'WTI_I-Prior'!E121</f>
        <v>0</v>
      </c>
      <c r="K108" s="27">
        <f>'WTI_I-Prior'!C121</f>
        <v>0</v>
      </c>
      <c r="L108" s="27"/>
      <c r="M108" s="27">
        <f>'WTI_II-Prior'!F121</f>
        <v>0</v>
      </c>
      <c r="N108" s="27">
        <f>'WTI_II-Prior'!G121</f>
        <v>0</v>
      </c>
      <c r="O108" s="27">
        <f>'WTI_II-Prior'!L121</f>
        <v>0</v>
      </c>
      <c r="P108" s="27">
        <f>'WTI_II-Prior'!J121</f>
        <v>0</v>
      </c>
      <c r="Q108" s="27">
        <f>'WTI_II-Prior'!B121</f>
        <v>0</v>
      </c>
      <c r="R108" s="27">
        <f>'WTI_II-Prior'!C121</f>
        <v>0</v>
      </c>
      <c r="T108" s="27">
        <f>'WTI_III-Prior'!H121</f>
        <v>0</v>
      </c>
      <c r="U108" s="27">
        <f>'WTI_III-Prior'!I121</f>
        <v>0</v>
      </c>
      <c r="V108" s="27">
        <f>'WTI_III-Prior'!J121</f>
        <v>0</v>
      </c>
      <c r="W108" s="27">
        <f>'WTI_III-Prior'!B121</f>
        <v>0</v>
      </c>
      <c r="X108" s="27">
        <f>'WTI_III-Prior'!C121</f>
        <v>0</v>
      </c>
      <c r="Y108" s="27">
        <f>'WTI_III-Prior'!D121</f>
        <v>0</v>
      </c>
      <c r="AA108" s="27">
        <f t="shared" si="47"/>
        <v>23.243303300000001</v>
      </c>
      <c r="AB108" s="253">
        <f>+'Daily Changes'!B104</f>
        <v>0</v>
      </c>
      <c r="AC108" s="253">
        <f>'Daily Changes'!G104</f>
        <v>0</v>
      </c>
      <c r="AD108" s="253">
        <f>'Daily Changes'!D104</f>
        <v>0</v>
      </c>
      <c r="AE108" s="253">
        <f>'Daily Changes'!E104*42</f>
        <v>0</v>
      </c>
      <c r="AF108" s="253">
        <f>'Daily Changes'!F104*42</f>
        <v>0</v>
      </c>
      <c r="AH108" s="27">
        <f t="shared" si="71"/>
        <v>0</v>
      </c>
      <c r="AI108" s="27">
        <f t="shared" si="72"/>
        <v>0</v>
      </c>
      <c r="AJ108" s="27">
        <f t="shared" si="73"/>
        <v>0</v>
      </c>
      <c r="AK108" s="27">
        <f t="shared" si="74"/>
        <v>0</v>
      </c>
      <c r="AL108" s="27">
        <f t="shared" si="75"/>
        <v>0</v>
      </c>
      <c r="AM108" s="27">
        <f t="shared" si="76"/>
        <v>0</v>
      </c>
      <c r="AN108" s="27">
        <f t="shared" si="77"/>
        <v>0</v>
      </c>
      <c r="AO108" s="27">
        <f t="shared" si="78"/>
        <v>0</v>
      </c>
      <c r="AP108" s="27">
        <f t="shared" si="79"/>
        <v>0</v>
      </c>
      <c r="AQ108" s="27">
        <f t="shared" si="80"/>
        <v>0</v>
      </c>
      <c r="AS108" s="27">
        <f t="shared" si="81"/>
        <v>0</v>
      </c>
      <c r="AT108" s="27">
        <f t="shared" si="82"/>
        <v>0</v>
      </c>
      <c r="AU108" s="27">
        <f t="shared" si="83"/>
        <v>0</v>
      </c>
      <c r="AV108" s="27">
        <f t="shared" si="84"/>
        <v>0</v>
      </c>
      <c r="AW108" s="27">
        <f t="shared" si="85"/>
        <v>0</v>
      </c>
      <c r="AX108" s="27">
        <f t="shared" si="86"/>
        <v>0</v>
      </c>
      <c r="AZ108" s="27">
        <f t="shared" si="87"/>
        <v>0</v>
      </c>
      <c r="BA108" s="27">
        <f t="shared" si="88"/>
        <v>0</v>
      </c>
      <c r="BB108" s="27">
        <f t="shared" si="89"/>
        <v>0</v>
      </c>
      <c r="BC108" s="27">
        <f t="shared" si="90"/>
        <v>0</v>
      </c>
      <c r="BD108" s="27">
        <f t="shared" si="91"/>
        <v>0</v>
      </c>
      <c r="BE108" s="27">
        <f t="shared" si="92"/>
        <v>0</v>
      </c>
      <c r="BG108" s="27">
        <f t="shared" si="48"/>
        <v>0</v>
      </c>
      <c r="BN108" s="1"/>
    </row>
    <row r="109" spans="1:66" x14ac:dyDescent="0.2">
      <c r="A109" s="184">
        <f>'Wti-Prior'!A122</f>
        <v>40026</v>
      </c>
      <c r="B109" s="27">
        <f>'WTI_I-Prior'!I122</f>
        <v>0</v>
      </c>
      <c r="C109" s="27">
        <f>'WTI_I-Prior'!K122</f>
        <v>0</v>
      </c>
      <c r="D109" s="27">
        <f>'WTI_I-Prior'!L122</f>
        <v>0</v>
      </c>
      <c r="E109" s="27">
        <f>'WTI_I-Prior'!J122</f>
        <v>0</v>
      </c>
      <c r="F109" s="27"/>
      <c r="G109" s="27">
        <f>'WTI_I-Prior'!B122</f>
        <v>17.741698</v>
      </c>
      <c r="H109" s="27">
        <f>'WTI_I-Prior'!D122</f>
        <v>0</v>
      </c>
      <c r="I109" s="272">
        <f>'WTI_I-Prior'!F122</f>
        <v>0</v>
      </c>
      <c r="J109" s="27">
        <f>'WTI_I-Prior'!E122</f>
        <v>0</v>
      </c>
      <c r="K109" s="27">
        <f>'WTI_I-Prior'!C122</f>
        <v>0</v>
      </c>
      <c r="L109" s="27"/>
      <c r="M109" s="27">
        <f>'WTI_II-Prior'!F122</f>
        <v>0</v>
      </c>
      <c r="N109" s="27">
        <f>'WTI_II-Prior'!G122</f>
        <v>0</v>
      </c>
      <c r="O109" s="27">
        <f>'WTI_II-Prior'!L122</f>
        <v>0</v>
      </c>
      <c r="P109" s="27">
        <f>'WTI_II-Prior'!J122</f>
        <v>0</v>
      </c>
      <c r="Q109" s="27">
        <f>'WTI_II-Prior'!B122</f>
        <v>0</v>
      </c>
      <c r="R109" s="27">
        <f>'WTI_II-Prior'!C122</f>
        <v>0</v>
      </c>
      <c r="T109" s="27">
        <f>'WTI_III-Prior'!H122</f>
        <v>0</v>
      </c>
      <c r="U109" s="27">
        <f>'WTI_III-Prior'!I122</f>
        <v>0</v>
      </c>
      <c r="V109" s="27">
        <f>'WTI_III-Prior'!J122</f>
        <v>0</v>
      </c>
      <c r="W109" s="27">
        <f>'WTI_III-Prior'!B122</f>
        <v>0</v>
      </c>
      <c r="X109" s="27">
        <f>'WTI_III-Prior'!C122</f>
        <v>0</v>
      </c>
      <c r="Y109" s="27">
        <f>'WTI_III-Prior'!D122</f>
        <v>0</v>
      </c>
      <c r="AA109" s="27">
        <f t="shared" si="47"/>
        <v>17.741698</v>
      </c>
      <c r="AB109" s="253">
        <f>+'Daily Changes'!B105</f>
        <v>0</v>
      </c>
      <c r="AC109" s="253">
        <f>'Daily Changes'!G105</f>
        <v>0</v>
      </c>
      <c r="AD109" s="253">
        <f>'Daily Changes'!D105</f>
        <v>0</v>
      </c>
      <c r="AE109" s="253">
        <f>'Daily Changes'!E105*42</f>
        <v>0</v>
      </c>
      <c r="AF109" s="253">
        <f>'Daily Changes'!F105*42</f>
        <v>0</v>
      </c>
      <c r="AH109" s="27">
        <f t="shared" si="71"/>
        <v>0</v>
      </c>
      <c r="AI109" s="27">
        <f t="shared" si="72"/>
        <v>0</v>
      </c>
      <c r="AJ109" s="27">
        <f t="shared" si="73"/>
        <v>0</v>
      </c>
      <c r="AK109" s="27">
        <f t="shared" si="74"/>
        <v>0</v>
      </c>
      <c r="AL109" s="27">
        <f t="shared" si="75"/>
        <v>0</v>
      </c>
      <c r="AM109" s="27">
        <f t="shared" si="76"/>
        <v>0</v>
      </c>
      <c r="AN109" s="27">
        <f t="shared" si="77"/>
        <v>0</v>
      </c>
      <c r="AO109" s="27">
        <f t="shared" si="78"/>
        <v>0</v>
      </c>
      <c r="AP109" s="27">
        <f t="shared" si="79"/>
        <v>0</v>
      </c>
      <c r="AQ109" s="27">
        <f t="shared" si="80"/>
        <v>0</v>
      </c>
      <c r="AS109" s="27">
        <f t="shared" si="81"/>
        <v>0</v>
      </c>
      <c r="AT109" s="27">
        <f t="shared" si="82"/>
        <v>0</v>
      </c>
      <c r="AU109" s="27">
        <f t="shared" si="83"/>
        <v>0</v>
      </c>
      <c r="AV109" s="27">
        <f t="shared" si="84"/>
        <v>0</v>
      </c>
      <c r="AW109" s="27">
        <f t="shared" si="85"/>
        <v>0</v>
      </c>
      <c r="AX109" s="27">
        <f t="shared" si="86"/>
        <v>0</v>
      </c>
      <c r="AZ109" s="27">
        <f t="shared" si="87"/>
        <v>0</v>
      </c>
      <c r="BA109" s="27">
        <f t="shared" si="88"/>
        <v>0</v>
      </c>
      <c r="BB109" s="27">
        <f t="shared" si="89"/>
        <v>0</v>
      </c>
      <c r="BC109" s="27">
        <f t="shared" si="90"/>
        <v>0</v>
      </c>
      <c r="BD109" s="27">
        <f t="shared" si="91"/>
        <v>0</v>
      </c>
      <c r="BE109" s="27">
        <f t="shared" si="92"/>
        <v>0</v>
      </c>
      <c r="BG109" s="27">
        <f t="shared" si="48"/>
        <v>0</v>
      </c>
      <c r="BN109" s="1"/>
    </row>
    <row r="110" spans="1:66" x14ac:dyDescent="0.2">
      <c r="A110" s="184">
        <f>'Wti-Prior'!A123</f>
        <v>40057</v>
      </c>
      <c r="B110" s="27">
        <f>'WTI_I-Prior'!I123</f>
        <v>-8.2193000000000006E-3</v>
      </c>
      <c r="C110" s="27">
        <f>'WTI_I-Prior'!K123</f>
        <v>0</v>
      </c>
      <c r="D110" s="27">
        <f>'WTI_I-Prior'!L123</f>
        <v>0</v>
      </c>
      <c r="E110" s="27">
        <f>'WTI_I-Prior'!J123</f>
        <v>0</v>
      </c>
      <c r="F110" s="27"/>
      <c r="G110" s="27">
        <f>'WTI_I-Prior'!B123</f>
        <v>9.6057514000000008</v>
      </c>
      <c r="H110" s="27">
        <f>'WTI_I-Prior'!D123</f>
        <v>0</v>
      </c>
      <c r="I110" s="272">
        <f>'WTI_I-Prior'!F123</f>
        <v>0</v>
      </c>
      <c r="J110" s="27">
        <f>'WTI_I-Prior'!E123</f>
        <v>0</v>
      </c>
      <c r="K110" s="27">
        <f>'WTI_I-Prior'!C123</f>
        <v>0</v>
      </c>
      <c r="L110" s="27"/>
      <c r="M110" s="27">
        <f>'WTI_II-Prior'!F123</f>
        <v>0</v>
      </c>
      <c r="N110" s="27">
        <f>'WTI_II-Prior'!G123</f>
        <v>0</v>
      </c>
      <c r="O110" s="27">
        <f>'WTI_II-Prior'!L123</f>
        <v>0</v>
      </c>
      <c r="P110" s="27">
        <f>'WTI_II-Prior'!J123</f>
        <v>0</v>
      </c>
      <c r="Q110" s="27">
        <f>'WTI_II-Prior'!B123</f>
        <v>0</v>
      </c>
      <c r="R110" s="27">
        <f>'WTI_II-Prior'!C123</f>
        <v>0</v>
      </c>
      <c r="T110" s="27">
        <f>'WTI_III-Prior'!H123</f>
        <v>0</v>
      </c>
      <c r="U110" s="27">
        <f>'WTI_III-Prior'!I123</f>
        <v>0</v>
      </c>
      <c r="V110" s="27">
        <f>'WTI_III-Prior'!J123</f>
        <v>0</v>
      </c>
      <c r="W110" s="27">
        <f>'WTI_III-Prior'!B123</f>
        <v>0</v>
      </c>
      <c r="X110" s="27">
        <f>'WTI_III-Prior'!C123</f>
        <v>0</v>
      </c>
      <c r="Y110" s="27">
        <f>'WTI_III-Prior'!D123</f>
        <v>0</v>
      </c>
      <c r="AA110" s="27">
        <f t="shared" si="47"/>
        <v>9.5975321000000005</v>
      </c>
      <c r="AB110" s="253">
        <f>+'Daily Changes'!B106</f>
        <v>0</v>
      </c>
      <c r="AC110" s="253">
        <f>'Daily Changes'!G106</f>
        <v>0</v>
      </c>
      <c r="AD110" s="253">
        <f>'Daily Changes'!D106</f>
        <v>0</v>
      </c>
      <c r="AE110" s="253">
        <f>'Daily Changes'!E106*42</f>
        <v>0</v>
      </c>
      <c r="AF110" s="253">
        <f>'Daily Changes'!F106*42</f>
        <v>0</v>
      </c>
      <c r="AH110" s="27">
        <f t="shared" si="71"/>
        <v>0</v>
      </c>
      <c r="AI110" s="27">
        <f t="shared" si="72"/>
        <v>0</v>
      </c>
      <c r="AJ110" s="27">
        <f t="shared" si="73"/>
        <v>0</v>
      </c>
      <c r="AK110" s="27">
        <f t="shared" si="74"/>
        <v>0</v>
      </c>
      <c r="AL110" s="27">
        <f t="shared" si="75"/>
        <v>0</v>
      </c>
      <c r="AM110" s="27">
        <f t="shared" si="76"/>
        <v>0</v>
      </c>
      <c r="AN110" s="27">
        <f t="shared" si="77"/>
        <v>0</v>
      </c>
      <c r="AO110" s="27">
        <f t="shared" si="78"/>
        <v>0</v>
      </c>
      <c r="AP110" s="27">
        <f t="shared" si="79"/>
        <v>0</v>
      </c>
      <c r="AQ110" s="27">
        <f t="shared" si="80"/>
        <v>0</v>
      </c>
      <c r="AS110" s="27">
        <f t="shared" si="81"/>
        <v>0</v>
      </c>
      <c r="AT110" s="27">
        <f t="shared" si="82"/>
        <v>0</v>
      </c>
      <c r="AU110" s="27">
        <f t="shared" si="83"/>
        <v>0</v>
      </c>
      <c r="AV110" s="27">
        <f t="shared" si="84"/>
        <v>0</v>
      </c>
      <c r="AW110" s="27">
        <f t="shared" si="85"/>
        <v>0</v>
      </c>
      <c r="AX110" s="27">
        <f t="shared" si="86"/>
        <v>0</v>
      </c>
      <c r="AZ110" s="27">
        <f t="shared" si="87"/>
        <v>0</v>
      </c>
      <c r="BA110" s="27">
        <f t="shared" si="88"/>
        <v>0</v>
      </c>
      <c r="BB110" s="27">
        <f t="shared" si="89"/>
        <v>0</v>
      </c>
      <c r="BC110" s="27">
        <f t="shared" si="90"/>
        <v>0</v>
      </c>
      <c r="BD110" s="27">
        <f t="shared" si="91"/>
        <v>0</v>
      </c>
      <c r="BE110" s="27">
        <f t="shared" si="92"/>
        <v>0</v>
      </c>
      <c r="BG110" s="27">
        <f t="shared" si="48"/>
        <v>0</v>
      </c>
      <c r="BN110" s="1"/>
    </row>
    <row r="111" spans="1:66" x14ac:dyDescent="0.2">
      <c r="A111" s="184">
        <f>'Wti-Prior'!A124</f>
        <v>40087</v>
      </c>
      <c r="B111" s="27">
        <f>'WTI_I-Prior'!I124</f>
        <v>-4.1095999999999997E-3</v>
      </c>
      <c r="C111" s="27">
        <f>'WTI_I-Prior'!K124</f>
        <v>0</v>
      </c>
      <c r="D111" s="27">
        <f>'WTI_I-Prior'!L124</f>
        <v>0</v>
      </c>
      <c r="E111" s="27">
        <f>'WTI_I-Prior'!J124</f>
        <v>0</v>
      </c>
      <c r="F111" s="27"/>
      <c r="G111" s="27">
        <f>'WTI_I-Prior'!B124</f>
        <v>10.577674500000001</v>
      </c>
      <c r="H111" s="27">
        <f>'WTI_I-Prior'!D124</f>
        <v>0</v>
      </c>
      <c r="I111" s="272">
        <f>'WTI_I-Prior'!F124</f>
        <v>0</v>
      </c>
      <c r="J111" s="27">
        <f>'WTI_I-Prior'!E124</f>
        <v>0</v>
      </c>
      <c r="K111" s="27">
        <f>'WTI_I-Prior'!C124</f>
        <v>0</v>
      </c>
      <c r="L111" s="27"/>
      <c r="M111" s="27">
        <f>'WTI_II-Prior'!F124</f>
        <v>0</v>
      </c>
      <c r="N111" s="27">
        <f>'WTI_II-Prior'!G124</f>
        <v>0</v>
      </c>
      <c r="O111" s="27">
        <f>'WTI_II-Prior'!L124</f>
        <v>0</v>
      </c>
      <c r="P111" s="27">
        <f>'WTI_II-Prior'!J124</f>
        <v>0</v>
      </c>
      <c r="Q111" s="27">
        <f>'WTI_II-Prior'!B124</f>
        <v>0</v>
      </c>
      <c r="R111" s="27">
        <f>'WTI_II-Prior'!C124</f>
        <v>0</v>
      </c>
      <c r="T111" s="27">
        <f>'WTI_III-Prior'!H124</f>
        <v>0</v>
      </c>
      <c r="U111" s="27">
        <f>'WTI_III-Prior'!I124</f>
        <v>0</v>
      </c>
      <c r="V111" s="27">
        <f>'WTI_III-Prior'!J124</f>
        <v>0</v>
      </c>
      <c r="W111" s="27">
        <f>'WTI_III-Prior'!B124</f>
        <v>0</v>
      </c>
      <c r="X111" s="27">
        <f>'WTI_III-Prior'!C124</f>
        <v>0</v>
      </c>
      <c r="Y111" s="27">
        <f>'WTI_III-Prior'!D124</f>
        <v>0</v>
      </c>
      <c r="AA111" s="27">
        <f t="shared" si="47"/>
        <v>10.573564900000001</v>
      </c>
      <c r="AB111" s="253">
        <f>+'Daily Changes'!B107</f>
        <v>0</v>
      </c>
      <c r="AC111" s="253">
        <f>'Daily Changes'!G107</f>
        <v>0</v>
      </c>
      <c r="AD111" s="253">
        <f>'Daily Changes'!D107</f>
        <v>0</v>
      </c>
      <c r="AE111" s="253">
        <f>'Daily Changes'!E107*42</f>
        <v>0</v>
      </c>
      <c r="AF111" s="253">
        <f>'Daily Changes'!F107*42</f>
        <v>0</v>
      </c>
      <c r="AH111" s="27">
        <f t="shared" si="71"/>
        <v>0</v>
      </c>
      <c r="AI111" s="27">
        <f t="shared" si="72"/>
        <v>0</v>
      </c>
      <c r="AJ111" s="27">
        <f t="shared" si="73"/>
        <v>0</v>
      </c>
      <c r="AK111" s="27">
        <f t="shared" si="74"/>
        <v>0</v>
      </c>
      <c r="AL111" s="27">
        <f t="shared" si="75"/>
        <v>0</v>
      </c>
      <c r="AM111" s="27">
        <f t="shared" si="76"/>
        <v>0</v>
      </c>
      <c r="AN111" s="27">
        <f t="shared" si="77"/>
        <v>0</v>
      </c>
      <c r="AO111" s="27">
        <f t="shared" si="78"/>
        <v>0</v>
      </c>
      <c r="AP111" s="27">
        <f t="shared" si="79"/>
        <v>0</v>
      </c>
      <c r="AQ111" s="27">
        <f t="shared" si="80"/>
        <v>0</v>
      </c>
      <c r="AS111" s="27">
        <f t="shared" si="81"/>
        <v>0</v>
      </c>
      <c r="AT111" s="27">
        <f t="shared" si="82"/>
        <v>0</v>
      </c>
      <c r="AU111" s="27">
        <f t="shared" si="83"/>
        <v>0</v>
      </c>
      <c r="AV111" s="27">
        <f t="shared" si="84"/>
        <v>0</v>
      </c>
      <c r="AW111" s="27">
        <f t="shared" si="85"/>
        <v>0</v>
      </c>
      <c r="AX111" s="27">
        <f t="shared" si="86"/>
        <v>0</v>
      </c>
      <c r="AZ111" s="27">
        <f t="shared" si="87"/>
        <v>0</v>
      </c>
      <c r="BA111" s="27">
        <f t="shared" si="88"/>
        <v>0</v>
      </c>
      <c r="BB111" s="27">
        <f t="shared" si="89"/>
        <v>0</v>
      </c>
      <c r="BC111" s="27">
        <f t="shared" si="90"/>
        <v>0</v>
      </c>
      <c r="BD111" s="27">
        <f t="shared" si="91"/>
        <v>0</v>
      </c>
      <c r="BE111" s="27">
        <f t="shared" si="92"/>
        <v>0</v>
      </c>
      <c r="BG111" s="27">
        <f t="shared" si="48"/>
        <v>0</v>
      </c>
      <c r="BN111" s="1"/>
    </row>
    <row r="112" spans="1:66" x14ac:dyDescent="0.2">
      <c r="A112" s="184">
        <f>'Wti-Prior'!A125</f>
        <v>40118</v>
      </c>
      <c r="B112" s="27">
        <f>'WTI_I-Prior'!I125</f>
        <v>0</v>
      </c>
      <c r="C112" s="27">
        <f>'WTI_I-Prior'!K125</f>
        <v>0</v>
      </c>
      <c r="D112" s="27">
        <f>'WTI_I-Prior'!L125</f>
        <v>0</v>
      </c>
      <c r="E112" s="27">
        <f>'WTI_I-Prior'!J125</f>
        <v>0</v>
      </c>
      <c r="F112" s="27"/>
      <c r="G112" s="27">
        <f>'WTI_I-Prior'!B125</f>
        <v>7.4191248999999999</v>
      </c>
      <c r="H112" s="27">
        <f>'WTI_I-Prior'!D125</f>
        <v>0</v>
      </c>
      <c r="I112" s="272">
        <f>'WTI_I-Prior'!F125</f>
        <v>0</v>
      </c>
      <c r="J112" s="27">
        <f>'WTI_I-Prior'!E125</f>
        <v>0</v>
      </c>
      <c r="K112" s="27">
        <f>'WTI_I-Prior'!C125</f>
        <v>0</v>
      </c>
      <c r="L112" s="27"/>
      <c r="M112" s="27">
        <f>'WTI_II-Prior'!F125</f>
        <v>0</v>
      </c>
      <c r="N112" s="27">
        <f>'WTI_II-Prior'!G125</f>
        <v>0</v>
      </c>
      <c r="O112" s="27">
        <f>'WTI_II-Prior'!L125</f>
        <v>0</v>
      </c>
      <c r="P112" s="27">
        <f>'WTI_II-Prior'!J125</f>
        <v>0</v>
      </c>
      <c r="Q112" s="27">
        <f>'WTI_II-Prior'!B125</f>
        <v>0</v>
      </c>
      <c r="R112" s="27">
        <f>'WTI_II-Prior'!C125</f>
        <v>0</v>
      </c>
      <c r="T112" s="27">
        <f>'WTI_III-Prior'!H125</f>
        <v>0</v>
      </c>
      <c r="U112" s="27">
        <f>'WTI_III-Prior'!I125</f>
        <v>0</v>
      </c>
      <c r="V112" s="27">
        <f>'WTI_III-Prior'!J125</f>
        <v>0</v>
      </c>
      <c r="W112" s="27">
        <f>'WTI_III-Prior'!B125</f>
        <v>0</v>
      </c>
      <c r="X112" s="27">
        <f>'WTI_III-Prior'!C125</f>
        <v>0</v>
      </c>
      <c r="Y112" s="27">
        <f>'WTI_III-Prior'!D125</f>
        <v>0</v>
      </c>
      <c r="AA112" s="27">
        <f t="shared" si="47"/>
        <v>7.4191248999999999</v>
      </c>
      <c r="AB112" s="253">
        <f>+'Daily Changes'!B108</f>
        <v>0</v>
      </c>
      <c r="AC112" s="253">
        <f>'Daily Changes'!G108</f>
        <v>0</v>
      </c>
      <c r="AD112" s="253">
        <f>'Daily Changes'!D108</f>
        <v>0</v>
      </c>
      <c r="AE112" s="253">
        <f>'Daily Changes'!E108*42</f>
        <v>0</v>
      </c>
      <c r="AF112" s="253">
        <f>'Daily Changes'!F108*42</f>
        <v>0</v>
      </c>
      <c r="AH112" s="27">
        <f t="shared" si="71"/>
        <v>0</v>
      </c>
      <c r="AI112" s="27">
        <f t="shared" si="72"/>
        <v>0</v>
      </c>
      <c r="AJ112" s="27">
        <f t="shared" si="73"/>
        <v>0</v>
      </c>
      <c r="AK112" s="27">
        <f t="shared" si="74"/>
        <v>0</v>
      </c>
      <c r="AL112" s="27">
        <f t="shared" si="75"/>
        <v>0</v>
      </c>
      <c r="AM112" s="27">
        <f t="shared" si="76"/>
        <v>0</v>
      </c>
      <c r="AN112" s="27">
        <f t="shared" si="77"/>
        <v>0</v>
      </c>
      <c r="AO112" s="27">
        <f t="shared" si="78"/>
        <v>0</v>
      </c>
      <c r="AP112" s="27">
        <f t="shared" si="79"/>
        <v>0</v>
      </c>
      <c r="AQ112" s="27">
        <f t="shared" si="80"/>
        <v>0</v>
      </c>
      <c r="AS112" s="27">
        <f t="shared" si="81"/>
        <v>0</v>
      </c>
      <c r="AT112" s="27">
        <f t="shared" si="82"/>
        <v>0</v>
      </c>
      <c r="AU112" s="27">
        <f t="shared" si="83"/>
        <v>0</v>
      </c>
      <c r="AV112" s="27">
        <f t="shared" si="84"/>
        <v>0</v>
      </c>
      <c r="AW112" s="27">
        <f t="shared" si="85"/>
        <v>0</v>
      </c>
      <c r="AX112" s="27">
        <f t="shared" si="86"/>
        <v>0</v>
      </c>
      <c r="AZ112" s="27">
        <f t="shared" si="87"/>
        <v>0</v>
      </c>
      <c r="BA112" s="27">
        <f t="shared" si="88"/>
        <v>0</v>
      </c>
      <c r="BB112" s="27">
        <f t="shared" si="89"/>
        <v>0</v>
      </c>
      <c r="BC112" s="27">
        <f t="shared" si="90"/>
        <v>0</v>
      </c>
      <c r="BD112" s="27">
        <f t="shared" si="91"/>
        <v>0</v>
      </c>
      <c r="BE112" s="27">
        <f t="shared" si="92"/>
        <v>0</v>
      </c>
      <c r="BG112" s="27">
        <f t="shared" si="48"/>
        <v>0</v>
      </c>
      <c r="BN112" s="1"/>
    </row>
    <row r="113" spans="1:66" x14ac:dyDescent="0.2">
      <c r="A113" s="184">
        <f>'Wti-Prior'!A126</f>
        <v>40148</v>
      </c>
      <c r="B113" s="27">
        <f>'WTI_I-Prior'!I126</f>
        <v>0</v>
      </c>
      <c r="C113" s="27">
        <f>'WTI_I-Prior'!K126</f>
        <v>0</v>
      </c>
      <c r="D113" s="27">
        <f>'WTI_I-Prior'!L126</f>
        <v>0</v>
      </c>
      <c r="E113" s="27">
        <f>'WTI_I-Prior'!J126</f>
        <v>0</v>
      </c>
      <c r="F113" s="27"/>
      <c r="G113" s="27">
        <f>'WTI_I-Prior'!B126</f>
        <v>4.4837144000000002</v>
      </c>
      <c r="H113" s="27">
        <f>'WTI_I-Prior'!D126</f>
        <v>0</v>
      </c>
      <c r="I113" s="272">
        <f>'WTI_I-Prior'!F126</f>
        <v>0</v>
      </c>
      <c r="J113" s="27">
        <f>'WTI_I-Prior'!E126</f>
        <v>0</v>
      </c>
      <c r="K113" s="27">
        <f>'WTI_I-Prior'!C126</f>
        <v>0</v>
      </c>
      <c r="L113" s="27"/>
      <c r="M113" s="27">
        <f>'WTI_II-Prior'!F126</f>
        <v>0</v>
      </c>
      <c r="N113" s="27">
        <f>'WTI_II-Prior'!G126</f>
        <v>0</v>
      </c>
      <c r="O113" s="27">
        <f>'WTI_II-Prior'!L126</f>
        <v>0</v>
      </c>
      <c r="P113" s="27">
        <f>'WTI_II-Prior'!J126</f>
        <v>0</v>
      </c>
      <c r="Q113" s="27">
        <f>'WTI_II-Prior'!B126</f>
        <v>0</v>
      </c>
      <c r="R113" s="27">
        <f>'WTI_II-Prior'!C126</f>
        <v>0</v>
      </c>
      <c r="T113" s="27">
        <f>'WTI_III-Prior'!H126</f>
        <v>0</v>
      </c>
      <c r="U113" s="27">
        <f>'WTI_III-Prior'!I126</f>
        <v>0</v>
      </c>
      <c r="V113" s="27">
        <f>'WTI_III-Prior'!J126</f>
        <v>0</v>
      </c>
      <c r="W113" s="27">
        <f>'WTI_III-Prior'!B126</f>
        <v>0</v>
      </c>
      <c r="X113" s="27">
        <f>'WTI_III-Prior'!C126</f>
        <v>0</v>
      </c>
      <c r="Y113" s="27">
        <f>'WTI_III-Prior'!D126</f>
        <v>0</v>
      </c>
      <c r="AA113" s="27">
        <f t="shared" si="47"/>
        <v>4.4837144000000002</v>
      </c>
      <c r="AB113" s="253">
        <f>+'Daily Changes'!B109</f>
        <v>0</v>
      </c>
      <c r="AC113" s="253">
        <f>'Daily Changes'!G109</f>
        <v>0</v>
      </c>
      <c r="AD113" s="253">
        <f>'Daily Changes'!D109</f>
        <v>0</v>
      </c>
      <c r="AE113" s="253">
        <f>'Daily Changes'!E109*42</f>
        <v>0</v>
      </c>
      <c r="AF113" s="253">
        <f>'Daily Changes'!F109*42</f>
        <v>0</v>
      </c>
      <c r="AH113" s="27">
        <f t="shared" si="71"/>
        <v>0</v>
      </c>
      <c r="AI113" s="27">
        <f t="shared" si="72"/>
        <v>0</v>
      </c>
      <c r="AJ113" s="27">
        <f t="shared" si="73"/>
        <v>0</v>
      </c>
      <c r="AK113" s="27">
        <f t="shared" si="74"/>
        <v>0</v>
      </c>
      <c r="AL113" s="27">
        <f t="shared" si="75"/>
        <v>0</v>
      </c>
      <c r="AM113" s="27">
        <f t="shared" si="76"/>
        <v>0</v>
      </c>
      <c r="AN113" s="27">
        <f t="shared" si="77"/>
        <v>0</v>
      </c>
      <c r="AO113" s="27">
        <f t="shared" si="78"/>
        <v>0</v>
      </c>
      <c r="AP113" s="27">
        <f t="shared" si="79"/>
        <v>0</v>
      </c>
      <c r="AQ113" s="27">
        <f t="shared" si="80"/>
        <v>0</v>
      </c>
      <c r="AS113" s="27">
        <f t="shared" si="81"/>
        <v>0</v>
      </c>
      <c r="AT113" s="27">
        <f t="shared" si="82"/>
        <v>0</v>
      </c>
      <c r="AU113" s="27">
        <f t="shared" si="83"/>
        <v>0</v>
      </c>
      <c r="AV113" s="27">
        <f t="shared" si="84"/>
        <v>0</v>
      </c>
      <c r="AW113" s="27">
        <f t="shared" si="85"/>
        <v>0</v>
      </c>
      <c r="AX113" s="27">
        <f t="shared" si="86"/>
        <v>0</v>
      </c>
      <c r="AZ113" s="27">
        <f t="shared" si="87"/>
        <v>0</v>
      </c>
      <c r="BA113" s="27">
        <f t="shared" si="88"/>
        <v>0</v>
      </c>
      <c r="BB113" s="27">
        <f t="shared" si="89"/>
        <v>0</v>
      </c>
      <c r="BC113" s="27">
        <f t="shared" si="90"/>
        <v>0</v>
      </c>
      <c r="BD113" s="27">
        <f t="shared" si="91"/>
        <v>0</v>
      </c>
      <c r="BE113" s="27">
        <f t="shared" si="92"/>
        <v>0</v>
      </c>
      <c r="BG113" s="27">
        <f t="shared" si="48"/>
        <v>0</v>
      </c>
      <c r="BN113" s="1"/>
    </row>
    <row r="114" spans="1:66" x14ac:dyDescent="0.2">
      <c r="A114" s="184">
        <f>'Wti-Prior'!A127</f>
        <v>40179</v>
      </c>
      <c r="B114" s="27">
        <f>'WTI_I-Prior'!I127</f>
        <v>0</v>
      </c>
      <c r="C114" s="27">
        <f>'WTI_I-Prior'!K127</f>
        <v>0</v>
      </c>
      <c r="D114" s="27">
        <f>'WTI_I-Prior'!L127</f>
        <v>0</v>
      </c>
      <c r="E114" s="27">
        <f>'WTI_I-Prior'!J127</f>
        <v>0</v>
      </c>
      <c r="F114" s="27"/>
      <c r="G114" s="27">
        <f>'WTI_I-Prior'!B127</f>
        <v>3.8405529</v>
      </c>
      <c r="H114" s="27">
        <f>'WTI_I-Prior'!D127</f>
        <v>0</v>
      </c>
      <c r="I114" s="272">
        <f>'WTI_I-Prior'!F127</f>
        <v>0</v>
      </c>
      <c r="J114" s="27">
        <f>'WTI_I-Prior'!E127</f>
        <v>0</v>
      </c>
      <c r="K114" s="27">
        <f>'WTI_I-Prior'!C127</f>
        <v>0</v>
      </c>
      <c r="L114" s="27"/>
      <c r="M114" s="27">
        <f>'WTI_II-Prior'!F127</f>
        <v>0</v>
      </c>
      <c r="N114" s="27">
        <f>'WTI_II-Prior'!G127</f>
        <v>0</v>
      </c>
      <c r="O114" s="27">
        <f>'WTI_II-Prior'!L127</f>
        <v>0</v>
      </c>
      <c r="P114" s="27">
        <f>'WTI_II-Prior'!J127</f>
        <v>0</v>
      </c>
      <c r="Q114" s="27">
        <f>'WTI_II-Prior'!B127</f>
        <v>0</v>
      </c>
      <c r="R114" s="27">
        <f>'WTI_II-Prior'!C127</f>
        <v>0</v>
      </c>
      <c r="T114" s="27">
        <f>'WTI_III-Prior'!H127</f>
        <v>0</v>
      </c>
      <c r="U114" s="27">
        <f>'WTI_III-Prior'!I127</f>
        <v>0</v>
      </c>
      <c r="V114" s="27">
        <f>'WTI_III-Prior'!J127</f>
        <v>0</v>
      </c>
      <c r="W114" s="27">
        <f>'WTI_III-Prior'!B127</f>
        <v>0</v>
      </c>
      <c r="X114" s="27">
        <f>'WTI_III-Prior'!C127</f>
        <v>0</v>
      </c>
      <c r="Y114" s="27">
        <f>'WTI_III-Prior'!D127</f>
        <v>0</v>
      </c>
      <c r="AA114" s="27">
        <f t="shared" si="47"/>
        <v>3.8405529</v>
      </c>
      <c r="AB114" s="253">
        <f>+'Daily Changes'!B110</f>
        <v>0</v>
      </c>
      <c r="AC114" s="253">
        <f>'Daily Changes'!G110</f>
        <v>0</v>
      </c>
      <c r="AD114" s="253">
        <f>'Daily Changes'!D110</f>
        <v>0</v>
      </c>
      <c r="AE114" s="253">
        <f>'Daily Changes'!E110*42</f>
        <v>0</v>
      </c>
      <c r="AF114" s="253">
        <f>'Daily Changes'!F110*42</f>
        <v>0</v>
      </c>
      <c r="AH114" s="27">
        <f t="shared" si="71"/>
        <v>0</v>
      </c>
      <c r="AI114" s="27">
        <f t="shared" si="72"/>
        <v>0</v>
      </c>
      <c r="AJ114" s="27">
        <f t="shared" si="73"/>
        <v>0</v>
      </c>
      <c r="AK114" s="27">
        <f t="shared" si="74"/>
        <v>0</v>
      </c>
      <c r="AL114" s="27">
        <f t="shared" si="75"/>
        <v>0</v>
      </c>
      <c r="AM114" s="27">
        <f t="shared" si="76"/>
        <v>0</v>
      </c>
      <c r="AN114" s="27">
        <f t="shared" si="77"/>
        <v>0</v>
      </c>
      <c r="AO114" s="27">
        <f t="shared" si="78"/>
        <v>0</v>
      </c>
      <c r="AP114" s="27">
        <f t="shared" si="79"/>
        <v>0</v>
      </c>
      <c r="AQ114" s="27">
        <f t="shared" si="80"/>
        <v>0</v>
      </c>
      <c r="AS114" s="27">
        <f t="shared" si="81"/>
        <v>0</v>
      </c>
      <c r="AT114" s="27">
        <f t="shared" si="82"/>
        <v>0</v>
      </c>
      <c r="AU114" s="27">
        <f t="shared" si="83"/>
        <v>0</v>
      </c>
      <c r="AV114" s="27">
        <f t="shared" si="84"/>
        <v>0</v>
      </c>
      <c r="AW114" s="27">
        <f t="shared" si="85"/>
        <v>0</v>
      </c>
      <c r="AX114" s="27">
        <f t="shared" si="86"/>
        <v>0</v>
      </c>
      <c r="AZ114" s="27">
        <f t="shared" si="87"/>
        <v>0</v>
      </c>
      <c r="BA114" s="27">
        <f t="shared" si="88"/>
        <v>0</v>
      </c>
      <c r="BB114" s="27">
        <f t="shared" si="89"/>
        <v>0</v>
      </c>
      <c r="BC114" s="27">
        <f t="shared" si="90"/>
        <v>0</v>
      </c>
      <c r="BD114" s="27">
        <f t="shared" si="91"/>
        <v>0</v>
      </c>
      <c r="BE114" s="27">
        <f t="shared" si="92"/>
        <v>0</v>
      </c>
      <c r="BG114" s="27">
        <f t="shared" si="48"/>
        <v>0</v>
      </c>
      <c r="BN114" s="1"/>
    </row>
    <row r="115" spans="1:66" x14ac:dyDescent="0.2">
      <c r="A115" s="184">
        <f>'Wti-Prior'!A128</f>
        <v>40210</v>
      </c>
      <c r="B115" s="27">
        <f>'WTI_I-Prior'!I128</f>
        <v>0</v>
      </c>
      <c r="C115" s="27">
        <f>'WTI_I-Prior'!K128</f>
        <v>0</v>
      </c>
      <c r="D115" s="27">
        <f>'WTI_I-Prior'!L128</f>
        <v>0</v>
      </c>
      <c r="E115" s="27">
        <f>'WTI_I-Prior'!J128</f>
        <v>0</v>
      </c>
      <c r="F115" s="27"/>
      <c r="G115" s="27">
        <f>'WTI_I-Prior'!B128</f>
        <v>-2.4828337</v>
      </c>
      <c r="H115" s="27">
        <f>'WTI_I-Prior'!D128</f>
        <v>0</v>
      </c>
      <c r="I115" s="272">
        <f>'WTI_I-Prior'!F128</f>
        <v>0</v>
      </c>
      <c r="J115" s="27">
        <f>'WTI_I-Prior'!E128</f>
        <v>0</v>
      </c>
      <c r="K115" s="27">
        <f>'WTI_I-Prior'!C128</f>
        <v>0</v>
      </c>
      <c r="L115" s="27"/>
      <c r="M115" s="27">
        <f>'WTI_II-Prior'!F128</f>
        <v>0</v>
      </c>
      <c r="N115" s="27">
        <f>'WTI_II-Prior'!G128</f>
        <v>0</v>
      </c>
      <c r="O115" s="27">
        <f>'WTI_II-Prior'!L128</f>
        <v>0</v>
      </c>
      <c r="P115" s="27">
        <f>'WTI_II-Prior'!J128</f>
        <v>0</v>
      </c>
      <c r="Q115" s="27">
        <f>'WTI_II-Prior'!B128</f>
        <v>0</v>
      </c>
      <c r="R115" s="27">
        <f>'WTI_II-Prior'!C128</f>
        <v>0</v>
      </c>
      <c r="T115" s="27">
        <f>'WTI_III-Prior'!H128</f>
        <v>0</v>
      </c>
      <c r="U115" s="27">
        <f>'WTI_III-Prior'!I128</f>
        <v>0</v>
      </c>
      <c r="V115" s="27">
        <f>'WTI_III-Prior'!J128</f>
        <v>0</v>
      </c>
      <c r="W115" s="27">
        <f>'WTI_III-Prior'!B128</f>
        <v>0</v>
      </c>
      <c r="X115" s="27">
        <f>'WTI_III-Prior'!C128</f>
        <v>0</v>
      </c>
      <c r="Y115" s="27">
        <f>'WTI_III-Prior'!D128</f>
        <v>0</v>
      </c>
      <c r="AA115" s="27">
        <f t="shared" si="47"/>
        <v>-2.4828337</v>
      </c>
      <c r="AB115" s="253">
        <f>+'Daily Changes'!B111</f>
        <v>0</v>
      </c>
      <c r="AC115" s="253">
        <f>'Daily Changes'!G111</f>
        <v>0</v>
      </c>
      <c r="AD115" s="253">
        <f>'Daily Changes'!D111</f>
        <v>0</v>
      </c>
      <c r="AE115" s="253">
        <f>'Daily Changes'!E111*42</f>
        <v>0</v>
      </c>
      <c r="AF115" s="253">
        <f>'Daily Changes'!F111*42</f>
        <v>0</v>
      </c>
      <c r="AH115" s="27">
        <f t="shared" si="71"/>
        <v>0</v>
      </c>
      <c r="AI115" s="27">
        <f t="shared" si="72"/>
        <v>0</v>
      </c>
      <c r="AJ115" s="27">
        <f t="shared" si="73"/>
        <v>0</v>
      </c>
      <c r="AK115" s="27">
        <f t="shared" si="74"/>
        <v>0</v>
      </c>
      <c r="AL115" s="27">
        <f t="shared" si="75"/>
        <v>0</v>
      </c>
      <c r="AM115" s="27">
        <f t="shared" si="76"/>
        <v>0</v>
      </c>
      <c r="AN115" s="27">
        <f t="shared" si="77"/>
        <v>0</v>
      </c>
      <c r="AO115" s="27">
        <f t="shared" si="78"/>
        <v>0</v>
      </c>
      <c r="AP115" s="27">
        <f t="shared" si="79"/>
        <v>0</v>
      </c>
      <c r="AQ115" s="27">
        <f t="shared" si="80"/>
        <v>0</v>
      </c>
      <c r="AS115" s="27">
        <f t="shared" si="81"/>
        <v>0</v>
      </c>
      <c r="AT115" s="27">
        <f t="shared" si="82"/>
        <v>0</v>
      </c>
      <c r="AU115" s="27">
        <f t="shared" si="83"/>
        <v>0</v>
      </c>
      <c r="AV115" s="27">
        <f t="shared" si="84"/>
        <v>0</v>
      </c>
      <c r="AW115" s="27">
        <f t="shared" si="85"/>
        <v>0</v>
      </c>
      <c r="AX115" s="27">
        <f t="shared" si="86"/>
        <v>0</v>
      </c>
      <c r="AZ115" s="27">
        <f t="shared" si="87"/>
        <v>0</v>
      </c>
      <c r="BA115" s="27">
        <f t="shared" si="88"/>
        <v>0</v>
      </c>
      <c r="BB115" s="27">
        <f t="shared" si="89"/>
        <v>0</v>
      </c>
      <c r="BC115" s="27">
        <f t="shared" si="90"/>
        <v>0</v>
      </c>
      <c r="BD115" s="27">
        <f t="shared" si="91"/>
        <v>0</v>
      </c>
      <c r="BE115" s="27">
        <f t="shared" si="92"/>
        <v>0</v>
      </c>
      <c r="BG115" s="27">
        <f t="shared" si="48"/>
        <v>0</v>
      </c>
      <c r="BN115" s="1"/>
    </row>
    <row r="116" spans="1:66" x14ac:dyDescent="0.2">
      <c r="A116" s="184">
        <f>'Wti-Prior'!A129</f>
        <v>40238</v>
      </c>
      <c r="B116" s="27">
        <f>'WTI_I-Prior'!I129</f>
        <v>0</v>
      </c>
      <c r="C116" s="27">
        <f>'WTI_I-Prior'!K129</f>
        <v>0</v>
      </c>
      <c r="D116" s="27">
        <f>'WTI_I-Prior'!L129</f>
        <v>0</v>
      </c>
      <c r="E116" s="27">
        <f>'WTI_I-Prior'!J129</f>
        <v>0</v>
      </c>
      <c r="F116" s="27"/>
      <c r="G116" s="27">
        <f>'WTI_I-Prior'!B129</f>
        <v>-7.3011989000000002</v>
      </c>
      <c r="H116" s="27">
        <f>'WTI_I-Prior'!D129</f>
        <v>0</v>
      </c>
      <c r="I116" s="272">
        <f>'WTI_I-Prior'!F129</f>
        <v>0</v>
      </c>
      <c r="J116" s="27">
        <f>'WTI_I-Prior'!E129</f>
        <v>0</v>
      </c>
      <c r="K116" s="27">
        <f>'WTI_I-Prior'!C129</f>
        <v>0</v>
      </c>
      <c r="L116" s="27"/>
      <c r="M116" s="27">
        <f>'WTI_II-Prior'!F129</f>
        <v>0</v>
      </c>
      <c r="N116" s="27">
        <f>'WTI_II-Prior'!G129</f>
        <v>0</v>
      </c>
      <c r="O116" s="27">
        <f>'WTI_II-Prior'!L129</f>
        <v>0</v>
      </c>
      <c r="P116" s="27">
        <f>'WTI_II-Prior'!J129</f>
        <v>0</v>
      </c>
      <c r="Q116" s="27">
        <f>'WTI_II-Prior'!B129</f>
        <v>0</v>
      </c>
      <c r="R116" s="27">
        <f>'WTI_II-Prior'!C129</f>
        <v>0</v>
      </c>
      <c r="T116" s="27">
        <f>'WTI_III-Prior'!H129</f>
        <v>0</v>
      </c>
      <c r="U116" s="27">
        <f>'WTI_III-Prior'!I129</f>
        <v>0</v>
      </c>
      <c r="V116" s="27">
        <f>'WTI_III-Prior'!J129</f>
        <v>0</v>
      </c>
      <c r="W116" s="27">
        <f>'WTI_III-Prior'!B129</f>
        <v>0</v>
      </c>
      <c r="X116" s="27">
        <f>'WTI_III-Prior'!C129</f>
        <v>0</v>
      </c>
      <c r="Y116" s="27">
        <f>'WTI_III-Prior'!D129</f>
        <v>0</v>
      </c>
      <c r="AA116" s="27">
        <f t="shared" si="47"/>
        <v>-7.3011989000000002</v>
      </c>
      <c r="AB116" s="253">
        <f>+'Daily Changes'!B112</f>
        <v>0</v>
      </c>
      <c r="AC116" s="253">
        <f>'Daily Changes'!G112</f>
        <v>0</v>
      </c>
      <c r="AD116" s="253">
        <f>'Daily Changes'!D112</f>
        <v>0</v>
      </c>
      <c r="AE116" s="253">
        <f>'Daily Changes'!E112*42</f>
        <v>0</v>
      </c>
      <c r="AF116" s="253">
        <f>'Daily Changes'!F112*42</f>
        <v>0</v>
      </c>
      <c r="AH116" s="27">
        <f t="shared" si="71"/>
        <v>0</v>
      </c>
      <c r="AI116" s="27">
        <f t="shared" si="72"/>
        <v>0</v>
      </c>
      <c r="AJ116" s="27">
        <f t="shared" si="73"/>
        <v>0</v>
      </c>
      <c r="AK116" s="27">
        <f t="shared" si="74"/>
        <v>0</v>
      </c>
      <c r="AL116" s="27">
        <f t="shared" si="75"/>
        <v>0</v>
      </c>
      <c r="AM116" s="27">
        <f t="shared" si="76"/>
        <v>0</v>
      </c>
      <c r="AN116" s="27">
        <f t="shared" si="77"/>
        <v>0</v>
      </c>
      <c r="AO116" s="27">
        <f t="shared" si="78"/>
        <v>0</v>
      </c>
      <c r="AP116" s="27">
        <f t="shared" si="79"/>
        <v>0</v>
      </c>
      <c r="AQ116" s="27">
        <f t="shared" si="80"/>
        <v>0</v>
      </c>
      <c r="AS116" s="27">
        <f t="shared" si="81"/>
        <v>0</v>
      </c>
      <c r="AT116" s="27">
        <f t="shared" si="82"/>
        <v>0</v>
      </c>
      <c r="AU116" s="27">
        <f t="shared" si="83"/>
        <v>0</v>
      </c>
      <c r="AV116" s="27">
        <f t="shared" si="84"/>
        <v>0</v>
      </c>
      <c r="AW116" s="27">
        <f t="shared" si="85"/>
        <v>0</v>
      </c>
      <c r="AX116" s="27">
        <f t="shared" si="86"/>
        <v>0</v>
      </c>
      <c r="AZ116" s="27">
        <f t="shared" si="87"/>
        <v>0</v>
      </c>
      <c r="BA116" s="27">
        <f t="shared" si="88"/>
        <v>0</v>
      </c>
      <c r="BB116" s="27">
        <f t="shared" si="89"/>
        <v>0</v>
      </c>
      <c r="BC116" s="27">
        <f t="shared" si="90"/>
        <v>0</v>
      </c>
      <c r="BD116" s="27">
        <f t="shared" si="91"/>
        <v>0</v>
      </c>
      <c r="BE116" s="27">
        <f t="shared" si="92"/>
        <v>0</v>
      </c>
      <c r="BG116" s="27">
        <f t="shared" si="48"/>
        <v>0</v>
      </c>
      <c r="BN116" s="1"/>
    </row>
    <row r="117" spans="1:66" x14ac:dyDescent="0.2">
      <c r="A117" s="184">
        <f>'Wti-Prior'!A130</f>
        <v>40269</v>
      </c>
      <c r="B117" s="27">
        <f>'WTI_I-Prior'!I130</f>
        <v>0</v>
      </c>
      <c r="C117" s="27">
        <f>'WTI_I-Prior'!K130</f>
        <v>0</v>
      </c>
      <c r="D117" s="27">
        <f>'WTI_I-Prior'!L130</f>
        <v>0</v>
      </c>
      <c r="E117" s="27">
        <f>'WTI_I-Prior'!J130</f>
        <v>0</v>
      </c>
      <c r="F117" s="27"/>
      <c r="G117" s="27">
        <f>'WTI_I-Prior'!B130</f>
        <v>-5.2089847999999996</v>
      </c>
      <c r="H117" s="27">
        <f>'WTI_I-Prior'!D130</f>
        <v>0</v>
      </c>
      <c r="I117" s="272">
        <f>'WTI_I-Prior'!F130</f>
        <v>0</v>
      </c>
      <c r="J117" s="27">
        <f>'WTI_I-Prior'!E130</f>
        <v>0</v>
      </c>
      <c r="K117" s="27">
        <f>'WTI_I-Prior'!C130</f>
        <v>0</v>
      </c>
      <c r="L117" s="27"/>
      <c r="M117" s="27">
        <f>'WTI_II-Prior'!F130</f>
        <v>0</v>
      </c>
      <c r="N117" s="27">
        <f>'WTI_II-Prior'!G130</f>
        <v>0</v>
      </c>
      <c r="O117" s="27">
        <f>'WTI_II-Prior'!L130</f>
        <v>0</v>
      </c>
      <c r="P117" s="27">
        <f>'WTI_II-Prior'!J130</f>
        <v>0</v>
      </c>
      <c r="Q117" s="27">
        <f>'WTI_II-Prior'!B130</f>
        <v>0</v>
      </c>
      <c r="R117" s="27">
        <f>'WTI_II-Prior'!C130</f>
        <v>0</v>
      </c>
      <c r="T117" s="27">
        <f>'WTI_III-Prior'!H130</f>
        <v>0</v>
      </c>
      <c r="U117" s="27">
        <f>'WTI_III-Prior'!I130</f>
        <v>0</v>
      </c>
      <c r="V117" s="27">
        <f>'WTI_III-Prior'!J130</f>
        <v>0</v>
      </c>
      <c r="W117" s="27">
        <f>'WTI_III-Prior'!B130</f>
        <v>0</v>
      </c>
      <c r="X117" s="27">
        <f>'WTI_III-Prior'!C130</f>
        <v>0</v>
      </c>
      <c r="Y117" s="27">
        <f>'WTI_III-Prior'!D130</f>
        <v>0</v>
      </c>
      <c r="AA117" s="27">
        <f t="shared" si="47"/>
        <v>-5.2089847999999996</v>
      </c>
      <c r="AB117" s="253">
        <f>+'Daily Changes'!B113</f>
        <v>0</v>
      </c>
      <c r="AC117" s="253">
        <f>'Daily Changes'!G113</f>
        <v>0</v>
      </c>
      <c r="AD117" s="253">
        <f>'Daily Changes'!D113</f>
        <v>0</v>
      </c>
      <c r="AE117" s="253">
        <f>'Daily Changes'!E113*42</f>
        <v>0</v>
      </c>
      <c r="AF117" s="253">
        <f>'Daily Changes'!F113*42</f>
        <v>0</v>
      </c>
      <c r="AH117" s="27">
        <f t="shared" si="71"/>
        <v>0</v>
      </c>
      <c r="AI117" s="27">
        <f t="shared" si="72"/>
        <v>0</v>
      </c>
      <c r="AJ117" s="27">
        <f t="shared" si="73"/>
        <v>0</v>
      </c>
      <c r="AK117" s="27">
        <f t="shared" si="74"/>
        <v>0</v>
      </c>
      <c r="AL117" s="27">
        <f t="shared" si="75"/>
        <v>0</v>
      </c>
      <c r="AM117" s="27">
        <f t="shared" si="76"/>
        <v>0</v>
      </c>
      <c r="AN117" s="27">
        <f t="shared" si="77"/>
        <v>0</v>
      </c>
      <c r="AO117" s="27">
        <f t="shared" si="78"/>
        <v>0</v>
      </c>
      <c r="AP117" s="27">
        <f t="shared" si="79"/>
        <v>0</v>
      </c>
      <c r="AQ117" s="27">
        <f t="shared" si="80"/>
        <v>0</v>
      </c>
      <c r="AS117" s="27">
        <f t="shared" si="81"/>
        <v>0</v>
      </c>
      <c r="AT117" s="27">
        <f t="shared" si="82"/>
        <v>0</v>
      </c>
      <c r="AU117" s="27">
        <f t="shared" si="83"/>
        <v>0</v>
      </c>
      <c r="AV117" s="27">
        <f t="shared" si="84"/>
        <v>0</v>
      </c>
      <c r="AW117" s="27">
        <f t="shared" si="85"/>
        <v>0</v>
      </c>
      <c r="AX117" s="27">
        <f t="shared" si="86"/>
        <v>0</v>
      </c>
      <c r="AZ117" s="27">
        <f t="shared" si="87"/>
        <v>0</v>
      </c>
      <c r="BA117" s="27">
        <f t="shared" si="88"/>
        <v>0</v>
      </c>
      <c r="BB117" s="27">
        <f t="shared" si="89"/>
        <v>0</v>
      </c>
      <c r="BC117" s="27">
        <f t="shared" si="90"/>
        <v>0</v>
      </c>
      <c r="BD117" s="27">
        <f t="shared" si="91"/>
        <v>0</v>
      </c>
      <c r="BE117" s="27">
        <f t="shared" si="92"/>
        <v>0</v>
      </c>
      <c r="BG117" s="27">
        <f t="shared" si="48"/>
        <v>0</v>
      </c>
      <c r="BN117" s="1"/>
    </row>
    <row r="118" spans="1:66" x14ac:dyDescent="0.2">
      <c r="A118" s="184">
        <f>'Wti-Prior'!A131</f>
        <v>40299</v>
      </c>
      <c r="B118" s="27">
        <f>'WTI_I-Prior'!I131</f>
        <v>0</v>
      </c>
      <c r="C118" s="27">
        <f>'WTI_I-Prior'!K131</f>
        <v>0</v>
      </c>
      <c r="D118" s="27">
        <f>'WTI_I-Prior'!L131</f>
        <v>0</v>
      </c>
      <c r="E118" s="27">
        <f>'WTI_I-Prior'!J131</f>
        <v>0</v>
      </c>
      <c r="F118" s="27"/>
      <c r="G118" s="27">
        <f>'WTI_I-Prior'!B131</f>
        <v>-3.0848851000000002</v>
      </c>
      <c r="H118" s="27">
        <f>'WTI_I-Prior'!D131</f>
        <v>0</v>
      </c>
      <c r="I118" s="272">
        <f>'WTI_I-Prior'!F131</f>
        <v>0</v>
      </c>
      <c r="J118" s="27">
        <f>'WTI_I-Prior'!E131</f>
        <v>0</v>
      </c>
      <c r="K118" s="27">
        <f>'WTI_I-Prior'!C131</f>
        <v>0</v>
      </c>
      <c r="L118" s="27"/>
      <c r="M118" s="27">
        <f>'WTI_II-Prior'!F131</f>
        <v>0</v>
      </c>
      <c r="N118" s="27">
        <f>'WTI_II-Prior'!G131</f>
        <v>0</v>
      </c>
      <c r="O118" s="27">
        <f>'WTI_II-Prior'!L131</f>
        <v>0</v>
      </c>
      <c r="P118" s="27">
        <f>'WTI_II-Prior'!J131</f>
        <v>0</v>
      </c>
      <c r="Q118" s="27">
        <f>'WTI_II-Prior'!B131</f>
        <v>0</v>
      </c>
      <c r="R118" s="27">
        <f>'WTI_II-Prior'!C131</f>
        <v>0</v>
      </c>
      <c r="T118" s="27">
        <f>'WTI_III-Prior'!H131</f>
        <v>0</v>
      </c>
      <c r="U118" s="27">
        <f>'WTI_III-Prior'!I131</f>
        <v>0</v>
      </c>
      <c r="V118" s="27">
        <f>'WTI_III-Prior'!J131</f>
        <v>0</v>
      </c>
      <c r="W118" s="27">
        <f>'WTI_III-Prior'!B131</f>
        <v>0</v>
      </c>
      <c r="X118" s="27">
        <f>'WTI_III-Prior'!C131</f>
        <v>0</v>
      </c>
      <c r="Y118" s="27">
        <f>'WTI_III-Prior'!D131</f>
        <v>0</v>
      </c>
      <c r="AA118" s="27">
        <f t="shared" si="47"/>
        <v>-3.0848851000000002</v>
      </c>
      <c r="AB118" s="253">
        <f>+'Daily Changes'!B114</f>
        <v>0</v>
      </c>
      <c r="AC118" s="253">
        <f>'Daily Changes'!G114</f>
        <v>0</v>
      </c>
      <c r="AD118" s="253">
        <f>'Daily Changes'!D114</f>
        <v>0</v>
      </c>
      <c r="AE118" s="253">
        <f>'Daily Changes'!E114*42</f>
        <v>0</v>
      </c>
      <c r="AF118" s="253">
        <f>'Daily Changes'!F114*42</f>
        <v>0</v>
      </c>
      <c r="AH118" s="27">
        <f t="shared" si="71"/>
        <v>0</v>
      </c>
      <c r="AI118" s="27">
        <f t="shared" si="72"/>
        <v>0</v>
      </c>
      <c r="AJ118" s="27">
        <f t="shared" si="73"/>
        <v>0</v>
      </c>
      <c r="AK118" s="27">
        <f t="shared" si="74"/>
        <v>0</v>
      </c>
      <c r="AL118" s="27">
        <f t="shared" si="75"/>
        <v>0</v>
      </c>
      <c r="AM118" s="27">
        <f t="shared" si="76"/>
        <v>0</v>
      </c>
      <c r="AN118" s="27">
        <f t="shared" si="77"/>
        <v>0</v>
      </c>
      <c r="AO118" s="27">
        <f t="shared" si="78"/>
        <v>0</v>
      </c>
      <c r="AP118" s="27">
        <f t="shared" si="79"/>
        <v>0</v>
      </c>
      <c r="AQ118" s="27">
        <f t="shared" si="80"/>
        <v>0</v>
      </c>
      <c r="AS118" s="27">
        <f t="shared" si="81"/>
        <v>0</v>
      </c>
      <c r="AT118" s="27">
        <f t="shared" si="82"/>
        <v>0</v>
      </c>
      <c r="AU118" s="27">
        <f t="shared" si="83"/>
        <v>0</v>
      </c>
      <c r="AV118" s="27">
        <f t="shared" si="84"/>
        <v>0</v>
      </c>
      <c r="AW118" s="27">
        <f t="shared" si="85"/>
        <v>0</v>
      </c>
      <c r="AX118" s="27">
        <f t="shared" si="86"/>
        <v>0</v>
      </c>
      <c r="AZ118" s="27">
        <f t="shared" si="87"/>
        <v>0</v>
      </c>
      <c r="BA118" s="27">
        <f t="shared" si="88"/>
        <v>0</v>
      </c>
      <c r="BB118" s="27">
        <f t="shared" si="89"/>
        <v>0</v>
      </c>
      <c r="BC118" s="27">
        <f t="shared" si="90"/>
        <v>0</v>
      </c>
      <c r="BD118" s="27">
        <f t="shared" si="91"/>
        <v>0</v>
      </c>
      <c r="BE118" s="27">
        <f t="shared" si="92"/>
        <v>0</v>
      </c>
      <c r="BG118" s="27">
        <f t="shared" si="48"/>
        <v>0</v>
      </c>
      <c r="BN118" s="1"/>
    </row>
    <row r="119" spans="1:66" x14ac:dyDescent="0.2">
      <c r="A119" s="184">
        <f>'Wti-Prior'!A132</f>
        <v>40330</v>
      </c>
      <c r="B119" s="27">
        <f>'WTI_I-Prior'!I132</f>
        <v>0</v>
      </c>
      <c r="C119" s="27">
        <f>'WTI_I-Prior'!K132</f>
        <v>0</v>
      </c>
      <c r="D119" s="27">
        <f>'WTI_I-Prior'!L132</f>
        <v>0</v>
      </c>
      <c r="E119" s="27">
        <f>'WTI_I-Prior'!J132</f>
        <v>0</v>
      </c>
      <c r="F119" s="27"/>
      <c r="G119" s="27">
        <f>'WTI_I-Prior'!B132</f>
        <v>-1.0547981</v>
      </c>
      <c r="H119" s="27">
        <f>'WTI_I-Prior'!D132</f>
        <v>0</v>
      </c>
      <c r="I119" s="272">
        <f>'WTI_I-Prior'!F132</f>
        <v>0</v>
      </c>
      <c r="J119" s="27">
        <f>'WTI_I-Prior'!E132</f>
        <v>0</v>
      </c>
      <c r="K119" s="27">
        <f>'WTI_I-Prior'!C132</f>
        <v>0</v>
      </c>
      <c r="L119" s="27"/>
      <c r="M119" s="27">
        <f>'WTI_II-Prior'!F132</f>
        <v>0</v>
      </c>
      <c r="N119" s="27">
        <f>'WTI_II-Prior'!G132</f>
        <v>0</v>
      </c>
      <c r="O119" s="27">
        <f>'WTI_II-Prior'!L132</f>
        <v>0</v>
      </c>
      <c r="P119" s="27">
        <f>'WTI_II-Prior'!J132</f>
        <v>0</v>
      </c>
      <c r="Q119" s="27">
        <f>'WTI_II-Prior'!B132</f>
        <v>0</v>
      </c>
      <c r="R119" s="27">
        <f>'WTI_II-Prior'!C132</f>
        <v>0</v>
      </c>
      <c r="T119" s="27">
        <f>'WTI_III-Prior'!H132</f>
        <v>0</v>
      </c>
      <c r="U119" s="27">
        <f>'WTI_III-Prior'!I132</f>
        <v>0</v>
      </c>
      <c r="V119" s="27">
        <f>'WTI_III-Prior'!J132</f>
        <v>0</v>
      </c>
      <c r="W119" s="27">
        <f>'WTI_III-Prior'!B132</f>
        <v>0</v>
      </c>
      <c r="X119" s="27">
        <f>'WTI_III-Prior'!C132</f>
        <v>0</v>
      </c>
      <c r="Y119" s="27">
        <f>'WTI_III-Prior'!D132</f>
        <v>0</v>
      </c>
      <c r="AA119" s="27">
        <f t="shared" si="47"/>
        <v>-1.0547981</v>
      </c>
      <c r="AB119" s="253">
        <f>+'Daily Changes'!B115</f>
        <v>0</v>
      </c>
      <c r="AC119" s="253">
        <f>'Daily Changes'!G115</f>
        <v>0</v>
      </c>
      <c r="AD119" s="253">
        <f>'Daily Changes'!D115</f>
        <v>0</v>
      </c>
      <c r="AE119" s="253">
        <f>'Daily Changes'!E115*42</f>
        <v>0</v>
      </c>
      <c r="AF119" s="253">
        <f>'Daily Changes'!F115*42</f>
        <v>0</v>
      </c>
      <c r="AH119" s="27">
        <f t="shared" si="71"/>
        <v>0</v>
      </c>
      <c r="AI119" s="27">
        <f t="shared" si="72"/>
        <v>0</v>
      </c>
      <c r="AJ119" s="27">
        <f t="shared" si="73"/>
        <v>0</v>
      </c>
      <c r="AK119" s="27">
        <f t="shared" si="74"/>
        <v>0</v>
      </c>
      <c r="AL119" s="27">
        <f t="shared" si="75"/>
        <v>0</v>
      </c>
      <c r="AM119" s="27">
        <f t="shared" si="76"/>
        <v>0</v>
      </c>
      <c r="AN119" s="27">
        <f t="shared" si="77"/>
        <v>0</v>
      </c>
      <c r="AO119" s="27">
        <f t="shared" si="78"/>
        <v>0</v>
      </c>
      <c r="AP119" s="27">
        <f t="shared" si="79"/>
        <v>0</v>
      </c>
      <c r="AQ119" s="27">
        <f t="shared" si="80"/>
        <v>0</v>
      </c>
      <c r="AS119" s="27">
        <f t="shared" si="81"/>
        <v>0</v>
      </c>
      <c r="AT119" s="27">
        <f t="shared" si="82"/>
        <v>0</v>
      </c>
      <c r="AU119" s="27">
        <f t="shared" si="83"/>
        <v>0</v>
      </c>
      <c r="AV119" s="27">
        <f t="shared" si="84"/>
        <v>0</v>
      </c>
      <c r="AW119" s="27">
        <f t="shared" si="85"/>
        <v>0</v>
      </c>
      <c r="AX119" s="27">
        <f t="shared" si="86"/>
        <v>0</v>
      </c>
      <c r="AZ119" s="27">
        <f t="shared" si="87"/>
        <v>0</v>
      </c>
      <c r="BA119" s="27">
        <f t="shared" si="88"/>
        <v>0</v>
      </c>
      <c r="BB119" s="27">
        <f t="shared" si="89"/>
        <v>0</v>
      </c>
      <c r="BC119" s="27">
        <f t="shared" si="90"/>
        <v>0</v>
      </c>
      <c r="BD119" s="27">
        <f t="shared" si="91"/>
        <v>0</v>
      </c>
      <c r="BE119" s="27">
        <f t="shared" si="92"/>
        <v>0</v>
      </c>
      <c r="BG119" s="27">
        <f t="shared" si="48"/>
        <v>0</v>
      </c>
      <c r="BN119" s="1"/>
    </row>
    <row r="120" spans="1:66" x14ac:dyDescent="0.2">
      <c r="A120" s="184">
        <f>'Wti-Prior'!A133</f>
        <v>40360</v>
      </c>
      <c r="B120" s="27">
        <f>'WTI_I-Prior'!I133</f>
        <v>0</v>
      </c>
      <c r="C120" s="27">
        <f>'WTI_I-Prior'!K133</f>
        <v>0</v>
      </c>
      <c r="D120" s="27">
        <f>'WTI_I-Prior'!L133</f>
        <v>0</v>
      </c>
      <c r="E120" s="27">
        <f>'WTI_I-Prior'!J133</f>
        <v>0</v>
      </c>
      <c r="F120" s="27"/>
      <c r="G120" s="27">
        <f>'WTI_I-Prior'!B133</f>
        <v>-2.7138222999999999</v>
      </c>
      <c r="H120" s="27">
        <f>'WTI_I-Prior'!D133</f>
        <v>0</v>
      </c>
      <c r="I120" s="272">
        <f>'WTI_I-Prior'!F133</f>
        <v>0</v>
      </c>
      <c r="J120" s="27">
        <f>'WTI_I-Prior'!E133</f>
        <v>0</v>
      </c>
      <c r="K120" s="27">
        <f>'WTI_I-Prior'!C133</f>
        <v>0</v>
      </c>
      <c r="L120" s="27"/>
      <c r="M120" s="27">
        <f>'WTI_II-Prior'!F133</f>
        <v>0</v>
      </c>
      <c r="N120" s="27">
        <f>'WTI_II-Prior'!G133</f>
        <v>0</v>
      </c>
      <c r="O120" s="27">
        <f>'WTI_II-Prior'!L133</f>
        <v>0</v>
      </c>
      <c r="P120" s="27">
        <f>'WTI_II-Prior'!J133</f>
        <v>0</v>
      </c>
      <c r="Q120" s="27">
        <f>'WTI_II-Prior'!B133</f>
        <v>0</v>
      </c>
      <c r="R120" s="27">
        <f>'WTI_II-Prior'!C133</f>
        <v>0</v>
      </c>
      <c r="T120" s="27">
        <f>'WTI_III-Prior'!H133</f>
        <v>0</v>
      </c>
      <c r="U120" s="27">
        <f>'WTI_III-Prior'!I133</f>
        <v>0</v>
      </c>
      <c r="V120" s="27">
        <f>'WTI_III-Prior'!J133</f>
        <v>0</v>
      </c>
      <c r="W120" s="27">
        <f>'WTI_III-Prior'!B133</f>
        <v>0</v>
      </c>
      <c r="X120" s="27">
        <f>'WTI_III-Prior'!C133</f>
        <v>0</v>
      </c>
      <c r="Y120" s="27">
        <f>'WTI_III-Prior'!D133</f>
        <v>0</v>
      </c>
      <c r="AA120" s="27">
        <f t="shared" si="47"/>
        <v>-2.7138222999999999</v>
      </c>
      <c r="AB120" s="253">
        <f>+'Daily Changes'!B116</f>
        <v>0</v>
      </c>
      <c r="AC120" s="253">
        <f>'Daily Changes'!G116</f>
        <v>0</v>
      </c>
      <c r="AD120" s="253">
        <f>'Daily Changes'!D116</f>
        <v>0</v>
      </c>
      <c r="AE120" s="253">
        <f>'Daily Changes'!E116*42</f>
        <v>0</v>
      </c>
      <c r="AF120" s="253">
        <f>'Daily Changes'!F116*42</f>
        <v>0</v>
      </c>
      <c r="AH120" s="27">
        <f t="shared" si="71"/>
        <v>0</v>
      </c>
      <c r="AI120" s="27">
        <f t="shared" si="72"/>
        <v>0</v>
      </c>
      <c r="AJ120" s="27">
        <f t="shared" si="73"/>
        <v>0</v>
      </c>
      <c r="AK120" s="27">
        <f t="shared" si="74"/>
        <v>0</v>
      </c>
      <c r="AL120" s="27">
        <f t="shared" si="75"/>
        <v>0</v>
      </c>
      <c r="AM120" s="27">
        <f t="shared" si="76"/>
        <v>0</v>
      </c>
      <c r="AN120" s="27">
        <f t="shared" si="77"/>
        <v>0</v>
      </c>
      <c r="AO120" s="27">
        <f t="shared" si="78"/>
        <v>0</v>
      </c>
      <c r="AP120" s="27">
        <f t="shared" si="79"/>
        <v>0</v>
      </c>
      <c r="AQ120" s="27">
        <f t="shared" si="80"/>
        <v>0</v>
      </c>
      <c r="AS120" s="27">
        <f t="shared" si="81"/>
        <v>0</v>
      </c>
      <c r="AT120" s="27">
        <f t="shared" si="82"/>
        <v>0</v>
      </c>
      <c r="AU120" s="27">
        <f t="shared" si="83"/>
        <v>0</v>
      </c>
      <c r="AV120" s="27">
        <f t="shared" si="84"/>
        <v>0</v>
      </c>
      <c r="AW120" s="27">
        <f t="shared" si="85"/>
        <v>0</v>
      </c>
      <c r="AX120" s="27">
        <f t="shared" si="86"/>
        <v>0</v>
      </c>
      <c r="AZ120" s="27">
        <f t="shared" si="87"/>
        <v>0</v>
      </c>
      <c r="BA120" s="27">
        <f t="shared" si="88"/>
        <v>0</v>
      </c>
      <c r="BB120" s="27">
        <f t="shared" si="89"/>
        <v>0</v>
      </c>
      <c r="BC120" s="27">
        <f t="shared" si="90"/>
        <v>0</v>
      </c>
      <c r="BD120" s="27">
        <f t="shared" si="91"/>
        <v>0</v>
      </c>
      <c r="BE120" s="27">
        <f t="shared" si="92"/>
        <v>0</v>
      </c>
      <c r="BG120" s="27">
        <f t="shared" si="48"/>
        <v>0</v>
      </c>
      <c r="BN120" s="1"/>
    </row>
    <row r="121" spans="1:66" x14ac:dyDescent="0.2">
      <c r="A121" s="184">
        <f>'Wti-Prior'!A134</f>
        <v>40391</v>
      </c>
      <c r="B121" s="27">
        <f>'WTI_I-Prior'!I134</f>
        <v>0</v>
      </c>
      <c r="C121" s="27">
        <f>'WTI_I-Prior'!K134</f>
        <v>0</v>
      </c>
      <c r="D121" s="27">
        <f>'WTI_I-Prior'!L134</f>
        <v>0</v>
      </c>
      <c r="E121" s="27">
        <f>'WTI_I-Prior'!J134</f>
        <v>0</v>
      </c>
      <c r="F121" s="27"/>
      <c r="G121" s="27">
        <f>'WTI_I-Prior'!B134</f>
        <v>-2.4598776999999998</v>
      </c>
      <c r="H121" s="27">
        <f>'WTI_I-Prior'!D134</f>
        <v>0</v>
      </c>
      <c r="I121" s="272">
        <f>'WTI_I-Prior'!F134</f>
        <v>0</v>
      </c>
      <c r="J121" s="27">
        <f>'WTI_I-Prior'!E134</f>
        <v>0</v>
      </c>
      <c r="K121" s="27">
        <f>'WTI_I-Prior'!C134</f>
        <v>0</v>
      </c>
      <c r="L121" s="27"/>
      <c r="M121" s="27">
        <f>'WTI_II-Prior'!F134</f>
        <v>0</v>
      </c>
      <c r="N121" s="27">
        <f>'WTI_II-Prior'!G134</f>
        <v>0</v>
      </c>
      <c r="O121" s="27">
        <f>'WTI_II-Prior'!L134</f>
        <v>0</v>
      </c>
      <c r="P121" s="27">
        <f>'WTI_II-Prior'!J134</f>
        <v>0</v>
      </c>
      <c r="Q121" s="27">
        <f>'WTI_II-Prior'!B134</f>
        <v>0</v>
      </c>
      <c r="R121" s="27">
        <f>'WTI_II-Prior'!C134</f>
        <v>0</v>
      </c>
      <c r="T121" s="27">
        <f>'WTI_III-Prior'!H134</f>
        <v>0</v>
      </c>
      <c r="U121" s="27">
        <f>'WTI_III-Prior'!I134</f>
        <v>0</v>
      </c>
      <c r="V121" s="27">
        <f>'WTI_III-Prior'!J134</f>
        <v>0</v>
      </c>
      <c r="W121" s="27">
        <f>'WTI_III-Prior'!B134</f>
        <v>0</v>
      </c>
      <c r="X121" s="27">
        <f>'WTI_III-Prior'!C134</f>
        <v>0</v>
      </c>
      <c r="Y121" s="27">
        <f>'WTI_III-Prior'!D134</f>
        <v>0</v>
      </c>
      <c r="AA121" s="27">
        <f t="shared" si="47"/>
        <v>-2.4598776999999998</v>
      </c>
      <c r="AB121" s="253">
        <f>+'Daily Changes'!B117</f>
        <v>0</v>
      </c>
      <c r="AC121" s="253">
        <f>'Daily Changes'!G117</f>
        <v>0</v>
      </c>
      <c r="AD121" s="253">
        <f>'Daily Changes'!D117</f>
        <v>0</v>
      </c>
      <c r="AE121" s="253">
        <f>'Daily Changes'!E117*42</f>
        <v>0</v>
      </c>
      <c r="AF121" s="253">
        <f>'Daily Changes'!F117*42</f>
        <v>0</v>
      </c>
      <c r="AH121" s="27">
        <f t="shared" si="71"/>
        <v>0</v>
      </c>
      <c r="AI121" s="27">
        <f t="shared" si="72"/>
        <v>0</v>
      </c>
      <c r="AJ121" s="27">
        <f t="shared" si="73"/>
        <v>0</v>
      </c>
      <c r="AK121" s="27">
        <f t="shared" si="74"/>
        <v>0</v>
      </c>
      <c r="AL121" s="27">
        <f t="shared" si="75"/>
        <v>0</v>
      </c>
      <c r="AM121" s="27">
        <f t="shared" si="76"/>
        <v>0</v>
      </c>
      <c r="AN121" s="27">
        <f t="shared" si="77"/>
        <v>0</v>
      </c>
      <c r="AO121" s="27">
        <f t="shared" si="78"/>
        <v>0</v>
      </c>
      <c r="AP121" s="27">
        <f t="shared" si="79"/>
        <v>0</v>
      </c>
      <c r="AQ121" s="27">
        <f t="shared" si="80"/>
        <v>0</v>
      </c>
      <c r="AS121" s="27">
        <f t="shared" si="81"/>
        <v>0</v>
      </c>
      <c r="AT121" s="27">
        <f t="shared" si="82"/>
        <v>0</v>
      </c>
      <c r="AU121" s="27">
        <f t="shared" si="83"/>
        <v>0</v>
      </c>
      <c r="AV121" s="27">
        <f t="shared" si="84"/>
        <v>0</v>
      </c>
      <c r="AW121" s="27">
        <f t="shared" si="85"/>
        <v>0</v>
      </c>
      <c r="AX121" s="27">
        <f t="shared" si="86"/>
        <v>0</v>
      </c>
      <c r="AZ121" s="27">
        <f t="shared" si="87"/>
        <v>0</v>
      </c>
      <c r="BA121" s="27">
        <f t="shared" si="88"/>
        <v>0</v>
      </c>
      <c r="BB121" s="27">
        <f t="shared" si="89"/>
        <v>0</v>
      </c>
      <c r="BC121" s="27">
        <f t="shared" si="90"/>
        <v>0</v>
      </c>
      <c r="BD121" s="27">
        <f t="shared" si="91"/>
        <v>0</v>
      </c>
      <c r="BE121" s="27">
        <f t="shared" si="92"/>
        <v>0</v>
      </c>
      <c r="BG121" s="27">
        <f t="shared" si="48"/>
        <v>0</v>
      </c>
      <c r="BN121" s="1"/>
    </row>
    <row r="122" spans="1:66" x14ac:dyDescent="0.2">
      <c r="A122" s="184">
        <f>'Wti-Prior'!A135</f>
        <v>40422</v>
      </c>
      <c r="B122" s="27">
        <f>'WTI_I-Prior'!I135</f>
        <v>0</v>
      </c>
      <c r="C122" s="27">
        <f>'WTI_I-Prior'!K135</f>
        <v>0</v>
      </c>
      <c r="D122" s="27">
        <f>'WTI_I-Prior'!L135</f>
        <v>0</v>
      </c>
      <c r="E122" s="27">
        <f>'WTI_I-Prior'!J135</f>
        <v>0</v>
      </c>
      <c r="F122" s="27"/>
      <c r="G122" s="27">
        <f>'WTI_I-Prior'!B135</f>
        <v>1.2486375999999999</v>
      </c>
      <c r="H122" s="27">
        <f>'WTI_I-Prior'!D135</f>
        <v>0</v>
      </c>
      <c r="I122" s="272">
        <f>'WTI_I-Prior'!F135</f>
        <v>0</v>
      </c>
      <c r="J122" s="27">
        <f>'WTI_I-Prior'!E135</f>
        <v>0</v>
      </c>
      <c r="K122" s="27">
        <f>'WTI_I-Prior'!C135</f>
        <v>0</v>
      </c>
      <c r="L122" s="27"/>
      <c r="M122" s="27">
        <f>'WTI_II-Prior'!F135</f>
        <v>0</v>
      </c>
      <c r="N122" s="27">
        <f>'WTI_II-Prior'!G135</f>
        <v>0</v>
      </c>
      <c r="O122" s="27">
        <f>'WTI_II-Prior'!L135</f>
        <v>0</v>
      </c>
      <c r="P122" s="27">
        <f>'WTI_II-Prior'!J135</f>
        <v>0</v>
      </c>
      <c r="Q122" s="27">
        <f>'WTI_II-Prior'!B135</f>
        <v>0</v>
      </c>
      <c r="R122" s="27">
        <f>'WTI_II-Prior'!C135</f>
        <v>0</v>
      </c>
      <c r="T122" s="27">
        <f>'WTI_III-Prior'!H135</f>
        <v>0</v>
      </c>
      <c r="U122" s="27">
        <f>'WTI_III-Prior'!I135</f>
        <v>0</v>
      </c>
      <c r="V122" s="27">
        <f>'WTI_III-Prior'!J135</f>
        <v>0</v>
      </c>
      <c r="W122" s="27">
        <f>'WTI_III-Prior'!B135</f>
        <v>0</v>
      </c>
      <c r="X122" s="27">
        <f>'WTI_III-Prior'!C135</f>
        <v>0</v>
      </c>
      <c r="Y122" s="27">
        <f>'WTI_III-Prior'!D135</f>
        <v>0</v>
      </c>
      <c r="AA122" s="27">
        <f t="shared" si="47"/>
        <v>1.2486375999999999</v>
      </c>
      <c r="AB122" s="253">
        <f>+'Daily Changes'!B118</f>
        <v>0</v>
      </c>
      <c r="AC122" s="253">
        <f>'Daily Changes'!G118</f>
        <v>0</v>
      </c>
      <c r="AD122" s="253">
        <f>'Daily Changes'!D118</f>
        <v>0</v>
      </c>
      <c r="AE122" s="253">
        <f>'Daily Changes'!E118*42</f>
        <v>0</v>
      </c>
      <c r="AF122" s="253">
        <f>'Daily Changes'!F118*42</f>
        <v>0</v>
      </c>
      <c r="AH122" s="27">
        <f t="shared" si="71"/>
        <v>0</v>
      </c>
      <c r="AI122" s="27">
        <f t="shared" si="72"/>
        <v>0</v>
      </c>
      <c r="AJ122" s="27">
        <f t="shared" si="73"/>
        <v>0</v>
      </c>
      <c r="AK122" s="27">
        <f t="shared" si="74"/>
        <v>0</v>
      </c>
      <c r="AL122" s="27">
        <f t="shared" si="75"/>
        <v>0</v>
      </c>
      <c r="AM122" s="27">
        <f t="shared" si="76"/>
        <v>0</v>
      </c>
      <c r="AN122" s="27">
        <f t="shared" si="77"/>
        <v>0</v>
      </c>
      <c r="AO122" s="27">
        <f t="shared" si="78"/>
        <v>0</v>
      </c>
      <c r="AP122" s="27">
        <f t="shared" si="79"/>
        <v>0</v>
      </c>
      <c r="AQ122" s="27">
        <f t="shared" si="80"/>
        <v>0</v>
      </c>
      <c r="AS122" s="27">
        <f t="shared" si="81"/>
        <v>0</v>
      </c>
      <c r="AT122" s="27">
        <f t="shared" si="82"/>
        <v>0</v>
      </c>
      <c r="AU122" s="27">
        <f t="shared" si="83"/>
        <v>0</v>
      </c>
      <c r="AV122" s="27">
        <f t="shared" si="84"/>
        <v>0</v>
      </c>
      <c r="AW122" s="27">
        <f t="shared" si="85"/>
        <v>0</v>
      </c>
      <c r="AX122" s="27">
        <f t="shared" si="86"/>
        <v>0</v>
      </c>
      <c r="AZ122" s="27">
        <f t="shared" si="87"/>
        <v>0</v>
      </c>
      <c r="BA122" s="27">
        <f t="shared" si="88"/>
        <v>0</v>
      </c>
      <c r="BB122" s="27">
        <f t="shared" si="89"/>
        <v>0</v>
      </c>
      <c r="BC122" s="27">
        <f t="shared" si="90"/>
        <v>0</v>
      </c>
      <c r="BD122" s="27">
        <f t="shared" si="91"/>
        <v>0</v>
      </c>
      <c r="BE122" s="27">
        <f t="shared" si="92"/>
        <v>0</v>
      </c>
      <c r="BG122" s="27">
        <f t="shared" si="48"/>
        <v>0</v>
      </c>
      <c r="BN122" s="1"/>
    </row>
    <row r="123" spans="1:66" x14ac:dyDescent="0.2">
      <c r="A123" s="184">
        <f>'Wti-Prior'!A136</f>
        <v>40452</v>
      </c>
      <c r="B123" s="27">
        <f>'WTI_I-Prior'!I136</f>
        <v>0</v>
      </c>
      <c r="C123" s="27">
        <f>'WTI_I-Prior'!K136</f>
        <v>0</v>
      </c>
      <c r="D123" s="27">
        <f>'WTI_I-Prior'!L136</f>
        <v>0</v>
      </c>
      <c r="E123" s="27">
        <f>'WTI_I-Prior'!J136</f>
        <v>0</v>
      </c>
      <c r="F123" s="27"/>
      <c r="G123" s="27">
        <f>'WTI_I-Prior'!B136</f>
        <v>0.30337340000000002</v>
      </c>
      <c r="H123" s="27">
        <f>'WTI_I-Prior'!D136</f>
        <v>0</v>
      </c>
      <c r="I123" s="272">
        <f>'WTI_I-Prior'!F136</f>
        <v>0</v>
      </c>
      <c r="J123" s="27">
        <f>'WTI_I-Prior'!E136</f>
        <v>0</v>
      </c>
      <c r="K123" s="27">
        <f>'WTI_I-Prior'!C136</f>
        <v>0</v>
      </c>
      <c r="L123" s="27"/>
      <c r="M123" s="27">
        <f>'WTI_II-Prior'!F136</f>
        <v>0</v>
      </c>
      <c r="N123" s="27">
        <f>'WTI_II-Prior'!G136</f>
        <v>0</v>
      </c>
      <c r="O123" s="27">
        <f>'WTI_II-Prior'!L136</f>
        <v>0</v>
      </c>
      <c r="P123" s="27">
        <f>'WTI_II-Prior'!J136</f>
        <v>0</v>
      </c>
      <c r="Q123" s="27">
        <f>'WTI_II-Prior'!B136</f>
        <v>0</v>
      </c>
      <c r="R123" s="27">
        <f>'WTI_II-Prior'!C136</f>
        <v>0</v>
      </c>
      <c r="T123" s="27">
        <f>'WTI_III-Prior'!H136</f>
        <v>0</v>
      </c>
      <c r="U123" s="27">
        <f>'WTI_III-Prior'!I136</f>
        <v>0</v>
      </c>
      <c r="V123" s="27">
        <f>'WTI_III-Prior'!J136</f>
        <v>0</v>
      </c>
      <c r="W123" s="27">
        <f>'WTI_III-Prior'!B136</f>
        <v>0</v>
      </c>
      <c r="X123" s="27">
        <f>'WTI_III-Prior'!C136</f>
        <v>0</v>
      </c>
      <c r="Y123" s="27">
        <f>'WTI_III-Prior'!D136</f>
        <v>0</v>
      </c>
      <c r="AA123" s="27">
        <f t="shared" si="47"/>
        <v>0.30337340000000002</v>
      </c>
      <c r="AB123" s="253">
        <f>+'Daily Changes'!B119</f>
        <v>0</v>
      </c>
      <c r="AC123" s="253">
        <f>'Daily Changes'!G119</f>
        <v>0</v>
      </c>
      <c r="AD123" s="253">
        <f>'Daily Changes'!D119</f>
        <v>0</v>
      </c>
      <c r="AE123" s="253">
        <f>'Daily Changes'!E119*42</f>
        <v>0</v>
      </c>
      <c r="AF123" s="253">
        <f>'Daily Changes'!F119*42</f>
        <v>0</v>
      </c>
      <c r="AH123" s="27">
        <f t="shared" si="71"/>
        <v>0</v>
      </c>
      <c r="AI123" s="27">
        <f t="shared" si="72"/>
        <v>0</v>
      </c>
      <c r="AJ123" s="27">
        <f t="shared" si="73"/>
        <v>0</v>
      </c>
      <c r="AK123" s="27">
        <f t="shared" si="74"/>
        <v>0</v>
      </c>
      <c r="AL123" s="27">
        <f t="shared" si="75"/>
        <v>0</v>
      </c>
      <c r="AM123" s="27">
        <f t="shared" si="76"/>
        <v>0</v>
      </c>
      <c r="AN123" s="27">
        <f t="shared" si="77"/>
        <v>0</v>
      </c>
      <c r="AO123" s="27">
        <f t="shared" si="78"/>
        <v>0</v>
      </c>
      <c r="AP123" s="27">
        <f t="shared" si="79"/>
        <v>0</v>
      </c>
      <c r="AQ123" s="27">
        <f t="shared" si="80"/>
        <v>0</v>
      </c>
      <c r="AS123" s="27">
        <f t="shared" si="81"/>
        <v>0</v>
      </c>
      <c r="AT123" s="27">
        <f t="shared" si="82"/>
        <v>0</v>
      </c>
      <c r="AU123" s="27">
        <f t="shared" si="83"/>
        <v>0</v>
      </c>
      <c r="AV123" s="27">
        <f t="shared" si="84"/>
        <v>0</v>
      </c>
      <c r="AW123" s="27">
        <f t="shared" si="85"/>
        <v>0</v>
      </c>
      <c r="AX123" s="27">
        <f t="shared" si="86"/>
        <v>0</v>
      </c>
      <c r="AZ123" s="27">
        <f t="shared" si="87"/>
        <v>0</v>
      </c>
      <c r="BA123" s="27">
        <f t="shared" si="88"/>
        <v>0</v>
      </c>
      <c r="BB123" s="27">
        <f t="shared" si="89"/>
        <v>0</v>
      </c>
      <c r="BC123" s="27">
        <f t="shared" si="90"/>
        <v>0</v>
      </c>
      <c r="BD123" s="27">
        <f t="shared" si="91"/>
        <v>0</v>
      </c>
      <c r="BE123" s="27">
        <f t="shared" si="92"/>
        <v>0</v>
      </c>
      <c r="BG123" s="27">
        <f t="shared" si="48"/>
        <v>0</v>
      </c>
      <c r="BN123" s="1"/>
    </row>
    <row r="124" spans="1:66" x14ac:dyDescent="0.2">
      <c r="A124" s="184">
        <f>'Wti-Prior'!A137</f>
        <v>40483</v>
      </c>
      <c r="B124" s="27">
        <f>'WTI_I-Prior'!I137</f>
        <v>0</v>
      </c>
      <c r="C124" s="27">
        <f>'WTI_I-Prior'!K137</f>
        <v>0</v>
      </c>
      <c r="D124" s="27">
        <f>'WTI_I-Prior'!L137</f>
        <v>0</v>
      </c>
      <c r="E124" s="27">
        <f>'WTI_I-Prior'!J137</f>
        <v>0</v>
      </c>
      <c r="F124" s="27"/>
      <c r="G124" s="27">
        <f>'WTI_I-Prior'!B137</f>
        <v>-2.342632</v>
      </c>
      <c r="H124" s="27">
        <f>'WTI_I-Prior'!D137</f>
        <v>0</v>
      </c>
      <c r="I124" s="272">
        <f>'WTI_I-Prior'!F137</f>
        <v>0</v>
      </c>
      <c r="J124" s="27">
        <f>'WTI_I-Prior'!E137</f>
        <v>0</v>
      </c>
      <c r="K124" s="27">
        <f>'WTI_I-Prior'!C137</f>
        <v>0</v>
      </c>
      <c r="L124" s="27"/>
      <c r="M124" s="27">
        <f>'WTI_II-Prior'!F137</f>
        <v>0</v>
      </c>
      <c r="N124" s="27">
        <f>'WTI_II-Prior'!G137</f>
        <v>0</v>
      </c>
      <c r="O124" s="27">
        <f>'WTI_II-Prior'!L137</f>
        <v>0</v>
      </c>
      <c r="P124" s="27">
        <f>'WTI_II-Prior'!J137</f>
        <v>0</v>
      </c>
      <c r="Q124" s="27">
        <f>'WTI_II-Prior'!B137</f>
        <v>0</v>
      </c>
      <c r="R124" s="27">
        <f>'WTI_II-Prior'!C137</f>
        <v>0</v>
      </c>
      <c r="T124" s="27">
        <f>'WTI_III-Prior'!H137</f>
        <v>0</v>
      </c>
      <c r="U124" s="27">
        <f>'WTI_III-Prior'!I137</f>
        <v>0</v>
      </c>
      <c r="V124" s="27">
        <f>'WTI_III-Prior'!J137</f>
        <v>0</v>
      </c>
      <c r="W124" s="27">
        <f>'WTI_III-Prior'!B137</f>
        <v>0</v>
      </c>
      <c r="X124" s="27">
        <f>'WTI_III-Prior'!C137</f>
        <v>0</v>
      </c>
      <c r="Y124" s="27">
        <f>'WTI_III-Prior'!D137</f>
        <v>0</v>
      </c>
      <c r="AA124" s="27">
        <f t="shared" si="47"/>
        <v>-2.342632</v>
      </c>
      <c r="AB124" s="253">
        <f>+'Daily Changes'!B120</f>
        <v>0</v>
      </c>
      <c r="AC124" s="253">
        <f>'Daily Changes'!G120</f>
        <v>0</v>
      </c>
      <c r="AD124" s="253">
        <f>'Daily Changes'!D120</f>
        <v>0</v>
      </c>
      <c r="AE124" s="253">
        <f>'Daily Changes'!E120*42</f>
        <v>0</v>
      </c>
      <c r="AF124" s="253">
        <f>'Daily Changes'!F120*42</f>
        <v>0</v>
      </c>
      <c r="AH124" s="27">
        <f t="shared" si="71"/>
        <v>0</v>
      </c>
      <c r="AI124" s="27">
        <f t="shared" si="72"/>
        <v>0</v>
      </c>
      <c r="AJ124" s="27">
        <f t="shared" si="73"/>
        <v>0</v>
      </c>
      <c r="AK124" s="27">
        <f t="shared" si="74"/>
        <v>0</v>
      </c>
      <c r="AL124" s="27">
        <f t="shared" si="75"/>
        <v>0</v>
      </c>
      <c r="AM124" s="27">
        <f t="shared" si="76"/>
        <v>0</v>
      </c>
      <c r="AN124" s="27">
        <f t="shared" si="77"/>
        <v>0</v>
      </c>
      <c r="AO124" s="27">
        <f t="shared" si="78"/>
        <v>0</v>
      </c>
      <c r="AP124" s="27">
        <f t="shared" si="79"/>
        <v>0</v>
      </c>
      <c r="AQ124" s="27">
        <f t="shared" si="80"/>
        <v>0</v>
      </c>
      <c r="AS124" s="27">
        <f t="shared" si="81"/>
        <v>0</v>
      </c>
      <c r="AT124" s="27">
        <f t="shared" si="82"/>
        <v>0</v>
      </c>
      <c r="AU124" s="27">
        <f t="shared" si="83"/>
        <v>0</v>
      </c>
      <c r="AV124" s="27">
        <f t="shared" si="84"/>
        <v>0</v>
      </c>
      <c r="AW124" s="27">
        <f t="shared" si="85"/>
        <v>0</v>
      </c>
      <c r="AX124" s="27">
        <f t="shared" si="86"/>
        <v>0</v>
      </c>
      <c r="AZ124" s="27">
        <f t="shared" si="87"/>
        <v>0</v>
      </c>
      <c r="BA124" s="27">
        <f t="shared" si="88"/>
        <v>0</v>
      </c>
      <c r="BB124" s="27">
        <f t="shared" si="89"/>
        <v>0</v>
      </c>
      <c r="BC124" s="27">
        <f t="shared" si="90"/>
        <v>0</v>
      </c>
      <c r="BD124" s="27">
        <f t="shared" si="91"/>
        <v>0</v>
      </c>
      <c r="BE124" s="27">
        <f t="shared" si="92"/>
        <v>0</v>
      </c>
      <c r="BG124" s="27">
        <f t="shared" si="48"/>
        <v>0</v>
      </c>
      <c r="BN124" s="1"/>
    </row>
    <row r="125" spans="1:66" x14ac:dyDescent="0.2">
      <c r="A125" s="184">
        <f>'Wti-Prior'!A138</f>
        <v>40513</v>
      </c>
      <c r="B125" s="27">
        <f>'WTI_I-Prior'!I138</f>
        <v>0</v>
      </c>
      <c r="C125" s="27">
        <f>'WTI_I-Prior'!K138</f>
        <v>0</v>
      </c>
      <c r="D125" s="27">
        <f>'WTI_I-Prior'!L138</f>
        <v>0</v>
      </c>
      <c r="E125" s="27">
        <f>'WTI_I-Prior'!J138</f>
        <v>0</v>
      </c>
      <c r="F125" s="27"/>
      <c r="G125" s="27">
        <f>'WTI_I-Prior'!B138</f>
        <v>-4.7814326999999999</v>
      </c>
      <c r="H125" s="27">
        <f>'WTI_I-Prior'!D138</f>
        <v>0</v>
      </c>
      <c r="I125" s="272">
        <f>'WTI_I-Prior'!F138</f>
        <v>0</v>
      </c>
      <c r="J125" s="27">
        <f>'WTI_I-Prior'!E138</f>
        <v>0</v>
      </c>
      <c r="K125" s="27">
        <f>'WTI_I-Prior'!C138</f>
        <v>0</v>
      </c>
      <c r="L125" s="27"/>
      <c r="M125" s="27">
        <f>'WTI_II-Prior'!F138</f>
        <v>0</v>
      </c>
      <c r="N125" s="27">
        <f>'WTI_II-Prior'!G138</f>
        <v>0</v>
      </c>
      <c r="O125" s="27">
        <f>'WTI_II-Prior'!L138</f>
        <v>0</v>
      </c>
      <c r="P125" s="27">
        <f>'WTI_II-Prior'!J138</f>
        <v>0</v>
      </c>
      <c r="Q125" s="27">
        <f>'WTI_II-Prior'!B138</f>
        <v>0</v>
      </c>
      <c r="R125" s="27">
        <f>'WTI_II-Prior'!C138</f>
        <v>0</v>
      </c>
      <c r="T125" s="27">
        <f>'WTI_III-Prior'!H138</f>
        <v>0</v>
      </c>
      <c r="U125" s="27">
        <f>'WTI_III-Prior'!I138</f>
        <v>0</v>
      </c>
      <c r="V125" s="27">
        <f>'WTI_III-Prior'!J138</f>
        <v>0</v>
      </c>
      <c r="W125" s="27">
        <f>'WTI_III-Prior'!B138</f>
        <v>0</v>
      </c>
      <c r="X125" s="27">
        <f>'WTI_III-Prior'!C138</f>
        <v>0</v>
      </c>
      <c r="Y125" s="27">
        <f>'WTI_III-Prior'!D138</f>
        <v>0</v>
      </c>
      <c r="AA125" s="27">
        <f t="shared" si="47"/>
        <v>-4.7814326999999999</v>
      </c>
      <c r="AB125" s="253">
        <f>+'Daily Changes'!B121</f>
        <v>0</v>
      </c>
      <c r="AC125" s="253">
        <f>'Daily Changes'!G121</f>
        <v>0</v>
      </c>
      <c r="AD125" s="253">
        <f>'Daily Changes'!D121</f>
        <v>0</v>
      </c>
      <c r="AE125" s="253">
        <f>'Daily Changes'!E121*42</f>
        <v>0</v>
      </c>
      <c r="AF125" s="253">
        <f>'Daily Changes'!F121*42</f>
        <v>0</v>
      </c>
      <c r="AH125" s="27">
        <f t="shared" si="71"/>
        <v>0</v>
      </c>
      <c r="AI125" s="27">
        <f t="shared" si="72"/>
        <v>0</v>
      </c>
      <c r="AJ125" s="27">
        <f t="shared" si="73"/>
        <v>0</v>
      </c>
      <c r="AK125" s="27">
        <f t="shared" si="74"/>
        <v>0</v>
      </c>
      <c r="AL125" s="27">
        <f t="shared" si="75"/>
        <v>0</v>
      </c>
      <c r="AM125" s="27">
        <f t="shared" si="76"/>
        <v>0</v>
      </c>
      <c r="AN125" s="27">
        <f t="shared" si="77"/>
        <v>0</v>
      </c>
      <c r="AO125" s="27">
        <f t="shared" si="78"/>
        <v>0</v>
      </c>
      <c r="AP125" s="27">
        <f t="shared" si="79"/>
        <v>0</v>
      </c>
      <c r="AQ125" s="27">
        <f t="shared" si="80"/>
        <v>0</v>
      </c>
      <c r="AS125" s="27">
        <f t="shared" si="81"/>
        <v>0</v>
      </c>
      <c r="AT125" s="27">
        <f t="shared" si="82"/>
        <v>0</v>
      </c>
      <c r="AU125" s="27">
        <f t="shared" si="83"/>
        <v>0</v>
      </c>
      <c r="AV125" s="27">
        <f t="shared" si="84"/>
        <v>0</v>
      </c>
      <c r="AW125" s="27">
        <f t="shared" si="85"/>
        <v>0</v>
      </c>
      <c r="AX125" s="27">
        <f t="shared" si="86"/>
        <v>0</v>
      </c>
      <c r="AZ125" s="27">
        <f t="shared" si="87"/>
        <v>0</v>
      </c>
      <c r="BA125" s="27">
        <f t="shared" si="88"/>
        <v>0</v>
      </c>
      <c r="BB125" s="27">
        <f t="shared" si="89"/>
        <v>0</v>
      </c>
      <c r="BC125" s="27">
        <f t="shared" si="90"/>
        <v>0</v>
      </c>
      <c r="BD125" s="27">
        <f t="shared" si="91"/>
        <v>0</v>
      </c>
      <c r="BE125" s="27">
        <f t="shared" si="92"/>
        <v>0</v>
      </c>
      <c r="BG125" s="27">
        <f t="shared" si="48"/>
        <v>0</v>
      </c>
      <c r="BN125" s="1"/>
    </row>
    <row r="126" spans="1:66" x14ac:dyDescent="0.2">
      <c r="A126" s="184">
        <f>'Wti-Prior'!A139</f>
        <v>40544</v>
      </c>
      <c r="B126" s="27">
        <f>'WTI_I-Prior'!I139</f>
        <v>0</v>
      </c>
      <c r="C126" s="27">
        <f>'WTI_I-Prior'!K139</f>
        <v>0</v>
      </c>
      <c r="D126" s="27">
        <f>'WTI_I-Prior'!L139</f>
        <v>0</v>
      </c>
      <c r="E126" s="27">
        <f>'WTI_I-Prior'!J139</f>
        <v>0</v>
      </c>
      <c r="F126" s="27"/>
      <c r="G126" s="27">
        <f>'WTI_I-Prior'!B139</f>
        <v>-6.3837066</v>
      </c>
      <c r="H126" s="27">
        <f>'WTI_I-Prior'!D139</f>
        <v>0</v>
      </c>
      <c r="I126" s="272">
        <f>'WTI_I-Prior'!F139</f>
        <v>0</v>
      </c>
      <c r="J126" s="27">
        <f>'WTI_I-Prior'!E139</f>
        <v>0</v>
      </c>
      <c r="K126" s="27">
        <f>'WTI_I-Prior'!C139</f>
        <v>0</v>
      </c>
      <c r="L126" s="27"/>
      <c r="M126" s="27">
        <f>'WTI_II-Prior'!F139</f>
        <v>0</v>
      </c>
      <c r="N126" s="27">
        <f>'WTI_II-Prior'!G139</f>
        <v>0</v>
      </c>
      <c r="O126" s="27">
        <f>'WTI_II-Prior'!L139</f>
        <v>0</v>
      </c>
      <c r="P126" s="27">
        <f>'WTI_II-Prior'!J139</f>
        <v>0</v>
      </c>
      <c r="Q126" s="27">
        <f>'WTI_II-Prior'!B139</f>
        <v>0</v>
      </c>
      <c r="R126" s="27">
        <f>'WTI_II-Prior'!C139</f>
        <v>0</v>
      </c>
      <c r="T126" s="27">
        <f>'WTI_III-Prior'!H139</f>
        <v>0</v>
      </c>
      <c r="U126" s="27">
        <f>'WTI_III-Prior'!I139</f>
        <v>0</v>
      </c>
      <c r="V126" s="27">
        <f>'WTI_III-Prior'!J139</f>
        <v>0</v>
      </c>
      <c r="W126" s="27">
        <f>'WTI_III-Prior'!B139</f>
        <v>0</v>
      </c>
      <c r="X126" s="27">
        <f>'WTI_III-Prior'!C139</f>
        <v>0</v>
      </c>
      <c r="Y126" s="27">
        <f>'WTI_III-Prior'!D139</f>
        <v>0</v>
      </c>
      <c r="AA126" s="27">
        <f t="shared" si="47"/>
        <v>-6.3837066</v>
      </c>
      <c r="AB126" s="253">
        <f>+'Daily Changes'!B122</f>
        <v>0</v>
      </c>
      <c r="AC126" s="253">
        <f>'Daily Changes'!G122</f>
        <v>0</v>
      </c>
      <c r="AD126" s="253">
        <f>'Daily Changes'!D122</f>
        <v>0</v>
      </c>
      <c r="AE126" s="253">
        <f>'Daily Changes'!E122*42</f>
        <v>0</v>
      </c>
      <c r="AF126" s="253">
        <f>'Daily Changes'!F122*42</f>
        <v>0</v>
      </c>
      <c r="AH126" s="27">
        <f t="shared" si="71"/>
        <v>0</v>
      </c>
      <c r="AI126" s="27">
        <f t="shared" si="72"/>
        <v>0</v>
      </c>
      <c r="AJ126" s="27">
        <f t="shared" si="73"/>
        <v>0</v>
      </c>
      <c r="AK126" s="27">
        <f t="shared" si="74"/>
        <v>0</v>
      </c>
      <c r="AL126" s="27">
        <f t="shared" si="75"/>
        <v>0</v>
      </c>
      <c r="AM126" s="27">
        <f t="shared" si="76"/>
        <v>0</v>
      </c>
      <c r="AN126" s="27">
        <f t="shared" si="77"/>
        <v>0</v>
      </c>
      <c r="AO126" s="27">
        <f t="shared" si="78"/>
        <v>0</v>
      </c>
      <c r="AP126" s="27">
        <f t="shared" si="79"/>
        <v>0</v>
      </c>
      <c r="AQ126" s="27">
        <f t="shared" si="80"/>
        <v>0</v>
      </c>
      <c r="AS126" s="27">
        <f t="shared" si="81"/>
        <v>0</v>
      </c>
      <c r="AT126" s="27">
        <f t="shared" si="82"/>
        <v>0</v>
      </c>
      <c r="AU126" s="27">
        <f t="shared" si="83"/>
        <v>0</v>
      </c>
      <c r="AV126" s="27">
        <f t="shared" si="84"/>
        <v>0</v>
      </c>
      <c r="AW126" s="27">
        <f t="shared" si="85"/>
        <v>0</v>
      </c>
      <c r="AX126" s="27">
        <f t="shared" si="86"/>
        <v>0</v>
      </c>
      <c r="AZ126" s="27">
        <f t="shared" si="87"/>
        <v>0</v>
      </c>
      <c r="BA126" s="27">
        <f t="shared" si="88"/>
        <v>0</v>
      </c>
      <c r="BB126" s="27">
        <f t="shared" si="89"/>
        <v>0</v>
      </c>
      <c r="BC126" s="27">
        <f t="shared" si="90"/>
        <v>0</v>
      </c>
      <c r="BD126" s="27">
        <f t="shared" si="91"/>
        <v>0</v>
      </c>
      <c r="BE126" s="27">
        <f t="shared" si="92"/>
        <v>0</v>
      </c>
      <c r="BG126" s="27">
        <f t="shared" si="48"/>
        <v>0</v>
      </c>
      <c r="BN126" s="1"/>
    </row>
    <row r="127" spans="1:66" x14ac:dyDescent="0.2">
      <c r="A127" s="184">
        <f>'Wti-Prior'!A140</f>
        <v>40575</v>
      </c>
      <c r="B127" s="27">
        <f>'WTI_I-Prior'!I140</f>
        <v>0</v>
      </c>
      <c r="C127" s="27">
        <f>'WTI_I-Prior'!K140</f>
        <v>0</v>
      </c>
      <c r="D127" s="27">
        <f>'WTI_I-Prior'!L140</f>
        <v>0</v>
      </c>
      <c r="E127" s="27">
        <f>'WTI_I-Prior'!J140</f>
        <v>0</v>
      </c>
      <c r="F127" s="27"/>
      <c r="G127" s="27">
        <f>'WTI_I-Prior'!B140</f>
        <v>-3.9728702999999999</v>
      </c>
      <c r="H127" s="27">
        <f>'WTI_I-Prior'!D140</f>
        <v>0</v>
      </c>
      <c r="I127" s="272">
        <f>'WTI_I-Prior'!F140</f>
        <v>0</v>
      </c>
      <c r="J127" s="27">
        <f>'WTI_I-Prior'!E140</f>
        <v>0</v>
      </c>
      <c r="K127" s="27">
        <f>'WTI_I-Prior'!C140</f>
        <v>0</v>
      </c>
      <c r="L127" s="27"/>
      <c r="M127" s="27">
        <f>'WTI_II-Prior'!F140</f>
        <v>0</v>
      </c>
      <c r="N127" s="27">
        <f>'WTI_II-Prior'!G140</f>
        <v>0</v>
      </c>
      <c r="O127" s="27">
        <f>'WTI_II-Prior'!L140</f>
        <v>0</v>
      </c>
      <c r="P127" s="27">
        <f>'WTI_II-Prior'!J140</f>
        <v>0</v>
      </c>
      <c r="Q127" s="27">
        <f>'WTI_II-Prior'!B140</f>
        <v>0</v>
      </c>
      <c r="R127" s="27">
        <f>'WTI_II-Prior'!C140</f>
        <v>0</v>
      </c>
      <c r="T127" s="27">
        <f>'WTI_III-Prior'!H140</f>
        <v>0</v>
      </c>
      <c r="U127" s="27">
        <f>'WTI_III-Prior'!I140</f>
        <v>0</v>
      </c>
      <c r="V127" s="27">
        <f>'WTI_III-Prior'!J140</f>
        <v>0</v>
      </c>
      <c r="W127" s="27">
        <f>'WTI_III-Prior'!B140</f>
        <v>0</v>
      </c>
      <c r="X127" s="27">
        <f>'WTI_III-Prior'!C140</f>
        <v>0</v>
      </c>
      <c r="Y127" s="27">
        <f>'WTI_III-Prior'!D140</f>
        <v>0</v>
      </c>
      <c r="AA127" s="27">
        <f>SUM(B127:Z127)</f>
        <v>-3.9728702999999999</v>
      </c>
      <c r="AB127" s="253">
        <f>+'Daily Changes'!B123</f>
        <v>0</v>
      </c>
      <c r="AC127" s="253">
        <f>'Daily Changes'!G123</f>
        <v>0</v>
      </c>
      <c r="AD127" s="253">
        <f>'Daily Changes'!D123</f>
        <v>0</v>
      </c>
      <c r="AE127" s="253">
        <f>'Daily Changes'!E123*42</f>
        <v>0</v>
      </c>
      <c r="AF127" s="253">
        <f>'Daily Changes'!F123*42</f>
        <v>0</v>
      </c>
      <c r="AH127" s="27">
        <f t="shared" si="71"/>
        <v>0</v>
      </c>
      <c r="AI127" s="27">
        <f t="shared" si="72"/>
        <v>0</v>
      </c>
      <c r="AJ127" s="27">
        <f t="shared" si="73"/>
        <v>0</v>
      </c>
      <c r="AK127" s="27">
        <f t="shared" si="74"/>
        <v>0</v>
      </c>
      <c r="AL127" s="27">
        <f t="shared" si="75"/>
        <v>0</v>
      </c>
      <c r="AM127" s="27">
        <f t="shared" si="76"/>
        <v>0</v>
      </c>
      <c r="AN127" s="27">
        <f t="shared" si="77"/>
        <v>0</v>
      </c>
      <c r="AO127" s="27">
        <f t="shared" si="78"/>
        <v>0</v>
      </c>
      <c r="AP127" s="27">
        <f t="shared" si="79"/>
        <v>0</v>
      </c>
      <c r="AQ127" s="27">
        <f t="shared" si="80"/>
        <v>0</v>
      </c>
      <c r="AS127" s="27">
        <f t="shared" si="81"/>
        <v>0</v>
      </c>
      <c r="AT127" s="27">
        <f t="shared" si="82"/>
        <v>0</v>
      </c>
      <c r="AU127" s="27">
        <f t="shared" si="83"/>
        <v>0</v>
      </c>
      <c r="AV127" s="27">
        <f t="shared" si="84"/>
        <v>0</v>
      </c>
      <c r="AW127" s="27">
        <f t="shared" si="85"/>
        <v>0</v>
      </c>
      <c r="AX127" s="27">
        <f t="shared" si="86"/>
        <v>0</v>
      </c>
      <c r="AZ127" s="27">
        <f t="shared" si="87"/>
        <v>0</v>
      </c>
      <c r="BA127" s="27">
        <f t="shared" si="88"/>
        <v>0</v>
      </c>
      <c r="BB127" s="27">
        <f t="shared" si="89"/>
        <v>0</v>
      </c>
      <c r="BC127" s="27">
        <f t="shared" si="90"/>
        <v>0</v>
      </c>
      <c r="BD127" s="27">
        <f t="shared" si="91"/>
        <v>0</v>
      </c>
      <c r="BE127" s="27">
        <f t="shared" si="92"/>
        <v>0</v>
      </c>
      <c r="BG127" s="27">
        <f>SUM(AH127:BF127)</f>
        <v>0</v>
      </c>
      <c r="BN127" s="1"/>
    </row>
    <row r="128" spans="1:66" ht="13.5" thickBot="1" x14ac:dyDescent="0.25">
      <c r="A128" s="184" t="str">
        <f>'Wti-Prior'!A141</f>
        <v>Total</v>
      </c>
      <c r="B128" s="427">
        <f>SUM(B10:B126)</f>
        <v>-63.966348800002443</v>
      </c>
      <c r="C128" s="427">
        <f>SUM(C10:C126)</f>
        <v>-302.19182110000003</v>
      </c>
      <c r="D128" s="427">
        <f>SUM(D10:D126)</f>
        <v>0</v>
      </c>
      <c r="E128" s="427">
        <f>SUM(E10:E126)</f>
        <v>-2594</v>
      </c>
      <c r="F128" s="427"/>
      <c r="G128" s="427">
        <f>SUM(G10:G126)</f>
        <v>2418.0802843999995</v>
      </c>
      <c r="H128" s="427">
        <f>SUM(H10:H126)</f>
        <v>0</v>
      </c>
      <c r="I128" s="428">
        <f>SUM(I10:I126)</f>
        <v>0</v>
      </c>
      <c r="J128" s="427">
        <f>SUM(J10:J126)</f>
        <v>0</v>
      </c>
      <c r="K128" s="427">
        <f>SUM(K10:K126)</f>
        <v>84.37920619999997</v>
      </c>
      <c r="L128" s="27"/>
      <c r="M128" s="427">
        <f t="shared" ref="M128:R128" si="93">SUM(M10:M126)</f>
        <v>0</v>
      </c>
      <c r="N128" s="427">
        <f t="shared" si="93"/>
        <v>0</v>
      </c>
      <c r="O128" s="427">
        <f t="shared" si="93"/>
        <v>0</v>
      </c>
      <c r="P128" s="427">
        <f t="shared" si="93"/>
        <v>0</v>
      </c>
      <c r="Q128" s="427">
        <f t="shared" si="93"/>
        <v>0</v>
      </c>
      <c r="R128" s="427">
        <f t="shared" si="93"/>
        <v>0</v>
      </c>
      <c r="S128" s="27"/>
      <c r="T128" s="427">
        <f t="shared" ref="T128:Y128" si="94">SUM(T10:T126)</f>
        <v>-21631.183972699993</v>
      </c>
      <c r="U128" s="427">
        <f t="shared" si="94"/>
        <v>22241.077690700004</v>
      </c>
      <c r="V128" s="427">
        <f t="shared" si="94"/>
        <v>-326.20787749999994</v>
      </c>
      <c r="W128" s="427">
        <f t="shared" si="94"/>
        <v>0</v>
      </c>
      <c r="X128" s="427">
        <f t="shared" si="94"/>
        <v>0</v>
      </c>
      <c r="Y128" s="427">
        <f t="shared" si="94"/>
        <v>0</v>
      </c>
      <c r="Z128" s="27"/>
      <c r="AA128" s="427">
        <f>SUM(B128:S128)</f>
        <v>-457.69867930000305</v>
      </c>
      <c r="AB128"/>
      <c r="AC128"/>
      <c r="AD128"/>
      <c r="AE128" s="270"/>
      <c r="AF128" s="270"/>
      <c r="AH128" s="427">
        <f t="shared" ref="AH128:AQ128" si="95">SUM(AH10:AH126)</f>
        <v>0</v>
      </c>
      <c r="AI128" s="427">
        <f t="shared" si="95"/>
        <v>0</v>
      </c>
      <c r="AJ128" s="427">
        <f t="shared" si="95"/>
        <v>0</v>
      </c>
      <c r="AK128" s="427">
        <f t="shared" si="95"/>
        <v>0</v>
      </c>
      <c r="AL128" s="427">
        <f t="shared" si="95"/>
        <v>0</v>
      </c>
      <c r="AM128" s="427">
        <f t="shared" si="95"/>
        <v>0</v>
      </c>
      <c r="AN128" s="427">
        <f t="shared" si="95"/>
        <v>0</v>
      </c>
      <c r="AO128" s="427">
        <f t="shared" si="95"/>
        <v>0</v>
      </c>
      <c r="AP128" s="427">
        <f t="shared" si="95"/>
        <v>0</v>
      </c>
      <c r="AQ128" s="427">
        <f t="shared" si="95"/>
        <v>0</v>
      </c>
      <c r="AR128" s="427"/>
      <c r="AS128" s="427">
        <f>SUM(AS10:AS126)</f>
        <v>0</v>
      </c>
      <c r="AT128" s="427">
        <f>SUM(AT10:AT126)</f>
        <v>0</v>
      </c>
      <c r="AU128" s="427">
        <f>SUM(AU10:AU126)</f>
        <v>0</v>
      </c>
      <c r="AV128" s="27">
        <f>P128*AF128*1000</f>
        <v>0</v>
      </c>
      <c r="AW128" s="427">
        <f>SUM(AW10:AW126)</f>
        <v>0</v>
      </c>
      <c r="AX128" s="427">
        <f>SUM(AX10:AX126)</f>
        <v>0</v>
      </c>
      <c r="AZ128" s="427">
        <f t="shared" ref="AZ128:BE128" si="96">SUM(AZ10:AZ126)</f>
        <v>0</v>
      </c>
      <c r="BA128" s="427">
        <f t="shared" si="96"/>
        <v>0</v>
      </c>
      <c r="BB128" s="427">
        <f t="shared" si="96"/>
        <v>0</v>
      </c>
      <c r="BC128" s="427">
        <f t="shared" si="96"/>
        <v>0</v>
      </c>
      <c r="BD128" s="427">
        <f t="shared" si="96"/>
        <v>0</v>
      </c>
      <c r="BE128" s="427">
        <f t="shared" si="96"/>
        <v>0</v>
      </c>
      <c r="BG128" s="427">
        <f>SUM(BG10:BG126)</f>
        <v>0</v>
      </c>
      <c r="BN128" s="1"/>
    </row>
    <row r="129" spans="1:18" ht="13.5" thickTop="1" x14ac:dyDescent="0.2">
      <c r="A129" s="184"/>
      <c r="B129" s="27"/>
      <c r="C129" s="27"/>
      <c r="D129" s="27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</row>
    <row r="130" spans="1:18" x14ac:dyDescent="0.2">
      <c r="A130" s="184"/>
      <c r="B130" s="27"/>
      <c r="C130" s="27"/>
      <c r="D130" s="27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</row>
    <row r="131" spans="1:18" x14ac:dyDescent="0.2">
      <c r="A131" s="184"/>
      <c r="B131" s="27"/>
      <c r="C131" s="27"/>
      <c r="D131" s="27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</row>
    <row r="132" spans="1:18" x14ac:dyDescent="0.2">
      <c r="A132" s="184"/>
      <c r="B132" s="27"/>
      <c r="C132" s="27"/>
      <c r="D132" s="27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</row>
    <row r="133" spans="1:18" x14ac:dyDescent="0.2">
      <c r="A133" s="184"/>
      <c r="B133" s="27"/>
      <c r="C133" s="27"/>
      <c r="D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</row>
    <row r="134" spans="1:18" x14ac:dyDescent="0.2">
      <c r="A134" s="184"/>
      <c r="B134" s="27"/>
      <c r="C134" s="27"/>
      <c r="D134" s="27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</row>
    <row r="135" spans="1:18" x14ac:dyDescent="0.2">
      <c r="A135" s="184"/>
      <c r="B135" s="27"/>
      <c r="C135" s="27"/>
      <c r="D135" s="27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</row>
    <row r="136" spans="1:18" x14ac:dyDescent="0.2">
      <c r="A136" s="184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</row>
    <row r="137" spans="1:18" x14ac:dyDescent="0.2">
      <c r="A137" s="184"/>
      <c r="B137" s="27"/>
      <c r="C137" s="27"/>
      <c r="D137" s="27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</row>
    <row r="138" spans="1:18" x14ac:dyDescent="0.2">
      <c r="A138" s="184"/>
      <c r="B138" s="27"/>
      <c r="C138" s="27"/>
      <c r="D138" s="27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</row>
    <row r="139" spans="1:18" x14ac:dyDescent="0.2">
      <c r="A139" s="184"/>
      <c r="B139" s="27"/>
      <c r="C139" s="27"/>
      <c r="D139" s="27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</row>
    <row r="140" spans="1:18" x14ac:dyDescent="0.2">
      <c r="A140" s="184"/>
      <c r="B140" s="27"/>
      <c r="C140" s="27"/>
      <c r="D140" s="27"/>
      <c r="E140" s="27"/>
      <c r="F140" s="27"/>
      <c r="G140" s="27"/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</row>
    <row r="141" spans="1:18" x14ac:dyDescent="0.2">
      <c r="A141" s="184"/>
      <c r="B141" s="27"/>
      <c r="C141" s="27"/>
      <c r="D141" s="27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</row>
    <row r="142" spans="1:18" x14ac:dyDescent="0.2">
      <c r="A142" s="184"/>
      <c r="B142" s="27"/>
      <c r="C142" s="27"/>
      <c r="D142" s="27"/>
      <c r="E142" s="27"/>
      <c r="F142" s="27"/>
      <c r="G142" s="27"/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/>
    </row>
    <row r="143" spans="1:18" x14ac:dyDescent="0.2">
      <c r="A143" s="184"/>
      <c r="B143" s="27"/>
      <c r="C143" s="27"/>
      <c r="D143" s="27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</row>
    <row r="144" spans="1:18" x14ac:dyDescent="0.2">
      <c r="A144" s="184"/>
      <c r="B144" s="27"/>
      <c r="C144" s="27"/>
      <c r="D144" s="27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</row>
    <row r="145" spans="1:18" x14ac:dyDescent="0.2">
      <c r="A145" s="184"/>
      <c r="B145" s="27"/>
      <c r="C145" s="27"/>
      <c r="D145" s="27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</row>
    <row r="146" spans="1:18" x14ac:dyDescent="0.2">
      <c r="A146" s="184"/>
      <c r="B146" s="27"/>
      <c r="C146" s="27"/>
      <c r="D146" s="27"/>
      <c r="E146" s="27"/>
      <c r="F146" s="27"/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</row>
    <row r="147" spans="1:18" x14ac:dyDescent="0.2">
      <c r="A147" s="184"/>
      <c r="B147" s="27"/>
      <c r="C147" s="27"/>
      <c r="D147" s="27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</row>
    <row r="148" spans="1:18" x14ac:dyDescent="0.2">
      <c r="A148" s="184"/>
      <c r="B148" s="27"/>
      <c r="C148" s="27"/>
      <c r="D148" s="27"/>
      <c r="E148" s="27"/>
      <c r="F148" s="27"/>
      <c r="G148" s="27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</row>
    <row r="149" spans="1:18" x14ac:dyDescent="0.2">
      <c r="A149" s="184"/>
      <c r="B149" s="27"/>
      <c r="C149" s="27"/>
      <c r="D149" s="27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</row>
    <row r="150" spans="1:18" x14ac:dyDescent="0.2">
      <c r="A150" s="184"/>
      <c r="B150" s="27"/>
      <c r="C150" s="27"/>
      <c r="D150" s="27"/>
      <c r="E150" s="27"/>
      <c r="F150" s="27"/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</row>
    <row r="151" spans="1:18" x14ac:dyDescent="0.2">
      <c r="A151" s="184"/>
      <c r="B151" s="27"/>
      <c r="C151" s="27"/>
      <c r="D151" s="27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</row>
    <row r="152" spans="1:18" x14ac:dyDescent="0.2">
      <c r="A152" s="184"/>
      <c r="B152" s="27"/>
      <c r="C152" s="27"/>
      <c r="D152" s="27"/>
      <c r="E152" s="27"/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</row>
    <row r="153" spans="1:18" x14ac:dyDescent="0.2">
      <c r="A153" s="184"/>
      <c r="B153" s="27"/>
      <c r="C153" s="27"/>
      <c r="D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</row>
    <row r="154" spans="1:18" x14ac:dyDescent="0.2">
      <c r="A154" s="184"/>
      <c r="B154" s="27"/>
      <c r="C154" s="27"/>
      <c r="D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</row>
    <row r="155" spans="1:18" x14ac:dyDescent="0.2">
      <c r="A155" s="184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</row>
    <row r="156" spans="1:18" x14ac:dyDescent="0.2">
      <c r="A156" s="184"/>
      <c r="B156" s="27"/>
      <c r="C156" s="27"/>
      <c r="D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</row>
    <row r="157" spans="1:18" x14ac:dyDescent="0.2">
      <c r="A157" s="184"/>
      <c r="B157" s="27"/>
      <c r="C157" s="27"/>
      <c r="D157" s="27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</row>
    <row r="158" spans="1:18" x14ac:dyDescent="0.2">
      <c r="A158" s="184"/>
      <c r="B158" s="27"/>
      <c r="C158" s="27"/>
      <c r="D158" s="27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</row>
    <row r="159" spans="1:18" x14ac:dyDescent="0.2">
      <c r="A159" s="184"/>
      <c r="B159" s="27"/>
      <c r="C159" s="27"/>
      <c r="D159" s="27"/>
      <c r="E159" s="27"/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</row>
    <row r="160" spans="1:18" x14ac:dyDescent="0.2">
      <c r="A160" s="184"/>
      <c r="B160" s="27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</row>
    <row r="161" spans="1:18" x14ac:dyDescent="0.2">
      <c r="A161" s="184"/>
      <c r="B161" s="27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</row>
    <row r="162" spans="1:18" x14ac:dyDescent="0.2">
      <c r="A162" s="184"/>
      <c r="B162" s="27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</row>
    <row r="163" spans="1:18" x14ac:dyDescent="0.2">
      <c r="A163" s="184"/>
      <c r="B163" s="27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</row>
    <row r="164" spans="1:18" x14ac:dyDescent="0.2">
      <c r="A164" s="184"/>
      <c r="B164" s="27"/>
      <c r="C164" s="27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</row>
    <row r="165" spans="1:18" x14ac:dyDescent="0.2">
      <c r="A165" s="184"/>
      <c r="B165" s="27"/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</row>
    <row r="166" spans="1:18" x14ac:dyDescent="0.2">
      <c r="A166" s="184"/>
      <c r="B166" s="27"/>
      <c r="C166" s="27"/>
      <c r="D166" s="27"/>
      <c r="E166" s="27"/>
      <c r="F166" s="27"/>
      <c r="G166" s="27"/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</row>
    <row r="167" spans="1:18" x14ac:dyDescent="0.2">
      <c r="A167" s="184"/>
      <c r="B167" s="27"/>
      <c r="C167" s="27"/>
      <c r="D167" s="27"/>
      <c r="E167" s="27"/>
      <c r="F167" s="27"/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</row>
    <row r="168" spans="1:18" x14ac:dyDescent="0.2">
      <c r="A168" s="184"/>
      <c r="B168" s="27"/>
      <c r="C168" s="27"/>
      <c r="D168" s="27"/>
      <c r="E168" s="27"/>
      <c r="F168" s="27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</row>
    <row r="169" spans="1:18" x14ac:dyDescent="0.2">
      <c r="A169" s="184"/>
      <c r="B169" s="27"/>
      <c r="C169" s="27"/>
      <c r="D169" s="27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</row>
    <row r="170" spans="1:18" x14ac:dyDescent="0.2">
      <c r="A170" s="184"/>
      <c r="B170" s="27"/>
      <c r="C170" s="27"/>
      <c r="D170" s="27"/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</row>
    <row r="171" spans="1:18" x14ac:dyDescent="0.2">
      <c r="A171" s="184"/>
      <c r="B171" s="27"/>
      <c r="C171" s="27"/>
      <c r="D171" s="27"/>
      <c r="E171" s="27"/>
      <c r="F171" s="27"/>
      <c r="G171" s="27"/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</row>
    <row r="172" spans="1:18" x14ac:dyDescent="0.2">
      <c r="A172" s="184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</row>
    <row r="173" spans="1:18" x14ac:dyDescent="0.2">
      <c r="A173" s="184"/>
      <c r="B173" s="27"/>
      <c r="C173" s="27"/>
      <c r="D173" s="27"/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</row>
    <row r="174" spans="1:18" x14ac:dyDescent="0.2">
      <c r="A174" s="184"/>
      <c r="B174" s="27"/>
      <c r="C174" s="27"/>
      <c r="D174" s="27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</row>
    <row r="175" spans="1:18" x14ac:dyDescent="0.2">
      <c r="A175" s="184"/>
      <c r="B175" s="27"/>
      <c r="C175" s="27"/>
      <c r="D175" s="27"/>
      <c r="E175" s="27"/>
      <c r="F175" s="27"/>
      <c r="G175" s="27"/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</row>
    <row r="176" spans="1:18" x14ac:dyDescent="0.2">
      <c r="A176" s="184"/>
      <c r="B176" s="27"/>
      <c r="C176" s="27"/>
      <c r="D176" s="27"/>
      <c r="E176" s="27"/>
      <c r="F176" s="27"/>
      <c r="G176" s="27"/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27"/>
    </row>
    <row r="177" spans="1:18" x14ac:dyDescent="0.2">
      <c r="A177" s="184"/>
      <c r="B177" s="27"/>
      <c r="C177" s="27"/>
      <c r="D177" s="27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</row>
    <row r="178" spans="1:18" x14ac:dyDescent="0.2">
      <c r="A178" s="184"/>
      <c r="B178" s="27"/>
      <c r="C178" s="27"/>
      <c r="D178" s="27"/>
      <c r="E178" s="27"/>
      <c r="F178" s="27"/>
      <c r="G178" s="27"/>
      <c r="H178" s="27"/>
      <c r="I178" s="27"/>
      <c r="J178" s="27"/>
      <c r="K178" s="27"/>
      <c r="L178" s="27"/>
      <c r="M178" s="27"/>
      <c r="N178" s="27"/>
      <c r="O178" s="27"/>
      <c r="P178" s="27"/>
      <c r="Q178" s="27"/>
      <c r="R178" s="27"/>
    </row>
    <row r="179" spans="1:18" x14ac:dyDescent="0.2">
      <c r="A179" s="184"/>
      <c r="B179" s="27"/>
      <c r="C179" s="27"/>
      <c r="D179" s="27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</row>
    <row r="180" spans="1:18" x14ac:dyDescent="0.2">
      <c r="A180" s="184"/>
      <c r="B180" s="27"/>
      <c r="C180" s="27"/>
      <c r="D180" s="27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</row>
    <row r="181" spans="1:18" x14ac:dyDescent="0.2">
      <c r="A181" s="184"/>
      <c r="B181" s="27"/>
      <c r="C181" s="27"/>
      <c r="D181" s="27"/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</row>
    <row r="182" spans="1:18" x14ac:dyDescent="0.2">
      <c r="A182" s="184"/>
      <c r="B182" s="27"/>
      <c r="C182" s="27"/>
      <c r="D182" s="27"/>
      <c r="E182" s="27"/>
      <c r="F182" s="27"/>
      <c r="G182" s="27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</row>
    <row r="183" spans="1:18" x14ac:dyDescent="0.2">
      <c r="A183" s="184"/>
      <c r="B183" s="27"/>
      <c r="C183" s="27"/>
      <c r="D183" s="27"/>
      <c r="E183" s="27"/>
      <c r="F183" s="27"/>
      <c r="G183" s="27"/>
      <c r="H183" s="27"/>
      <c r="I183" s="27"/>
      <c r="J183" s="27"/>
      <c r="K183" s="27"/>
      <c r="L183" s="27"/>
      <c r="M183" s="27"/>
      <c r="N183" s="27"/>
      <c r="O183" s="27"/>
      <c r="P183" s="27"/>
      <c r="Q183" s="27"/>
      <c r="R183" s="27"/>
    </row>
    <row r="184" spans="1:18" x14ac:dyDescent="0.2">
      <c r="A184" s="184"/>
      <c r="B184" s="27"/>
      <c r="C184" s="27"/>
      <c r="D184" s="27"/>
      <c r="E184" s="27"/>
      <c r="F184" s="27"/>
      <c r="G184" s="27"/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</row>
    <row r="185" spans="1:18" x14ac:dyDescent="0.2">
      <c r="A185" s="184"/>
      <c r="B185" s="27"/>
      <c r="C185" s="27"/>
      <c r="D185" s="27"/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</row>
    <row r="186" spans="1:18" x14ac:dyDescent="0.2">
      <c r="A186" s="184"/>
      <c r="B186" s="27"/>
      <c r="C186" s="27"/>
      <c r="D186" s="27"/>
      <c r="E186" s="27"/>
      <c r="F186" s="27"/>
      <c r="G186" s="27"/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7"/>
    </row>
    <row r="187" spans="1:18" x14ac:dyDescent="0.2">
      <c r="A187" s="184"/>
      <c r="B187" s="27"/>
      <c r="C187" s="27"/>
      <c r="D187" s="27"/>
      <c r="E187" s="27"/>
      <c r="F187" s="27"/>
      <c r="G187" s="27"/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</row>
    <row r="188" spans="1:18" x14ac:dyDescent="0.2">
      <c r="A188" s="184"/>
      <c r="B188" s="27"/>
      <c r="C188" s="27"/>
      <c r="D188" s="27"/>
      <c r="E188" s="27"/>
      <c r="F188" s="27"/>
      <c r="G188" s="27"/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</row>
    <row r="189" spans="1:18" x14ac:dyDescent="0.2">
      <c r="A189" s="184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27"/>
    </row>
    <row r="190" spans="1:18" x14ac:dyDescent="0.2">
      <c r="A190" s="184"/>
      <c r="B190" s="27"/>
      <c r="C190" s="27"/>
      <c r="D190" s="27"/>
      <c r="E190" s="27"/>
      <c r="F190" s="27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</row>
    <row r="191" spans="1:18" x14ac:dyDescent="0.2">
      <c r="A191" s="184"/>
      <c r="B191" s="27"/>
      <c r="C191" s="27"/>
      <c r="D191" s="27"/>
      <c r="E191" s="27"/>
      <c r="F191" s="27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</row>
    <row r="192" spans="1:18" x14ac:dyDescent="0.2">
      <c r="A192" s="184"/>
      <c r="B192" s="27"/>
      <c r="C192" s="27"/>
      <c r="D192" s="27"/>
      <c r="E192" s="27"/>
      <c r="F192" s="27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</row>
    <row r="193" spans="1:18" x14ac:dyDescent="0.2">
      <c r="A193" s="184"/>
      <c r="B193" s="27"/>
      <c r="C193" s="27"/>
      <c r="D193" s="27"/>
      <c r="E193" s="27"/>
      <c r="F193" s="27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7"/>
    </row>
    <row r="194" spans="1:18" x14ac:dyDescent="0.2">
      <c r="A194" s="184"/>
      <c r="B194" s="27"/>
      <c r="C194" s="27"/>
      <c r="D194" s="27"/>
      <c r="E194" s="27"/>
      <c r="F194" s="27"/>
      <c r="G194" s="27"/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</row>
    <row r="195" spans="1:18" x14ac:dyDescent="0.2">
      <c r="A195" s="184"/>
      <c r="B195" s="27"/>
      <c r="C195" s="27"/>
      <c r="D195" s="27"/>
      <c r="E195" s="27"/>
      <c r="F195" s="27"/>
      <c r="G195" s="27"/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7"/>
    </row>
    <row r="196" spans="1:18" x14ac:dyDescent="0.2">
      <c r="A196" s="184"/>
      <c r="B196" s="27"/>
      <c r="C196" s="27"/>
      <c r="D196" s="27"/>
      <c r="E196" s="27"/>
      <c r="F196" s="27"/>
      <c r="G196" s="27"/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</row>
    <row r="197" spans="1:18" x14ac:dyDescent="0.2">
      <c r="A197" s="184"/>
      <c r="B197" s="27"/>
      <c r="C197" s="27"/>
      <c r="D197" s="27"/>
      <c r="E197" s="27"/>
      <c r="F197" s="27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</row>
    <row r="198" spans="1:18" x14ac:dyDescent="0.2">
      <c r="A198" s="184"/>
      <c r="B198" s="27"/>
      <c r="C198" s="27"/>
      <c r="D198" s="27"/>
      <c r="E198" s="27"/>
      <c r="F198" s="27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7"/>
    </row>
    <row r="199" spans="1:18" x14ac:dyDescent="0.2">
      <c r="A199" s="184"/>
      <c r="B199" s="27"/>
      <c r="C199" s="27"/>
      <c r="D199" s="27"/>
      <c r="E199" s="27"/>
      <c r="F199" s="27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27"/>
    </row>
    <row r="200" spans="1:18" x14ac:dyDescent="0.2">
      <c r="A200" s="184"/>
      <c r="B200" s="27"/>
      <c r="C200" s="27"/>
      <c r="D200" s="27"/>
      <c r="E200" s="27"/>
      <c r="F200" s="27"/>
      <c r="G200" s="27"/>
      <c r="H200" s="27"/>
      <c r="I200" s="27"/>
      <c r="J200" s="27"/>
      <c r="K200" s="27"/>
      <c r="L200" s="27"/>
      <c r="M200" s="27"/>
      <c r="N200" s="27"/>
      <c r="O200" s="27"/>
      <c r="P200" s="27"/>
      <c r="Q200" s="27"/>
      <c r="R200" s="27"/>
    </row>
    <row r="201" spans="1:18" x14ac:dyDescent="0.2">
      <c r="A201" s="184"/>
      <c r="B201" s="27"/>
      <c r="C201" s="27"/>
      <c r="D201" s="27"/>
      <c r="E201" s="27"/>
      <c r="F201" s="27"/>
      <c r="G201" s="27"/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27"/>
    </row>
    <row r="202" spans="1:18" x14ac:dyDescent="0.2">
      <c r="A202" s="184"/>
      <c r="B202" s="27"/>
      <c r="C202" s="27"/>
      <c r="D202" s="27"/>
      <c r="E202" s="27"/>
      <c r="F202" s="27"/>
      <c r="G202" s="27"/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</row>
    <row r="203" spans="1:18" x14ac:dyDescent="0.2">
      <c r="A203" s="184"/>
      <c r="B203" s="27"/>
      <c r="C203" s="27"/>
      <c r="D203" s="27"/>
      <c r="E203" s="27"/>
      <c r="F203" s="27"/>
      <c r="G203" s="27"/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</row>
    <row r="204" spans="1:18" x14ac:dyDescent="0.2">
      <c r="A204" s="184"/>
      <c r="B204" s="27"/>
      <c r="C204" s="27"/>
      <c r="D204" s="27"/>
      <c r="E204" s="27"/>
      <c r="F204" s="27"/>
      <c r="G204" s="27"/>
      <c r="H204" s="27"/>
      <c r="I204" s="27"/>
      <c r="J204" s="27"/>
      <c r="K204" s="27"/>
      <c r="L204" s="27"/>
      <c r="M204" s="27"/>
      <c r="N204" s="27"/>
      <c r="O204" s="27"/>
      <c r="P204" s="27"/>
      <c r="Q204" s="27"/>
      <c r="R204" s="27"/>
    </row>
    <row r="205" spans="1:18" x14ac:dyDescent="0.2">
      <c r="A205" s="184"/>
      <c r="B205" s="27"/>
      <c r="C205" s="27"/>
      <c r="D205" s="27"/>
      <c r="E205" s="27"/>
      <c r="F205" s="27"/>
      <c r="G205" s="27"/>
      <c r="H205" s="27"/>
      <c r="I205" s="27"/>
      <c r="J205" s="27"/>
      <c r="K205" s="27"/>
      <c r="L205" s="27"/>
      <c r="M205" s="27"/>
      <c r="N205" s="27"/>
      <c r="O205" s="27"/>
      <c r="P205" s="27"/>
      <c r="Q205" s="27"/>
      <c r="R205" s="27"/>
    </row>
    <row r="206" spans="1:18" x14ac:dyDescent="0.2">
      <c r="A206" s="184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  <c r="Q206" s="27"/>
      <c r="R206" s="27"/>
    </row>
    <row r="207" spans="1:18" x14ac:dyDescent="0.2">
      <c r="A207" s="184"/>
      <c r="B207" s="27"/>
      <c r="C207" s="27"/>
      <c r="D207" s="27"/>
      <c r="E207" s="27"/>
      <c r="F207" s="27"/>
      <c r="G207" s="27"/>
      <c r="H207" s="27"/>
      <c r="I207" s="27"/>
      <c r="J207" s="27"/>
      <c r="K207" s="27"/>
      <c r="L207" s="27"/>
      <c r="M207" s="27"/>
      <c r="N207" s="27"/>
      <c r="O207" s="27"/>
      <c r="P207" s="27"/>
      <c r="Q207" s="27"/>
      <c r="R207" s="27"/>
    </row>
    <row r="208" spans="1:18" x14ac:dyDescent="0.2">
      <c r="A208" s="184"/>
      <c r="B208" s="27"/>
      <c r="C208" s="27"/>
      <c r="D208" s="27"/>
      <c r="E208" s="27"/>
      <c r="F208" s="27"/>
      <c r="G208" s="27"/>
      <c r="H208" s="27"/>
      <c r="I208" s="27"/>
      <c r="J208" s="27"/>
      <c r="K208" s="27"/>
      <c r="L208" s="27"/>
      <c r="M208" s="27"/>
      <c r="N208" s="27"/>
      <c r="O208" s="27"/>
      <c r="P208" s="27"/>
      <c r="Q208" s="27"/>
      <c r="R208" s="27"/>
    </row>
    <row r="209" spans="1:18" x14ac:dyDescent="0.2">
      <c r="A209" s="184"/>
      <c r="B209" s="27"/>
      <c r="C209" s="27"/>
      <c r="D209" s="27"/>
      <c r="E209" s="27"/>
      <c r="F209" s="27"/>
      <c r="G209" s="27"/>
      <c r="H209" s="27"/>
      <c r="I209" s="27"/>
      <c r="J209" s="27"/>
      <c r="K209" s="27"/>
      <c r="L209" s="27"/>
      <c r="M209" s="27"/>
      <c r="N209" s="27"/>
      <c r="O209" s="27"/>
      <c r="P209" s="27"/>
      <c r="Q209" s="27"/>
      <c r="R209" s="27"/>
    </row>
    <row r="210" spans="1:18" x14ac:dyDescent="0.2">
      <c r="A210" s="184"/>
      <c r="B210" s="27"/>
      <c r="C210" s="27"/>
      <c r="D210" s="27"/>
      <c r="E210" s="27"/>
      <c r="F210" s="27"/>
      <c r="G210" s="27"/>
      <c r="H210" s="27"/>
      <c r="I210" s="27"/>
      <c r="J210" s="27"/>
      <c r="K210" s="27"/>
      <c r="L210" s="27"/>
      <c r="M210" s="27"/>
      <c r="N210" s="27"/>
      <c r="O210" s="27"/>
      <c r="P210" s="27"/>
      <c r="Q210" s="27"/>
      <c r="R210" s="27"/>
    </row>
    <row r="211" spans="1:18" x14ac:dyDescent="0.2">
      <c r="A211" s="184"/>
      <c r="B211" s="27"/>
      <c r="C211" s="27"/>
      <c r="D211" s="27"/>
      <c r="E211" s="27"/>
      <c r="F211" s="27"/>
      <c r="G211" s="27"/>
      <c r="H211" s="27"/>
      <c r="I211" s="27"/>
      <c r="J211" s="27"/>
      <c r="K211" s="27"/>
      <c r="L211" s="27"/>
      <c r="M211" s="27"/>
      <c r="N211" s="27"/>
      <c r="O211" s="27"/>
      <c r="P211" s="27"/>
      <c r="Q211" s="27"/>
      <c r="R211" s="27"/>
    </row>
    <row r="212" spans="1:18" x14ac:dyDescent="0.2">
      <c r="A212" s="184"/>
      <c r="B212" s="27"/>
      <c r="C212" s="27"/>
      <c r="D212" s="27"/>
      <c r="E212" s="27"/>
      <c r="F212" s="27"/>
      <c r="G212" s="27"/>
      <c r="H212" s="27"/>
      <c r="I212" s="27"/>
      <c r="J212" s="27"/>
      <c r="K212" s="27"/>
      <c r="L212" s="27"/>
      <c r="M212" s="27"/>
      <c r="N212" s="27"/>
      <c r="O212" s="27"/>
      <c r="P212" s="27"/>
      <c r="Q212" s="27"/>
      <c r="R212" s="27"/>
    </row>
    <row r="213" spans="1:18" x14ac:dyDescent="0.2">
      <c r="A213" s="184"/>
      <c r="B213" s="27"/>
      <c r="C213" s="27"/>
      <c r="D213" s="27"/>
      <c r="E213" s="27"/>
      <c r="F213" s="27"/>
      <c r="G213" s="27"/>
      <c r="H213" s="27"/>
      <c r="I213" s="27"/>
      <c r="J213" s="27"/>
      <c r="K213" s="27"/>
      <c r="L213" s="27"/>
      <c r="M213" s="27"/>
      <c r="N213" s="27"/>
      <c r="O213" s="27"/>
      <c r="P213" s="27"/>
      <c r="Q213" s="27"/>
      <c r="R213" s="27"/>
    </row>
    <row r="214" spans="1:18" x14ac:dyDescent="0.2">
      <c r="A214" s="184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  <c r="N214" s="27"/>
      <c r="O214" s="27"/>
      <c r="P214" s="27"/>
      <c r="Q214" s="27"/>
      <c r="R214" s="27"/>
    </row>
    <row r="215" spans="1:18" x14ac:dyDescent="0.2">
      <c r="A215" s="184"/>
      <c r="B215" s="27"/>
      <c r="C215" s="27"/>
      <c r="D215" s="27"/>
      <c r="E215" s="27"/>
      <c r="F215" s="27"/>
      <c r="G215" s="27"/>
      <c r="H215" s="27"/>
      <c r="I215" s="27"/>
      <c r="J215" s="27"/>
      <c r="K215" s="27"/>
      <c r="L215" s="27"/>
      <c r="M215" s="27"/>
      <c r="N215" s="27"/>
      <c r="O215" s="27"/>
      <c r="P215" s="27"/>
      <c r="Q215" s="27"/>
      <c r="R215" s="27"/>
    </row>
    <row r="216" spans="1:18" x14ac:dyDescent="0.2">
      <c r="A216" s="184"/>
      <c r="B216" s="27"/>
      <c r="C216" s="27"/>
      <c r="D216" s="27"/>
      <c r="E216" s="27"/>
      <c r="F216" s="27"/>
      <c r="G216" s="27"/>
      <c r="H216" s="27"/>
      <c r="I216" s="27"/>
      <c r="J216" s="27"/>
      <c r="K216" s="27"/>
      <c r="L216" s="27"/>
      <c r="M216" s="27"/>
      <c r="N216" s="27"/>
      <c r="O216" s="27"/>
      <c r="P216" s="27"/>
      <c r="Q216" s="27"/>
      <c r="R216" s="27"/>
    </row>
    <row r="217" spans="1:18" x14ac:dyDescent="0.2">
      <c r="A217" s="184"/>
      <c r="B217" s="27"/>
      <c r="C217" s="27"/>
      <c r="D217" s="27"/>
      <c r="E217" s="27"/>
      <c r="F217" s="27"/>
      <c r="G217" s="27"/>
      <c r="H217" s="27"/>
      <c r="I217" s="27"/>
      <c r="J217" s="27"/>
      <c r="K217" s="27"/>
      <c r="L217" s="27"/>
      <c r="M217" s="27"/>
      <c r="N217" s="27"/>
      <c r="O217" s="27"/>
      <c r="P217" s="27"/>
      <c r="Q217" s="27"/>
      <c r="R217" s="27"/>
    </row>
    <row r="218" spans="1:18" x14ac:dyDescent="0.2">
      <c r="A218" s="184"/>
      <c r="B218" s="27"/>
      <c r="C218" s="27"/>
      <c r="D218" s="27"/>
      <c r="E218" s="27"/>
      <c r="F218" s="27"/>
      <c r="G218" s="27"/>
      <c r="H218" s="27"/>
      <c r="I218" s="27"/>
      <c r="J218" s="27"/>
      <c r="K218" s="27"/>
      <c r="L218" s="27"/>
      <c r="M218" s="27"/>
      <c r="N218" s="27"/>
      <c r="O218" s="27"/>
      <c r="P218" s="27"/>
      <c r="Q218" s="27"/>
      <c r="R218" s="27"/>
    </row>
    <row r="219" spans="1:18" x14ac:dyDescent="0.2">
      <c r="A219" s="184"/>
      <c r="B219" s="27"/>
      <c r="C219" s="27"/>
      <c r="D219" s="27"/>
      <c r="E219" s="27"/>
      <c r="F219" s="27"/>
      <c r="G219" s="27"/>
      <c r="H219" s="27"/>
      <c r="I219" s="27"/>
      <c r="J219" s="27"/>
      <c r="K219" s="27"/>
      <c r="L219" s="27"/>
      <c r="M219" s="27"/>
      <c r="N219" s="27"/>
      <c r="O219" s="27"/>
      <c r="P219" s="27"/>
      <c r="Q219" s="27"/>
      <c r="R219" s="27"/>
    </row>
    <row r="220" spans="1:18" x14ac:dyDescent="0.2">
      <c r="A220" s="184"/>
      <c r="B220" s="27"/>
      <c r="C220" s="27"/>
      <c r="D220" s="27"/>
      <c r="E220" s="27"/>
      <c r="F220" s="27"/>
      <c r="G220" s="27"/>
      <c r="H220" s="27"/>
      <c r="I220" s="27"/>
      <c r="J220" s="27"/>
      <c r="K220" s="27"/>
      <c r="L220" s="27"/>
      <c r="M220" s="27"/>
      <c r="N220" s="27"/>
      <c r="O220" s="27"/>
      <c r="P220" s="27"/>
      <c r="Q220" s="27"/>
      <c r="R220" s="27"/>
    </row>
    <row r="221" spans="1:18" x14ac:dyDescent="0.2">
      <c r="A221" s="184"/>
      <c r="B221" s="27"/>
      <c r="C221" s="27"/>
      <c r="D221" s="27"/>
      <c r="E221" s="27"/>
      <c r="F221" s="27"/>
      <c r="G221" s="27"/>
      <c r="H221" s="27"/>
      <c r="I221" s="27"/>
      <c r="J221" s="27"/>
      <c r="K221" s="27"/>
      <c r="L221" s="27"/>
      <c r="M221" s="27"/>
      <c r="N221" s="27"/>
      <c r="O221" s="27"/>
      <c r="P221" s="27"/>
      <c r="Q221" s="27"/>
      <c r="R221" s="27"/>
    </row>
    <row r="222" spans="1:18" x14ac:dyDescent="0.2">
      <c r="A222" s="184"/>
      <c r="B222" s="27"/>
      <c r="C222" s="27"/>
      <c r="D222" s="27"/>
      <c r="E222" s="27"/>
      <c r="F222" s="27"/>
      <c r="G222" s="27"/>
      <c r="H222" s="27"/>
      <c r="I222" s="27"/>
      <c r="J222" s="27"/>
      <c r="K222" s="27"/>
      <c r="L222" s="27"/>
      <c r="M222" s="27"/>
      <c r="N222" s="27"/>
      <c r="O222" s="27"/>
      <c r="P222" s="27"/>
      <c r="Q222" s="27"/>
      <c r="R222" s="27"/>
    </row>
    <row r="223" spans="1:18" x14ac:dyDescent="0.2">
      <c r="A223" s="184"/>
      <c r="B223" s="27"/>
      <c r="C223" s="27"/>
      <c r="D223" s="27"/>
      <c r="E223" s="27"/>
      <c r="F223" s="27"/>
      <c r="G223" s="27"/>
      <c r="H223" s="27"/>
      <c r="I223" s="27"/>
      <c r="J223" s="27"/>
      <c r="K223" s="27"/>
      <c r="L223" s="27"/>
      <c r="M223" s="27"/>
      <c r="N223" s="27"/>
      <c r="O223" s="27"/>
      <c r="P223" s="27"/>
      <c r="Q223" s="27"/>
      <c r="R223" s="27"/>
    </row>
    <row r="224" spans="1:18" x14ac:dyDescent="0.2">
      <c r="A224" s="184"/>
      <c r="B224" s="27"/>
      <c r="C224" s="27"/>
      <c r="D224" s="27"/>
      <c r="E224" s="27"/>
      <c r="F224" s="27"/>
      <c r="G224" s="27"/>
      <c r="H224" s="27"/>
      <c r="I224" s="27"/>
      <c r="J224" s="27"/>
      <c r="K224" s="27"/>
      <c r="L224" s="27"/>
      <c r="M224" s="27"/>
      <c r="N224" s="27"/>
      <c r="O224" s="27"/>
      <c r="P224" s="27"/>
      <c r="Q224" s="27"/>
      <c r="R224" s="27"/>
    </row>
    <row r="225" spans="1:18" x14ac:dyDescent="0.2">
      <c r="A225" s="184"/>
      <c r="B225" s="27"/>
      <c r="C225" s="27"/>
      <c r="D225" s="27"/>
      <c r="E225" s="27"/>
      <c r="F225" s="27"/>
      <c r="G225" s="27"/>
      <c r="H225" s="27"/>
      <c r="I225" s="27"/>
      <c r="J225" s="27"/>
      <c r="K225" s="27"/>
      <c r="L225" s="27"/>
      <c r="M225" s="27"/>
      <c r="N225" s="27"/>
      <c r="O225" s="27"/>
      <c r="P225" s="27"/>
      <c r="Q225" s="27"/>
      <c r="R225" s="27"/>
    </row>
    <row r="226" spans="1:18" x14ac:dyDescent="0.2">
      <c r="A226" s="184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  <c r="Q226" s="27"/>
      <c r="R226" s="27"/>
    </row>
    <row r="227" spans="1:18" x14ac:dyDescent="0.2">
      <c r="A227" s="184"/>
      <c r="B227" s="27"/>
      <c r="C227" s="27"/>
      <c r="D227" s="27"/>
      <c r="E227" s="27"/>
      <c r="F227" s="27"/>
      <c r="G227" s="27"/>
      <c r="H227" s="27"/>
      <c r="I227" s="27"/>
      <c r="J227" s="27"/>
      <c r="K227" s="27"/>
      <c r="L227" s="27"/>
      <c r="M227" s="27"/>
      <c r="N227" s="27"/>
      <c r="O227" s="27"/>
      <c r="P227" s="27"/>
      <c r="Q227" s="27"/>
      <c r="R227" s="27"/>
    </row>
    <row r="228" spans="1:18" x14ac:dyDescent="0.2">
      <c r="A228" s="184"/>
      <c r="B228" s="27"/>
      <c r="C228" s="27"/>
      <c r="D228" s="27"/>
      <c r="E228" s="27"/>
      <c r="F228" s="27"/>
      <c r="G228" s="27"/>
      <c r="H228" s="27"/>
      <c r="I228" s="27"/>
      <c r="J228" s="27"/>
      <c r="K228" s="27"/>
      <c r="L228" s="27"/>
      <c r="M228" s="27"/>
      <c r="N228" s="27"/>
      <c r="O228" s="27"/>
      <c r="P228" s="27"/>
      <c r="Q228" s="27"/>
      <c r="R228" s="27"/>
    </row>
    <row r="229" spans="1:18" x14ac:dyDescent="0.2">
      <c r="A229" s="184"/>
      <c r="B229" s="27"/>
      <c r="C229" s="27"/>
      <c r="D229" s="27"/>
      <c r="E229" s="27"/>
      <c r="F229" s="27"/>
      <c r="G229" s="27"/>
      <c r="H229" s="27"/>
      <c r="I229" s="27"/>
      <c r="J229" s="27"/>
      <c r="K229" s="27"/>
      <c r="L229" s="27"/>
      <c r="M229" s="27"/>
      <c r="N229" s="27"/>
      <c r="O229" s="27"/>
      <c r="P229" s="27"/>
      <c r="Q229" s="27"/>
      <c r="R229" s="27"/>
    </row>
    <row r="230" spans="1:18" x14ac:dyDescent="0.2">
      <c r="A230" s="184"/>
      <c r="B230" s="27"/>
      <c r="C230" s="27"/>
      <c r="D230" s="27"/>
      <c r="E230" s="27"/>
      <c r="F230" s="27"/>
      <c r="G230" s="27"/>
      <c r="H230" s="27"/>
      <c r="I230" s="27"/>
      <c r="J230" s="27"/>
      <c r="K230" s="27"/>
      <c r="L230" s="27"/>
      <c r="M230" s="27"/>
      <c r="N230" s="27"/>
      <c r="O230" s="27"/>
      <c r="P230" s="27"/>
      <c r="Q230" s="27"/>
      <c r="R230" s="27"/>
    </row>
    <row r="231" spans="1:18" x14ac:dyDescent="0.2">
      <c r="A231" s="184"/>
      <c r="B231" s="27"/>
      <c r="C231" s="27"/>
      <c r="D231" s="27"/>
      <c r="E231" s="27"/>
      <c r="F231" s="27"/>
      <c r="G231" s="27"/>
      <c r="H231" s="27"/>
      <c r="I231" s="27"/>
      <c r="J231" s="27"/>
      <c r="K231" s="27"/>
      <c r="L231" s="27"/>
      <c r="M231" s="27"/>
      <c r="N231" s="27"/>
      <c r="O231" s="27"/>
      <c r="P231" s="27"/>
      <c r="Q231" s="27"/>
      <c r="R231" s="27"/>
    </row>
    <row r="232" spans="1:18" x14ac:dyDescent="0.2">
      <c r="A232" s="184"/>
      <c r="B232" s="27"/>
      <c r="C232" s="27"/>
      <c r="D232" s="27"/>
      <c r="E232" s="27"/>
      <c r="F232" s="27"/>
      <c r="G232" s="27"/>
      <c r="H232" s="27"/>
      <c r="I232" s="27"/>
      <c r="J232" s="27"/>
      <c r="K232" s="27"/>
      <c r="L232" s="27"/>
      <c r="M232" s="27"/>
      <c r="N232" s="27"/>
      <c r="O232" s="27"/>
      <c r="P232" s="27"/>
      <c r="Q232" s="27"/>
      <c r="R232" s="27"/>
    </row>
    <row r="233" spans="1:18" x14ac:dyDescent="0.2">
      <c r="A233" s="184"/>
      <c r="B233" s="27"/>
      <c r="C233" s="27"/>
      <c r="D233" s="27"/>
      <c r="E233" s="27"/>
      <c r="F233" s="27"/>
      <c r="G233" s="27"/>
      <c r="H233" s="27"/>
      <c r="I233" s="27"/>
      <c r="J233" s="27"/>
      <c r="K233" s="27"/>
      <c r="L233" s="27"/>
      <c r="M233" s="27"/>
      <c r="N233" s="27"/>
      <c r="O233" s="27"/>
      <c r="P233" s="27"/>
      <c r="Q233" s="27"/>
      <c r="R233" s="27"/>
    </row>
    <row r="234" spans="1:18" x14ac:dyDescent="0.2">
      <c r="A234" s="184"/>
      <c r="B234" s="27"/>
      <c r="C234" s="27"/>
      <c r="D234" s="27"/>
      <c r="E234" s="27"/>
      <c r="F234" s="27"/>
      <c r="G234" s="27"/>
      <c r="H234" s="27"/>
      <c r="I234" s="27"/>
      <c r="J234" s="27"/>
      <c r="K234" s="27"/>
      <c r="L234" s="27"/>
      <c r="M234" s="27"/>
      <c r="N234" s="27"/>
      <c r="O234" s="27"/>
      <c r="P234" s="27"/>
      <c r="Q234" s="27"/>
      <c r="R234" s="27"/>
    </row>
    <row r="235" spans="1:18" x14ac:dyDescent="0.2">
      <c r="A235" s="184"/>
      <c r="B235" s="27"/>
      <c r="C235" s="27"/>
      <c r="D235" s="27"/>
      <c r="E235" s="27"/>
      <c r="F235" s="27"/>
      <c r="G235" s="27"/>
      <c r="H235" s="27"/>
      <c r="I235" s="27"/>
      <c r="J235" s="27"/>
      <c r="K235" s="27"/>
      <c r="L235" s="27"/>
      <c r="M235" s="27"/>
      <c r="N235" s="27"/>
      <c r="O235" s="27"/>
      <c r="P235" s="27"/>
      <c r="Q235" s="27"/>
      <c r="R235" s="27"/>
    </row>
    <row r="236" spans="1:18" x14ac:dyDescent="0.2">
      <c r="A236" s="184"/>
      <c r="B236" s="27"/>
      <c r="C236" s="27"/>
      <c r="D236" s="27"/>
      <c r="E236" s="27"/>
      <c r="F236" s="27"/>
      <c r="G236" s="27"/>
      <c r="H236" s="27"/>
      <c r="I236" s="27"/>
      <c r="J236" s="27"/>
      <c r="K236" s="27"/>
      <c r="L236" s="27"/>
      <c r="M236" s="27"/>
      <c r="N236" s="27"/>
      <c r="O236" s="27"/>
      <c r="P236" s="27"/>
      <c r="Q236" s="27"/>
      <c r="R236" s="27"/>
    </row>
    <row r="237" spans="1:18" x14ac:dyDescent="0.2">
      <c r="A237" s="184"/>
      <c r="B237" s="27"/>
      <c r="C237" s="27"/>
      <c r="D237" s="27"/>
      <c r="E237" s="27"/>
      <c r="F237" s="27"/>
      <c r="G237" s="27"/>
      <c r="H237" s="27"/>
      <c r="I237" s="27"/>
      <c r="J237" s="27"/>
      <c r="K237" s="27"/>
      <c r="L237" s="27"/>
      <c r="M237" s="27"/>
      <c r="N237" s="27"/>
      <c r="O237" s="27"/>
      <c r="P237" s="27"/>
      <c r="Q237" s="27"/>
      <c r="R237" s="27"/>
    </row>
    <row r="238" spans="1:18" x14ac:dyDescent="0.2">
      <c r="A238" s="184"/>
      <c r="B238" s="27"/>
      <c r="C238" s="27"/>
      <c r="D238" s="27"/>
      <c r="E238" s="27"/>
      <c r="F238" s="27"/>
      <c r="G238" s="27"/>
      <c r="H238" s="27"/>
      <c r="I238" s="27"/>
      <c r="J238" s="27"/>
      <c r="K238" s="27"/>
      <c r="L238" s="27"/>
      <c r="M238" s="27"/>
      <c r="N238" s="27"/>
      <c r="O238" s="27"/>
      <c r="P238" s="27"/>
      <c r="Q238" s="27"/>
      <c r="R238" s="27"/>
    </row>
    <row r="239" spans="1:18" x14ac:dyDescent="0.2">
      <c r="A239" s="184"/>
      <c r="B239" s="27"/>
      <c r="C239" s="27"/>
      <c r="D239" s="27"/>
      <c r="E239" s="27"/>
      <c r="F239" s="27"/>
      <c r="G239" s="27"/>
      <c r="H239" s="27"/>
      <c r="I239" s="27"/>
      <c r="J239" s="27"/>
      <c r="K239" s="27"/>
      <c r="L239" s="27"/>
      <c r="M239" s="27"/>
      <c r="N239" s="27"/>
      <c r="O239" s="27"/>
      <c r="P239" s="27"/>
      <c r="Q239" s="27"/>
      <c r="R239" s="27"/>
    </row>
    <row r="240" spans="1:18" x14ac:dyDescent="0.2">
      <c r="A240" s="184"/>
      <c r="B240" s="27"/>
      <c r="C240" s="27"/>
      <c r="D240" s="27"/>
      <c r="E240" s="27"/>
      <c r="F240" s="27"/>
      <c r="G240" s="27"/>
      <c r="H240" s="27"/>
      <c r="I240" s="27"/>
      <c r="J240" s="27"/>
      <c r="K240" s="27"/>
      <c r="L240" s="27"/>
      <c r="M240" s="27"/>
      <c r="N240" s="27"/>
      <c r="O240" s="27"/>
      <c r="P240" s="27"/>
      <c r="Q240" s="27"/>
      <c r="R240" s="27"/>
    </row>
    <row r="241" spans="1:18" x14ac:dyDescent="0.2">
      <c r="A241" s="184"/>
      <c r="B241" s="27"/>
      <c r="C241" s="27"/>
      <c r="D241" s="27"/>
      <c r="E241" s="27"/>
      <c r="F241" s="27"/>
      <c r="G241" s="27"/>
      <c r="H241" s="27"/>
      <c r="I241" s="27"/>
      <c r="J241" s="27"/>
      <c r="K241" s="27"/>
      <c r="L241" s="27"/>
      <c r="M241" s="27"/>
      <c r="N241" s="27"/>
      <c r="O241" s="27"/>
      <c r="P241" s="27"/>
      <c r="Q241" s="27"/>
      <c r="R241" s="27"/>
    </row>
    <row r="242" spans="1:18" x14ac:dyDescent="0.2">
      <c r="A242" s="184"/>
      <c r="B242" s="27"/>
      <c r="C242" s="27"/>
      <c r="D242" s="27"/>
      <c r="E242" s="27"/>
      <c r="F242" s="27"/>
      <c r="G242" s="27"/>
      <c r="H242" s="27"/>
      <c r="I242" s="27"/>
      <c r="J242" s="27"/>
      <c r="K242" s="27"/>
      <c r="L242" s="27"/>
      <c r="M242" s="27"/>
      <c r="N242" s="27"/>
      <c r="O242" s="27"/>
      <c r="P242" s="27"/>
      <c r="Q242" s="27"/>
      <c r="R242" s="27"/>
    </row>
    <row r="243" spans="1:18" x14ac:dyDescent="0.2">
      <c r="A243" s="184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  <c r="Q243" s="27"/>
      <c r="R243" s="27"/>
    </row>
    <row r="244" spans="1:18" x14ac:dyDescent="0.2">
      <c r="A244" s="184"/>
      <c r="B244" s="27"/>
      <c r="C244" s="27"/>
      <c r="D244" s="27"/>
      <c r="E244" s="27"/>
      <c r="F244" s="27"/>
      <c r="G244" s="27"/>
      <c r="H244" s="27"/>
      <c r="I244" s="27"/>
      <c r="J244" s="27"/>
      <c r="K244" s="27"/>
      <c r="L244" s="27"/>
      <c r="M244" s="27"/>
      <c r="N244" s="27"/>
      <c r="O244" s="27"/>
      <c r="P244" s="27"/>
      <c r="Q244" s="27"/>
      <c r="R244" s="27"/>
    </row>
    <row r="245" spans="1:18" x14ac:dyDescent="0.2">
      <c r="A245" s="184"/>
      <c r="B245" s="27"/>
      <c r="C245" s="27"/>
      <c r="D245" s="27"/>
      <c r="E245" s="27"/>
      <c r="F245" s="27"/>
      <c r="G245" s="27"/>
      <c r="H245" s="27"/>
      <c r="I245" s="27"/>
      <c r="J245" s="27"/>
      <c r="K245" s="27"/>
      <c r="L245" s="27"/>
      <c r="M245" s="27"/>
      <c r="N245" s="27"/>
      <c r="O245" s="27"/>
      <c r="P245" s="27"/>
      <c r="Q245" s="27"/>
      <c r="R245" s="27"/>
    </row>
    <row r="246" spans="1:18" x14ac:dyDescent="0.2">
      <c r="A246" s="184"/>
      <c r="B246" s="27"/>
      <c r="C246" s="27"/>
      <c r="D246" s="27"/>
      <c r="E246" s="27"/>
      <c r="F246" s="27"/>
      <c r="G246" s="27"/>
      <c r="H246" s="27"/>
      <c r="I246" s="27"/>
      <c r="J246" s="27"/>
      <c r="K246" s="27"/>
      <c r="L246" s="27"/>
      <c r="M246" s="27"/>
      <c r="N246" s="27"/>
      <c r="O246" s="27"/>
      <c r="P246" s="27"/>
      <c r="Q246" s="27"/>
      <c r="R246" s="27"/>
    </row>
    <row r="247" spans="1:18" x14ac:dyDescent="0.2">
      <c r="A247" s="184"/>
      <c r="B247" s="27"/>
      <c r="C247" s="27"/>
      <c r="D247" s="27"/>
      <c r="E247" s="27"/>
      <c r="F247" s="27"/>
      <c r="G247" s="27"/>
      <c r="H247" s="27"/>
      <c r="I247" s="27"/>
      <c r="J247" s="27"/>
      <c r="K247" s="27"/>
      <c r="L247" s="27"/>
      <c r="M247" s="27"/>
      <c r="N247" s="27"/>
      <c r="O247" s="27"/>
      <c r="P247" s="27"/>
      <c r="Q247" s="27"/>
      <c r="R247" s="27"/>
    </row>
    <row r="248" spans="1:18" x14ac:dyDescent="0.2">
      <c r="A248" s="184"/>
      <c r="B248" s="27"/>
      <c r="C248" s="27"/>
      <c r="D248" s="27"/>
      <c r="E248" s="27"/>
      <c r="F248" s="27"/>
      <c r="G248" s="27"/>
      <c r="H248" s="27"/>
      <c r="I248" s="27"/>
      <c r="J248" s="27"/>
      <c r="K248" s="27"/>
      <c r="L248" s="27"/>
      <c r="M248" s="27"/>
      <c r="N248" s="27"/>
      <c r="O248" s="27"/>
      <c r="P248" s="27"/>
      <c r="Q248" s="27"/>
      <c r="R248" s="27"/>
    </row>
    <row r="249" spans="1:18" x14ac:dyDescent="0.2">
      <c r="A249" s="184"/>
      <c r="B249" s="27"/>
      <c r="C249" s="27"/>
      <c r="D249" s="27"/>
      <c r="E249" s="27"/>
      <c r="F249" s="27"/>
      <c r="G249" s="27"/>
      <c r="H249" s="27"/>
      <c r="I249" s="27"/>
      <c r="J249" s="27"/>
      <c r="K249" s="27"/>
      <c r="L249" s="27"/>
      <c r="M249" s="27"/>
      <c r="N249" s="27"/>
      <c r="O249" s="27"/>
      <c r="P249" s="27"/>
      <c r="Q249" s="27"/>
      <c r="R249" s="27"/>
    </row>
    <row r="250" spans="1:18" x14ac:dyDescent="0.2">
      <c r="A250" s="184"/>
      <c r="B250" s="27"/>
      <c r="C250" s="27"/>
      <c r="D250" s="27"/>
      <c r="E250" s="27"/>
      <c r="F250" s="27"/>
      <c r="G250" s="27"/>
      <c r="H250" s="27"/>
      <c r="I250" s="27"/>
      <c r="J250" s="27"/>
      <c r="K250" s="27"/>
      <c r="L250" s="27"/>
      <c r="M250" s="27"/>
      <c r="N250" s="27"/>
      <c r="O250" s="27"/>
      <c r="P250" s="27"/>
      <c r="Q250" s="27"/>
      <c r="R250" s="27"/>
    </row>
    <row r="251" spans="1:18" x14ac:dyDescent="0.2">
      <c r="A251" s="184"/>
      <c r="B251" s="27"/>
      <c r="C251" s="27"/>
      <c r="D251" s="27"/>
      <c r="E251" s="27"/>
      <c r="F251" s="27"/>
      <c r="G251" s="27"/>
      <c r="H251" s="27"/>
      <c r="I251" s="27"/>
      <c r="J251" s="27"/>
      <c r="K251" s="27"/>
      <c r="L251" s="27"/>
      <c r="M251" s="27"/>
      <c r="N251" s="27"/>
      <c r="O251" s="27"/>
      <c r="P251" s="27"/>
      <c r="Q251" s="27"/>
      <c r="R251" s="27"/>
    </row>
    <row r="252" spans="1:18" x14ac:dyDescent="0.2">
      <c r="A252" s="184"/>
      <c r="B252" s="27"/>
      <c r="C252" s="27"/>
      <c r="D252" s="27"/>
      <c r="E252" s="27"/>
      <c r="F252" s="27"/>
      <c r="G252" s="27"/>
      <c r="H252" s="27"/>
      <c r="I252" s="27"/>
      <c r="J252" s="27"/>
      <c r="K252" s="27"/>
      <c r="L252" s="27"/>
      <c r="M252" s="27"/>
      <c r="N252" s="27"/>
      <c r="O252" s="27"/>
      <c r="P252" s="27"/>
      <c r="Q252" s="27"/>
      <c r="R252" s="27"/>
    </row>
    <row r="253" spans="1:18" x14ac:dyDescent="0.2">
      <c r="A253" s="184"/>
      <c r="B253" s="27"/>
      <c r="C253" s="27"/>
      <c r="D253" s="27"/>
      <c r="E253" s="27"/>
      <c r="F253" s="27"/>
      <c r="G253" s="27"/>
      <c r="H253" s="27"/>
      <c r="I253" s="27"/>
      <c r="J253" s="27"/>
      <c r="K253" s="27"/>
      <c r="L253" s="27"/>
      <c r="M253" s="27"/>
      <c r="N253" s="27"/>
      <c r="O253" s="27"/>
      <c r="P253" s="27"/>
      <c r="Q253" s="27"/>
      <c r="R253" s="27"/>
    </row>
    <row r="254" spans="1:18" x14ac:dyDescent="0.2">
      <c r="A254" s="184"/>
      <c r="B254" s="27"/>
      <c r="C254" s="27"/>
      <c r="D254" s="27"/>
      <c r="E254" s="27"/>
      <c r="F254" s="27"/>
      <c r="G254" s="27"/>
      <c r="H254" s="27"/>
      <c r="I254" s="27"/>
      <c r="J254" s="27"/>
      <c r="K254" s="27"/>
      <c r="L254" s="27"/>
      <c r="M254" s="27"/>
      <c r="N254" s="27"/>
      <c r="O254" s="27"/>
      <c r="P254" s="27"/>
      <c r="Q254" s="27"/>
      <c r="R254" s="27"/>
    </row>
    <row r="255" spans="1:18" x14ac:dyDescent="0.2">
      <c r="A255" s="184"/>
      <c r="B255" s="27"/>
      <c r="C255" s="27"/>
      <c r="D255" s="27"/>
      <c r="E255" s="27"/>
      <c r="F255" s="27"/>
      <c r="G255" s="27"/>
      <c r="H255" s="27"/>
      <c r="I255" s="27"/>
      <c r="J255" s="27"/>
      <c r="K255" s="27"/>
      <c r="L255" s="27"/>
      <c r="M255" s="27"/>
      <c r="N255" s="27"/>
      <c r="O255" s="27"/>
      <c r="P255" s="27"/>
      <c r="Q255" s="27"/>
      <c r="R255" s="27"/>
    </row>
    <row r="256" spans="1:18" x14ac:dyDescent="0.2">
      <c r="A256" s="184"/>
      <c r="B256" s="27"/>
      <c r="C256" s="27"/>
      <c r="D256" s="27"/>
      <c r="E256" s="27"/>
      <c r="F256" s="27"/>
      <c r="G256" s="27"/>
      <c r="H256" s="27"/>
      <c r="I256" s="27"/>
      <c r="J256" s="27"/>
      <c r="K256" s="27"/>
      <c r="L256" s="27"/>
      <c r="M256" s="27"/>
      <c r="N256" s="27"/>
      <c r="O256" s="27"/>
      <c r="P256" s="27"/>
      <c r="Q256" s="27"/>
      <c r="R256" s="27"/>
    </row>
    <row r="257" spans="1:18" x14ac:dyDescent="0.2">
      <c r="A257" s="184"/>
      <c r="B257" s="27"/>
      <c r="C257" s="27"/>
      <c r="D257" s="27"/>
      <c r="E257" s="27"/>
      <c r="F257" s="27"/>
      <c r="G257" s="27"/>
      <c r="H257" s="27"/>
      <c r="I257" s="27"/>
      <c r="J257" s="27"/>
      <c r="K257" s="27"/>
      <c r="L257" s="27"/>
      <c r="M257" s="27"/>
      <c r="N257" s="27"/>
      <c r="O257" s="27"/>
      <c r="P257" s="27"/>
      <c r="Q257" s="27"/>
      <c r="R257" s="27"/>
    </row>
    <row r="258" spans="1:18" x14ac:dyDescent="0.2">
      <c r="A258" s="184"/>
      <c r="B258" s="27"/>
      <c r="C258" s="27"/>
      <c r="D258" s="27"/>
      <c r="E258" s="27"/>
      <c r="F258" s="27"/>
      <c r="G258" s="27"/>
      <c r="H258" s="27"/>
      <c r="I258" s="27"/>
      <c r="J258" s="27"/>
      <c r="K258" s="27"/>
      <c r="L258" s="27"/>
      <c r="M258" s="27"/>
      <c r="N258" s="27"/>
      <c r="O258" s="27"/>
      <c r="P258" s="27"/>
      <c r="Q258" s="27"/>
      <c r="R258" s="27"/>
    </row>
    <row r="259" spans="1:18" x14ac:dyDescent="0.2">
      <c r="A259" s="184"/>
      <c r="B259" s="27"/>
      <c r="C259" s="27"/>
      <c r="D259" s="27"/>
      <c r="E259" s="27"/>
      <c r="F259" s="27"/>
      <c r="G259" s="27"/>
      <c r="H259" s="27"/>
      <c r="I259" s="27"/>
      <c r="J259" s="27"/>
      <c r="K259" s="27"/>
      <c r="L259" s="27"/>
      <c r="M259" s="27"/>
      <c r="N259" s="27"/>
      <c r="O259" s="27"/>
      <c r="P259" s="27"/>
      <c r="Q259" s="27"/>
      <c r="R259" s="27"/>
    </row>
    <row r="260" spans="1:18" x14ac:dyDescent="0.2">
      <c r="A260" s="184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  <c r="Q260" s="27"/>
      <c r="R260" s="27"/>
    </row>
    <row r="261" spans="1:18" x14ac:dyDescent="0.2">
      <c r="A261" s="184"/>
      <c r="B261" s="27"/>
      <c r="C261" s="27"/>
      <c r="D261" s="27"/>
      <c r="E261" s="27"/>
      <c r="F261" s="27"/>
      <c r="G261" s="27"/>
      <c r="H261" s="27"/>
      <c r="I261" s="27"/>
      <c r="J261" s="27"/>
      <c r="K261" s="27"/>
      <c r="L261" s="27"/>
      <c r="M261" s="27"/>
      <c r="N261" s="27"/>
      <c r="O261" s="27"/>
      <c r="P261" s="27"/>
      <c r="Q261" s="27"/>
      <c r="R261" s="27"/>
    </row>
    <row r="262" spans="1:18" x14ac:dyDescent="0.2">
      <c r="A262" s="184"/>
      <c r="B262" s="27"/>
      <c r="C262" s="27"/>
      <c r="D262" s="27"/>
      <c r="E262" s="27"/>
      <c r="F262" s="27"/>
      <c r="G262" s="27"/>
      <c r="H262" s="27"/>
      <c r="I262" s="27"/>
      <c r="J262" s="27"/>
      <c r="K262" s="27"/>
      <c r="L262" s="27"/>
      <c r="M262" s="27"/>
      <c r="N262" s="27"/>
      <c r="O262" s="27"/>
      <c r="P262" s="27"/>
      <c r="Q262" s="27"/>
      <c r="R262" s="27"/>
    </row>
    <row r="263" spans="1:18" x14ac:dyDescent="0.2">
      <c r="A263" s="184"/>
      <c r="B263" s="27"/>
      <c r="C263" s="27"/>
      <c r="D263" s="27"/>
      <c r="E263" s="27"/>
      <c r="F263" s="27"/>
      <c r="G263" s="27"/>
      <c r="H263" s="27"/>
      <c r="I263" s="27"/>
      <c r="J263" s="27"/>
      <c r="K263" s="27"/>
      <c r="L263" s="27"/>
      <c r="M263" s="27"/>
      <c r="N263" s="27"/>
      <c r="O263" s="27"/>
      <c r="P263" s="27"/>
      <c r="Q263" s="27"/>
      <c r="R263" s="27"/>
    </row>
    <row r="264" spans="1:18" x14ac:dyDescent="0.2">
      <c r="A264" s="184"/>
      <c r="B264" s="27"/>
      <c r="C264" s="27"/>
      <c r="D264" s="27"/>
      <c r="E264" s="27"/>
      <c r="F264" s="27"/>
      <c r="G264" s="27"/>
      <c r="H264" s="27"/>
      <c r="I264" s="27"/>
      <c r="J264" s="27"/>
      <c r="K264" s="27"/>
      <c r="L264" s="27"/>
      <c r="M264" s="27"/>
      <c r="N264" s="27"/>
      <c r="O264" s="27"/>
      <c r="P264" s="27"/>
      <c r="Q264" s="27"/>
      <c r="R264" s="27"/>
    </row>
    <row r="265" spans="1:18" x14ac:dyDescent="0.2">
      <c r="A265" s="184"/>
      <c r="B265" s="27"/>
      <c r="C265" s="27"/>
      <c r="D265" s="27"/>
      <c r="E265" s="27"/>
      <c r="F265" s="27"/>
      <c r="G265" s="27"/>
      <c r="H265" s="27"/>
      <c r="I265" s="27"/>
      <c r="J265" s="27"/>
      <c r="K265" s="27"/>
      <c r="L265" s="27"/>
      <c r="M265" s="27"/>
      <c r="N265" s="27"/>
      <c r="O265" s="27"/>
      <c r="P265" s="27"/>
      <c r="Q265" s="27"/>
      <c r="R265" s="27"/>
    </row>
    <row r="266" spans="1:18" x14ac:dyDescent="0.2">
      <c r="A266" s="184"/>
      <c r="B266" s="27"/>
      <c r="C266" s="27"/>
      <c r="D266" s="27"/>
      <c r="E266" s="27"/>
      <c r="F266" s="27"/>
      <c r="G266" s="27"/>
      <c r="H266" s="27"/>
      <c r="I266" s="27"/>
      <c r="J266" s="27"/>
      <c r="K266" s="27"/>
      <c r="L266" s="27"/>
      <c r="M266" s="27"/>
      <c r="N266" s="27"/>
      <c r="O266" s="27"/>
      <c r="P266" s="27"/>
      <c r="Q266" s="27"/>
      <c r="R266" s="27"/>
    </row>
    <row r="267" spans="1:18" x14ac:dyDescent="0.2">
      <c r="A267" s="184"/>
      <c r="B267" s="27"/>
      <c r="C267" s="27"/>
      <c r="D267" s="27"/>
      <c r="E267" s="27"/>
      <c r="F267" s="27"/>
      <c r="G267" s="27"/>
      <c r="H267" s="27"/>
      <c r="I267" s="27"/>
      <c r="J267" s="27"/>
      <c r="K267" s="27"/>
      <c r="L267" s="27"/>
      <c r="M267" s="27"/>
      <c r="N267" s="27"/>
      <c r="O267" s="27"/>
      <c r="P267" s="27"/>
      <c r="Q267" s="27"/>
      <c r="R267" s="27"/>
    </row>
    <row r="268" spans="1:18" x14ac:dyDescent="0.2">
      <c r="A268" s="184"/>
      <c r="B268" s="27"/>
      <c r="C268" s="27"/>
      <c r="D268" s="27"/>
      <c r="E268" s="27"/>
      <c r="F268" s="27"/>
      <c r="G268" s="27"/>
      <c r="H268" s="27"/>
      <c r="I268" s="27"/>
      <c r="J268" s="27"/>
      <c r="K268" s="27"/>
      <c r="L268" s="27"/>
      <c r="M268" s="27"/>
      <c r="N268" s="27"/>
      <c r="O268" s="27"/>
      <c r="P268" s="27"/>
      <c r="Q268" s="27"/>
      <c r="R268" s="27"/>
    </row>
    <row r="269" spans="1:18" x14ac:dyDescent="0.2">
      <c r="A269" s="184"/>
      <c r="B269" s="27"/>
      <c r="C269" s="27"/>
      <c r="D269" s="27"/>
      <c r="E269" s="27"/>
      <c r="F269" s="27"/>
      <c r="G269" s="27"/>
      <c r="H269" s="27"/>
      <c r="I269" s="27"/>
      <c r="J269" s="27"/>
      <c r="K269" s="27"/>
      <c r="L269" s="27"/>
      <c r="M269" s="27"/>
      <c r="N269" s="27"/>
      <c r="O269" s="27"/>
      <c r="P269" s="27"/>
      <c r="Q269" s="27"/>
      <c r="R269" s="27"/>
    </row>
    <row r="270" spans="1:18" x14ac:dyDescent="0.2">
      <c r="A270" s="184"/>
      <c r="B270" s="27"/>
      <c r="C270" s="27"/>
      <c r="D270" s="27"/>
      <c r="E270" s="27"/>
      <c r="F270" s="27"/>
      <c r="G270" s="27"/>
      <c r="H270" s="27"/>
      <c r="I270" s="27"/>
      <c r="J270" s="27"/>
      <c r="K270" s="27"/>
      <c r="L270" s="27"/>
      <c r="M270" s="27"/>
      <c r="N270" s="27"/>
      <c r="O270" s="27"/>
      <c r="P270" s="27"/>
      <c r="Q270" s="27"/>
      <c r="R270" s="27"/>
    </row>
    <row r="271" spans="1:18" x14ac:dyDescent="0.2">
      <c r="A271" s="184"/>
      <c r="B271" s="27"/>
      <c r="C271" s="27"/>
      <c r="D271" s="27"/>
      <c r="E271" s="27"/>
      <c r="F271" s="27"/>
      <c r="G271" s="27"/>
      <c r="H271" s="27"/>
      <c r="I271" s="27"/>
      <c r="J271" s="27"/>
      <c r="K271" s="27"/>
      <c r="L271" s="27"/>
      <c r="M271" s="27"/>
      <c r="N271" s="27"/>
      <c r="O271" s="27"/>
      <c r="P271" s="27"/>
      <c r="Q271" s="27"/>
      <c r="R271" s="27"/>
    </row>
    <row r="272" spans="1:18" x14ac:dyDescent="0.2">
      <c r="A272" s="184"/>
      <c r="B272" s="27"/>
      <c r="C272" s="27"/>
      <c r="D272" s="27"/>
      <c r="E272" s="27"/>
      <c r="F272" s="27"/>
      <c r="G272" s="27"/>
      <c r="H272" s="27"/>
      <c r="I272" s="27"/>
      <c r="J272" s="27"/>
      <c r="K272" s="27"/>
      <c r="L272" s="27"/>
      <c r="M272" s="27"/>
      <c r="N272" s="27"/>
      <c r="O272" s="27"/>
      <c r="P272" s="27"/>
      <c r="Q272" s="27"/>
      <c r="R272" s="27"/>
    </row>
    <row r="273" spans="1:18" x14ac:dyDescent="0.2">
      <c r="A273" s="184"/>
      <c r="B273" s="27"/>
      <c r="C273" s="27"/>
      <c r="D273" s="27"/>
      <c r="E273" s="27"/>
      <c r="F273" s="27"/>
      <c r="G273" s="27"/>
      <c r="H273" s="27"/>
      <c r="I273" s="27"/>
      <c r="J273" s="27"/>
      <c r="K273" s="27"/>
      <c r="L273" s="27"/>
      <c r="M273" s="27"/>
      <c r="N273" s="27"/>
      <c r="O273" s="27"/>
      <c r="P273" s="27"/>
      <c r="Q273" s="27"/>
      <c r="R273" s="27"/>
    </row>
    <row r="274" spans="1:18" x14ac:dyDescent="0.2">
      <c r="A274" s="184"/>
      <c r="B274" s="27"/>
      <c r="C274" s="27"/>
      <c r="D274" s="27"/>
      <c r="E274" s="27"/>
      <c r="F274" s="27"/>
      <c r="G274" s="27"/>
      <c r="H274" s="27"/>
      <c r="I274" s="27"/>
      <c r="J274" s="27"/>
      <c r="K274" s="27"/>
      <c r="L274" s="27"/>
      <c r="M274" s="27"/>
      <c r="N274" s="27"/>
      <c r="O274" s="27"/>
      <c r="P274" s="27"/>
      <c r="Q274" s="27"/>
      <c r="R274" s="27"/>
    </row>
    <row r="275" spans="1:18" x14ac:dyDescent="0.2">
      <c r="A275" s="184"/>
      <c r="B275" s="27"/>
      <c r="C275" s="27"/>
      <c r="D275" s="27"/>
      <c r="E275" s="27"/>
      <c r="F275" s="27"/>
      <c r="G275" s="27"/>
      <c r="H275" s="27"/>
      <c r="I275" s="27"/>
      <c r="J275" s="27"/>
      <c r="K275" s="27"/>
      <c r="L275" s="27"/>
      <c r="M275" s="27"/>
      <c r="N275" s="27"/>
      <c r="O275" s="27"/>
      <c r="P275" s="27"/>
      <c r="Q275" s="27"/>
      <c r="R275" s="27"/>
    </row>
    <row r="276" spans="1:18" x14ac:dyDescent="0.2">
      <c r="A276" s="184"/>
      <c r="B276" s="27"/>
      <c r="C276" s="27"/>
      <c r="D276" s="27"/>
      <c r="E276" s="27"/>
      <c r="F276" s="27"/>
      <c r="G276" s="27"/>
      <c r="H276" s="27"/>
      <c r="I276" s="27"/>
      <c r="J276" s="27"/>
      <c r="K276" s="27"/>
      <c r="L276" s="27"/>
      <c r="M276" s="27"/>
      <c r="N276" s="27"/>
      <c r="O276" s="27"/>
      <c r="P276" s="27"/>
      <c r="Q276" s="27"/>
      <c r="R276" s="27"/>
    </row>
    <row r="277" spans="1:18" x14ac:dyDescent="0.2">
      <c r="A277" s="184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  <c r="Q277" s="27"/>
      <c r="R277" s="27"/>
    </row>
    <row r="278" spans="1:18" x14ac:dyDescent="0.2">
      <c r="A278" s="184"/>
      <c r="B278" s="27"/>
      <c r="C278" s="27"/>
      <c r="D278" s="27"/>
      <c r="E278" s="27"/>
      <c r="F278" s="27"/>
      <c r="G278" s="27"/>
      <c r="H278" s="27"/>
      <c r="I278" s="27"/>
      <c r="J278" s="27"/>
      <c r="K278" s="27"/>
      <c r="L278" s="27"/>
      <c r="M278" s="27"/>
      <c r="N278" s="27"/>
      <c r="O278" s="27"/>
      <c r="P278" s="27"/>
      <c r="Q278" s="27"/>
      <c r="R278" s="27"/>
    </row>
    <row r="279" spans="1:18" x14ac:dyDescent="0.2">
      <c r="A279" s="184"/>
      <c r="B279" s="27"/>
      <c r="C279" s="27"/>
      <c r="D279" s="27"/>
      <c r="E279" s="27"/>
      <c r="F279" s="27"/>
      <c r="G279" s="27"/>
      <c r="H279" s="27"/>
      <c r="I279" s="27"/>
      <c r="J279" s="27"/>
      <c r="K279" s="27"/>
      <c r="L279" s="27"/>
      <c r="M279" s="27"/>
      <c r="N279" s="27"/>
      <c r="O279" s="27"/>
      <c r="P279" s="27"/>
      <c r="Q279" s="27"/>
      <c r="R279" s="27"/>
    </row>
    <row r="280" spans="1:18" x14ac:dyDescent="0.2">
      <c r="A280" s="184"/>
      <c r="B280" s="27"/>
      <c r="C280" s="27"/>
      <c r="D280" s="27"/>
      <c r="E280" s="27"/>
      <c r="F280" s="27"/>
      <c r="G280" s="27"/>
      <c r="H280" s="27"/>
      <c r="I280" s="27"/>
      <c r="J280" s="27"/>
      <c r="K280" s="27"/>
      <c r="L280" s="27"/>
      <c r="M280" s="27"/>
      <c r="N280" s="27"/>
      <c r="O280" s="27"/>
      <c r="P280" s="27"/>
      <c r="Q280" s="27"/>
      <c r="R280" s="27"/>
    </row>
    <row r="281" spans="1:18" x14ac:dyDescent="0.2">
      <c r="A281" s="184"/>
      <c r="B281" s="27"/>
      <c r="C281" s="27"/>
      <c r="D281" s="27"/>
      <c r="E281" s="27"/>
      <c r="F281" s="27"/>
      <c r="G281" s="27"/>
      <c r="H281" s="27"/>
      <c r="I281" s="27"/>
      <c r="J281" s="27"/>
      <c r="K281" s="27"/>
      <c r="L281" s="27"/>
      <c r="M281" s="27"/>
      <c r="N281" s="27"/>
      <c r="O281" s="27"/>
      <c r="P281" s="27"/>
      <c r="Q281" s="27"/>
      <c r="R281" s="27"/>
    </row>
    <row r="282" spans="1:18" x14ac:dyDescent="0.2">
      <c r="A282" s="184"/>
      <c r="B282" s="27"/>
      <c r="C282" s="27"/>
      <c r="D282" s="27"/>
      <c r="E282" s="27"/>
      <c r="F282" s="27"/>
      <c r="G282" s="27"/>
      <c r="H282" s="27"/>
      <c r="I282" s="27"/>
      <c r="J282" s="27"/>
      <c r="K282" s="27"/>
      <c r="L282" s="27"/>
      <c r="M282" s="27"/>
      <c r="N282" s="27"/>
      <c r="O282" s="27"/>
      <c r="P282" s="27"/>
      <c r="Q282" s="27"/>
      <c r="R282" s="27"/>
    </row>
    <row r="283" spans="1:18" x14ac:dyDescent="0.2">
      <c r="A283" s="184"/>
      <c r="B283" s="27"/>
      <c r="C283" s="27"/>
      <c r="D283" s="27"/>
      <c r="E283" s="27"/>
      <c r="F283" s="27"/>
      <c r="G283" s="27"/>
      <c r="H283" s="27"/>
      <c r="I283" s="27"/>
      <c r="J283" s="27"/>
      <c r="K283" s="27"/>
      <c r="L283" s="27"/>
      <c r="M283" s="27"/>
      <c r="N283" s="27"/>
      <c r="O283" s="27"/>
      <c r="P283" s="27"/>
      <c r="Q283" s="27"/>
      <c r="R283" s="27"/>
    </row>
    <row r="284" spans="1:18" x14ac:dyDescent="0.2">
      <c r="A284" s="184"/>
      <c r="B284" s="27"/>
      <c r="C284" s="27"/>
      <c r="D284" s="27"/>
      <c r="E284" s="27"/>
      <c r="F284" s="27"/>
      <c r="G284" s="27"/>
      <c r="H284" s="27"/>
      <c r="I284" s="27"/>
      <c r="J284" s="27"/>
      <c r="K284" s="27"/>
      <c r="L284" s="27"/>
      <c r="M284" s="27"/>
      <c r="N284" s="27"/>
      <c r="O284" s="27"/>
      <c r="P284" s="27"/>
      <c r="Q284" s="27"/>
      <c r="R284" s="27"/>
    </row>
    <row r="285" spans="1:18" x14ac:dyDescent="0.2">
      <c r="A285" s="184"/>
      <c r="B285" s="27"/>
      <c r="C285" s="27"/>
      <c r="D285" s="27"/>
      <c r="E285" s="27"/>
      <c r="F285" s="27"/>
      <c r="G285" s="27"/>
      <c r="H285" s="27"/>
      <c r="I285" s="27"/>
      <c r="J285" s="27"/>
      <c r="K285" s="27"/>
      <c r="L285" s="27"/>
      <c r="M285" s="27"/>
      <c r="N285" s="27"/>
      <c r="O285" s="27"/>
      <c r="P285" s="27"/>
      <c r="Q285" s="27"/>
      <c r="R285" s="27"/>
    </row>
    <row r="286" spans="1:18" x14ac:dyDescent="0.2">
      <c r="A286" s="184"/>
      <c r="B286" s="27"/>
      <c r="C286" s="27"/>
      <c r="D286" s="27"/>
      <c r="E286" s="27"/>
      <c r="F286" s="27"/>
      <c r="G286" s="27"/>
      <c r="H286" s="27"/>
      <c r="I286" s="27"/>
      <c r="J286" s="27"/>
      <c r="K286" s="27"/>
      <c r="L286" s="27"/>
      <c r="M286" s="27"/>
      <c r="N286" s="27"/>
      <c r="O286" s="27"/>
      <c r="P286" s="27"/>
      <c r="Q286" s="27"/>
      <c r="R286" s="27"/>
    </row>
    <row r="287" spans="1:18" x14ac:dyDescent="0.2">
      <c r="A287" s="184"/>
      <c r="B287" s="27"/>
      <c r="C287" s="27"/>
      <c r="D287" s="27"/>
      <c r="E287" s="27"/>
      <c r="F287" s="27"/>
      <c r="G287" s="27"/>
      <c r="H287" s="27"/>
      <c r="I287" s="27"/>
      <c r="J287" s="27"/>
      <c r="K287" s="27"/>
      <c r="L287" s="27"/>
      <c r="M287" s="27"/>
      <c r="N287" s="27"/>
      <c r="O287" s="27"/>
      <c r="P287" s="27"/>
      <c r="Q287" s="27"/>
      <c r="R287" s="27"/>
    </row>
    <row r="288" spans="1:18" x14ac:dyDescent="0.2">
      <c r="A288" s="184"/>
      <c r="B288" s="27"/>
      <c r="C288" s="27"/>
      <c r="D288" s="27"/>
      <c r="E288" s="27"/>
      <c r="F288" s="27"/>
      <c r="G288" s="27"/>
      <c r="H288" s="27"/>
      <c r="I288" s="27"/>
      <c r="J288" s="27"/>
      <c r="K288" s="27"/>
      <c r="L288" s="27"/>
      <c r="M288" s="27"/>
      <c r="N288" s="27"/>
      <c r="O288" s="27"/>
      <c r="P288" s="27"/>
      <c r="Q288" s="27"/>
      <c r="R288" s="27"/>
    </row>
    <row r="289" spans="1:18" x14ac:dyDescent="0.2">
      <c r="A289" s="184"/>
      <c r="B289" s="27"/>
      <c r="C289" s="27"/>
      <c r="D289" s="27"/>
      <c r="E289" s="27"/>
      <c r="F289" s="27"/>
      <c r="G289" s="27"/>
      <c r="H289" s="27"/>
      <c r="I289" s="27"/>
      <c r="J289" s="27"/>
      <c r="K289" s="27"/>
      <c r="L289" s="27"/>
      <c r="M289" s="27"/>
      <c r="N289" s="27"/>
      <c r="O289" s="27"/>
      <c r="P289" s="27"/>
      <c r="Q289" s="27"/>
      <c r="R289" s="27"/>
    </row>
    <row r="290" spans="1:18" x14ac:dyDescent="0.2">
      <c r="A290" s="184"/>
      <c r="B290" s="27"/>
      <c r="C290" s="27"/>
      <c r="D290" s="27"/>
      <c r="E290" s="27"/>
      <c r="F290" s="27"/>
      <c r="G290" s="27"/>
      <c r="H290" s="27"/>
      <c r="I290" s="27"/>
      <c r="J290" s="27"/>
      <c r="K290" s="27"/>
      <c r="L290" s="27"/>
      <c r="M290" s="27"/>
      <c r="N290" s="27"/>
      <c r="O290" s="27"/>
      <c r="P290" s="27"/>
      <c r="Q290" s="27"/>
      <c r="R290" s="27"/>
    </row>
    <row r="291" spans="1:18" x14ac:dyDescent="0.2">
      <c r="A291" s="184"/>
      <c r="B291" s="27"/>
      <c r="C291" s="27"/>
      <c r="D291" s="27"/>
      <c r="E291" s="27"/>
      <c r="F291" s="27"/>
      <c r="G291" s="27"/>
      <c r="H291" s="27"/>
      <c r="I291" s="27"/>
      <c r="J291" s="27"/>
      <c r="K291" s="27"/>
      <c r="L291" s="27"/>
      <c r="M291" s="27"/>
      <c r="N291" s="27"/>
      <c r="O291" s="27"/>
      <c r="P291" s="27"/>
      <c r="Q291" s="27"/>
      <c r="R291" s="27"/>
    </row>
    <row r="292" spans="1:18" x14ac:dyDescent="0.2">
      <c r="A292" s="184"/>
      <c r="B292" s="27"/>
      <c r="C292" s="27"/>
      <c r="D292" s="27"/>
      <c r="E292" s="27"/>
      <c r="F292" s="27"/>
      <c r="G292" s="27"/>
      <c r="H292" s="27"/>
      <c r="I292" s="27"/>
      <c r="J292" s="27"/>
      <c r="K292" s="27"/>
      <c r="L292" s="27"/>
      <c r="M292" s="27"/>
      <c r="N292" s="27"/>
      <c r="O292" s="27"/>
      <c r="P292" s="27"/>
      <c r="Q292" s="27"/>
      <c r="R292" s="27"/>
    </row>
    <row r="293" spans="1:18" x14ac:dyDescent="0.2">
      <c r="A293" s="184"/>
      <c r="B293" s="27"/>
      <c r="C293" s="27"/>
      <c r="D293" s="27"/>
      <c r="E293" s="27"/>
      <c r="F293" s="27"/>
      <c r="G293" s="27"/>
      <c r="H293" s="27"/>
      <c r="I293" s="27"/>
      <c r="J293" s="27"/>
      <c r="K293" s="27"/>
      <c r="L293" s="27"/>
      <c r="M293" s="27"/>
      <c r="N293" s="27"/>
      <c r="O293" s="27"/>
      <c r="P293" s="27"/>
      <c r="Q293" s="27"/>
      <c r="R293" s="27"/>
    </row>
    <row r="294" spans="1:18" x14ac:dyDescent="0.2">
      <c r="A294" s="184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  <c r="Q294" s="27"/>
      <c r="R294" s="27"/>
    </row>
    <row r="295" spans="1:18" x14ac:dyDescent="0.2">
      <c r="A295" s="184"/>
      <c r="B295" s="27"/>
      <c r="C295" s="27"/>
      <c r="D295" s="27"/>
      <c r="E295" s="27"/>
      <c r="F295" s="27"/>
      <c r="G295" s="27"/>
      <c r="H295" s="27"/>
      <c r="I295" s="27"/>
      <c r="J295" s="27"/>
      <c r="K295" s="27"/>
      <c r="L295" s="27"/>
      <c r="M295" s="27"/>
      <c r="N295" s="27"/>
      <c r="O295" s="27"/>
      <c r="P295" s="27"/>
      <c r="Q295" s="27"/>
      <c r="R295" s="27"/>
    </row>
    <row r="296" spans="1:18" x14ac:dyDescent="0.2">
      <c r="A296" s="184"/>
      <c r="B296" s="27"/>
      <c r="C296" s="27"/>
      <c r="D296" s="27"/>
      <c r="E296" s="27"/>
      <c r="F296" s="27"/>
      <c r="G296" s="27"/>
      <c r="H296" s="27"/>
      <c r="I296" s="27"/>
      <c r="J296" s="27"/>
      <c r="K296" s="27"/>
      <c r="L296" s="27"/>
      <c r="M296" s="27"/>
      <c r="N296" s="27"/>
      <c r="O296" s="27"/>
      <c r="P296" s="27"/>
      <c r="Q296" s="27"/>
      <c r="R296" s="27"/>
    </row>
    <row r="297" spans="1:18" x14ac:dyDescent="0.2">
      <c r="A297" s="184"/>
      <c r="B297" s="27"/>
      <c r="C297" s="27"/>
      <c r="D297" s="27"/>
      <c r="E297" s="27"/>
      <c r="F297" s="27"/>
      <c r="G297" s="27"/>
      <c r="H297" s="27"/>
      <c r="I297" s="27"/>
      <c r="J297" s="27"/>
      <c r="K297" s="27"/>
      <c r="L297" s="27"/>
      <c r="M297" s="27"/>
      <c r="N297" s="27"/>
      <c r="O297" s="27"/>
      <c r="P297" s="27"/>
      <c r="Q297" s="27"/>
      <c r="R297" s="27"/>
    </row>
    <row r="298" spans="1:18" x14ac:dyDescent="0.2">
      <c r="A298" s="184"/>
      <c r="B298" s="27"/>
      <c r="C298" s="27"/>
      <c r="D298" s="27"/>
      <c r="E298" s="27"/>
      <c r="F298" s="27"/>
      <c r="G298" s="27"/>
      <c r="H298" s="27"/>
      <c r="I298" s="27"/>
      <c r="J298" s="27"/>
      <c r="K298" s="27"/>
      <c r="L298" s="27"/>
      <c r="M298" s="27"/>
      <c r="N298" s="27"/>
      <c r="O298" s="27"/>
      <c r="P298" s="27"/>
      <c r="Q298" s="27"/>
      <c r="R298" s="27"/>
    </row>
    <row r="299" spans="1:18" x14ac:dyDescent="0.2">
      <c r="A299" s="184"/>
      <c r="B299" s="27"/>
      <c r="C299" s="27"/>
      <c r="D299" s="27"/>
      <c r="E299" s="27"/>
      <c r="F299" s="27"/>
      <c r="G299" s="27"/>
      <c r="H299" s="27"/>
      <c r="I299" s="27"/>
      <c r="J299" s="27"/>
      <c r="K299" s="27"/>
      <c r="L299" s="27"/>
      <c r="M299" s="27"/>
      <c r="N299" s="27"/>
      <c r="O299" s="27"/>
      <c r="P299" s="27"/>
      <c r="Q299" s="27"/>
      <c r="R299" s="27"/>
    </row>
    <row r="300" spans="1:18" x14ac:dyDescent="0.2">
      <c r="A300" s="184"/>
      <c r="B300" s="27"/>
      <c r="C300" s="27"/>
      <c r="D300" s="27"/>
      <c r="E300" s="27"/>
      <c r="F300" s="27"/>
      <c r="G300" s="27"/>
      <c r="H300" s="27"/>
      <c r="I300" s="27"/>
      <c r="J300" s="27"/>
      <c r="K300" s="27"/>
      <c r="L300" s="27"/>
      <c r="M300" s="27"/>
      <c r="N300" s="27"/>
      <c r="O300" s="27"/>
      <c r="P300" s="27"/>
      <c r="Q300" s="27"/>
      <c r="R300" s="27"/>
    </row>
    <row r="301" spans="1:18" x14ac:dyDescent="0.2">
      <c r="A301" s="184"/>
      <c r="B301" s="27"/>
      <c r="C301" s="27"/>
      <c r="D301" s="27"/>
      <c r="E301" s="27"/>
      <c r="F301" s="27"/>
      <c r="G301" s="27"/>
      <c r="H301" s="27"/>
      <c r="I301" s="27"/>
      <c r="J301" s="27"/>
      <c r="K301" s="27"/>
      <c r="L301" s="27"/>
      <c r="M301" s="27"/>
      <c r="N301" s="27"/>
      <c r="O301" s="27"/>
      <c r="P301" s="27"/>
      <c r="Q301" s="27"/>
      <c r="R301" s="27"/>
    </row>
    <row r="302" spans="1:18" x14ac:dyDescent="0.2">
      <c r="A302" s="184"/>
      <c r="B302" s="27"/>
      <c r="C302" s="27"/>
      <c r="D302" s="27"/>
      <c r="E302" s="27"/>
      <c r="F302" s="27"/>
      <c r="G302" s="27"/>
      <c r="H302" s="27"/>
      <c r="I302" s="27"/>
      <c r="J302" s="27"/>
      <c r="K302" s="27"/>
      <c r="L302" s="27"/>
      <c r="M302" s="27"/>
      <c r="N302" s="27"/>
      <c r="O302" s="27"/>
      <c r="P302" s="27"/>
      <c r="Q302" s="27"/>
      <c r="R302" s="27"/>
    </row>
    <row r="303" spans="1:18" x14ac:dyDescent="0.2">
      <c r="A303" s="184"/>
      <c r="B303" s="27"/>
      <c r="C303" s="27"/>
      <c r="D303" s="27"/>
      <c r="E303" s="27"/>
      <c r="F303" s="27"/>
      <c r="G303" s="27"/>
      <c r="H303" s="27"/>
      <c r="I303" s="27"/>
      <c r="J303" s="27"/>
      <c r="K303" s="27"/>
      <c r="L303" s="27"/>
      <c r="M303" s="27"/>
      <c r="N303" s="27"/>
      <c r="O303" s="27"/>
      <c r="P303" s="27"/>
      <c r="Q303" s="27"/>
      <c r="R303" s="27"/>
    </row>
    <row r="304" spans="1:18" x14ac:dyDescent="0.2">
      <c r="A304" s="184"/>
      <c r="B304" s="27"/>
      <c r="C304" s="27"/>
      <c r="D304" s="27"/>
      <c r="E304" s="27"/>
      <c r="F304" s="27"/>
      <c r="G304" s="27"/>
      <c r="H304" s="27"/>
      <c r="I304" s="27"/>
      <c r="J304" s="27"/>
      <c r="K304" s="27"/>
      <c r="L304" s="27"/>
      <c r="M304" s="27"/>
      <c r="N304" s="27"/>
      <c r="O304" s="27"/>
      <c r="P304" s="27"/>
      <c r="Q304" s="27"/>
      <c r="R304" s="27"/>
    </row>
    <row r="305" spans="1:34" x14ac:dyDescent="0.2">
      <c r="A305" s="184"/>
      <c r="B305" s="27"/>
      <c r="C305" s="27"/>
      <c r="D305" s="27"/>
      <c r="E305" s="27"/>
      <c r="F305" s="27"/>
      <c r="G305" s="27"/>
      <c r="H305" s="27"/>
      <c r="I305" s="27"/>
      <c r="J305" s="27"/>
      <c r="K305" s="27"/>
      <c r="L305" s="27"/>
      <c r="M305" s="27"/>
      <c r="N305" s="27"/>
      <c r="O305" s="27"/>
      <c r="P305" s="27"/>
      <c r="Q305" s="27"/>
      <c r="R305" s="27"/>
    </row>
    <row r="306" spans="1:34" x14ac:dyDescent="0.2">
      <c r="A306" s="184"/>
      <c r="B306" s="27"/>
      <c r="C306" s="27"/>
      <c r="D306" s="27"/>
      <c r="E306" s="27"/>
      <c r="F306" s="27"/>
      <c r="G306" s="27"/>
      <c r="H306" s="27"/>
      <c r="I306" s="27"/>
      <c r="J306" s="27"/>
      <c r="K306" s="27"/>
      <c r="L306" s="27"/>
      <c r="M306" s="27"/>
      <c r="N306" s="27"/>
      <c r="O306" s="27"/>
      <c r="P306" s="27"/>
      <c r="Q306" s="27"/>
      <c r="R306" s="27"/>
    </row>
    <row r="307" spans="1:34" x14ac:dyDescent="0.2">
      <c r="A307" s="184"/>
      <c r="B307" s="27"/>
      <c r="C307" s="27"/>
      <c r="D307" s="27"/>
      <c r="E307" s="27"/>
      <c r="F307" s="27"/>
      <c r="G307" s="27"/>
      <c r="H307" s="27"/>
      <c r="I307" s="27"/>
      <c r="J307" s="27"/>
      <c r="K307" s="27"/>
      <c r="L307" s="27"/>
      <c r="M307" s="27"/>
      <c r="N307" s="27"/>
      <c r="O307" s="27"/>
      <c r="P307" s="27"/>
      <c r="Q307" s="27"/>
      <c r="R307" s="27"/>
    </row>
    <row r="308" spans="1:34" x14ac:dyDescent="0.2">
      <c r="A308" s="184"/>
      <c r="B308" s="27"/>
      <c r="C308" s="27"/>
      <c r="D308" s="27"/>
      <c r="E308" s="27"/>
      <c r="F308" s="27"/>
      <c r="G308" s="27"/>
      <c r="H308" s="27"/>
      <c r="I308" s="27"/>
      <c r="J308" s="27"/>
      <c r="K308" s="27"/>
      <c r="L308" s="27"/>
      <c r="M308" s="27"/>
      <c r="N308" s="27"/>
      <c r="O308" s="27"/>
      <c r="P308" s="27"/>
      <c r="Q308" s="27"/>
      <c r="R308" s="27"/>
    </row>
    <row r="309" spans="1:34" x14ac:dyDescent="0.2">
      <c r="A309" s="184"/>
      <c r="B309" s="27" t="e">
        <f ca="1">#REF!</f>
        <v>#REF!</v>
      </c>
      <c r="C309" s="27" t="e">
        <f ca="1">#REF!</f>
        <v>#REF!</v>
      </c>
      <c r="D309" s="27" t="e">
        <f ca="1">#REF!</f>
        <v>#REF!</v>
      </c>
      <c r="E309" s="27" t="e">
        <f ca="1">#REF!</f>
        <v>#REF!</v>
      </c>
      <c r="F309" s="27"/>
      <c r="G309" s="27"/>
      <c r="H309" s="27"/>
      <c r="I309" s="27"/>
      <c r="J309" s="27"/>
      <c r="K309" s="27"/>
      <c r="L309" s="27"/>
      <c r="M309" s="27"/>
      <c r="N309" s="27"/>
      <c r="O309" s="27"/>
      <c r="P309" s="27"/>
      <c r="Q309" s="27"/>
      <c r="R309" s="27"/>
      <c r="AB309" s="252">
        <f>'Daily Changes'!B71</f>
        <v>0</v>
      </c>
      <c r="AH309" s="27" t="e">
        <f>#REF!*B309*1000</f>
        <v>#REF!</v>
      </c>
    </row>
    <row r="310" spans="1:34" x14ac:dyDescent="0.2">
      <c r="A310" s="184"/>
      <c r="B310" s="27" t="e">
        <f ca="1">#REF!</f>
        <v>#REF!</v>
      </c>
      <c r="C310" s="27" t="e">
        <f ca="1">#REF!</f>
        <v>#REF!</v>
      </c>
      <c r="D310" s="27" t="e">
        <f ca="1">#REF!</f>
        <v>#REF!</v>
      </c>
      <c r="E310" s="27" t="e">
        <f ca="1">#REF!</f>
        <v>#REF!</v>
      </c>
      <c r="F310" s="27"/>
      <c r="G310" s="27"/>
      <c r="H310" s="27"/>
      <c r="I310" s="27"/>
      <c r="J310" s="27"/>
      <c r="K310" s="27"/>
      <c r="L310" s="27"/>
      <c r="M310" s="27"/>
      <c r="N310" s="27"/>
      <c r="O310" s="27"/>
      <c r="P310" s="27"/>
      <c r="Q310" s="27"/>
      <c r="R310" s="27"/>
      <c r="AB310" s="252">
        <f>'Daily Changes'!B72</f>
        <v>0</v>
      </c>
      <c r="AH310" s="27" t="e">
        <f>#REF!*B310*1000</f>
        <v>#REF!</v>
      </c>
    </row>
    <row r="311" spans="1:34" x14ac:dyDescent="0.2">
      <c r="A311" s="184"/>
      <c r="B311" s="27" t="e">
        <f ca="1">#REF!</f>
        <v>#REF!</v>
      </c>
      <c r="C311" s="27" t="e">
        <f ca="1">#REF!</f>
        <v>#REF!</v>
      </c>
      <c r="D311" s="27" t="e">
        <f ca="1">#REF!</f>
        <v>#REF!</v>
      </c>
      <c r="E311" s="27" t="e">
        <f ca="1">#REF!</f>
        <v>#REF!</v>
      </c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  <c r="Q311" s="27"/>
      <c r="R311" s="27"/>
      <c r="AB311" s="252">
        <f>'Daily Changes'!B73</f>
        <v>0</v>
      </c>
      <c r="AH311" s="27" t="e">
        <f>#REF!*B311*1000</f>
        <v>#REF!</v>
      </c>
    </row>
    <row r="312" spans="1:34" x14ac:dyDescent="0.2">
      <c r="A312" s="184"/>
      <c r="B312" s="27" t="e">
        <f ca="1">#REF!</f>
        <v>#REF!</v>
      </c>
      <c r="C312" s="27" t="e">
        <f ca="1">#REF!</f>
        <v>#REF!</v>
      </c>
      <c r="D312" s="27" t="e">
        <f ca="1">#REF!</f>
        <v>#REF!</v>
      </c>
      <c r="E312" s="27" t="e">
        <f ca="1">#REF!</f>
        <v>#REF!</v>
      </c>
      <c r="F312" s="27"/>
      <c r="G312" s="27"/>
      <c r="H312" s="27"/>
      <c r="I312" s="27"/>
      <c r="J312" s="27"/>
      <c r="K312" s="27"/>
      <c r="L312" s="27"/>
      <c r="M312" s="27"/>
      <c r="N312" s="27"/>
      <c r="O312" s="27"/>
      <c r="P312" s="27"/>
      <c r="Q312" s="27"/>
      <c r="R312" s="27"/>
      <c r="AB312" s="252">
        <f>'Daily Changes'!B74</f>
        <v>0</v>
      </c>
      <c r="AH312" s="27" t="e">
        <f>#REF!*B312*1000</f>
        <v>#REF!</v>
      </c>
    </row>
    <row r="313" spans="1:34" x14ac:dyDescent="0.2">
      <c r="A313" s="184"/>
      <c r="B313" s="27" t="e">
        <f ca="1">#REF!</f>
        <v>#REF!</v>
      </c>
      <c r="C313" s="27" t="e">
        <f ca="1">#REF!</f>
        <v>#REF!</v>
      </c>
      <c r="D313" s="27" t="e">
        <f ca="1">#REF!</f>
        <v>#REF!</v>
      </c>
      <c r="E313" s="27" t="e">
        <f ca="1">#REF!</f>
        <v>#REF!</v>
      </c>
      <c r="F313" s="27"/>
      <c r="G313" s="27"/>
      <c r="H313" s="27"/>
      <c r="I313" s="27"/>
      <c r="J313" s="27"/>
      <c r="K313" s="27"/>
      <c r="L313" s="27"/>
      <c r="M313" s="27"/>
      <c r="N313" s="27"/>
      <c r="O313" s="27"/>
      <c r="P313" s="27"/>
      <c r="Q313" s="27"/>
      <c r="R313" s="27"/>
      <c r="AB313" s="252">
        <f>'Daily Changes'!B75</f>
        <v>0</v>
      </c>
      <c r="AH313" s="27" t="e">
        <f>#REF!*B313*1000</f>
        <v>#REF!</v>
      </c>
    </row>
    <row r="314" spans="1:34" x14ac:dyDescent="0.2">
      <c r="A314" s="184"/>
      <c r="B314" s="27" t="e">
        <f ca="1">#REF!</f>
        <v>#REF!</v>
      </c>
      <c r="C314" s="27" t="e">
        <f ca="1">#REF!</f>
        <v>#REF!</v>
      </c>
      <c r="D314" s="27" t="e">
        <f ca="1">#REF!</f>
        <v>#REF!</v>
      </c>
      <c r="E314" s="27" t="e">
        <f ca="1">#REF!</f>
        <v>#REF!</v>
      </c>
      <c r="F314" s="27"/>
      <c r="G314" s="27"/>
      <c r="H314" s="27"/>
      <c r="I314" s="27"/>
      <c r="J314" s="27"/>
      <c r="K314" s="27"/>
      <c r="L314" s="27"/>
      <c r="M314" s="27"/>
      <c r="N314" s="27"/>
      <c r="O314" s="27"/>
      <c r="P314" s="27"/>
      <c r="Q314" s="27"/>
      <c r="R314" s="27"/>
      <c r="AB314" s="252">
        <f>'Daily Changes'!B76</f>
        <v>0</v>
      </c>
      <c r="AH314" s="27" t="e">
        <f>#REF!*B314*1000</f>
        <v>#REF!</v>
      </c>
    </row>
    <row r="315" spans="1:34" x14ac:dyDescent="0.2">
      <c r="A315" s="184"/>
      <c r="B315" s="27" t="e">
        <f ca="1">#REF!</f>
        <v>#REF!</v>
      </c>
      <c r="C315" s="27" t="e">
        <f ca="1">#REF!</f>
        <v>#REF!</v>
      </c>
      <c r="D315" s="27" t="e">
        <f ca="1">#REF!</f>
        <v>#REF!</v>
      </c>
      <c r="E315" s="27" t="e">
        <f ca="1">#REF!</f>
        <v>#REF!</v>
      </c>
      <c r="F315" s="27"/>
      <c r="G315" s="27"/>
      <c r="H315" s="27"/>
      <c r="I315" s="27"/>
      <c r="J315" s="27"/>
      <c r="K315" s="27"/>
      <c r="L315" s="27"/>
      <c r="M315" s="27"/>
      <c r="N315" s="27"/>
      <c r="O315" s="27"/>
      <c r="P315" s="27"/>
      <c r="Q315" s="27"/>
      <c r="R315" s="27"/>
      <c r="AB315" s="252">
        <f>'Daily Changes'!B77</f>
        <v>0</v>
      </c>
      <c r="AH315" s="27" t="e">
        <f>#REF!*B315*1000</f>
        <v>#REF!</v>
      </c>
    </row>
    <row r="316" spans="1:34" x14ac:dyDescent="0.2">
      <c r="A316" s="184"/>
      <c r="B316" s="27" t="e">
        <f ca="1">#REF!</f>
        <v>#REF!</v>
      </c>
      <c r="C316" s="27" t="e">
        <f ca="1">#REF!</f>
        <v>#REF!</v>
      </c>
      <c r="D316" s="27" t="e">
        <f ca="1">#REF!</f>
        <v>#REF!</v>
      </c>
      <c r="E316" s="27" t="e">
        <f ca="1">#REF!</f>
        <v>#REF!</v>
      </c>
      <c r="F316" s="27"/>
      <c r="G316" s="27"/>
      <c r="H316" s="27"/>
      <c r="I316" s="27"/>
      <c r="J316" s="27"/>
      <c r="K316" s="27"/>
      <c r="L316" s="27"/>
      <c r="M316" s="27"/>
      <c r="N316" s="27"/>
      <c r="O316" s="27"/>
      <c r="P316" s="27"/>
      <c r="Q316" s="27"/>
      <c r="R316" s="27"/>
      <c r="AB316" s="252">
        <f>'Daily Changes'!B78</f>
        <v>0</v>
      </c>
      <c r="AH316" s="27" t="e">
        <f>#REF!*B316*1000</f>
        <v>#REF!</v>
      </c>
    </row>
    <row r="317" spans="1:34" x14ac:dyDescent="0.2">
      <c r="A317" s="184"/>
      <c r="B317" s="27" t="e">
        <f ca="1">#REF!</f>
        <v>#REF!</v>
      </c>
      <c r="C317" s="27" t="e">
        <f ca="1">#REF!</f>
        <v>#REF!</v>
      </c>
      <c r="D317" s="27" t="e">
        <f ca="1">#REF!</f>
        <v>#REF!</v>
      </c>
      <c r="E317" s="27" t="e">
        <f ca="1">#REF!</f>
        <v>#REF!</v>
      </c>
      <c r="F317" s="27"/>
      <c r="G317" s="27"/>
      <c r="H317" s="27"/>
      <c r="I317" s="27"/>
      <c r="J317" s="27"/>
      <c r="K317" s="27"/>
      <c r="L317" s="27"/>
      <c r="M317" s="27"/>
      <c r="N317" s="27"/>
      <c r="O317" s="27"/>
      <c r="P317" s="27"/>
      <c r="Q317" s="27"/>
      <c r="R317" s="27"/>
      <c r="AB317" s="252">
        <f>'Daily Changes'!B79</f>
        <v>0</v>
      </c>
      <c r="AH317" s="27" t="e">
        <f>#REF!*B317*1000</f>
        <v>#REF!</v>
      </c>
    </row>
    <row r="318" spans="1:34" x14ac:dyDescent="0.2">
      <c r="A318" s="184"/>
      <c r="B318" s="27" t="e">
        <f ca="1">#REF!</f>
        <v>#REF!</v>
      </c>
      <c r="C318" s="27" t="e">
        <f ca="1">#REF!</f>
        <v>#REF!</v>
      </c>
      <c r="D318" s="27" t="e">
        <f ca="1">#REF!</f>
        <v>#REF!</v>
      </c>
      <c r="E318" s="27" t="e">
        <f ca="1">#REF!</f>
        <v>#REF!</v>
      </c>
      <c r="F318" s="27"/>
      <c r="G318" s="27"/>
      <c r="H318" s="27"/>
      <c r="I318" s="27"/>
      <c r="J318" s="27"/>
      <c r="K318" s="27"/>
      <c r="L318" s="27"/>
      <c r="M318" s="27"/>
      <c r="N318" s="27"/>
      <c r="O318" s="27"/>
      <c r="P318" s="27"/>
      <c r="Q318" s="27"/>
      <c r="R318" s="27"/>
      <c r="AB318" s="252">
        <f>'Daily Changes'!B80</f>
        <v>0</v>
      </c>
      <c r="AH318" s="27" t="e">
        <f>#REF!*B318*1000</f>
        <v>#REF!</v>
      </c>
    </row>
    <row r="319" spans="1:34" x14ac:dyDescent="0.2">
      <c r="A319" s="184"/>
      <c r="B319" s="27" t="e">
        <f ca="1">#REF!</f>
        <v>#REF!</v>
      </c>
      <c r="C319" s="27" t="e">
        <f ca="1">#REF!</f>
        <v>#REF!</v>
      </c>
      <c r="D319" s="27" t="e">
        <f ca="1">#REF!</f>
        <v>#REF!</v>
      </c>
      <c r="E319" s="27" t="e">
        <f ca="1">#REF!</f>
        <v>#REF!</v>
      </c>
      <c r="F319" s="27"/>
      <c r="G319" s="27"/>
      <c r="H319" s="27"/>
      <c r="I319" s="27"/>
      <c r="J319" s="27"/>
      <c r="K319" s="27"/>
      <c r="L319" s="27"/>
      <c r="M319" s="27"/>
      <c r="N319" s="27"/>
      <c r="O319" s="27"/>
      <c r="P319" s="27"/>
      <c r="Q319" s="27"/>
      <c r="R319" s="27"/>
      <c r="AB319" s="252">
        <f>'Daily Changes'!B81</f>
        <v>0</v>
      </c>
      <c r="AH319" s="27" t="e">
        <f>#REF!*B319*1000</f>
        <v>#REF!</v>
      </c>
    </row>
    <row r="320" spans="1:34" x14ac:dyDescent="0.2">
      <c r="A320" s="184"/>
      <c r="B320" s="27" t="e">
        <f ca="1">#REF!</f>
        <v>#REF!</v>
      </c>
      <c r="C320" s="27" t="e">
        <f ca="1">#REF!</f>
        <v>#REF!</v>
      </c>
      <c r="D320" s="27" t="e">
        <f ca="1">#REF!</f>
        <v>#REF!</v>
      </c>
      <c r="E320" s="27" t="e">
        <f ca="1">#REF!</f>
        <v>#REF!</v>
      </c>
      <c r="F320" s="27"/>
      <c r="G320" s="27"/>
      <c r="H320" s="27"/>
      <c r="I320" s="27"/>
      <c r="J320" s="27"/>
      <c r="K320" s="27"/>
      <c r="L320" s="27"/>
      <c r="M320" s="27"/>
      <c r="N320" s="27"/>
      <c r="O320" s="27"/>
      <c r="P320" s="27"/>
      <c r="Q320" s="27"/>
      <c r="R320" s="27"/>
      <c r="AB320" s="252">
        <f>'Daily Changes'!B82</f>
        <v>0</v>
      </c>
      <c r="AH320" s="27" t="e">
        <f>#REF!*B320*1000</f>
        <v>#REF!</v>
      </c>
    </row>
    <row r="321" spans="1:34" x14ac:dyDescent="0.2">
      <c r="A321" s="184"/>
      <c r="B321" s="27" t="e">
        <f ca="1">#REF!</f>
        <v>#REF!</v>
      </c>
      <c r="C321" s="27" t="e">
        <f ca="1">#REF!</f>
        <v>#REF!</v>
      </c>
      <c r="D321" s="27" t="e">
        <f ca="1">#REF!</f>
        <v>#REF!</v>
      </c>
      <c r="E321" s="27" t="e">
        <f ca="1">#REF!</f>
        <v>#REF!</v>
      </c>
      <c r="F321" s="27"/>
      <c r="G321" s="27"/>
      <c r="H321" s="27"/>
      <c r="I321" s="27"/>
      <c r="J321" s="27"/>
      <c r="K321" s="27"/>
      <c r="L321" s="27"/>
      <c r="M321" s="27"/>
      <c r="N321" s="27"/>
      <c r="O321" s="27"/>
      <c r="P321" s="27"/>
      <c r="Q321" s="27"/>
      <c r="R321" s="27"/>
      <c r="AB321" s="252">
        <f>'Daily Changes'!B83</f>
        <v>0</v>
      </c>
      <c r="AH321" s="27" t="e">
        <f>#REF!*B321*1000</f>
        <v>#REF!</v>
      </c>
    </row>
    <row r="322" spans="1:34" x14ac:dyDescent="0.2">
      <c r="A322" s="184"/>
      <c r="B322" s="27" t="e">
        <f ca="1">#REF!</f>
        <v>#REF!</v>
      </c>
      <c r="C322" s="27" t="e">
        <f ca="1">#REF!</f>
        <v>#REF!</v>
      </c>
      <c r="D322" s="27" t="e">
        <f ca="1">#REF!</f>
        <v>#REF!</v>
      </c>
      <c r="E322" s="27" t="e">
        <f ca="1">#REF!</f>
        <v>#REF!</v>
      </c>
      <c r="F322" s="27"/>
      <c r="G322" s="27"/>
      <c r="H322" s="27"/>
      <c r="I322" s="27"/>
      <c r="J322" s="27"/>
      <c r="K322" s="27"/>
      <c r="L322" s="27"/>
      <c r="M322" s="27"/>
      <c r="N322" s="27"/>
      <c r="O322" s="27"/>
      <c r="P322" s="27"/>
      <c r="Q322" s="27"/>
      <c r="R322" s="27"/>
      <c r="AB322" s="252">
        <f>'Daily Changes'!B84</f>
        <v>0</v>
      </c>
      <c r="AH322" s="27" t="e">
        <f>#REF!*B322*1000</f>
        <v>#REF!</v>
      </c>
    </row>
    <row r="323" spans="1:34" x14ac:dyDescent="0.2">
      <c r="A323" s="184"/>
      <c r="B323" s="27" t="e">
        <f ca="1">#REF!</f>
        <v>#REF!</v>
      </c>
      <c r="C323" s="27" t="e">
        <f ca="1">#REF!</f>
        <v>#REF!</v>
      </c>
      <c r="D323" s="27" t="e">
        <f ca="1">#REF!</f>
        <v>#REF!</v>
      </c>
      <c r="E323" s="27" t="e">
        <f ca="1">#REF!</f>
        <v>#REF!</v>
      </c>
      <c r="F323" s="27"/>
      <c r="G323" s="27"/>
      <c r="H323" s="27"/>
      <c r="I323" s="27"/>
      <c r="J323" s="27"/>
      <c r="K323" s="27"/>
      <c r="L323" s="27"/>
      <c r="M323" s="27"/>
      <c r="N323" s="27"/>
      <c r="O323" s="27"/>
      <c r="P323" s="27"/>
      <c r="Q323" s="27"/>
      <c r="R323" s="27"/>
      <c r="AB323" s="252">
        <f>'Daily Changes'!B85</f>
        <v>0</v>
      </c>
      <c r="AH323" s="27" t="e">
        <f>#REF!*B323*1000</f>
        <v>#REF!</v>
      </c>
    </row>
    <row r="324" spans="1:34" x14ac:dyDescent="0.2">
      <c r="A324" s="184"/>
      <c r="B324" s="27" t="e">
        <f ca="1">#REF!</f>
        <v>#REF!</v>
      </c>
      <c r="C324" s="27" t="e">
        <f ca="1">#REF!</f>
        <v>#REF!</v>
      </c>
      <c r="D324" s="27" t="e">
        <f ca="1">#REF!</f>
        <v>#REF!</v>
      </c>
      <c r="E324" s="27" t="e">
        <f ca="1">#REF!</f>
        <v>#REF!</v>
      </c>
      <c r="F324" s="27"/>
      <c r="G324" s="27"/>
      <c r="H324" s="27"/>
      <c r="I324" s="27"/>
      <c r="J324" s="27"/>
      <c r="K324" s="27"/>
      <c r="L324" s="27"/>
      <c r="M324" s="27"/>
      <c r="N324" s="27"/>
      <c r="O324" s="27"/>
      <c r="P324" s="27"/>
      <c r="Q324" s="27"/>
      <c r="R324" s="27"/>
      <c r="AB324" s="252">
        <f>'Daily Changes'!B86</f>
        <v>0</v>
      </c>
      <c r="AH324" s="27" t="e">
        <f>#REF!*B324*1000</f>
        <v>#REF!</v>
      </c>
    </row>
    <row r="325" spans="1:34" x14ac:dyDescent="0.2">
      <c r="A325" s="184"/>
      <c r="B325" s="27" t="e">
        <f ca="1">#REF!</f>
        <v>#REF!</v>
      </c>
      <c r="C325" s="27" t="e">
        <f ca="1">#REF!</f>
        <v>#REF!</v>
      </c>
      <c r="D325" s="27" t="e">
        <f ca="1">#REF!</f>
        <v>#REF!</v>
      </c>
      <c r="E325" s="27" t="e">
        <f ca="1">#REF!</f>
        <v>#REF!</v>
      </c>
      <c r="F325" s="27"/>
      <c r="G325" s="27"/>
      <c r="H325" s="27"/>
      <c r="I325" s="27"/>
      <c r="J325" s="27"/>
      <c r="K325" s="27"/>
      <c r="L325" s="27"/>
      <c r="M325" s="27"/>
      <c r="N325" s="27"/>
      <c r="O325" s="27"/>
      <c r="P325" s="27"/>
      <c r="Q325" s="27"/>
      <c r="R325" s="27"/>
      <c r="AB325" s="252">
        <f>'Daily Changes'!B87</f>
        <v>0</v>
      </c>
      <c r="AH325" s="27" t="e">
        <f>#REF!*B325*1000</f>
        <v>#REF!</v>
      </c>
    </row>
    <row r="326" spans="1:34" x14ac:dyDescent="0.2">
      <c r="A326" s="184"/>
      <c r="B326" s="27" t="e">
        <f ca="1">#REF!</f>
        <v>#REF!</v>
      </c>
      <c r="C326" s="27" t="e">
        <f ca="1">#REF!</f>
        <v>#REF!</v>
      </c>
      <c r="D326" s="27" t="e">
        <f ca="1">#REF!</f>
        <v>#REF!</v>
      </c>
      <c r="E326" s="27" t="e">
        <f ca="1">#REF!</f>
        <v>#REF!</v>
      </c>
      <c r="F326" s="27"/>
      <c r="G326" s="27"/>
      <c r="H326" s="27"/>
      <c r="I326" s="27"/>
      <c r="J326" s="27"/>
      <c r="K326" s="27"/>
      <c r="L326" s="27"/>
      <c r="M326" s="27"/>
      <c r="N326" s="27"/>
      <c r="O326" s="27"/>
      <c r="P326" s="27"/>
      <c r="Q326" s="27"/>
      <c r="R326" s="27"/>
      <c r="AB326" s="252">
        <f>'Daily Changes'!B88</f>
        <v>0</v>
      </c>
      <c r="AH326" s="27" t="e">
        <f>#REF!*B326*1000</f>
        <v>#REF!</v>
      </c>
    </row>
    <row r="327" spans="1:34" x14ac:dyDescent="0.2">
      <c r="A327" s="184"/>
      <c r="B327" s="27" t="e">
        <f ca="1">#REF!</f>
        <v>#REF!</v>
      </c>
      <c r="C327" s="27" t="e">
        <f ca="1">#REF!</f>
        <v>#REF!</v>
      </c>
      <c r="D327" s="27" t="e">
        <f ca="1">#REF!</f>
        <v>#REF!</v>
      </c>
      <c r="E327" s="27" t="e">
        <f ca="1">#REF!</f>
        <v>#REF!</v>
      </c>
      <c r="F327" s="27"/>
      <c r="G327" s="27"/>
      <c r="H327" s="27"/>
      <c r="I327" s="27"/>
      <c r="J327" s="27"/>
      <c r="K327" s="27"/>
      <c r="L327" s="27"/>
      <c r="M327" s="27"/>
      <c r="N327" s="27"/>
      <c r="O327" s="27"/>
      <c r="P327" s="27"/>
      <c r="Q327" s="27"/>
      <c r="R327" s="27"/>
      <c r="AB327" s="252">
        <f>'Daily Changes'!B89</f>
        <v>0</v>
      </c>
      <c r="AH327" s="27" t="e">
        <f>#REF!*B327*1000</f>
        <v>#REF!</v>
      </c>
    </row>
    <row r="328" spans="1:34" x14ac:dyDescent="0.2">
      <c r="A328" s="184"/>
      <c r="B328" s="27" t="e">
        <f ca="1">#REF!</f>
        <v>#REF!</v>
      </c>
      <c r="C328" s="27" t="e">
        <f ca="1">#REF!</f>
        <v>#REF!</v>
      </c>
      <c r="D328" s="27" t="e">
        <f ca="1">#REF!</f>
        <v>#REF!</v>
      </c>
      <c r="E328" s="27" t="e">
        <f ca="1">#REF!</f>
        <v>#REF!</v>
      </c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  <c r="Q328" s="27"/>
      <c r="R328" s="27"/>
      <c r="AB328" s="252">
        <f>'Daily Changes'!B90</f>
        <v>0</v>
      </c>
      <c r="AH328" s="27" t="e">
        <f>#REF!*B328*1000</f>
        <v>#REF!</v>
      </c>
    </row>
    <row r="329" spans="1:34" x14ac:dyDescent="0.2">
      <c r="A329" s="184"/>
      <c r="B329" s="27" t="e">
        <f ca="1">#REF!</f>
        <v>#REF!</v>
      </c>
      <c r="C329" s="27" t="e">
        <f ca="1">#REF!</f>
        <v>#REF!</v>
      </c>
      <c r="D329" s="27" t="e">
        <f ca="1">#REF!</f>
        <v>#REF!</v>
      </c>
      <c r="E329" s="27" t="e">
        <f ca="1">#REF!</f>
        <v>#REF!</v>
      </c>
      <c r="F329" s="27"/>
      <c r="G329" s="27"/>
      <c r="H329" s="27"/>
      <c r="I329" s="27"/>
      <c r="J329" s="27"/>
      <c r="K329" s="27"/>
      <c r="L329" s="27"/>
      <c r="M329" s="27"/>
      <c r="N329" s="27"/>
      <c r="O329" s="27"/>
      <c r="P329" s="27"/>
      <c r="Q329" s="27"/>
      <c r="R329" s="27"/>
      <c r="AB329" s="252">
        <f>'Daily Changes'!B91</f>
        <v>0</v>
      </c>
      <c r="AH329" s="27" t="e">
        <f>#REF!*B329*1000</f>
        <v>#REF!</v>
      </c>
    </row>
    <row r="330" spans="1:34" x14ac:dyDescent="0.2">
      <c r="A330" s="184"/>
      <c r="B330" s="27" t="e">
        <f ca="1">#REF!</f>
        <v>#REF!</v>
      </c>
      <c r="C330" s="27" t="e">
        <f ca="1">#REF!</f>
        <v>#REF!</v>
      </c>
      <c r="D330" s="27" t="e">
        <f ca="1">#REF!</f>
        <v>#REF!</v>
      </c>
      <c r="E330" s="27" t="e">
        <f ca="1">#REF!</f>
        <v>#REF!</v>
      </c>
      <c r="F330" s="27"/>
      <c r="G330" s="27"/>
      <c r="H330" s="27"/>
      <c r="I330" s="27"/>
      <c r="J330" s="27"/>
      <c r="K330" s="27"/>
      <c r="L330" s="27"/>
      <c r="M330" s="27"/>
      <c r="N330" s="27"/>
      <c r="O330" s="27"/>
      <c r="P330" s="27"/>
      <c r="Q330" s="27"/>
      <c r="R330" s="27"/>
      <c r="AB330" s="252">
        <f>'Daily Changes'!B92</f>
        <v>0</v>
      </c>
      <c r="AH330" s="27" t="e">
        <f>#REF!*B330*1000</f>
        <v>#REF!</v>
      </c>
    </row>
    <row r="331" spans="1:34" x14ac:dyDescent="0.2">
      <c r="A331" s="184"/>
      <c r="B331" s="27" t="e">
        <f ca="1">#REF!</f>
        <v>#REF!</v>
      </c>
      <c r="C331" s="27" t="e">
        <f ca="1">#REF!</f>
        <v>#REF!</v>
      </c>
      <c r="D331" s="27" t="e">
        <f ca="1">#REF!</f>
        <v>#REF!</v>
      </c>
      <c r="E331" s="27" t="e">
        <f ca="1">#REF!</f>
        <v>#REF!</v>
      </c>
      <c r="F331" s="27"/>
      <c r="G331" s="27"/>
      <c r="H331" s="27"/>
      <c r="I331" s="27"/>
      <c r="J331" s="27"/>
      <c r="K331" s="27"/>
      <c r="L331" s="27"/>
      <c r="M331" s="27"/>
      <c r="N331" s="27"/>
      <c r="O331" s="27"/>
      <c r="P331" s="27"/>
      <c r="Q331" s="27"/>
      <c r="R331" s="27"/>
      <c r="AB331" s="252">
        <f>'Daily Changes'!B93</f>
        <v>0</v>
      </c>
      <c r="AH331" s="27" t="e">
        <f>#REF!*B331*1000</f>
        <v>#REF!</v>
      </c>
    </row>
    <row r="332" spans="1:34" x14ac:dyDescent="0.2">
      <c r="A332" s="184"/>
      <c r="B332" s="27" t="e">
        <f ca="1">#REF!</f>
        <v>#REF!</v>
      </c>
      <c r="C332" s="27" t="e">
        <f ca="1">#REF!</f>
        <v>#REF!</v>
      </c>
      <c r="D332" s="27" t="e">
        <f ca="1">#REF!</f>
        <v>#REF!</v>
      </c>
      <c r="E332" s="27" t="e">
        <f ca="1">#REF!</f>
        <v>#REF!</v>
      </c>
      <c r="F332" s="27"/>
      <c r="G332" s="27"/>
      <c r="H332" s="27"/>
      <c r="I332" s="27"/>
      <c r="J332" s="27"/>
      <c r="K332" s="27"/>
      <c r="L332" s="27"/>
      <c r="M332" s="27"/>
      <c r="N332" s="27"/>
      <c r="O332" s="27"/>
      <c r="P332" s="27"/>
      <c r="Q332" s="27"/>
      <c r="R332" s="27"/>
      <c r="AB332" s="252">
        <f>'Daily Changes'!B94</f>
        <v>0</v>
      </c>
      <c r="AH332" s="27" t="e">
        <f>#REF!*B332*1000</f>
        <v>#REF!</v>
      </c>
    </row>
    <row r="333" spans="1:34" x14ac:dyDescent="0.2">
      <c r="A333" s="184"/>
      <c r="B333" s="27" t="e">
        <f ca="1">#REF!</f>
        <v>#REF!</v>
      </c>
      <c r="C333" s="27" t="e">
        <f ca="1">#REF!</f>
        <v>#REF!</v>
      </c>
      <c r="D333" s="27" t="e">
        <f ca="1">#REF!</f>
        <v>#REF!</v>
      </c>
      <c r="E333" s="27" t="e">
        <f ca="1">#REF!</f>
        <v>#REF!</v>
      </c>
      <c r="F333" s="27"/>
      <c r="G333" s="27"/>
      <c r="H333" s="27"/>
      <c r="I333" s="27"/>
      <c r="J333" s="27"/>
      <c r="K333" s="27"/>
      <c r="L333" s="27"/>
      <c r="M333" s="27"/>
      <c r="N333" s="27"/>
      <c r="O333" s="27"/>
      <c r="P333" s="27"/>
      <c r="Q333" s="27"/>
      <c r="R333" s="27"/>
      <c r="AB333" s="252">
        <f>'Daily Changes'!B95</f>
        <v>0</v>
      </c>
      <c r="AH333" s="27" t="e">
        <f>#REF!*B333*1000</f>
        <v>#REF!</v>
      </c>
    </row>
    <row r="334" spans="1:34" x14ac:dyDescent="0.2">
      <c r="A334" s="184"/>
      <c r="B334" s="27" t="e">
        <f ca="1">#REF!</f>
        <v>#REF!</v>
      </c>
      <c r="C334" s="27" t="e">
        <f ca="1">#REF!</f>
        <v>#REF!</v>
      </c>
      <c r="D334" s="27" t="e">
        <f ca="1">#REF!</f>
        <v>#REF!</v>
      </c>
      <c r="E334" s="27" t="e">
        <f ca="1">#REF!</f>
        <v>#REF!</v>
      </c>
      <c r="F334" s="27"/>
      <c r="G334" s="27"/>
      <c r="H334" s="27"/>
      <c r="I334" s="27"/>
      <c r="J334" s="27"/>
      <c r="K334" s="27"/>
      <c r="L334" s="27"/>
      <c r="M334" s="27"/>
      <c r="N334" s="27"/>
      <c r="O334" s="27"/>
      <c r="P334" s="27"/>
      <c r="Q334" s="27"/>
      <c r="R334" s="27"/>
      <c r="AB334" s="252">
        <f>'Daily Changes'!B96</f>
        <v>0</v>
      </c>
      <c r="AH334" s="27" t="e">
        <f>#REF!*B334*1000</f>
        <v>#REF!</v>
      </c>
    </row>
    <row r="335" spans="1:34" x14ac:dyDescent="0.2">
      <c r="A335" s="184"/>
      <c r="B335" s="27" t="e">
        <f ca="1">#REF!</f>
        <v>#REF!</v>
      </c>
      <c r="C335" s="27" t="e">
        <f ca="1">#REF!</f>
        <v>#REF!</v>
      </c>
      <c r="D335" s="27" t="e">
        <f ca="1">#REF!</f>
        <v>#REF!</v>
      </c>
      <c r="E335" s="27" t="e">
        <f ca="1">#REF!</f>
        <v>#REF!</v>
      </c>
      <c r="F335" s="27"/>
      <c r="G335" s="27"/>
      <c r="H335" s="27"/>
      <c r="I335" s="27"/>
      <c r="J335" s="27"/>
      <c r="K335" s="27"/>
      <c r="L335" s="27"/>
      <c r="M335" s="27"/>
      <c r="N335" s="27"/>
      <c r="O335" s="27"/>
      <c r="P335" s="27"/>
      <c r="Q335" s="27"/>
      <c r="R335" s="27"/>
      <c r="AB335" s="252">
        <f>'Daily Changes'!B97</f>
        <v>0</v>
      </c>
      <c r="AH335" s="27" t="e">
        <f>#REF!*B335*1000</f>
        <v>#REF!</v>
      </c>
    </row>
    <row r="336" spans="1:34" x14ac:dyDescent="0.2">
      <c r="A336" s="184"/>
      <c r="B336" s="27" t="e">
        <f ca="1">#REF!</f>
        <v>#REF!</v>
      </c>
      <c r="C336" s="27" t="e">
        <f ca="1">#REF!</f>
        <v>#REF!</v>
      </c>
      <c r="D336" s="27" t="e">
        <f ca="1">#REF!</f>
        <v>#REF!</v>
      </c>
      <c r="E336" s="27" t="e">
        <f ca="1">#REF!</f>
        <v>#REF!</v>
      </c>
      <c r="F336" s="27"/>
      <c r="G336" s="27"/>
      <c r="H336" s="27"/>
      <c r="I336" s="27"/>
      <c r="J336" s="27"/>
      <c r="K336" s="27"/>
      <c r="L336" s="27"/>
      <c r="M336" s="27"/>
      <c r="N336" s="27"/>
      <c r="O336" s="27"/>
      <c r="P336" s="27"/>
      <c r="Q336" s="27"/>
      <c r="R336" s="27"/>
      <c r="AB336" s="252">
        <f>'Daily Changes'!B98</f>
        <v>0</v>
      </c>
      <c r="AH336" s="27" t="e">
        <f>#REF!*B336*1000</f>
        <v>#REF!</v>
      </c>
    </row>
    <row r="337" spans="1:38" x14ac:dyDescent="0.2">
      <c r="A337" s="184"/>
      <c r="B337" s="27" t="e">
        <f ca="1">#REF!</f>
        <v>#REF!</v>
      </c>
      <c r="C337" s="27" t="e">
        <f ca="1">#REF!</f>
        <v>#REF!</v>
      </c>
      <c r="D337" s="27" t="e">
        <f ca="1">#REF!</f>
        <v>#REF!</v>
      </c>
      <c r="E337" s="27" t="e">
        <f ca="1">#REF!</f>
        <v>#REF!</v>
      </c>
      <c r="F337" s="27"/>
      <c r="G337" s="27"/>
      <c r="H337" s="27"/>
      <c r="I337" s="27"/>
      <c r="J337" s="27"/>
      <c r="K337" s="27"/>
      <c r="L337" s="27"/>
      <c r="M337" s="27"/>
      <c r="N337" s="27"/>
      <c r="O337" s="27"/>
      <c r="P337" s="27"/>
      <c r="Q337" s="27"/>
      <c r="R337" s="27"/>
      <c r="AB337" s="252">
        <f>'Daily Changes'!B99</f>
        <v>0</v>
      </c>
    </row>
    <row r="338" spans="1:38" x14ac:dyDescent="0.2">
      <c r="A338" s="184"/>
      <c r="B338" s="27" t="e">
        <f ca="1">#REF!</f>
        <v>#REF!</v>
      </c>
      <c r="C338" s="27" t="e">
        <f ca="1">#REF!</f>
        <v>#REF!</v>
      </c>
      <c r="D338" s="27" t="e">
        <f ca="1">#REF!</f>
        <v>#REF!</v>
      </c>
      <c r="E338" s="27" t="e">
        <f ca="1">#REF!</f>
        <v>#REF!</v>
      </c>
      <c r="F338" s="27"/>
      <c r="G338" s="27"/>
      <c r="H338" s="27"/>
      <c r="I338" s="27"/>
      <c r="J338" s="27"/>
      <c r="K338" s="27"/>
      <c r="L338" s="27"/>
      <c r="M338" s="27"/>
      <c r="N338" s="27"/>
      <c r="O338" s="27"/>
      <c r="P338" s="27"/>
      <c r="Q338" s="27"/>
      <c r="R338" s="27"/>
      <c r="AB338" s="252">
        <f>'Daily Changes'!B100</f>
        <v>0</v>
      </c>
    </row>
    <row r="339" spans="1:38" x14ac:dyDescent="0.2">
      <c r="A339" s="184" t="e">
        <f ca="1">#REF!</f>
        <v>#REF!</v>
      </c>
      <c r="B339" s="27" t="e">
        <f ca="1">#REF!</f>
        <v>#REF!</v>
      </c>
      <c r="C339" s="27" t="e">
        <f ca="1">#REF!</f>
        <v>#REF!</v>
      </c>
      <c r="D339" s="27" t="e">
        <f ca="1">#REF!</f>
        <v>#REF!</v>
      </c>
      <c r="E339" s="27" t="e">
        <f ca="1">#REF!</f>
        <v>#REF!</v>
      </c>
      <c r="F339" s="27"/>
      <c r="G339" s="27"/>
      <c r="H339" s="27"/>
      <c r="I339" s="27"/>
      <c r="J339" s="27"/>
      <c r="K339" s="27"/>
      <c r="L339" s="27"/>
      <c r="M339" s="27"/>
      <c r="N339" s="27"/>
      <c r="O339" s="27"/>
      <c r="P339" s="27"/>
      <c r="Q339" s="27"/>
      <c r="R339" s="27"/>
      <c r="AB339" s="252">
        <f>'Daily Changes'!B101</f>
        <v>0</v>
      </c>
      <c r="AI339" s="27" t="e">
        <f>#REF!*C309*1000</f>
        <v>#REF!</v>
      </c>
      <c r="AJ339" s="27" t="e">
        <f>#REF!*#REF!*1000</f>
        <v>#REF!</v>
      </c>
      <c r="AK339" s="27" t="e">
        <f>#REF!*#REF!*1000</f>
        <v>#REF!</v>
      </c>
      <c r="AL339" s="27" t="e">
        <f>#REF!*#REF!*1000</f>
        <v>#REF!</v>
      </c>
    </row>
    <row r="340" spans="1:38" x14ac:dyDescent="0.2">
      <c r="A340" s="184" t="e">
        <f ca="1">#REF!</f>
        <v>#REF!</v>
      </c>
      <c r="B340" s="27" t="e">
        <f ca="1">#REF!</f>
        <v>#REF!</v>
      </c>
      <c r="C340" s="27" t="e">
        <f ca="1">#REF!</f>
        <v>#REF!</v>
      </c>
      <c r="D340" s="27" t="e">
        <f ca="1">#REF!</f>
        <v>#REF!</v>
      </c>
      <c r="E340" s="27" t="e">
        <f ca="1">#REF!</f>
        <v>#REF!</v>
      </c>
      <c r="F340" s="27"/>
      <c r="G340" s="27"/>
      <c r="H340" s="27"/>
      <c r="I340" s="27"/>
      <c r="J340" s="27"/>
      <c r="K340" s="27"/>
      <c r="L340" s="27"/>
      <c r="M340" s="27"/>
      <c r="N340" s="27"/>
      <c r="O340" s="27"/>
      <c r="P340" s="27"/>
      <c r="Q340" s="27"/>
      <c r="R340" s="27"/>
      <c r="AB340" s="252">
        <f>'Daily Changes'!B102</f>
        <v>0</v>
      </c>
      <c r="AI340" s="27" t="e">
        <f>#REF!*C310*1000</f>
        <v>#REF!</v>
      </c>
      <c r="AJ340" s="27" t="e">
        <f>#REF!*#REF!*1000</f>
        <v>#REF!</v>
      </c>
      <c r="AK340" s="27" t="e">
        <f>#REF!*#REF!*1000</f>
        <v>#REF!</v>
      </c>
      <c r="AL340" s="27" t="e">
        <f>#REF!*#REF!*1000</f>
        <v>#REF!</v>
      </c>
    </row>
    <row r="341" spans="1:38" x14ac:dyDescent="0.2">
      <c r="A341" s="184" t="e">
        <f ca="1">#REF!</f>
        <v>#REF!</v>
      </c>
      <c r="B341" s="27" t="e">
        <f ca="1">#REF!</f>
        <v>#REF!</v>
      </c>
      <c r="C341" s="27" t="e">
        <f ca="1">#REF!</f>
        <v>#REF!</v>
      </c>
      <c r="D341" s="27" t="e">
        <f ca="1">#REF!</f>
        <v>#REF!</v>
      </c>
      <c r="E341" s="27" t="e">
        <f ca="1">#REF!</f>
        <v>#REF!</v>
      </c>
      <c r="F341" s="27"/>
      <c r="G341" s="27"/>
      <c r="H341" s="27"/>
      <c r="I341" s="27"/>
      <c r="J341" s="27"/>
      <c r="K341" s="27"/>
      <c r="L341" s="27"/>
      <c r="M341" s="27"/>
      <c r="N341" s="27"/>
      <c r="O341" s="27"/>
      <c r="P341" s="27"/>
      <c r="Q341" s="27"/>
      <c r="R341" s="27"/>
      <c r="AB341" s="252">
        <f>'Daily Changes'!B103</f>
        <v>0</v>
      </c>
      <c r="AI341" s="27" t="e">
        <f>#REF!*C311*1000</f>
        <v>#REF!</v>
      </c>
      <c r="AJ341" s="27" t="e">
        <f>#REF!*#REF!*1000</f>
        <v>#REF!</v>
      </c>
      <c r="AK341" s="27" t="e">
        <f>#REF!*#REF!*1000</f>
        <v>#REF!</v>
      </c>
      <c r="AL341" s="27" t="e">
        <f>#REF!*#REF!*1000</f>
        <v>#REF!</v>
      </c>
    </row>
    <row r="342" spans="1:38" x14ac:dyDescent="0.2">
      <c r="A342" s="184" t="e">
        <f ca="1">#REF!</f>
        <v>#REF!</v>
      </c>
      <c r="B342" s="27" t="e">
        <f ca="1">#REF!</f>
        <v>#REF!</v>
      </c>
      <c r="C342" s="27" t="e">
        <f ca="1">#REF!</f>
        <v>#REF!</v>
      </c>
      <c r="D342" s="27" t="e">
        <f ca="1">#REF!</f>
        <v>#REF!</v>
      </c>
      <c r="E342" s="27" t="e">
        <f ca="1">#REF!</f>
        <v>#REF!</v>
      </c>
      <c r="F342" s="27"/>
      <c r="G342" s="27"/>
      <c r="H342" s="27"/>
      <c r="I342" s="27"/>
      <c r="J342" s="27"/>
      <c r="K342" s="27"/>
      <c r="L342" s="27"/>
      <c r="M342" s="27"/>
      <c r="N342" s="27"/>
      <c r="O342" s="27"/>
      <c r="P342" s="27"/>
      <c r="Q342" s="27"/>
      <c r="R342" s="27"/>
      <c r="AB342" s="252">
        <f>'Daily Changes'!B104</f>
        <v>0</v>
      </c>
      <c r="AI342" s="27" t="e">
        <f>#REF!*C312*1000</f>
        <v>#REF!</v>
      </c>
      <c r="AJ342" s="27" t="e">
        <f>#REF!*#REF!*1000</f>
        <v>#REF!</v>
      </c>
      <c r="AK342" s="27" t="e">
        <f>#REF!*#REF!*1000</f>
        <v>#REF!</v>
      </c>
      <c r="AL342" s="27" t="e">
        <f>#REF!*#REF!*1000</f>
        <v>#REF!</v>
      </c>
    </row>
    <row r="343" spans="1:38" x14ac:dyDescent="0.2">
      <c r="A343" s="184" t="e">
        <f ca="1">#REF!</f>
        <v>#REF!</v>
      </c>
      <c r="B343" s="27" t="e">
        <f ca="1">#REF!</f>
        <v>#REF!</v>
      </c>
      <c r="C343" s="27" t="e">
        <f ca="1">#REF!</f>
        <v>#REF!</v>
      </c>
      <c r="D343" s="27" t="e">
        <f ca="1">#REF!</f>
        <v>#REF!</v>
      </c>
      <c r="E343" s="27" t="e">
        <f ca="1">#REF!</f>
        <v>#REF!</v>
      </c>
      <c r="F343" s="27"/>
      <c r="G343" s="27"/>
      <c r="H343" s="27"/>
      <c r="I343" s="27"/>
      <c r="J343" s="27"/>
      <c r="K343" s="27"/>
      <c r="L343" s="27"/>
      <c r="M343" s="27"/>
      <c r="N343" s="27"/>
      <c r="O343" s="27"/>
      <c r="P343" s="27"/>
      <c r="Q343" s="27"/>
      <c r="R343" s="27"/>
      <c r="AB343" s="252">
        <f>'Daily Changes'!B105</f>
        <v>0</v>
      </c>
      <c r="AI343" s="27" t="e">
        <f>#REF!*C313*1000</f>
        <v>#REF!</v>
      </c>
      <c r="AJ343" s="27" t="e">
        <f>#REF!*#REF!*1000</f>
        <v>#REF!</v>
      </c>
      <c r="AK343" s="27" t="e">
        <f>#REF!*#REF!*1000</f>
        <v>#REF!</v>
      </c>
      <c r="AL343" s="27" t="e">
        <f>#REF!*#REF!*1000</f>
        <v>#REF!</v>
      </c>
    </row>
    <row r="344" spans="1:38" x14ac:dyDescent="0.2">
      <c r="A344" s="184" t="e">
        <f ca="1">#REF!</f>
        <v>#REF!</v>
      </c>
      <c r="B344" s="27" t="e">
        <f ca="1">#REF!</f>
        <v>#REF!</v>
      </c>
      <c r="C344" s="27" t="e">
        <f ca="1">#REF!</f>
        <v>#REF!</v>
      </c>
      <c r="D344" s="27" t="e">
        <f ca="1">#REF!</f>
        <v>#REF!</v>
      </c>
      <c r="E344" s="27" t="e">
        <f ca="1">#REF!</f>
        <v>#REF!</v>
      </c>
      <c r="F344" s="27"/>
      <c r="G344" s="27"/>
      <c r="H344" s="27"/>
      <c r="I344" s="27"/>
      <c r="J344" s="27"/>
      <c r="K344" s="27"/>
      <c r="L344" s="27"/>
      <c r="M344" s="27"/>
      <c r="N344" s="27"/>
      <c r="O344" s="27"/>
      <c r="P344" s="27"/>
      <c r="Q344" s="27"/>
      <c r="R344" s="27"/>
      <c r="AB344" s="252">
        <f>'Daily Changes'!B106</f>
        <v>0</v>
      </c>
      <c r="AI344" s="27" t="e">
        <f>#REF!*C314*1000</f>
        <v>#REF!</v>
      </c>
      <c r="AJ344" s="27" t="e">
        <f>#REF!*#REF!*1000</f>
        <v>#REF!</v>
      </c>
      <c r="AK344" s="27" t="e">
        <f>#REF!*#REF!*1000</f>
        <v>#REF!</v>
      </c>
      <c r="AL344" s="27" t="e">
        <f>#REF!*#REF!*1000</f>
        <v>#REF!</v>
      </c>
    </row>
    <row r="345" spans="1:38" x14ac:dyDescent="0.2">
      <c r="A345" s="184" t="e">
        <f ca="1">#REF!</f>
        <v>#REF!</v>
      </c>
      <c r="B345" s="27" t="e">
        <f ca="1">#REF!</f>
        <v>#REF!</v>
      </c>
      <c r="C345" s="27" t="e">
        <f ca="1">#REF!</f>
        <v>#REF!</v>
      </c>
      <c r="D345" s="27" t="e">
        <f ca="1">#REF!</f>
        <v>#REF!</v>
      </c>
      <c r="E345" s="27" t="e">
        <f ca="1">#REF!</f>
        <v>#REF!</v>
      </c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  <c r="Q345" s="27"/>
      <c r="R345" s="27"/>
      <c r="AB345" s="252">
        <f>'Daily Changes'!B107</f>
        <v>0</v>
      </c>
      <c r="AI345" s="27" t="e">
        <f>#REF!*C315*1000</f>
        <v>#REF!</v>
      </c>
      <c r="AJ345" s="27" t="e">
        <f>#REF!*#REF!*1000</f>
        <v>#REF!</v>
      </c>
      <c r="AK345" s="27" t="e">
        <f>#REF!*#REF!*1000</f>
        <v>#REF!</v>
      </c>
      <c r="AL345" s="27" t="e">
        <f>#REF!*#REF!*1000</f>
        <v>#REF!</v>
      </c>
    </row>
    <row r="346" spans="1:38" x14ac:dyDescent="0.2">
      <c r="A346" s="184" t="e">
        <f ca="1">#REF!</f>
        <v>#REF!</v>
      </c>
      <c r="B346" s="27" t="e">
        <f ca="1">#REF!</f>
        <v>#REF!</v>
      </c>
      <c r="C346" s="27" t="e">
        <f ca="1">#REF!</f>
        <v>#REF!</v>
      </c>
      <c r="D346" s="27" t="e">
        <f ca="1">#REF!</f>
        <v>#REF!</v>
      </c>
      <c r="E346" s="27" t="e">
        <f ca="1">#REF!</f>
        <v>#REF!</v>
      </c>
      <c r="F346" s="27"/>
      <c r="G346" s="27"/>
      <c r="H346" s="27"/>
      <c r="I346" s="27"/>
      <c r="J346" s="27"/>
      <c r="K346" s="27"/>
      <c r="L346" s="27"/>
      <c r="M346" s="27"/>
      <c r="N346" s="27"/>
      <c r="O346" s="27"/>
      <c r="P346" s="27"/>
      <c r="Q346" s="27"/>
      <c r="R346" s="27"/>
      <c r="AB346" s="252">
        <f>'Daily Changes'!B108</f>
        <v>0</v>
      </c>
      <c r="AI346" s="27" t="e">
        <f>#REF!*C316*1000</f>
        <v>#REF!</v>
      </c>
      <c r="AJ346" s="27" t="e">
        <f>#REF!*#REF!*1000</f>
        <v>#REF!</v>
      </c>
      <c r="AK346" s="27" t="e">
        <f>#REF!*#REF!*1000</f>
        <v>#REF!</v>
      </c>
      <c r="AL346" s="27" t="e">
        <f>#REF!*#REF!*1000</f>
        <v>#REF!</v>
      </c>
    </row>
    <row r="347" spans="1:38" x14ac:dyDescent="0.2">
      <c r="A347" s="184" t="e">
        <f ca="1">#REF!</f>
        <v>#REF!</v>
      </c>
      <c r="B347" s="27" t="e">
        <f ca="1">#REF!</f>
        <v>#REF!</v>
      </c>
      <c r="C347" s="27" t="e">
        <f ca="1">#REF!</f>
        <v>#REF!</v>
      </c>
      <c r="D347" s="27" t="e">
        <f ca="1">#REF!</f>
        <v>#REF!</v>
      </c>
      <c r="E347" s="27" t="e">
        <f ca="1">#REF!</f>
        <v>#REF!</v>
      </c>
      <c r="F347" s="27"/>
      <c r="G347" s="27"/>
      <c r="H347" s="27"/>
      <c r="I347" s="27"/>
      <c r="J347" s="27"/>
      <c r="K347" s="27"/>
      <c r="L347" s="27"/>
      <c r="M347" s="27"/>
      <c r="N347" s="27"/>
      <c r="O347" s="27"/>
      <c r="P347" s="27"/>
      <c r="Q347" s="27"/>
      <c r="R347" s="27"/>
      <c r="AB347" s="252">
        <f>'Daily Changes'!B109</f>
        <v>0</v>
      </c>
      <c r="AI347" s="27" t="e">
        <f>#REF!*C317*1000</f>
        <v>#REF!</v>
      </c>
      <c r="AJ347" s="27" t="e">
        <f>#REF!*#REF!*1000</f>
        <v>#REF!</v>
      </c>
      <c r="AK347" s="27" t="e">
        <f>#REF!*#REF!*1000</f>
        <v>#REF!</v>
      </c>
      <c r="AL347" s="27" t="e">
        <f>#REF!*#REF!*1000</f>
        <v>#REF!</v>
      </c>
    </row>
    <row r="348" spans="1:38" x14ac:dyDescent="0.2">
      <c r="A348" s="184" t="e">
        <f ca="1">#REF!</f>
        <v>#REF!</v>
      </c>
      <c r="B348" s="27" t="e">
        <f ca="1">#REF!</f>
        <v>#REF!</v>
      </c>
      <c r="C348" s="27" t="e">
        <f ca="1">#REF!</f>
        <v>#REF!</v>
      </c>
      <c r="D348" s="27" t="e">
        <f ca="1">#REF!</f>
        <v>#REF!</v>
      </c>
      <c r="E348" s="27" t="e">
        <f ca="1">#REF!</f>
        <v>#REF!</v>
      </c>
      <c r="F348" s="27"/>
      <c r="G348" s="27"/>
      <c r="H348" s="27"/>
      <c r="I348" s="27"/>
      <c r="J348" s="27"/>
      <c r="K348" s="27"/>
      <c r="L348" s="27"/>
      <c r="M348" s="27"/>
      <c r="N348" s="27"/>
      <c r="O348" s="27"/>
      <c r="P348" s="27"/>
      <c r="Q348" s="27"/>
      <c r="R348" s="27"/>
      <c r="AB348" s="252">
        <f>'Daily Changes'!B110</f>
        <v>0</v>
      </c>
      <c r="AI348" s="27" t="e">
        <f>#REF!*C318*1000</f>
        <v>#REF!</v>
      </c>
      <c r="AJ348" s="27" t="e">
        <f>#REF!*#REF!*1000</f>
        <v>#REF!</v>
      </c>
      <c r="AK348" s="27" t="e">
        <f>#REF!*#REF!*1000</f>
        <v>#REF!</v>
      </c>
      <c r="AL348" s="27" t="e">
        <f>#REF!*#REF!*1000</f>
        <v>#REF!</v>
      </c>
    </row>
    <row r="349" spans="1:38" x14ac:dyDescent="0.2">
      <c r="A349" s="184" t="e">
        <f ca="1">#REF!</f>
        <v>#REF!</v>
      </c>
      <c r="B349" s="27" t="e">
        <f ca="1">#REF!</f>
        <v>#REF!</v>
      </c>
      <c r="C349" s="27" t="e">
        <f ca="1">#REF!</f>
        <v>#REF!</v>
      </c>
      <c r="D349" s="27" t="e">
        <f ca="1">#REF!</f>
        <v>#REF!</v>
      </c>
      <c r="E349" s="27" t="e">
        <f ca="1">#REF!</f>
        <v>#REF!</v>
      </c>
      <c r="F349" s="27"/>
      <c r="G349" s="27"/>
      <c r="H349" s="27"/>
      <c r="I349" s="27"/>
      <c r="J349" s="27"/>
      <c r="K349" s="27"/>
      <c r="L349" s="27"/>
      <c r="M349" s="27"/>
      <c r="N349" s="27"/>
      <c r="O349" s="27"/>
      <c r="P349" s="27"/>
      <c r="Q349" s="27"/>
      <c r="R349" s="27"/>
      <c r="AB349" s="252">
        <f>'Daily Changes'!B111</f>
        <v>0</v>
      </c>
      <c r="AI349" s="27" t="e">
        <f>#REF!*C319*1000</f>
        <v>#REF!</v>
      </c>
      <c r="AJ349" s="27" t="e">
        <f>#REF!*#REF!*1000</f>
        <v>#REF!</v>
      </c>
      <c r="AK349" s="27" t="e">
        <f>#REF!*#REF!*1000</f>
        <v>#REF!</v>
      </c>
      <c r="AL349" s="27" t="e">
        <f>#REF!*#REF!*1000</f>
        <v>#REF!</v>
      </c>
    </row>
    <row r="350" spans="1:38" x14ac:dyDescent="0.2">
      <c r="A350" s="184" t="e">
        <f ca="1">#REF!</f>
        <v>#REF!</v>
      </c>
      <c r="B350" s="27" t="e">
        <f ca="1">#REF!</f>
        <v>#REF!</v>
      </c>
      <c r="C350" s="27" t="e">
        <f ca="1">#REF!</f>
        <v>#REF!</v>
      </c>
      <c r="D350" s="27" t="e">
        <f ca="1">#REF!</f>
        <v>#REF!</v>
      </c>
      <c r="E350" s="27" t="e">
        <f ca="1">#REF!</f>
        <v>#REF!</v>
      </c>
      <c r="F350" s="27"/>
      <c r="G350" s="27"/>
      <c r="H350" s="27"/>
      <c r="I350" s="27"/>
      <c r="J350" s="27"/>
      <c r="K350" s="27"/>
      <c r="L350" s="27"/>
      <c r="M350" s="27"/>
      <c r="N350" s="27"/>
      <c r="O350" s="27"/>
      <c r="P350" s="27"/>
      <c r="Q350" s="27"/>
      <c r="R350" s="27"/>
      <c r="AB350" s="252">
        <f>'Daily Changes'!B112</f>
        <v>0</v>
      </c>
      <c r="AI350" s="27" t="e">
        <f>#REF!*C320*1000</f>
        <v>#REF!</v>
      </c>
      <c r="AJ350" s="27" t="e">
        <f>#REF!*#REF!*1000</f>
        <v>#REF!</v>
      </c>
      <c r="AK350" s="27" t="e">
        <f>#REF!*#REF!*1000</f>
        <v>#REF!</v>
      </c>
      <c r="AL350" s="27" t="e">
        <f>#REF!*#REF!*1000</f>
        <v>#REF!</v>
      </c>
    </row>
    <row r="351" spans="1:38" x14ac:dyDescent="0.2">
      <c r="A351" s="184" t="e">
        <f ca="1">#REF!</f>
        <v>#REF!</v>
      </c>
      <c r="B351" s="27" t="e">
        <f ca="1">#REF!</f>
        <v>#REF!</v>
      </c>
      <c r="C351" s="27" t="e">
        <f ca="1">#REF!</f>
        <v>#REF!</v>
      </c>
      <c r="D351" s="27" t="e">
        <f ca="1">#REF!</f>
        <v>#REF!</v>
      </c>
      <c r="E351" s="27" t="e">
        <f ca="1">#REF!</f>
        <v>#REF!</v>
      </c>
      <c r="F351" s="27"/>
      <c r="G351" s="27"/>
      <c r="H351" s="27"/>
      <c r="I351" s="27"/>
      <c r="J351" s="27"/>
      <c r="K351" s="27"/>
      <c r="L351" s="27"/>
      <c r="M351" s="27"/>
      <c r="N351" s="27"/>
      <c r="O351" s="27"/>
      <c r="P351" s="27"/>
      <c r="Q351" s="27"/>
      <c r="R351" s="27"/>
      <c r="AB351" s="252">
        <f>'Daily Changes'!B113</f>
        <v>0</v>
      </c>
      <c r="AI351" s="27" t="e">
        <f>#REF!*C321*1000</f>
        <v>#REF!</v>
      </c>
      <c r="AJ351" s="27" t="e">
        <f>#REF!*#REF!*1000</f>
        <v>#REF!</v>
      </c>
      <c r="AK351" s="27" t="e">
        <f>#REF!*#REF!*1000</f>
        <v>#REF!</v>
      </c>
      <c r="AL351" s="27" t="e">
        <f>#REF!*#REF!*1000</f>
        <v>#REF!</v>
      </c>
    </row>
    <row r="352" spans="1:38" x14ac:dyDescent="0.2">
      <c r="A352" s="184" t="e">
        <f ca="1">#REF!</f>
        <v>#REF!</v>
      </c>
      <c r="B352" s="27" t="e">
        <f ca="1">#REF!</f>
        <v>#REF!</v>
      </c>
      <c r="C352" s="27" t="e">
        <f ca="1">#REF!</f>
        <v>#REF!</v>
      </c>
      <c r="D352" s="27" t="e">
        <f ca="1">#REF!</f>
        <v>#REF!</v>
      </c>
      <c r="E352" s="27" t="e">
        <f ca="1">#REF!</f>
        <v>#REF!</v>
      </c>
      <c r="F352" s="27"/>
      <c r="G352" s="27"/>
      <c r="H352" s="27"/>
      <c r="I352" s="27"/>
      <c r="J352" s="27"/>
      <c r="K352" s="27"/>
      <c r="L352" s="27"/>
      <c r="M352" s="27"/>
      <c r="N352" s="27"/>
      <c r="O352" s="27"/>
      <c r="P352" s="27"/>
      <c r="Q352" s="27"/>
      <c r="R352" s="27"/>
      <c r="AB352" s="252">
        <f>'Daily Changes'!B114</f>
        <v>0</v>
      </c>
      <c r="AI352" s="27" t="e">
        <f>#REF!*C322*1000</f>
        <v>#REF!</v>
      </c>
      <c r="AJ352" s="27" t="e">
        <f>#REF!*#REF!*1000</f>
        <v>#REF!</v>
      </c>
      <c r="AK352" s="27" t="e">
        <f>#REF!*#REF!*1000</f>
        <v>#REF!</v>
      </c>
      <c r="AL352" s="27" t="e">
        <f>#REF!*#REF!*1000</f>
        <v>#REF!</v>
      </c>
    </row>
    <row r="353" spans="1:38" x14ac:dyDescent="0.2">
      <c r="A353" s="184" t="e">
        <f ca="1">#REF!</f>
        <v>#REF!</v>
      </c>
      <c r="B353" s="27" t="e">
        <f ca="1">#REF!</f>
        <v>#REF!</v>
      </c>
      <c r="C353" s="27" t="e">
        <f ca="1">#REF!</f>
        <v>#REF!</v>
      </c>
      <c r="D353" s="27" t="e">
        <f ca="1">#REF!</f>
        <v>#REF!</v>
      </c>
      <c r="E353" s="27" t="e">
        <f ca="1">#REF!</f>
        <v>#REF!</v>
      </c>
      <c r="F353" s="27"/>
      <c r="G353" s="27"/>
      <c r="H353" s="27"/>
      <c r="I353" s="27"/>
      <c r="J353" s="27"/>
      <c r="K353" s="27"/>
      <c r="L353" s="27"/>
      <c r="M353" s="27"/>
      <c r="N353" s="27"/>
      <c r="O353" s="27"/>
      <c r="P353" s="27"/>
      <c r="Q353" s="27"/>
      <c r="R353" s="27"/>
      <c r="AB353" s="252">
        <f>'Daily Changes'!B115</f>
        <v>0</v>
      </c>
      <c r="AI353" s="27" t="e">
        <f>#REF!*C323*1000</f>
        <v>#REF!</v>
      </c>
      <c r="AJ353" s="27" t="e">
        <f>#REF!*#REF!*1000</f>
        <v>#REF!</v>
      </c>
      <c r="AK353" s="27" t="e">
        <f>#REF!*#REF!*1000</f>
        <v>#REF!</v>
      </c>
      <c r="AL353" s="27" t="e">
        <f>#REF!*#REF!*1000</f>
        <v>#REF!</v>
      </c>
    </row>
    <row r="354" spans="1:38" x14ac:dyDescent="0.2">
      <c r="A354" s="184" t="e">
        <f ca="1">#REF!</f>
        <v>#REF!</v>
      </c>
      <c r="B354" s="27" t="e">
        <f ca="1">#REF!</f>
        <v>#REF!</v>
      </c>
      <c r="C354" s="27" t="e">
        <f ca="1">#REF!</f>
        <v>#REF!</v>
      </c>
      <c r="D354" s="27" t="e">
        <f ca="1">#REF!</f>
        <v>#REF!</v>
      </c>
      <c r="E354" s="27" t="e">
        <f ca="1">#REF!</f>
        <v>#REF!</v>
      </c>
      <c r="F354" s="27"/>
      <c r="G354" s="27"/>
      <c r="H354" s="27"/>
      <c r="I354" s="27"/>
      <c r="J354" s="27"/>
      <c r="K354" s="27"/>
      <c r="L354" s="27"/>
      <c r="M354" s="27"/>
      <c r="N354" s="27"/>
      <c r="O354" s="27"/>
      <c r="P354" s="27"/>
      <c r="Q354" s="27"/>
      <c r="R354" s="27"/>
      <c r="AB354" s="252">
        <f>'Daily Changes'!B116</f>
        <v>0</v>
      </c>
      <c r="AI354" s="27" t="e">
        <f>#REF!*C324*1000</f>
        <v>#REF!</v>
      </c>
      <c r="AJ354" s="27" t="e">
        <f>#REF!*#REF!*1000</f>
        <v>#REF!</v>
      </c>
      <c r="AK354" s="27" t="e">
        <f>#REF!*#REF!*1000</f>
        <v>#REF!</v>
      </c>
      <c r="AL354" s="27" t="e">
        <f>#REF!*#REF!*1000</f>
        <v>#REF!</v>
      </c>
    </row>
    <row r="355" spans="1:38" x14ac:dyDescent="0.2">
      <c r="A355" s="184" t="e">
        <f ca="1">#REF!</f>
        <v>#REF!</v>
      </c>
      <c r="B355" s="27" t="e">
        <f ca="1">#REF!</f>
        <v>#REF!</v>
      </c>
      <c r="C355" s="27" t="e">
        <f ca="1">#REF!</f>
        <v>#REF!</v>
      </c>
      <c r="D355" s="27" t="e">
        <f ca="1">#REF!</f>
        <v>#REF!</v>
      </c>
      <c r="E355" s="27" t="e">
        <f ca="1">#REF!</f>
        <v>#REF!</v>
      </c>
      <c r="F355" s="27"/>
      <c r="G355" s="27"/>
      <c r="H355" s="27"/>
      <c r="I355" s="27"/>
      <c r="J355" s="27"/>
      <c r="K355" s="27"/>
      <c r="L355" s="27"/>
      <c r="M355" s="27"/>
      <c r="N355" s="27"/>
      <c r="O355" s="27"/>
      <c r="P355" s="27"/>
      <c r="Q355" s="27"/>
      <c r="R355" s="27"/>
      <c r="AB355" s="252">
        <f>'Daily Changes'!B117</f>
        <v>0</v>
      </c>
      <c r="AI355" s="27" t="e">
        <f>#REF!*C325*1000</f>
        <v>#REF!</v>
      </c>
      <c r="AJ355" s="27" t="e">
        <f>#REF!*#REF!*1000</f>
        <v>#REF!</v>
      </c>
      <c r="AK355" s="27" t="e">
        <f>#REF!*#REF!*1000</f>
        <v>#REF!</v>
      </c>
      <c r="AL355" s="27" t="e">
        <f>#REF!*#REF!*1000</f>
        <v>#REF!</v>
      </c>
    </row>
    <row r="356" spans="1:38" x14ac:dyDescent="0.2">
      <c r="A356" s="184" t="e">
        <f ca="1">#REF!</f>
        <v>#REF!</v>
      </c>
      <c r="B356" s="27" t="e">
        <f ca="1">#REF!</f>
        <v>#REF!</v>
      </c>
      <c r="C356" s="27" t="e">
        <f ca="1">#REF!</f>
        <v>#REF!</v>
      </c>
      <c r="D356" s="27" t="e">
        <f ca="1">#REF!</f>
        <v>#REF!</v>
      </c>
      <c r="E356" s="27" t="e">
        <f ca="1">#REF!</f>
        <v>#REF!</v>
      </c>
      <c r="F356" s="27"/>
      <c r="G356" s="27"/>
      <c r="H356" s="27"/>
      <c r="I356" s="27"/>
      <c r="J356" s="27"/>
      <c r="K356" s="27"/>
      <c r="L356" s="27"/>
      <c r="M356" s="27"/>
      <c r="N356" s="27"/>
      <c r="O356" s="27"/>
      <c r="P356" s="27"/>
      <c r="Q356" s="27"/>
      <c r="R356" s="27"/>
      <c r="AB356" s="252">
        <f>'Daily Changes'!B118</f>
        <v>0</v>
      </c>
      <c r="AI356" s="27" t="e">
        <f>#REF!*C326*1000</f>
        <v>#REF!</v>
      </c>
      <c r="AJ356" s="27" t="e">
        <f>#REF!*#REF!*1000</f>
        <v>#REF!</v>
      </c>
      <c r="AK356" s="27" t="e">
        <f>#REF!*#REF!*1000</f>
        <v>#REF!</v>
      </c>
      <c r="AL356" s="27" t="e">
        <f>#REF!*#REF!*1000</f>
        <v>#REF!</v>
      </c>
    </row>
    <row r="357" spans="1:38" x14ac:dyDescent="0.2">
      <c r="A357" s="184" t="e">
        <f ca="1">#REF!</f>
        <v>#REF!</v>
      </c>
      <c r="AB357" s="252">
        <f>'Daily Changes'!B119</f>
        <v>0</v>
      </c>
      <c r="AI357" s="27" t="e">
        <f>#REF!*C327*1000</f>
        <v>#REF!</v>
      </c>
      <c r="AJ357" s="27" t="e">
        <f>#REF!*#REF!*1000</f>
        <v>#REF!</v>
      </c>
      <c r="AK357" s="27" t="e">
        <f>#REF!*#REF!*1000</f>
        <v>#REF!</v>
      </c>
      <c r="AL357" s="27" t="e">
        <f>#REF!*#REF!*1000</f>
        <v>#REF!</v>
      </c>
    </row>
    <row r="358" spans="1:38" x14ac:dyDescent="0.2">
      <c r="A358" s="184" t="e">
        <f ca="1">#REF!</f>
        <v>#REF!</v>
      </c>
      <c r="AI358" s="27" t="e">
        <f>#REF!*C328*1000</f>
        <v>#REF!</v>
      </c>
      <c r="AJ358" s="27" t="e">
        <f>#REF!*#REF!*1000</f>
        <v>#REF!</v>
      </c>
      <c r="AK358" s="27" t="e">
        <f>#REF!*#REF!*1000</f>
        <v>#REF!</v>
      </c>
      <c r="AL358" s="27" t="e">
        <f>#REF!*#REF!*1000</f>
        <v>#REF!</v>
      </c>
    </row>
    <row r="359" spans="1:38" x14ac:dyDescent="0.2">
      <c r="A359" s="184" t="e">
        <f ca="1">#REF!</f>
        <v>#REF!</v>
      </c>
      <c r="AI359" s="27" t="e">
        <f>#REF!*C329*1000</f>
        <v>#REF!</v>
      </c>
      <c r="AJ359" s="27" t="e">
        <f>#REF!*#REF!*1000</f>
        <v>#REF!</v>
      </c>
      <c r="AK359" s="27" t="e">
        <f>#REF!*#REF!*1000</f>
        <v>#REF!</v>
      </c>
      <c r="AL359" s="27" t="e">
        <f>#REF!*#REF!*1000</f>
        <v>#REF!</v>
      </c>
    </row>
    <row r="360" spans="1:38" x14ac:dyDescent="0.2">
      <c r="A360" s="184" t="e">
        <f ca="1">#REF!</f>
        <v>#REF!</v>
      </c>
      <c r="AI360" s="27" t="e">
        <f>#REF!*C330*1000</f>
        <v>#REF!</v>
      </c>
      <c r="AJ360" s="27" t="e">
        <f>#REF!*#REF!*1000</f>
        <v>#REF!</v>
      </c>
      <c r="AK360" s="27" t="e">
        <f>#REF!*#REF!*1000</f>
        <v>#REF!</v>
      </c>
      <c r="AL360" s="27" t="e">
        <f>#REF!*#REF!*1000</f>
        <v>#REF!</v>
      </c>
    </row>
    <row r="361" spans="1:38" x14ac:dyDescent="0.2">
      <c r="A361" s="184" t="e">
        <f ca="1">#REF!</f>
        <v>#REF!</v>
      </c>
      <c r="AI361" s="27" t="e">
        <f>#REF!*C331*1000</f>
        <v>#REF!</v>
      </c>
      <c r="AJ361" s="27" t="e">
        <f>#REF!*#REF!*1000</f>
        <v>#REF!</v>
      </c>
      <c r="AK361" s="27" t="e">
        <f>#REF!*#REF!*1000</f>
        <v>#REF!</v>
      </c>
      <c r="AL361" s="27" t="e">
        <f>#REF!*#REF!*1000</f>
        <v>#REF!</v>
      </c>
    </row>
    <row r="362" spans="1:38" x14ac:dyDescent="0.2">
      <c r="A362" s="184" t="e">
        <f ca="1">#REF!</f>
        <v>#REF!</v>
      </c>
      <c r="AI362" s="27" t="e">
        <f>#REF!*C332*1000</f>
        <v>#REF!</v>
      </c>
      <c r="AJ362" s="27" t="e">
        <f>#REF!*#REF!*1000</f>
        <v>#REF!</v>
      </c>
      <c r="AK362" s="27" t="e">
        <f>#REF!*#REF!*1000</f>
        <v>#REF!</v>
      </c>
      <c r="AL362" s="27" t="e">
        <f>#REF!*#REF!*1000</f>
        <v>#REF!</v>
      </c>
    </row>
    <row r="363" spans="1:38" x14ac:dyDescent="0.2">
      <c r="A363" s="184" t="e">
        <f ca="1">#REF!</f>
        <v>#REF!</v>
      </c>
      <c r="AI363" s="27" t="e">
        <f>#REF!*C333*1000</f>
        <v>#REF!</v>
      </c>
      <c r="AJ363" s="27" t="e">
        <f>#REF!*#REF!*1000</f>
        <v>#REF!</v>
      </c>
      <c r="AK363" s="27" t="e">
        <f>#REF!*#REF!*1000</f>
        <v>#REF!</v>
      </c>
      <c r="AL363" s="27" t="e">
        <f>#REF!*#REF!*1000</f>
        <v>#REF!</v>
      </c>
    </row>
    <row r="364" spans="1:38" x14ac:dyDescent="0.2">
      <c r="A364" s="184" t="e">
        <f ca="1">#REF!</f>
        <v>#REF!</v>
      </c>
      <c r="AI364" s="27" t="e">
        <f>#REF!*C334*1000</f>
        <v>#REF!</v>
      </c>
      <c r="AJ364" s="27" t="e">
        <f>#REF!*#REF!*1000</f>
        <v>#REF!</v>
      </c>
      <c r="AK364" s="27" t="e">
        <f>#REF!*#REF!*1000</f>
        <v>#REF!</v>
      </c>
      <c r="AL364" s="27" t="e">
        <f>#REF!*#REF!*1000</f>
        <v>#REF!</v>
      </c>
    </row>
    <row r="365" spans="1:38" x14ac:dyDescent="0.2">
      <c r="A365" s="184" t="e">
        <f ca="1">#REF!</f>
        <v>#REF!</v>
      </c>
      <c r="AI365" s="27" t="e">
        <f>#REF!*C335*1000</f>
        <v>#REF!</v>
      </c>
      <c r="AJ365" s="27" t="e">
        <f>#REF!*#REF!*1000</f>
        <v>#REF!</v>
      </c>
      <c r="AK365" s="27" t="e">
        <f>#REF!*#REF!*1000</f>
        <v>#REF!</v>
      </c>
      <c r="AL365" s="27" t="e">
        <f>#REF!*#REF!*1000</f>
        <v>#REF!</v>
      </c>
    </row>
    <row r="366" spans="1:38" x14ac:dyDescent="0.2">
      <c r="A366" s="184" t="e">
        <f ca="1">#REF!</f>
        <v>#REF!</v>
      </c>
      <c r="AI366" s="27" t="e">
        <f>#REF!*C336*1000</f>
        <v>#REF!</v>
      </c>
      <c r="AJ366" s="27" t="e">
        <f>#REF!*#REF!*1000</f>
        <v>#REF!</v>
      </c>
      <c r="AK366" s="27" t="e">
        <f>#REF!*#REF!*1000</f>
        <v>#REF!</v>
      </c>
      <c r="AL366" s="27" t="e">
        <f>#REF!*#REF!*1000</f>
        <v>#REF!</v>
      </c>
    </row>
    <row r="367" spans="1:38" x14ac:dyDescent="0.2">
      <c r="A367" s="184" t="e">
        <f ca="1">#REF!</f>
        <v>#REF!</v>
      </c>
    </row>
    <row r="368" spans="1:38" x14ac:dyDescent="0.2">
      <c r="A368" s="184" t="e">
        <f ca="1">#REF!</f>
        <v>#REF!</v>
      </c>
    </row>
    <row r="369" spans="1:1" x14ac:dyDescent="0.2">
      <c r="A369" s="184" t="e">
        <f ca="1">#REF!</f>
        <v>#REF!</v>
      </c>
    </row>
    <row r="370" spans="1:1" x14ac:dyDescent="0.2">
      <c r="A370" s="184" t="e">
        <f ca="1">#REF!</f>
        <v>#REF!</v>
      </c>
    </row>
    <row r="371" spans="1:1" x14ac:dyDescent="0.2">
      <c r="A371" s="184" t="e">
        <f ca="1">#REF!</f>
        <v>#REF!</v>
      </c>
    </row>
    <row r="372" spans="1:1" x14ac:dyDescent="0.2">
      <c r="A372" s="184" t="e">
        <f ca="1">#REF!</f>
        <v>#REF!</v>
      </c>
    </row>
    <row r="373" spans="1:1" x14ac:dyDescent="0.2">
      <c r="A373" s="184" t="e">
        <f ca="1">#REF!</f>
        <v>#REF!</v>
      </c>
    </row>
    <row r="374" spans="1:1" x14ac:dyDescent="0.2">
      <c r="A374" s="184" t="e">
        <f ca="1">#REF!</f>
        <v>#REF!</v>
      </c>
    </row>
    <row r="375" spans="1:1" x14ac:dyDescent="0.2">
      <c r="A375" s="184" t="e">
        <f ca="1">#REF!</f>
        <v>#REF!</v>
      </c>
    </row>
    <row r="376" spans="1:1" x14ac:dyDescent="0.2">
      <c r="A376" s="184" t="e">
        <f ca="1">#REF!</f>
        <v>#REF!</v>
      </c>
    </row>
    <row r="377" spans="1:1" x14ac:dyDescent="0.2">
      <c r="A377" s="184" t="e">
        <f ca="1">#REF!</f>
        <v>#REF!</v>
      </c>
    </row>
    <row r="378" spans="1:1" x14ac:dyDescent="0.2">
      <c r="A378" s="184" t="e">
        <f ca="1">#REF!</f>
        <v>#REF!</v>
      </c>
    </row>
    <row r="379" spans="1:1" x14ac:dyDescent="0.2">
      <c r="A379" s="184" t="e">
        <f ca="1">#REF!</f>
        <v>#REF!</v>
      </c>
    </row>
    <row r="380" spans="1:1" x14ac:dyDescent="0.2">
      <c r="A380" s="184" t="e">
        <f ca="1">#REF!</f>
        <v>#REF!</v>
      </c>
    </row>
    <row r="381" spans="1:1" x14ac:dyDescent="0.2">
      <c r="A381" s="184" t="e">
        <f ca="1">#REF!</f>
        <v>#REF!</v>
      </c>
    </row>
    <row r="382" spans="1:1" x14ac:dyDescent="0.2">
      <c r="A382" s="184" t="e">
        <f ca="1">#REF!</f>
        <v>#REF!</v>
      </c>
    </row>
    <row r="383" spans="1:1" x14ac:dyDescent="0.2">
      <c r="A383" s="184" t="e">
        <f ca="1">#REF!</f>
        <v>#REF!</v>
      </c>
    </row>
    <row r="384" spans="1:1" x14ac:dyDescent="0.2">
      <c r="A384" s="184" t="e">
        <f ca="1">#REF!</f>
        <v>#REF!</v>
      </c>
    </row>
    <row r="385" spans="1:1" x14ac:dyDescent="0.2">
      <c r="A385" s="184" t="e">
        <f ca="1">#REF!</f>
        <v>#REF!</v>
      </c>
    </row>
    <row r="386" spans="1:1" x14ac:dyDescent="0.2">
      <c r="A386" s="184" t="e">
        <f ca="1">#REF!</f>
        <v>#REF!</v>
      </c>
    </row>
    <row r="387" spans="1:1" x14ac:dyDescent="0.2">
      <c r="A387" s="184" t="e">
        <f ca="1">#REF!</f>
        <v>#REF!</v>
      </c>
    </row>
    <row r="388" spans="1:1" x14ac:dyDescent="0.2">
      <c r="A388" s="184" t="e">
        <f ca="1">#REF!</f>
        <v>#REF!</v>
      </c>
    </row>
    <row r="389" spans="1:1" x14ac:dyDescent="0.2">
      <c r="A389" s="184" t="e">
        <f ca="1">#REF!</f>
        <v>#REF!</v>
      </c>
    </row>
    <row r="390" spans="1:1" x14ac:dyDescent="0.2">
      <c r="A390" s="184" t="e">
        <f ca="1">#REF!</f>
        <v>#REF!</v>
      </c>
    </row>
    <row r="391" spans="1:1" x14ac:dyDescent="0.2">
      <c r="A391" s="184" t="e">
        <f ca="1">#REF!</f>
        <v>#REF!</v>
      </c>
    </row>
    <row r="392" spans="1:1" x14ac:dyDescent="0.2">
      <c r="A392" s="184" t="e">
        <f ca="1">#REF!</f>
        <v>#REF!</v>
      </c>
    </row>
    <row r="393" spans="1:1" x14ac:dyDescent="0.2">
      <c r="A393" s="184" t="e">
        <f ca="1">#REF!</f>
        <v>#REF!</v>
      </c>
    </row>
    <row r="394" spans="1:1" x14ac:dyDescent="0.2">
      <c r="A394" s="184" t="e">
        <f ca="1">#REF!</f>
        <v>#REF!</v>
      </c>
    </row>
    <row r="395" spans="1:1" x14ac:dyDescent="0.2">
      <c r="A395" s="184" t="e">
        <f ca="1">#REF!</f>
        <v>#REF!</v>
      </c>
    </row>
    <row r="396" spans="1:1" x14ac:dyDescent="0.2">
      <c r="A396" s="184" t="e">
        <f ca="1">#REF!</f>
        <v>#REF!</v>
      </c>
    </row>
    <row r="397" spans="1:1" x14ac:dyDescent="0.2">
      <c r="A397" s="184" t="e">
        <f ca="1">#REF!</f>
        <v>#REF!</v>
      </c>
    </row>
    <row r="398" spans="1:1" x14ac:dyDescent="0.2">
      <c r="A398" s="184" t="e">
        <f ca="1">#REF!</f>
        <v>#REF!</v>
      </c>
    </row>
    <row r="399" spans="1:1" x14ac:dyDescent="0.2">
      <c r="A399" s="184" t="e">
        <f ca="1">#REF!</f>
        <v>#REF!</v>
      </c>
    </row>
    <row r="400" spans="1:1" x14ac:dyDescent="0.2">
      <c r="A400" s="184" t="e">
        <f ca="1">#REF!</f>
        <v>#REF!</v>
      </c>
    </row>
    <row r="401" spans="1:1" x14ac:dyDescent="0.2">
      <c r="A401" s="184" t="e">
        <f ca="1">#REF!</f>
        <v>#REF!</v>
      </c>
    </row>
    <row r="402" spans="1:1" x14ac:dyDescent="0.2">
      <c r="A402" s="184" t="e">
        <f ca="1">#REF!</f>
        <v>#REF!</v>
      </c>
    </row>
    <row r="403" spans="1:1" x14ac:dyDescent="0.2">
      <c r="A403" s="184" t="e">
        <f ca="1">#REF!</f>
        <v>#REF!</v>
      </c>
    </row>
    <row r="404" spans="1:1" x14ac:dyDescent="0.2">
      <c r="A404" s="184" t="e">
        <f ca="1">#REF!</f>
        <v>#REF!</v>
      </c>
    </row>
    <row r="405" spans="1:1" x14ac:dyDescent="0.2">
      <c r="A405" s="184" t="e">
        <f ca="1">#REF!</f>
        <v>#REF!</v>
      </c>
    </row>
    <row r="406" spans="1:1" x14ac:dyDescent="0.2">
      <c r="A406" s="184" t="e">
        <f ca="1">#REF!</f>
        <v>#REF!</v>
      </c>
    </row>
    <row r="407" spans="1:1" x14ac:dyDescent="0.2">
      <c r="A407" s="184" t="e">
        <f ca="1">#REF!</f>
        <v>#REF!</v>
      </c>
    </row>
    <row r="408" spans="1:1" x14ac:dyDescent="0.2">
      <c r="A408" s="184" t="e">
        <f ca="1">#REF!</f>
        <v>#REF!</v>
      </c>
    </row>
    <row r="409" spans="1:1" x14ac:dyDescent="0.2">
      <c r="A409" s="184" t="e">
        <f ca="1">#REF!</f>
        <v>#REF!</v>
      </c>
    </row>
    <row r="410" spans="1:1" x14ac:dyDescent="0.2">
      <c r="A410" s="184" t="e">
        <f ca="1">#REF!</f>
        <v>#REF!</v>
      </c>
    </row>
    <row r="411" spans="1:1" x14ac:dyDescent="0.2">
      <c r="A411" s="184" t="e">
        <f ca="1">#REF!</f>
        <v>#REF!</v>
      </c>
    </row>
    <row r="412" spans="1:1" x14ac:dyDescent="0.2">
      <c r="A412" s="184" t="e">
        <f ca="1">#REF!</f>
        <v>#REF!</v>
      </c>
    </row>
    <row r="413" spans="1:1" x14ac:dyDescent="0.2">
      <c r="A413" s="184" t="e">
        <f ca="1">#REF!</f>
        <v>#REF!</v>
      </c>
    </row>
    <row r="414" spans="1:1" x14ac:dyDescent="0.2">
      <c r="A414" s="184" t="e">
        <f ca="1">#REF!</f>
        <v>#REF!</v>
      </c>
    </row>
    <row r="415" spans="1:1" x14ac:dyDescent="0.2">
      <c r="A415" s="184" t="e">
        <f ca="1">#REF!</f>
        <v>#REF!</v>
      </c>
    </row>
    <row r="416" spans="1:1" x14ac:dyDescent="0.2">
      <c r="A416" s="184" t="e">
        <f ca="1">#REF!</f>
        <v>#REF!</v>
      </c>
    </row>
    <row r="417" spans="1:1" x14ac:dyDescent="0.2">
      <c r="A417" s="184" t="e">
        <f ca="1">#REF!</f>
        <v>#REF!</v>
      </c>
    </row>
    <row r="418" spans="1:1" x14ac:dyDescent="0.2">
      <c r="A418" s="184" t="e">
        <f ca="1">#REF!</f>
        <v>#REF!</v>
      </c>
    </row>
    <row r="419" spans="1:1" x14ac:dyDescent="0.2">
      <c r="A419" s="184" t="e">
        <f ca="1">#REF!</f>
        <v>#REF!</v>
      </c>
    </row>
    <row r="420" spans="1:1" x14ac:dyDescent="0.2">
      <c r="A420" s="184" t="e">
        <f ca="1">#REF!</f>
        <v>#REF!</v>
      </c>
    </row>
    <row r="421" spans="1:1" x14ac:dyDescent="0.2">
      <c r="A421" s="184" t="e">
        <f ca="1">#REF!</f>
        <v>#REF!</v>
      </c>
    </row>
    <row r="422" spans="1:1" x14ac:dyDescent="0.2">
      <c r="A422" s="184" t="e">
        <f ca="1">#REF!</f>
        <v>#REF!</v>
      </c>
    </row>
    <row r="423" spans="1:1" x14ac:dyDescent="0.2">
      <c r="A423" s="184" t="e">
        <f ca="1">#REF!</f>
        <v>#REF!</v>
      </c>
    </row>
    <row r="424" spans="1:1" x14ac:dyDescent="0.2">
      <c r="A424" s="184" t="e">
        <f ca="1">#REF!</f>
        <v>#REF!</v>
      </c>
    </row>
    <row r="425" spans="1:1" x14ac:dyDescent="0.2">
      <c r="A425" s="184" t="e">
        <f ca="1">#REF!</f>
        <v>#REF!</v>
      </c>
    </row>
    <row r="426" spans="1:1" x14ac:dyDescent="0.2">
      <c r="A426" s="184" t="e">
        <f ca="1">#REF!</f>
        <v>#REF!</v>
      </c>
    </row>
    <row r="427" spans="1:1" x14ac:dyDescent="0.2">
      <c r="A427" s="184" t="e">
        <f ca="1">#REF!</f>
        <v>#REF!</v>
      </c>
    </row>
    <row r="428" spans="1:1" x14ac:dyDescent="0.2">
      <c r="A428" s="184" t="e">
        <f ca="1">#REF!</f>
        <v>#REF!</v>
      </c>
    </row>
    <row r="429" spans="1:1" x14ac:dyDescent="0.2">
      <c r="A429" s="184" t="e">
        <f ca="1">#REF!</f>
        <v>#REF!</v>
      </c>
    </row>
    <row r="430" spans="1:1" x14ac:dyDescent="0.2">
      <c r="A430" s="184" t="e">
        <f ca="1">#REF!</f>
        <v>#REF!</v>
      </c>
    </row>
    <row r="431" spans="1:1" x14ac:dyDescent="0.2">
      <c r="A431" s="184" t="e">
        <f ca="1">#REF!</f>
        <v>#REF!</v>
      </c>
    </row>
    <row r="432" spans="1:1" x14ac:dyDescent="0.2">
      <c r="A432" s="184" t="e">
        <f ca="1">#REF!</f>
        <v>#REF!</v>
      </c>
    </row>
    <row r="433" spans="1:1" x14ac:dyDescent="0.2">
      <c r="A433" s="184" t="e">
        <f ca="1">#REF!</f>
        <v>#REF!</v>
      </c>
    </row>
    <row r="434" spans="1:1" x14ac:dyDescent="0.2">
      <c r="A434" s="184" t="e">
        <f ca="1">#REF!</f>
        <v>#REF!</v>
      </c>
    </row>
    <row r="435" spans="1:1" x14ac:dyDescent="0.2">
      <c r="A435" s="184" t="e">
        <f ca="1">#REF!</f>
        <v>#REF!</v>
      </c>
    </row>
    <row r="436" spans="1:1" x14ac:dyDescent="0.2">
      <c r="A436" s="184" t="e">
        <f ca="1">#REF!</f>
        <v>#REF!</v>
      </c>
    </row>
    <row r="437" spans="1:1" x14ac:dyDescent="0.2">
      <c r="A437" s="184" t="e">
        <f ca="1">#REF!</f>
        <v>#REF!</v>
      </c>
    </row>
    <row r="438" spans="1:1" x14ac:dyDescent="0.2">
      <c r="A438" s="184" t="e">
        <f ca="1">#REF!</f>
        <v>#REF!</v>
      </c>
    </row>
    <row r="439" spans="1:1" x14ac:dyDescent="0.2">
      <c r="A439" s="184" t="e">
        <f ca="1">#REF!</f>
        <v>#REF!</v>
      </c>
    </row>
    <row r="440" spans="1:1" x14ac:dyDescent="0.2">
      <c r="A440" s="184" t="e">
        <f ca="1">#REF!</f>
        <v>#REF!</v>
      </c>
    </row>
    <row r="441" spans="1:1" x14ac:dyDescent="0.2">
      <c r="A441" s="184" t="e">
        <f ca="1">#REF!</f>
        <v>#REF!</v>
      </c>
    </row>
    <row r="442" spans="1:1" x14ac:dyDescent="0.2">
      <c r="A442" s="184" t="e">
        <f ca="1">#REF!</f>
        <v>#REF!</v>
      </c>
    </row>
    <row r="443" spans="1:1" x14ac:dyDescent="0.2">
      <c r="A443" s="184" t="e">
        <f ca="1">#REF!</f>
        <v>#REF!</v>
      </c>
    </row>
    <row r="444" spans="1:1" x14ac:dyDescent="0.2">
      <c r="A444" s="184" t="e">
        <f ca="1">#REF!</f>
        <v>#REF!</v>
      </c>
    </row>
    <row r="445" spans="1:1" x14ac:dyDescent="0.2">
      <c r="A445" s="184" t="e">
        <f ca="1">#REF!</f>
        <v>#REF!</v>
      </c>
    </row>
    <row r="446" spans="1:1" x14ac:dyDescent="0.2">
      <c r="A446" s="184" t="e">
        <f ca="1">#REF!</f>
        <v>#REF!</v>
      </c>
    </row>
    <row r="447" spans="1:1" x14ac:dyDescent="0.2">
      <c r="A447" s="184" t="e">
        <f ca="1">#REF!</f>
        <v>#REF!</v>
      </c>
    </row>
    <row r="448" spans="1:1" x14ac:dyDescent="0.2">
      <c r="A448" s="184" t="e">
        <f ca="1">#REF!</f>
        <v>#REF!</v>
      </c>
    </row>
    <row r="449" spans="1:1" x14ac:dyDescent="0.2">
      <c r="A449" s="184" t="e">
        <f ca="1">#REF!</f>
        <v>#REF!</v>
      </c>
    </row>
    <row r="450" spans="1:1" x14ac:dyDescent="0.2">
      <c r="A450" s="184" t="e">
        <f ca="1">#REF!</f>
        <v>#REF!</v>
      </c>
    </row>
    <row r="451" spans="1:1" x14ac:dyDescent="0.2">
      <c r="A451" s="184" t="e">
        <f ca="1">#REF!</f>
        <v>#REF!</v>
      </c>
    </row>
    <row r="452" spans="1:1" x14ac:dyDescent="0.2">
      <c r="A452" s="184" t="e">
        <f ca="1">#REF!</f>
        <v>#REF!</v>
      </c>
    </row>
    <row r="453" spans="1:1" x14ac:dyDescent="0.2">
      <c r="A453" s="184" t="e">
        <f ca="1">#REF!</f>
        <v>#REF!</v>
      </c>
    </row>
    <row r="454" spans="1:1" x14ac:dyDescent="0.2">
      <c r="A454" s="184" t="e">
        <f ca="1">#REF!</f>
        <v>#REF!</v>
      </c>
    </row>
    <row r="455" spans="1:1" x14ac:dyDescent="0.2">
      <c r="A455" s="184" t="e">
        <f ca="1">#REF!</f>
        <v>#REF!</v>
      </c>
    </row>
    <row r="456" spans="1:1" x14ac:dyDescent="0.2">
      <c r="A456" s="184" t="e">
        <f ca="1">#REF!</f>
        <v>#REF!</v>
      </c>
    </row>
    <row r="457" spans="1:1" x14ac:dyDescent="0.2">
      <c r="A457" s="184" t="e">
        <f ca="1">#REF!</f>
        <v>#REF!</v>
      </c>
    </row>
    <row r="458" spans="1:1" x14ac:dyDescent="0.2">
      <c r="A458" s="184" t="e">
        <f ca="1">#REF!</f>
        <v>#REF!</v>
      </c>
    </row>
    <row r="459" spans="1:1" x14ac:dyDescent="0.2">
      <c r="A459" s="184" t="e">
        <f ca="1">#REF!</f>
        <v>#REF!</v>
      </c>
    </row>
    <row r="460" spans="1:1" x14ac:dyDescent="0.2">
      <c r="A460" s="184" t="e">
        <f ca="1">#REF!</f>
        <v>#REF!</v>
      </c>
    </row>
    <row r="461" spans="1:1" x14ac:dyDescent="0.2">
      <c r="A461" s="184" t="e">
        <f ca="1">#REF!</f>
        <v>#REF!</v>
      </c>
    </row>
    <row r="462" spans="1:1" x14ac:dyDescent="0.2">
      <c r="A462" s="184" t="e">
        <f ca="1">#REF!</f>
        <v>#REF!</v>
      </c>
    </row>
    <row r="463" spans="1:1" x14ac:dyDescent="0.2">
      <c r="A463" s="184" t="e">
        <f ca="1">#REF!</f>
        <v>#REF!</v>
      </c>
    </row>
    <row r="464" spans="1:1" x14ac:dyDescent="0.2">
      <c r="A464" s="184" t="e">
        <f ca="1">#REF!</f>
        <v>#REF!</v>
      </c>
    </row>
    <row r="465" spans="1:1" x14ac:dyDescent="0.2">
      <c r="A465" s="184" t="e">
        <f ca="1">#REF!</f>
        <v>#REF!</v>
      </c>
    </row>
    <row r="466" spans="1:1" x14ac:dyDescent="0.2">
      <c r="A466" s="184" t="e">
        <f ca="1">#REF!</f>
        <v>#REF!</v>
      </c>
    </row>
    <row r="467" spans="1:1" x14ac:dyDescent="0.2">
      <c r="A467" s="184" t="e">
        <f ca="1">#REF!</f>
        <v>#REF!</v>
      </c>
    </row>
    <row r="468" spans="1:1" x14ac:dyDescent="0.2">
      <c r="A468" s="184" t="e">
        <f ca="1">#REF!</f>
        <v>#REF!</v>
      </c>
    </row>
    <row r="469" spans="1:1" x14ac:dyDescent="0.2">
      <c r="A469" s="184" t="e">
        <f ca="1">#REF!</f>
        <v>#REF!</v>
      </c>
    </row>
    <row r="470" spans="1:1" x14ac:dyDescent="0.2">
      <c r="A470" s="184" t="e">
        <f ca="1">#REF!</f>
        <v>#REF!</v>
      </c>
    </row>
    <row r="471" spans="1:1" x14ac:dyDescent="0.2">
      <c r="A471" s="184" t="e">
        <f ca="1">#REF!</f>
        <v>#REF!</v>
      </c>
    </row>
    <row r="472" spans="1:1" x14ac:dyDescent="0.2">
      <c r="A472" s="184" t="e">
        <f ca="1">#REF!</f>
        <v>#REF!</v>
      </c>
    </row>
    <row r="473" spans="1:1" x14ac:dyDescent="0.2">
      <c r="A473" s="184" t="e">
        <f ca="1">#REF!</f>
        <v>#REF!</v>
      </c>
    </row>
    <row r="474" spans="1:1" x14ac:dyDescent="0.2">
      <c r="A474" s="184" t="e">
        <f ca="1">#REF!</f>
        <v>#REF!</v>
      </c>
    </row>
    <row r="475" spans="1:1" x14ac:dyDescent="0.2">
      <c r="A475" s="184" t="e">
        <f ca="1">#REF!</f>
        <v>#REF!</v>
      </c>
    </row>
    <row r="476" spans="1:1" x14ac:dyDescent="0.2">
      <c r="A476" s="184" t="e">
        <f ca="1">#REF!</f>
        <v>#REF!</v>
      </c>
    </row>
    <row r="477" spans="1:1" x14ac:dyDescent="0.2">
      <c r="A477" s="184" t="e">
        <f ca="1">#REF!</f>
        <v>#REF!</v>
      </c>
    </row>
    <row r="478" spans="1:1" x14ac:dyDescent="0.2">
      <c r="A478" s="184" t="e">
        <f ca="1">#REF!</f>
        <v>#REF!</v>
      </c>
    </row>
    <row r="479" spans="1:1" x14ac:dyDescent="0.2">
      <c r="A479" s="184" t="e">
        <f ca="1">#REF!</f>
        <v>#REF!</v>
      </c>
    </row>
    <row r="480" spans="1:1" x14ac:dyDescent="0.2">
      <c r="A480" s="184" t="e">
        <f ca="1">#REF!</f>
        <v>#REF!</v>
      </c>
    </row>
    <row r="481" spans="1:1" x14ac:dyDescent="0.2">
      <c r="A481" s="184" t="e">
        <f ca="1">#REF!</f>
        <v>#REF!</v>
      </c>
    </row>
    <row r="482" spans="1:1" x14ac:dyDescent="0.2">
      <c r="A482" s="184" t="e">
        <f ca="1">#REF!</f>
        <v>#REF!</v>
      </c>
    </row>
    <row r="483" spans="1:1" x14ac:dyDescent="0.2">
      <c r="A483" s="184" t="e">
        <f ca="1">#REF!</f>
        <v>#REF!</v>
      </c>
    </row>
    <row r="484" spans="1:1" x14ac:dyDescent="0.2">
      <c r="A484" s="184" t="e">
        <f ca="1">#REF!</f>
        <v>#REF!</v>
      </c>
    </row>
    <row r="485" spans="1:1" x14ac:dyDescent="0.2">
      <c r="A485" s="184" t="e">
        <f ca="1">#REF!</f>
        <v>#REF!</v>
      </c>
    </row>
    <row r="486" spans="1:1" x14ac:dyDescent="0.2">
      <c r="A486" s="184" t="e">
        <f ca="1">#REF!</f>
        <v>#REF!</v>
      </c>
    </row>
    <row r="487" spans="1:1" x14ac:dyDescent="0.2">
      <c r="A487" s="184" t="e">
        <f ca="1">#REF!</f>
        <v>#REF!</v>
      </c>
    </row>
    <row r="488" spans="1:1" x14ac:dyDescent="0.2">
      <c r="A488" s="184" t="e">
        <f ca="1">#REF!</f>
        <v>#REF!</v>
      </c>
    </row>
    <row r="489" spans="1:1" x14ac:dyDescent="0.2">
      <c r="A489" s="184" t="e">
        <f ca="1">#REF!</f>
        <v>#REF!</v>
      </c>
    </row>
    <row r="490" spans="1:1" x14ac:dyDescent="0.2">
      <c r="A490" s="184" t="e">
        <f ca="1">#REF!</f>
        <v>#REF!</v>
      </c>
    </row>
    <row r="491" spans="1:1" x14ac:dyDescent="0.2">
      <c r="A491" s="184" t="e">
        <f ca="1">#REF!</f>
        <v>#REF!</v>
      </c>
    </row>
    <row r="492" spans="1:1" x14ac:dyDescent="0.2">
      <c r="A492" s="184" t="e">
        <f ca="1">#REF!</f>
        <v>#REF!</v>
      </c>
    </row>
    <row r="493" spans="1:1" x14ac:dyDescent="0.2">
      <c r="A493" s="184" t="e">
        <f ca="1">#REF!</f>
        <v>#REF!</v>
      </c>
    </row>
    <row r="494" spans="1:1" x14ac:dyDescent="0.2">
      <c r="A494" s="184" t="e">
        <f ca="1">#REF!</f>
        <v>#REF!</v>
      </c>
    </row>
    <row r="495" spans="1:1" x14ac:dyDescent="0.2">
      <c r="A495" s="184" t="e">
        <f ca="1">#REF!</f>
        <v>#REF!</v>
      </c>
    </row>
    <row r="496" spans="1:1" x14ac:dyDescent="0.2">
      <c r="A496" s="184" t="e">
        <f ca="1">#REF!</f>
        <v>#REF!</v>
      </c>
    </row>
    <row r="497" spans="1:1" x14ac:dyDescent="0.2">
      <c r="A497" s="184" t="e">
        <f ca="1">#REF!</f>
        <v>#REF!</v>
      </c>
    </row>
    <row r="498" spans="1:1" x14ac:dyDescent="0.2">
      <c r="A498" s="184" t="e">
        <f ca="1">#REF!</f>
        <v>#REF!</v>
      </c>
    </row>
    <row r="499" spans="1:1" x14ac:dyDescent="0.2">
      <c r="A499" s="184" t="e">
        <f ca="1">#REF!</f>
        <v>#REF!</v>
      </c>
    </row>
    <row r="500" spans="1:1" x14ac:dyDescent="0.2">
      <c r="A500" s="184" t="e">
        <f ca="1">#REF!</f>
        <v>#REF!</v>
      </c>
    </row>
    <row r="501" spans="1:1" x14ac:dyDescent="0.2">
      <c r="A501" s="184" t="e">
        <f ca="1">#REF!</f>
        <v>#REF!</v>
      </c>
    </row>
    <row r="502" spans="1:1" x14ac:dyDescent="0.2">
      <c r="A502" s="184" t="e">
        <f ca="1">#REF!</f>
        <v>#REF!</v>
      </c>
    </row>
    <row r="503" spans="1:1" x14ac:dyDescent="0.2">
      <c r="A503" s="184" t="e">
        <f ca="1">#REF!</f>
        <v>#REF!</v>
      </c>
    </row>
    <row r="504" spans="1:1" x14ac:dyDescent="0.2">
      <c r="A504" s="184" t="e">
        <f ca="1">#REF!</f>
        <v>#REF!</v>
      </c>
    </row>
    <row r="505" spans="1:1" x14ac:dyDescent="0.2">
      <c r="A505" s="184" t="e">
        <f ca="1">#REF!</f>
        <v>#REF!</v>
      </c>
    </row>
    <row r="506" spans="1:1" x14ac:dyDescent="0.2">
      <c r="A506" s="184" t="e">
        <f ca="1">#REF!</f>
        <v>#REF!</v>
      </c>
    </row>
    <row r="507" spans="1:1" x14ac:dyDescent="0.2">
      <c r="A507" s="184" t="e">
        <f ca="1">#REF!</f>
        <v>#REF!</v>
      </c>
    </row>
    <row r="508" spans="1:1" x14ac:dyDescent="0.2">
      <c r="A508" s="184" t="e">
        <f ca="1">#REF!</f>
        <v>#REF!</v>
      </c>
    </row>
    <row r="509" spans="1:1" x14ac:dyDescent="0.2">
      <c r="A509" s="184" t="e">
        <f ca="1">#REF!</f>
        <v>#REF!</v>
      </c>
    </row>
    <row r="510" spans="1:1" x14ac:dyDescent="0.2">
      <c r="A510" s="184" t="e">
        <f ca="1">#REF!</f>
        <v>#REF!</v>
      </c>
    </row>
    <row r="511" spans="1:1" x14ac:dyDescent="0.2">
      <c r="A511" s="184" t="e">
        <f ca="1">#REF!</f>
        <v>#REF!</v>
      </c>
    </row>
    <row r="512" spans="1:1" x14ac:dyDescent="0.2">
      <c r="A512" s="184" t="e">
        <f ca="1">#REF!</f>
        <v>#REF!</v>
      </c>
    </row>
    <row r="513" spans="1:1" x14ac:dyDescent="0.2">
      <c r="A513" s="184" t="e">
        <f ca="1">#REF!</f>
        <v>#REF!</v>
      </c>
    </row>
    <row r="514" spans="1:1" x14ac:dyDescent="0.2">
      <c r="A514" s="184" t="e">
        <f ca="1">#REF!</f>
        <v>#REF!</v>
      </c>
    </row>
    <row r="515" spans="1:1" x14ac:dyDescent="0.2">
      <c r="A515" s="184" t="e">
        <f ca="1">#REF!</f>
        <v>#REF!</v>
      </c>
    </row>
    <row r="516" spans="1:1" x14ac:dyDescent="0.2">
      <c r="A516" s="184" t="e">
        <f ca="1">#REF!</f>
        <v>#REF!</v>
      </c>
    </row>
    <row r="517" spans="1:1" x14ac:dyDescent="0.2">
      <c r="A517" s="184" t="e">
        <f ca="1">#REF!</f>
        <v>#REF!</v>
      </c>
    </row>
    <row r="518" spans="1:1" x14ac:dyDescent="0.2">
      <c r="A518" s="184" t="e">
        <f ca="1">#REF!</f>
        <v>#REF!</v>
      </c>
    </row>
    <row r="519" spans="1:1" x14ac:dyDescent="0.2">
      <c r="A519" s="184" t="e">
        <f ca="1">#REF!</f>
        <v>#REF!</v>
      </c>
    </row>
    <row r="520" spans="1:1" x14ac:dyDescent="0.2">
      <c r="A520" s="184" t="e">
        <f ca="1">#REF!</f>
        <v>#REF!</v>
      </c>
    </row>
    <row r="521" spans="1:1" x14ac:dyDescent="0.2">
      <c r="A521" s="184" t="e">
        <f ca="1">#REF!</f>
        <v>#REF!</v>
      </c>
    </row>
    <row r="522" spans="1:1" x14ac:dyDescent="0.2">
      <c r="A522" s="184" t="e">
        <f ca="1">#REF!</f>
        <v>#REF!</v>
      </c>
    </row>
    <row r="523" spans="1:1" x14ac:dyDescent="0.2">
      <c r="A523" s="184" t="e">
        <f ca="1">#REF!</f>
        <v>#REF!</v>
      </c>
    </row>
    <row r="524" spans="1:1" x14ac:dyDescent="0.2">
      <c r="A524" s="184" t="e">
        <f ca="1">#REF!</f>
        <v>#REF!</v>
      </c>
    </row>
    <row r="525" spans="1:1" x14ac:dyDescent="0.2">
      <c r="A525" s="184" t="e">
        <f ca="1">#REF!</f>
        <v>#REF!</v>
      </c>
    </row>
    <row r="526" spans="1:1" x14ac:dyDescent="0.2">
      <c r="A526" s="184" t="e">
        <f ca="1">#REF!</f>
        <v>#REF!</v>
      </c>
    </row>
    <row r="527" spans="1:1" x14ac:dyDescent="0.2">
      <c r="A527" s="184" t="e">
        <f ca="1">#REF!</f>
        <v>#REF!</v>
      </c>
    </row>
    <row r="528" spans="1:1" x14ac:dyDescent="0.2">
      <c r="A528" s="184" t="e">
        <f ca="1">#REF!</f>
        <v>#REF!</v>
      </c>
    </row>
    <row r="529" spans="1:1" x14ac:dyDescent="0.2">
      <c r="A529" s="184" t="e">
        <f ca="1">#REF!</f>
        <v>#REF!</v>
      </c>
    </row>
    <row r="530" spans="1:1" x14ac:dyDescent="0.2">
      <c r="A530" s="184" t="e">
        <f ca="1">#REF!</f>
        <v>#REF!</v>
      </c>
    </row>
  </sheetData>
  <mergeCells count="6">
    <mergeCell ref="AZ4:BE4"/>
    <mergeCell ref="B4:K4"/>
    <mergeCell ref="M4:R4"/>
    <mergeCell ref="AH4:AQ4"/>
    <mergeCell ref="AS4:AX4"/>
    <mergeCell ref="T4:Y4"/>
  </mergeCells>
  <phoneticPr fontId="51" type="noConversion"/>
  <printOptions gridLinesSet="0"/>
  <pageMargins left="0.75" right="0.75" top="1" bottom="1" header="0.5" footer="0.5"/>
  <pageSetup paperSize="5" scale="22" fitToHeight="2" orientation="landscape" horizontalDpi="4294967292" r:id="rId1"/>
  <headerFooter alignWithMargins="0">
    <oddFooter>&amp;L&amp;BEnron Confidential&amp;B&amp;C&amp;A&amp;RPage &amp;P</oddFooter>
  </headerFooter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 codeName="Sheet12"/>
  <dimension ref="A1:Y128"/>
  <sheetViews>
    <sheetView showGridLines="0" zoomScale="75" workbookViewId="0">
      <selection sqref="A1:IV65536"/>
    </sheetView>
  </sheetViews>
  <sheetFormatPr defaultRowHeight="13.5" customHeight="1" x14ac:dyDescent="0.2"/>
  <cols>
    <col min="1" max="1" width="10.88671875" customWidth="1"/>
    <col min="2" max="2" width="7" hidden="1" customWidth="1"/>
    <col min="3" max="3" width="7.5546875" hidden="1" customWidth="1"/>
    <col min="4" max="4" width="7.88671875" hidden="1" customWidth="1"/>
    <col min="5" max="6" width="7.5546875" hidden="1" customWidth="1"/>
    <col min="7" max="7" width="6.6640625" hidden="1" customWidth="1"/>
    <col min="8" max="8" width="8.5546875" hidden="1" customWidth="1"/>
    <col min="9" max="9" width="6" hidden="1" customWidth="1"/>
    <col min="10" max="10" width="6.5546875" hidden="1" customWidth="1"/>
    <col min="11" max="13" width="5.5546875" hidden="1" customWidth="1"/>
    <col min="14" max="14" width="8.5546875" hidden="1" customWidth="1"/>
    <col min="15" max="15" width="5.5546875" bestFit="1" customWidth="1"/>
    <col min="16" max="16" width="10.88671875" customWidth="1"/>
    <col min="17" max="17" width="8.109375" customWidth="1"/>
    <col min="18" max="18" width="8" customWidth="1"/>
    <col min="19" max="19" width="11.33203125" customWidth="1"/>
    <col min="20" max="20" width="7.44140625" customWidth="1"/>
    <col min="21" max="21" width="9.5546875" customWidth="1"/>
    <col min="22" max="22" width="9.44140625" bestFit="1" customWidth="1"/>
    <col min="23" max="23" width="9.5546875" customWidth="1"/>
    <col min="24" max="24" width="11.5546875" bestFit="1" customWidth="1"/>
    <col min="25" max="25" width="9.33203125" customWidth="1"/>
  </cols>
  <sheetData>
    <row r="1" spans="1:25" ht="13.5" customHeight="1" x14ac:dyDescent="0.2">
      <c r="A1" s="40" t="s">
        <v>68</v>
      </c>
    </row>
    <row r="2" spans="1:25" ht="13.5" customHeight="1" x14ac:dyDescent="0.2">
      <c r="A2" s="193" t="s">
        <v>69</v>
      </c>
    </row>
    <row r="3" spans="1:25" ht="13.5" customHeight="1" x14ac:dyDescent="0.2">
      <c r="A3" s="220">
        <f>+Wti!A5</f>
        <v>37014</v>
      </c>
      <c r="T3">
        <f>V3/5.826</f>
        <v>-7.7866286079999742</v>
      </c>
      <c r="V3" s="203">
        <f>+V8+U8+T8+Q8+P8</f>
        <v>-45.364898270207846</v>
      </c>
      <c r="W3" s="203"/>
      <c r="X3" s="203"/>
    </row>
    <row r="4" spans="1:25" ht="13.5" customHeight="1" thickBot="1" x14ac:dyDescent="0.25"/>
    <row r="5" spans="1:25" ht="13.5" customHeight="1" thickBot="1" x14ac:dyDescent="0.25">
      <c r="B5" s="194"/>
      <c r="C5" s="195"/>
      <c r="D5" s="195"/>
      <c r="E5" s="195"/>
      <c r="F5" s="195"/>
      <c r="G5" s="195"/>
      <c r="H5" s="195"/>
      <c r="I5" s="195"/>
      <c r="J5" s="195"/>
      <c r="K5" s="195"/>
      <c r="L5" s="195"/>
      <c r="M5" s="195"/>
      <c r="N5" s="196"/>
      <c r="O5" s="40"/>
      <c r="P5" s="194" t="s">
        <v>28</v>
      </c>
      <c r="Q5" s="195"/>
      <c r="R5" s="195"/>
      <c r="S5" s="195"/>
      <c r="T5" s="195"/>
      <c r="U5" s="195"/>
      <c r="V5" s="195"/>
      <c r="W5" s="195"/>
      <c r="X5" s="195"/>
      <c r="Y5" s="196"/>
    </row>
    <row r="6" spans="1:25" ht="13.5" customHeight="1" thickBot="1" x14ac:dyDescent="0.25">
      <c r="B6" s="199"/>
      <c r="C6" s="200"/>
      <c r="D6" s="200"/>
      <c r="E6" s="200"/>
      <c r="F6" s="200"/>
      <c r="G6" s="200"/>
      <c r="H6" s="213"/>
      <c r="I6" s="194"/>
      <c r="J6" s="195"/>
      <c r="K6" s="195"/>
      <c r="L6" s="195"/>
      <c r="M6" s="196"/>
      <c r="N6" s="213"/>
      <c r="O6" s="40"/>
      <c r="P6" s="206"/>
      <c r="Q6" s="207" t="s">
        <v>70</v>
      </c>
      <c r="R6" s="194" t="s">
        <v>35</v>
      </c>
      <c r="S6" s="196"/>
      <c r="T6" s="42"/>
      <c r="U6" s="207" t="s">
        <v>71</v>
      </c>
      <c r="V6" s="229"/>
      <c r="W6" s="229" t="s">
        <v>1</v>
      </c>
      <c r="X6" s="229" t="s">
        <v>189</v>
      </c>
      <c r="Y6" s="217"/>
    </row>
    <row r="7" spans="1:25" ht="13.5" customHeight="1" thickBot="1" x14ac:dyDescent="0.25">
      <c r="B7" s="201"/>
      <c r="C7" s="202"/>
      <c r="D7" s="202"/>
      <c r="E7" s="202"/>
      <c r="F7" s="202"/>
      <c r="G7" s="202"/>
      <c r="H7" s="214"/>
      <c r="I7" s="201"/>
      <c r="J7" s="202"/>
      <c r="K7" s="202"/>
      <c r="L7" s="202"/>
      <c r="M7" s="219"/>
      <c r="N7" s="214"/>
      <c r="O7" s="40"/>
      <c r="P7" s="201" t="s">
        <v>5</v>
      </c>
      <c r="Q7" s="202" t="s">
        <v>6</v>
      </c>
      <c r="R7" s="208" t="s">
        <v>5</v>
      </c>
      <c r="S7" s="209" t="s">
        <v>12</v>
      </c>
      <c r="T7" s="202" t="s">
        <v>15</v>
      </c>
      <c r="U7" s="202" t="s">
        <v>13</v>
      </c>
      <c r="V7" s="230" t="s">
        <v>11</v>
      </c>
      <c r="W7" s="230"/>
      <c r="X7" s="230" t="s">
        <v>196</v>
      </c>
      <c r="Y7" s="218" t="s">
        <v>16</v>
      </c>
    </row>
    <row r="8" spans="1:25" ht="13.5" customHeight="1" thickBot="1" x14ac:dyDescent="0.25">
      <c r="A8" s="198" t="s">
        <v>43</v>
      </c>
      <c r="B8" s="205"/>
      <c r="C8" s="205"/>
      <c r="D8" s="205"/>
      <c r="E8" s="221"/>
      <c r="F8" s="205"/>
      <c r="G8" s="205"/>
      <c r="H8" s="215"/>
      <c r="I8" s="205"/>
      <c r="J8" s="205"/>
      <c r="K8" s="205"/>
      <c r="L8" s="205"/>
      <c r="M8" s="216"/>
      <c r="N8" s="215"/>
      <c r="O8" s="204"/>
      <c r="P8" s="205">
        <f t="shared" ref="P8:Y8" si="0">+P128</f>
        <v>-293.96364785251183</v>
      </c>
      <c r="Q8" s="205">
        <f t="shared" si="0"/>
        <v>253.12155866329198</v>
      </c>
      <c r="R8" s="205">
        <f t="shared" si="0"/>
        <v>0</v>
      </c>
      <c r="S8" s="205">
        <f t="shared" si="0"/>
        <v>0</v>
      </c>
      <c r="T8" s="205">
        <f t="shared" si="0"/>
        <v>0</v>
      </c>
      <c r="U8" s="205">
        <f t="shared" si="0"/>
        <v>-3.1245690809880031</v>
      </c>
      <c r="V8" s="205">
        <f t="shared" si="0"/>
        <v>-1.3982399999999984</v>
      </c>
      <c r="W8" s="205">
        <f t="shared" si="0"/>
        <v>29.330674139975397</v>
      </c>
      <c r="X8" s="205"/>
      <c r="Y8" s="216">
        <f t="shared" si="0"/>
        <v>-16.034224130232548</v>
      </c>
    </row>
    <row r="9" spans="1:25" ht="13.5" customHeight="1" x14ac:dyDescent="0.2">
      <c r="B9" s="197"/>
      <c r="C9" s="204"/>
      <c r="D9" s="197"/>
      <c r="E9" s="197"/>
      <c r="F9" s="197"/>
      <c r="G9" s="197"/>
      <c r="H9" s="197"/>
      <c r="I9" s="197"/>
      <c r="J9" s="197"/>
      <c r="K9" s="197"/>
      <c r="L9" s="197"/>
      <c r="M9" s="197"/>
      <c r="N9" s="197"/>
    </row>
    <row r="10" spans="1:25" ht="13.5" customHeight="1" x14ac:dyDescent="0.2">
      <c r="A10" s="188">
        <f>Wti!A23</f>
        <v>37012</v>
      </c>
      <c r="B10" s="435"/>
      <c r="C10" s="435"/>
      <c r="D10" s="435"/>
      <c r="E10" s="435"/>
      <c r="F10" s="435"/>
      <c r="G10" s="435"/>
      <c r="H10" s="204"/>
      <c r="I10" s="435"/>
      <c r="J10" s="435"/>
      <c r="K10" s="435"/>
      <c r="L10" s="435"/>
      <c r="M10" s="435"/>
      <c r="N10" s="435"/>
      <c r="O10" s="203"/>
      <c r="P10" s="203">
        <f>5.826*Wti!I23/1000</f>
        <v>0</v>
      </c>
      <c r="Q10" s="203">
        <f>5.826*Wti!K23/1000</f>
        <v>0</v>
      </c>
      <c r="R10" s="203"/>
      <c r="S10" s="203"/>
      <c r="T10" s="203">
        <f>5.826*Wti!M23/1000</f>
        <v>0</v>
      </c>
      <c r="U10" s="203">
        <f>5.826*Wti!L23/1000</f>
        <v>0</v>
      </c>
      <c r="V10" s="203">
        <f>5.826*Wti!J23/1000</f>
        <v>0</v>
      </c>
      <c r="W10" s="203">
        <f>5.826*Wti!G23/1000</f>
        <v>0</v>
      </c>
      <c r="X10" s="203">
        <f>(Wti!P23+Wti!R23)/1000*5.826</f>
        <v>0</v>
      </c>
      <c r="Y10" s="203">
        <f t="shared" ref="Y10:Y59" si="1">SUM(P10:X10)</f>
        <v>0</v>
      </c>
    </row>
    <row r="11" spans="1:25" ht="13.5" customHeight="1" x14ac:dyDescent="0.2">
      <c r="A11" s="188">
        <f>Wti!A24</f>
        <v>37043</v>
      </c>
      <c r="B11" s="435"/>
      <c r="C11" s="435"/>
      <c r="D11" s="435"/>
      <c r="E11" s="435"/>
      <c r="F11" s="435"/>
      <c r="G11" s="435"/>
      <c r="H11" s="204"/>
      <c r="I11" s="435"/>
      <c r="J11" s="435"/>
      <c r="K11" s="435"/>
      <c r="L11" s="435"/>
      <c r="M11" s="435"/>
      <c r="N11" s="435"/>
      <c r="O11" s="203"/>
      <c r="P11" s="203">
        <f>5.826*Wti!I24/1000</f>
        <v>-29.936220798187193</v>
      </c>
      <c r="Q11" s="203">
        <f>5.826*Wti!K24/1000</f>
        <v>6.5219966481918004</v>
      </c>
      <c r="R11" s="203"/>
      <c r="S11" s="203"/>
      <c r="T11" s="203">
        <f>5.826*Wti!M24/1000</f>
        <v>0</v>
      </c>
      <c r="U11" s="203">
        <f>5.826*Wti!L24/1000</f>
        <v>-15.866873482718999</v>
      </c>
      <c r="V11" s="203">
        <f>5.826*Wti!J24/1000</f>
        <v>39.238109999999999</v>
      </c>
      <c r="W11" s="203">
        <f>5.826*Wti!G24/1000</f>
        <v>-0.16628351890199994</v>
      </c>
      <c r="X11" s="203">
        <f>(Wti!P24+Wti!R24)/1000*5.826</f>
        <v>0</v>
      </c>
      <c r="Y11" s="203">
        <f t="shared" si="1"/>
        <v>-0.20927115161639293</v>
      </c>
    </row>
    <row r="12" spans="1:25" ht="13.5" customHeight="1" x14ac:dyDescent="0.2">
      <c r="A12" s="188">
        <f>Wti!A25</f>
        <v>37073</v>
      </c>
      <c r="B12" s="435"/>
      <c r="C12" s="435"/>
      <c r="D12" s="435"/>
      <c r="E12" s="435"/>
      <c r="F12" s="435"/>
      <c r="G12" s="435"/>
      <c r="H12" s="204"/>
      <c r="I12" s="435"/>
      <c r="J12" s="435"/>
      <c r="K12" s="435"/>
      <c r="L12" s="435"/>
      <c r="M12" s="435"/>
      <c r="N12" s="435"/>
      <c r="O12" s="203"/>
      <c r="P12" s="203">
        <f>5.826*Wti!I25/1000</f>
        <v>-23.242433202016798</v>
      </c>
      <c r="Q12" s="203">
        <f>5.826*Wti!K25/1000</f>
        <v>1.5761603066334</v>
      </c>
      <c r="R12" s="203"/>
      <c r="S12" s="203"/>
      <c r="T12" s="203">
        <f>5.826*Wti!M25/1000</f>
        <v>0</v>
      </c>
      <c r="U12" s="203">
        <f>5.826*Wti!L25/1000</f>
        <v>4.1235232498973993</v>
      </c>
      <c r="V12" s="203">
        <f>5.826*Wti!J25/1000</f>
        <v>18.008165999999996</v>
      </c>
      <c r="W12" s="203">
        <f>5.826*Wti!G25/1000</f>
        <v>0.19356035336160002</v>
      </c>
      <c r="X12" s="203">
        <f>(Wti!P25+Wti!R25)/1000*5.826</f>
        <v>0</v>
      </c>
      <c r="Y12" s="203">
        <f t="shared" si="1"/>
        <v>0.65897670787559803</v>
      </c>
    </row>
    <row r="13" spans="1:25" ht="13.5" customHeight="1" x14ac:dyDescent="0.2">
      <c r="A13" s="188">
        <f>Wti!A26</f>
        <v>37104</v>
      </c>
      <c r="B13" s="435"/>
      <c r="C13" s="435"/>
      <c r="D13" s="435"/>
      <c r="E13" s="435"/>
      <c r="F13" s="435"/>
      <c r="G13" s="435"/>
      <c r="H13" s="204"/>
      <c r="I13" s="435"/>
      <c r="J13" s="435"/>
      <c r="K13" s="435"/>
      <c r="L13" s="435"/>
      <c r="M13" s="435"/>
      <c r="N13" s="435"/>
      <c r="O13" s="203"/>
      <c r="P13" s="203">
        <f>5.826*Wti!I26/1000</f>
        <v>-5.3741395624776001</v>
      </c>
      <c r="Q13" s="203">
        <f>5.826*Wti!K26/1000</f>
        <v>1.8782999414280006</v>
      </c>
      <c r="R13" s="203"/>
      <c r="S13" s="203"/>
      <c r="T13" s="203">
        <f>5.826*Wti!M26/1000</f>
        <v>0</v>
      </c>
      <c r="U13" s="203">
        <f>5.826*Wti!L26/1000</f>
        <v>4.849104109362</v>
      </c>
      <c r="V13" s="203">
        <f>5.826*Wti!J26/1000</f>
        <v>-1.6487579999999997</v>
      </c>
      <c r="W13" s="203">
        <f>5.826*Wti!G26/1000</f>
        <v>0.13397524830480001</v>
      </c>
      <c r="X13" s="203">
        <f>(Wti!P26+Wti!R26)/1000*5.826</f>
        <v>0</v>
      </c>
      <c r="Y13" s="203">
        <f t="shared" si="1"/>
        <v>-0.16151826338279918</v>
      </c>
    </row>
    <row r="14" spans="1:25" ht="13.5" customHeight="1" x14ac:dyDescent="0.2">
      <c r="A14" s="188">
        <f>Wti!A27</f>
        <v>37135</v>
      </c>
      <c r="B14" s="435"/>
      <c r="C14" s="435"/>
      <c r="D14" s="435"/>
      <c r="E14" s="435"/>
      <c r="F14" s="435"/>
      <c r="G14" s="435"/>
      <c r="H14" s="204"/>
      <c r="I14" s="435"/>
      <c r="J14" s="435"/>
      <c r="K14" s="435"/>
      <c r="L14" s="435"/>
      <c r="M14" s="435"/>
      <c r="N14" s="435"/>
      <c r="O14" s="203"/>
      <c r="P14" s="203">
        <f>5.826*Wti!I27/1000</f>
        <v>-6.4349321246729989</v>
      </c>
      <c r="Q14" s="203">
        <f>5.826*Wti!K27/1000</f>
        <v>6.1573442378897987</v>
      </c>
      <c r="R14" s="203"/>
      <c r="S14" s="203"/>
      <c r="T14" s="203">
        <f>5.826*Wti!M27/1000</f>
        <v>0</v>
      </c>
      <c r="U14" s="203">
        <f>5.826*Wti!L27/1000</f>
        <v>1.3318260131291997</v>
      </c>
      <c r="V14" s="203">
        <f>5.826*Wti!J27/1000</f>
        <v>-1.817712</v>
      </c>
      <c r="W14" s="203">
        <f>5.826*Wti!G27/1000</f>
        <v>-0.20554845471899999</v>
      </c>
      <c r="X14" s="203">
        <f>(Wti!P27+Wti!R27)/1000*5.826</f>
        <v>0</v>
      </c>
      <c r="Y14" s="203">
        <f t="shared" si="1"/>
        <v>-0.96902232837300051</v>
      </c>
    </row>
    <row r="15" spans="1:25" ht="13.5" customHeight="1" x14ac:dyDescent="0.2">
      <c r="A15" s="188">
        <f>Wti!A28</f>
        <v>37165</v>
      </c>
      <c r="B15" s="435"/>
      <c r="C15" s="435"/>
      <c r="D15" s="435"/>
      <c r="E15" s="435"/>
      <c r="F15" s="435"/>
      <c r="G15" s="435"/>
      <c r="H15" s="204"/>
      <c r="I15" s="435"/>
      <c r="J15" s="435"/>
      <c r="K15" s="435"/>
      <c r="L15" s="435"/>
      <c r="M15" s="435"/>
      <c r="N15" s="435"/>
      <c r="O15" s="203"/>
      <c r="P15" s="203">
        <f>5.826*Wti!I28/1000</f>
        <v>-9.1573843813463984</v>
      </c>
      <c r="Q15" s="203">
        <f>5.826*Wti!K28/1000</f>
        <v>7.3397236658765994</v>
      </c>
      <c r="R15" s="203"/>
      <c r="S15" s="203"/>
      <c r="T15" s="203">
        <f>5.826*Wti!M28/1000</f>
        <v>0</v>
      </c>
      <c r="U15" s="203">
        <f>5.826*Wti!L28/1000</f>
        <v>0.56650880647500002</v>
      </c>
      <c r="V15" s="203">
        <f>5.826*Wti!J28/1000</f>
        <v>2.3478779999999997</v>
      </c>
      <c r="W15" s="203">
        <f>5.826*Wti!G28/1000</f>
        <v>-0.1421663631084</v>
      </c>
      <c r="X15" s="203">
        <f>(Wti!P28+Wti!R28)/1000*5.826</f>
        <v>0</v>
      </c>
      <c r="Y15" s="203">
        <f t="shared" si="1"/>
        <v>0.95455972789680055</v>
      </c>
    </row>
    <row r="16" spans="1:25" ht="13.5" customHeight="1" x14ac:dyDescent="0.2">
      <c r="A16" s="188">
        <f>Wti!A29</f>
        <v>37196</v>
      </c>
      <c r="B16" s="435"/>
      <c r="C16" s="435"/>
      <c r="D16" s="435"/>
      <c r="E16" s="435"/>
      <c r="F16" s="435"/>
      <c r="G16" s="435"/>
      <c r="H16" s="204"/>
      <c r="I16" s="435"/>
      <c r="J16" s="435"/>
      <c r="K16" s="435"/>
      <c r="L16" s="435"/>
      <c r="M16" s="435"/>
      <c r="N16" s="435"/>
      <c r="O16" s="203"/>
      <c r="P16" s="203">
        <f>5.826*Wti!I29/1000</f>
        <v>0.80340937974060078</v>
      </c>
      <c r="Q16" s="203">
        <f>5.826*Wti!K29/1000</f>
        <v>7.9572859958255995</v>
      </c>
      <c r="R16" s="203"/>
      <c r="S16" s="203"/>
      <c r="T16" s="203">
        <f>5.826*Wti!M29/1000</f>
        <v>0</v>
      </c>
      <c r="U16" s="203">
        <f>5.826*Wti!L29/1000</f>
        <v>0.68195386577999983</v>
      </c>
      <c r="V16" s="203">
        <f>5.826*Wti!J29/1000</f>
        <v>-9.4264679999999981</v>
      </c>
      <c r="W16" s="203">
        <f>5.826*Wti!G29/1000</f>
        <v>-1.02837452568E-2</v>
      </c>
      <c r="X16" s="203">
        <f>(Wti!P29+Wti!R29)/1000*5.826</f>
        <v>0</v>
      </c>
      <c r="Y16" s="203">
        <f t="shared" si="1"/>
        <v>5.8974960894030235E-3</v>
      </c>
    </row>
    <row r="17" spans="1:25" ht="13.5" customHeight="1" x14ac:dyDescent="0.2">
      <c r="A17" s="188">
        <f>Wti!A30</f>
        <v>37226</v>
      </c>
      <c r="B17" s="435"/>
      <c r="C17" s="435"/>
      <c r="D17" s="435"/>
      <c r="E17" s="435"/>
      <c r="F17" s="435"/>
      <c r="G17" s="435"/>
      <c r="H17" s="204"/>
      <c r="I17" s="435"/>
      <c r="J17" s="435"/>
      <c r="K17" s="435"/>
      <c r="L17" s="435"/>
      <c r="M17" s="435"/>
      <c r="N17" s="435"/>
      <c r="O17" s="203"/>
      <c r="P17" s="203">
        <f>5.826*Wti!I30/1000</f>
        <v>-8.6037637361339989</v>
      </c>
      <c r="Q17" s="203">
        <f>5.826*Wti!K30/1000</f>
        <v>7.7660822670378007</v>
      </c>
      <c r="R17" s="203"/>
      <c r="S17" s="203"/>
      <c r="T17" s="203">
        <f>5.826*Wti!M30/1000</f>
        <v>0</v>
      </c>
      <c r="U17" s="203">
        <f>5.826*Wti!L30/1000</f>
        <v>8.6483035702199992E-2</v>
      </c>
      <c r="V17" s="203">
        <f>5.826*Wti!J30/1000</f>
        <v>-5.8026960000000001</v>
      </c>
      <c r="W17" s="203">
        <f>5.826*Wti!G30/1000</f>
        <v>-0.10188845018460001</v>
      </c>
      <c r="X17" s="203">
        <f>(Wti!P30+Wti!R30)/1000*5.826</f>
        <v>0</v>
      </c>
      <c r="Y17" s="203">
        <f t="shared" si="1"/>
        <v>-6.6557828835785982</v>
      </c>
    </row>
    <row r="18" spans="1:25" ht="13.5" customHeight="1" x14ac:dyDescent="0.2">
      <c r="A18" s="188">
        <f>Wti!A31</f>
        <v>37257</v>
      </c>
      <c r="B18" s="435"/>
      <c r="C18" s="435"/>
      <c r="D18" s="435"/>
      <c r="E18" s="435"/>
      <c r="F18" s="435"/>
      <c r="G18" s="435"/>
      <c r="H18" s="204"/>
      <c r="I18" s="435"/>
      <c r="J18" s="435"/>
      <c r="K18" s="435"/>
      <c r="L18" s="435"/>
      <c r="M18" s="435"/>
      <c r="N18" s="435"/>
      <c r="O18" s="203"/>
      <c r="P18" s="203">
        <f>5.826*Wti!I31/1000</f>
        <v>12.446726986904398</v>
      </c>
      <c r="Q18" s="203">
        <f>5.826*Wti!K31/1000</f>
        <v>9.8182372569755998</v>
      </c>
      <c r="R18" s="203"/>
      <c r="S18" s="203"/>
      <c r="T18" s="203">
        <f>5.826*Wti!M31/1000</f>
        <v>0</v>
      </c>
      <c r="U18" s="203">
        <f>5.826*Wti!L31/1000</f>
        <v>0.84454009613579994</v>
      </c>
      <c r="V18" s="203">
        <f>5.826*Wti!J31/1000</f>
        <v>-21.952368</v>
      </c>
      <c r="W18" s="203">
        <f>5.826*Wti!G31/1000</f>
        <v>3.1874581991999995E-2</v>
      </c>
      <c r="X18" s="203">
        <f>(Wti!P31+Wti!R31)/1000*5.826</f>
        <v>0</v>
      </c>
      <c r="Y18" s="203">
        <f t="shared" si="1"/>
        <v>1.1890109220077965</v>
      </c>
    </row>
    <row r="19" spans="1:25" ht="13.5" customHeight="1" x14ac:dyDescent="0.2">
      <c r="A19" s="188">
        <f>Wti!A32</f>
        <v>37288</v>
      </c>
      <c r="B19" s="435"/>
      <c r="C19" s="435"/>
      <c r="D19" s="435"/>
      <c r="E19" s="435"/>
      <c r="F19" s="435"/>
      <c r="G19" s="435"/>
      <c r="H19" s="204"/>
      <c r="I19" s="435"/>
      <c r="J19" s="435"/>
      <c r="K19" s="435"/>
      <c r="L19" s="435"/>
      <c r="M19" s="435"/>
      <c r="N19" s="435"/>
      <c r="O19" s="203"/>
      <c r="P19" s="203">
        <f>5.826*Wti!I32/1000</f>
        <v>0</v>
      </c>
      <c r="Q19" s="203">
        <f>5.826*Wti!K32/1000</f>
        <v>3.4536693073884002</v>
      </c>
      <c r="R19" s="203"/>
      <c r="S19" s="203"/>
      <c r="T19" s="203">
        <f>5.826*Wti!M32/1000</f>
        <v>0</v>
      </c>
      <c r="U19" s="203">
        <f>5.826*Wti!L32/1000</f>
        <v>0</v>
      </c>
      <c r="V19" s="203">
        <f>5.826*Wti!J32/1000</f>
        <v>-12.421031999999999</v>
      </c>
      <c r="W19" s="203">
        <f>5.826*Wti!G32/1000</f>
        <v>0.1738548189654</v>
      </c>
      <c r="X19" s="203">
        <f>(Wti!P32+Wti!R32)/1000*5.826</f>
        <v>0</v>
      </c>
      <c r="Y19" s="203">
        <f t="shared" si="1"/>
        <v>-8.7935078736461971</v>
      </c>
    </row>
    <row r="20" spans="1:25" ht="13.5" customHeight="1" x14ac:dyDescent="0.2">
      <c r="A20" s="188">
        <f>Wti!A33</f>
        <v>37316</v>
      </c>
      <c r="B20" s="435"/>
      <c r="C20" s="435"/>
      <c r="D20" s="435"/>
      <c r="E20" s="435"/>
      <c r="F20" s="435"/>
      <c r="G20" s="435"/>
      <c r="H20" s="204"/>
      <c r="I20" s="435"/>
      <c r="J20" s="435"/>
      <c r="K20" s="435"/>
      <c r="L20" s="435"/>
      <c r="M20" s="435"/>
      <c r="N20" s="435"/>
      <c r="O20" s="203"/>
      <c r="P20" s="203">
        <f>5.826*Wti!I33/1000</f>
        <v>-2.8903814224913993</v>
      </c>
      <c r="Q20" s="203">
        <f>5.826*Wti!K33/1000</f>
        <v>1.0835445370434</v>
      </c>
      <c r="R20" s="203"/>
      <c r="S20" s="203"/>
      <c r="T20" s="203">
        <f>5.826*Wti!M33/1000</f>
        <v>0</v>
      </c>
      <c r="U20" s="203">
        <f>5.826*Wti!L33/1000</f>
        <v>0</v>
      </c>
      <c r="V20" s="203">
        <f>5.826*Wti!J33/1000</f>
        <v>8.7389999999999995E-2</v>
      </c>
      <c r="W20" s="203">
        <f>5.826*Wti!G33/1000</f>
        <v>0.33723998443139996</v>
      </c>
      <c r="X20" s="203">
        <f>(Wti!P33+Wti!R33)/1000*5.826</f>
        <v>0</v>
      </c>
      <c r="Y20" s="203">
        <f t="shared" si="1"/>
        <v>-1.3822069010165992</v>
      </c>
    </row>
    <row r="21" spans="1:25" ht="13.5" customHeight="1" x14ac:dyDescent="0.2">
      <c r="A21" s="188">
        <f>Wti!A34</f>
        <v>37347</v>
      </c>
      <c r="B21" s="435"/>
      <c r="C21" s="435"/>
      <c r="D21" s="435"/>
      <c r="E21" s="435"/>
      <c r="F21" s="435"/>
      <c r="G21" s="435"/>
      <c r="H21" s="204"/>
      <c r="I21" s="435"/>
      <c r="J21" s="435"/>
      <c r="K21" s="435"/>
      <c r="L21" s="435"/>
      <c r="M21" s="435"/>
      <c r="N21" s="435"/>
      <c r="O21" s="203"/>
      <c r="P21" s="203">
        <f>5.826*Wti!I34/1000</f>
        <v>-1.4194133828616002</v>
      </c>
      <c r="Q21" s="203">
        <f>5.826*Wti!K34/1000</f>
        <v>1.1459416955807999</v>
      </c>
      <c r="R21" s="203"/>
      <c r="S21" s="203"/>
      <c r="T21" s="203">
        <f>5.826*Wti!M34/1000</f>
        <v>0</v>
      </c>
      <c r="U21" s="203">
        <f>5.826*Wti!L34/1000</f>
        <v>0</v>
      </c>
      <c r="V21" s="203">
        <f>5.826*Wti!J34/1000</f>
        <v>0.11069399999999999</v>
      </c>
      <c r="W21" s="203">
        <f>5.826*Wti!G34/1000</f>
        <v>0.38637264599280002</v>
      </c>
      <c r="X21" s="203">
        <f>(Wti!P34+Wti!R34)/1000*5.826</f>
        <v>0</v>
      </c>
      <c r="Y21" s="203">
        <f t="shared" si="1"/>
        <v>0.22359495871199972</v>
      </c>
    </row>
    <row r="22" spans="1:25" ht="13.5" customHeight="1" x14ac:dyDescent="0.2">
      <c r="A22" s="188">
        <f>Wti!A35</f>
        <v>37377</v>
      </c>
      <c r="B22" s="435"/>
      <c r="C22" s="435"/>
      <c r="D22" s="435"/>
      <c r="E22" s="435"/>
      <c r="F22" s="435"/>
      <c r="G22" s="435"/>
      <c r="H22" s="204"/>
      <c r="I22" s="435"/>
      <c r="J22" s="435"/>
      <c r="K22" s="435"/>
      <c r="L22" s="435"/>
      <c r="M22" s="435"/>
      <c r="N22" s="435"/>
      <c r="O22" s="203"/>
      <c r="P22" s="203">
        <f>5.826*Wti!I35/1000</f>
        <v>-0.43918574556059986</v>
      </c>
      <c r="Q22" s="203">
        <f>5.826*Wti!K35/1000</f>
        <v>1.3429398591005999</v>
      </c>
      <c r="R22" s="203"/>
      <c r="S22" s="203"/>
      <c r="T22" s="203">
        <f>5.826*Wti!M35/1000</f>
        <v>0</v>
      </c>
      <c r="U22" s="203">
        <f>5.826*Wti!L35/1000</f>
        <v>0</v>
      </c>
      <c r="V22" s="203">
        <f>5.826*Wti!J35/1000</f>
        <v>-0.87972600000000001</v>
      </c>
      <c r="W22" s="203">
        <f>5.826*Wti!G35/1000</f>
        <v>0.40565415129180005</v>
      </c>
      <c r="X22" s="203">
        <f>(Wti!P35+Wti!R35)/1000*5.826</f>
        <v>0</v>
      </c>
      <c r="Y22" s="203">
        <f t="shared" si="1"/>
        <v>0.42968226483180005</v>
      </c>
    </row>
    <row r="23" spans="1:25" ht="13.5" customHeight="1" x14ac:dyDescent="0.2">
      <c r="A23" s="188">
        <f>Wti!A36</f>
        <v>37408</v>
      </c>
      <c r="B23" s="435"/>
      <c r="C23" s="435"/>
      <c r="D23" s="435"/>
      <c r="E23" s="435"/>
      <c r="F23" s="435"/>
      <c r="G23" s="435"/>
      <c r="H23" s="204"/>
      <c r="I23" s="435"/>
      <c r="J23" s="435"/>
      <c r="K23" s="435"/>
      <c r="L23" s="435"/>
      <c r="M23" s="435"/>
      <c r="N23" s="435"/>
      <c r="O23" s="203"/>
      <c r="P23" s="203">
        <f>5.826*Wti!I36/1000</f>
        <v>-2.5043929435211996</v>
      </c>
      <c r="Q23" s="203">
        <f>5.826*Wti!K36/1000</f>
        <v>1.3150843536953998</v>
      </c>
      <c r="R23" s="203"/>
      <c r="S23" s="203"/>
      <c r="T23" s="203">
        <f>5.826*Wti!M36/1000</f>
        <v>0</v>
      </c>
      <c r="U23" s="203">
        <f>5.826*Wti!L36/1000</f>
        <v>1.8206497657433998</v>
      </c>
      <c r="V23" s="203">
        <f>5.826*Wti!J36/1000</f>
        <v>-12.799721999999999</v>
      </c>
      <c r="W23" s="203">
        <f>5.826*Wti!G36/1000</f>
        <v>0.60334044988860003</v>
      </c>
      <c r="X23" s="203">
        <f>(Wti!P36+Wti!R36)/1000*5.826</f>
        <v>0</v>
      </c>
      <c r="Y23" s="203">
        <f t="shared" si="1"/>
        <v>-11.565040374193799</v>
      </c>
    </row>
    <row r="24" spans="1:25" ht="13.5" customHeight="1" x14ac:dyDescent="0.2">
      <c r="A24" s="188">
        <f>Wti!A37</f>
        <v>37438</v>
      </c>
      <c r="B24" s="435"/>
      <c r="C24" s="435"/>
      <c r="D24" s="435"/>
      <c r="E24" s="435"/>
      <c r="F24" s="435"/>
      <c r="G24" s="435"/>
      <c r="H24" s="204"/>
      <c r="I24" s="435"/>
      <c r="J24" s="435"/>
      <c r="K24" s="435"/>
      <c r="L24" s="435"/>
      <c r="M24" s="435"/>
      <c r="N24" s="435"/>
      <c r="O24" s="203"/>
      <c r="P24" s="203">
        <f>5.826*Wti!I37/1000</f>
        <v>-0.41626443510959965</v>
      </c>
      <c r="Q24" s="203">
        <f>5.826*Wti!K37/1000</f>
        <v>1.5602375561682</v>
      </c>
      <c r="R24" s="203"/>
      <c r="S24" s="203"/>
      <c r="T24" s="203">
        <f>5.826*Wti!M37/1000</f>
        <v>0</v>
      </c>
      <c r="U24" s="203">
        <f>5.826*Wti!L37/1000</f>
        <v>0</v>
      </c>
      <c r="V24" s="203">
        <f>5.826*Wti!J37/1000</f>
        <v>-0.72824999999999995</v>
      </c>
      <c r="W24" s="203">
        <f>5.826*Wti!G37/1000</f>
        <v>6.3819580515599994E-2</v>
      </c>
      <c r="X24" s="203">
        <f>(Wti!P37+Wti!R37)/1000*5.826</f>
        <v>0</v>
      </c>
      <c r="Y24" s="203">
        <f t="shared" si="1"/>
        <v>0.47954270157420043</v>
      </c>
    </row>
    <row r="25" spans="1:25" ht="13.5" customHeight="1" x14ac:dyDescent="0.2">
      <c r="A25" s="188">
        <f>Wti!A38</f>
        <v>37469</v>
      </c>
      <c r="B25" s="435"/>
      <c r="C25" s="435"/>
      <c r="D25" s="435"/>
      <c r="E25" s="435"/>
      <c r="F25" s="435"/>
      <c r="G25" s="435"/>
      <c r="H25" s="204"/>
      <c r="I25" s="435"/>
      <c r="J25" s="435"/>
      <c r="K25" s="435"/>
      <c r="L25" s="435"/>
      <c r="M25" s="435"/>
      <c r="N25" s="435"/>
      <c r="O25" s="203"/>
      <c r="P25" s="203">
        <f>5.826*Wti!I38/1000</f>
        <v>-7.5184467079200262E-2</v>
      </c>
      <c r="Q25" s="203">
        <f>5.826*Wti!K38/1000</f>
        <v>2.1111799816068002</v>
      </c>
      <c r="R25" s="203"/>
      <c r="S25" s="203"/>
      <c r="T25" s="203">
        <f>5.826*Wti!M38/1000</f>
        <v>0</v>
      </c>
      <c r="U25" s="203">
        <f>5.826*Wti!L38/1000</f>
        <v>0</v>
      </c>
      <c r="V25" s="203">
        <f>5.826*Wti!J38/1000</f>
        <v>0</v>
      </c>
      <c r="W25" s="203">
        <f>5.826*Wti!G38/1000</f>
        <v>-0.32990723168579994</v>
      </c>
      <c r="X25" s="203">
        <f>(Wti!P38+Wti!R38)/1000*5.826</f>
        <v>0</v>
      </c>
      <c r="Y25" s="203">
        <f t="shared" si="1"/>
        <v>1.7060882828418</v>
      </c>
    </row>
    <row r="26" spans="1:25" ht="13.5" customHeight="1" x14ac:dyDescent="0.2">
      <c r="A26" s="188">
        <f>Wti!A39</f>
        <v>37500</v>
      </c>
      <c r="B26" s="435"/>
      <c r="C26" s="435"/>
      <c r="D26" s="435"/>
      <c r="E26" s="435"/>
      <c r="F26" s="435"/>
      <c r="G26" s="435"/>
      <c r="H26" s="204"/>
      <c r="I26" s="435"/>
      <c r="J26" s="435"/>
      <c r="K26" s="435"/>
      <c r="L26" s="435"/>
      <c r="M26" s="435"/>
      <c r="N26" s="435"/>
      <c r="O26" s="203"/>
      <c r="P26" s="203">
        <f>5.826*Wti!I39/1000</f>
        <v>-0.77074966093679997</v>
      </c>
      <c r="Q26" s="203">
        <f>5.826*Wti!K39/1000</f>
        <v>2.3443337004659996</v>
      </c>
      <c r="R26" s="203"/>
      <c r="S26" s="203"/>
      <c r="T26" s="203">
        <f>5.826*Wti!M39/1000</f>
        <v>0</v>
      </c>
      <c r="U26" s="203">
        <f>5.826*Wti!L39/1000</f>
        <v>0</v>
      </c>
      <c r="V26" s="203">
        <f>5.826*Wti!J39/1000</f>
        <v>-1.80606</v>
      </c>
      <c r="W26" s="203">
        <f>5.826*Wti!G39/1000</f>
        <v>-0.17563163652359998</v>
      </c>
      <c r="X26" s="203">
        <f>(Wti!P39+Wti!R39)/1000*5.826</f>
        <v>0</v>
      </c>
      <c r="Y26" s="203">
        <f t="shared" si="1"/>
        <v>-0.40810759699440019</v>
      </c>
    </row>
    <row r="27" spans="1:25" ht="13.5" customHeight="1" x14ac:dyDescent="0.2">
      <c r="A27" s="188">
        <f>Wti!A40</f>
        <v>37530</v>
      </c>
      <c r="B27" s="435"/>
      <c r="C27" s="435"/>
      <c r="D27" s="435"/>
      <c r="E27" s="435"/>
      <c r="F27" s="435"/>
      <c r="G27" s="435"/>
      <c r="H27" s="204"/>
      <c r="I27" s="435"/>
      <c r="J27" s="435"/>
      <c r="K27" s="435"/>
      <c r="L27" s="435"/>
      <c r="M27" s="435"/>
      <c r="N27" s="435"/>
      <c r="O27" s="203"/>
      <c r="P27" s="203">
        <f>5.826*Wti!I40/1000</f>
        <v>-1.4595738774161999</v>
      </c>
      <c r="Q27" s="203">
        <f>5.826*Wti!K40/1000</f>
        <v>2.6426641059503999</v>
      </c>
      <c r="R27" s="203"/>
      <c r="S27" s="203"/>
      <c r="T27" s="203">
        <f>5.826*Wti!M40/1000</f>
        <v>0</v>
      </c>
      <c r="U27" s="203">
        <f>5.826*Wti!L40/1000</f>
        <v>0</v>
      </c>
      <c r="V27" s="203">
        <f>5.826*Wti!J40/1000</f>
        <v>-0.5825999999999999</v>
      </c>
      <c r="W27" s="203">
        <f>5.826*Wti!G40/1000</f>
        <v>0.280829137023</v>
      </c>
      <c r="X27" s="203">
        <f>(Wti!P40+Wti!R40)/1000*5.826</f>
        <v>0</v>
      </c>
      <c r="Y27" s="203">
        <f t="shared" si="1"/>
        <v>0.88131936555720003</v>
      </c>
    </row>
    <row r="28" spans="1:25" ht="13.5" customHeight="1" x14ac:dyDescent="0.2">
      <c r="A28" s="188">
        <f>Wti!A41</f>
        <v>37561</v>
      </c>
      <c r="B28" s="435"/>
      <c r="C28" s="435"/>
      <c r="D28" s="435"/>
      <c r="E28" s="435"/>
      <c r="F28" s="435"/>
      <c r="G28" s="435"/>
      <c r="H28" s="204"/>
      <c r="I28" s="435"/>
      <c r="J28" s="435"/>
      <c r="K28" s="435"/>
      <c r="L28" s="435"/>
      <c r="M28" s="435"/>
      <c r="N28" s="435"/>
      <c r="O28" s="203"/>
      <c r="P28" s="203">
        <f>5.826*Wti!I41/1000</f>
        <v>-1.1885314270601999</v>
      </c>
      <c r="Q28" s="203">
        <f>5.826*Wti!K41/1000</f>
        <v>2.4906315324402</v>
      </c>
      <c r="R28" s="203"/>
      <c r="S28" s="203"/>
      <c r="T28" s="203">
        <f>5.826*Wti!M41/1000</f>
        <v>0</v>
      </c>
      <c r="U28" s="203">
        <f>5.826*Wti!L41/1000</f>
        <v>0</v>
      </c>
      <c r="V28" s="203">
        <f>5.826*Wti!J41/1000</f>
        <v>0</v>
      </c>
      <c r="W28" s="203">
        <f>5.826*Wti!G41/1000</f>
        <v>0.21025438291499998</v>
      </c>
      <c r="X28" s="203">
        <f>(Wti!P41+Wti!R41)/1000*5.826</f>
        <v>0</v>
      </c>
      <c r="Y28" s="203">
        <f t="shared" si="1"/>
        <v>1.5123544882950002</v>
      </c>
    </row>
    <row r="29" spans="1:25" ht="13.5" customHeight="1" x14ac:dyDescent="0.2">
      <c r="A29" s="188">
        <f>Wti!A42</f>
        <v>37591</v>
      </c>
      <c r="B29" s="435"/>
      <c r="C29" s="435"/>
      <c r="D29" s="435"/>
      <c r="E29" s="435"/>
      <c r="F29" s="435"/>
      <c r="G29" s="435"/>
      <c r="H29" s="204"/>
      <c r="I29" s="435"/>
      <c r="J29" s="435"/>
      <c r="K29" s="435"/>
      <c r="L29" s="435"/>
      <c r="M29" s="435"/>
      <c r="N29" s="435"/>
      <c r="O29" s="203"/>
      <c r="P29" s="203">
        <f>5.826*Wti!I42/1000</f>
        <v>7.8596505343800221E-2</v>
      </c>
      <c r="Q29" s="203">
        <f>5.826*Wti!K42/1000</f>
        <v>2.4664141053606001</v>
      </c>
      <c r="R29" s="203"/>
      <c r="S29" s="203"/>
      <c r="T29" s="203">
        <f>5.826*Wti!M42/1000</f>
        <v>0</v>
      </c>
      <c r="U29" s="203">
        <f>5.826*Wti!L42/1000</f>
        <v>0</v>
      </c>
      <c r="V29" s="203">
        <f>5.826*Wti!J42/1000</f>
        <v>3.1285620000000001</v>
      </c>
      <c r="W29" s="203">
        <f>5.826*Wti!G42/1000</f>
        <v>-1.3096939817759998</v>
      </c>
      <c r="X29" s="203">
        <f>(Wti!P42+Wti!R42)/1000*5.826</f>
        <v>0</v>
      </c>
      <c r="Y29" s="203">
        <f t="shared" si="1"/>
        <v>4.3638786289284006</v>
      </c>
    </row>
    <row r="30" spans="1:25" ht="13.5" customHeight="1" x14ac:dyDescent="0.2">
      <c r="A30" s="188">
        <f>Wti!A43</f>
        <v>37622</v>
      </c>
      <c r="B30" s="435"/>
      <c r="C30" s="435"/>
      <c r="D30" s="435"/>
      <c r="E30" s="435"/>
      <c r="F30" s="435"/>
      <c r="G30" s="435"/>
      <c r="H30" s="204"/>
      <c r="I30" s="435"/>
      <c r="J30" s="435"/>
      <c r="K30" s="435"/>
      <c r="L30" s="435"/>
      <c r="M30" s="435"/>
      <c r="N30" s="435"/>
      <c r="O30" s="203"/>
      <c r="P30" s="203">
        <f>5.826*Wti!I43/1000</f>
        <v>3.1793643558750002</v>
      </c>
      <c r="Q30" s="203">
        <f>5.826*Wti!K43/1000</f>
        <v>2.5890554258831999</v>
      </c>
      <c r="R30" s="203"/>
      <c r="S30" s="203"/>
      <c r="T30" s="203">
        <f>5.826*Wti!M43/1000</f>
        <v>0</v>
      </c>
      <c r="U30" s="203">
        <f>5.826*Wti!L43/1000</f>
        <v>0</v>
      </c>
      <c r="V30" s="203">
        <f>5.826*Wti!J43/1000</f>
        <v>-2.6216999999999997</v>
      </c>
      <c r="W30" s="203">
        <f>5.826*Wti!G43/1000</f>
        <v>6.9402603107399999E-2</v>
      </c>
      <c r="X30" s="203">
        <f>(Wti!P43+Wti!R43)/1000*5.826</f>
        <v>0</v>
      </c>
      <c r="Y30" s="203">
        <f t="shared" si="1"/>
        <v>3.2161223848656006</v>
      </c>
    </row>
    <row r="31" spans="1:25" ht="13.5" customHeight="1" x14ac:dyDescent="0.2">
      <c r="A31" s="188">
        <f>Wti!A44</f>
        <v>37653</v>
      </c>
      <c r="B31" s="435"/>
      <c r="C31" s="435"/>
      <c r="D31" s="435"/>
      <c r="E31" s="435"/>
      <c r="F31" s="435"/>
      <c r="G31" s="435"/>
      <c r="H31" s="204"/>
      <c r="I31" s="435"/>
      <c r="J31" s="435"/>
      <c r="K31" s="435"/>
      <c r="L31" s="435"/>
      <c r="M31" s="435"/>
      <c r="N31" s="435"/>
      <c r="O31" s="203"/>
      <c r="P31" s="203">
        <f>5.826*Wti!I44/1000</f>
        <v>-2.6419099220939999</v>
      </c>
      <c r="Q31" s="203">
        <f>5.826*Wti!K44/1000</f>
        <v>2.3104845979361999</v>
      </c>
      <c r="R31" s="203"/>
      <c r="S31" s="203"/>
      <c r="T31" s="203">
        <f>5.826*Wti!M44/1000</f>
        <v>0</v>
      </c>
      <c r="U31" s="203">
        <f>5.826*Wti!L44/1000</f>
        <v>0</v>
      </c>
      <c r="V31" s="203">
        <f>5.826*Wti!J44/1000</f>
        <v>0</v>
      </c>
      <c r="W31" s="203">
        <f>5.826*Wti!G44/1000</f>
        <v>0.18695531811959998</v>
      </c>
      <c r="X31" s="203">
        <f>(Wti!P44+Wti!R44)/1000*5.826</f>
        <v>0</v>
      </c>
      <c r="Y31" s="203">
        <f t="shared" si="1"/>
        <v>-0.14447000603820004</v>
      </c>
    </row>
    <row r="32" spans="1:25" ht="13.5" customHeight="1" x14ac:dyDescent="0.2">
      <c r="A32" s="188">
        <f>Wti!A45</f>
        <v>37681</v>
      </c>
      <c r="B32" s="435"/>
      <c r="C32" s="435"/>
      <c r="D32" s="435"/>
      <c r="E32" s="435"/>
      <c r="F32" s="435"/>
      <c r="G32" s="435"/>
      <c r="H32" s="204"/>
      <c r="I32" s="435"/>
      <c r="J32" s="435"/>
      <c r="K32" s="435"/>
      <c r="L32" s="435"/>
      <c r="M32" s="435"/>
      <c r="N32" s="435"/>
      <c r="O32" s="203"/>
      <c r="P32" s="203">
        <f>5.826*Wti!I45/1000</f>
        <v>-2.5042963863102004</v>
      </c>
      <c r="Q32" s="203">
        <f>5.826*Wti!K45/1000</f>
        <v>2.4477368121911995</v>
      </c>
      <c r="R32" s="203"/>
      <c r="S32" s="203"/>
      <c r="T32" s="203">
        <f>5.826*Wti!M45/1000</f>
        <v>0</v>
      </c>
      <c r="U32" s="203">
        <f>5.826*Wti!L45/1000</f>
        <v>0</v>
      </c>
      <c r="V32" s="203">
        <f>5.826*Wti!J45/1000</f>
        <v>-0.87390000000000001</v>
      </c>
      <c r="W32" s="203">
        <f>5.826*Wti!G45/1000</f>
        <v>0.21737384463539997</v>
      </c>
      <c r="X32" s="203">
        <f>(Wti!P45+Wti!R45)/1000*5.826</f>
        <v>0</v>
      </c>
      <c r="Y32" s="203">
        <f t="shared" si="1"/>
        <v>-0.71308572948360083</v>
      </c>
    </row>
    <row r="33" spans="1:25" ht="13.5" customHeight="1" x14ac:dyDescent="0.2">
      <c r="A33" s="188">
        <f>Wti!A46</f>
        <v>37712</v>
      </c>
      <c r="B33" s="435"/>
      <c r="C33" s="435"/>
      <c r="D33" s="435"/>
      <c r="E33" s="435"/>
      <c r="F33" s="435"/>
      <c r="G33" s="435"/>
      <c r="H33" s="204"/>
      <c r="I33" s="435"/>
      <c r="J33" s="435"/>
      <c r="K33" s="435"/>
      <c r="L33" s="435"/>
      <c r="M33" s="435"/>
      <c r="N33" s="435"/>
      <c r="O33" s="203"/>
      <c r="P33" s="203">
        <f>5.826*Wti!I46/1000</f>
        <v>-2.9365984664310001</v>
      </c>
      <c r="Q33" s="203">
        <f>5.826*Wti!K46/1000</f>
        <v>2.1843349755684001</v>
      </c>
      <c r="R33" s="203"/>
      <c r="S33" s="203"/>
      <c r="T33" s="203">
        <f>5.826*Wti!M46/1000</f>
        <v>0</v>
      </c>
      <c r="U33" s="203">
        <f>5.826*Wti!L46/1000</f>
        <v>0</v>
      </c>
      <c r="V33" s="203">
        <f>5.826*Wti!J46/1000</f>
        <v>0</v>
      </c>
      <c r="W33" s="203">
        <f>5.826*Wti!G46/1000</f>
        <v>0.14423821571519999</v>
      </c>
      <c r="X33" s="203">
        <f>(Wti!P46+Wti!R46)/1000*5.826</f>
        <v>0</v>
      </c>
      <c r="Y33" s="203">
        <f t="shared" si="1"/>
        <v>-0.60802527514740001</v>
      </c>
    </row>
    <row r="34" spans="1:25" ht="13.5" customHeight="1" x14ac:dyDescent="0.2">
      <c r="A34" s="188">
        <f>Wti!A47</f>
        <v>37742</v>
      </c>
      <c r="B34" s="435"/>
      <c r="C34" s="435"/>
      <c r="D34" s="435"/>
      <c r="E34" s="435"/>
      <c r="F34" s="435"/>
      <c r="G34" s="435"/>
      <c r="H34" s="204"/>
      <c r="I34" s="435"/>
      <c r="J34" s="435"/>
      <c r="K34" s="435"/>
      <c r="L34" s="435"/>
      <c r="M34" s="435"/>
      <c r="N34" s="435"/>
      <c r="O34" s="203"/>
      <c r="P34" s="203">
        <f>5.826*Wti!I47/1000</f>
        <v>-3.4203339240605994</v>
      </c>
      <c r="Q34" s="203">
        <f>5.826*Wti!K47/1000</f>
        <v>2.2608690903120001</v>
      </c>
      <c r="R34" s="203"/>
      <c r="S34" s="203"/>
      <c r="T34" s="203">
        <f>5.826*Wti!M47/1000</f>
        <v>0</v>
      </c>
      <c r="U34" s="203">
        <f>5.826*Wti!L47/1000</f>
        <v>0</v>
      </c>
      <c r="V34" s="203">
        <f>5.826*Wti!J47/1000</f>
        <v>0</v>
      </c>
      <c r="W34" s="203">
        <f>5.826*Wti!G47/1000</f>
        <v>0.48435136953239993</v>
      </c>
      <c r="X34" s="203">
        <f>(Wti!P47+Wti!R47)/1000*5.826</f>
        <v>0</v>
      </c>
      <c r="Y34" s="203">
        <f t="shared" si="1"/>
        <v>-0.67511346421619933</v>
      </c>
    </row>
    <row r="35" spans="1:25" ht="13.5" customHeight="1" x14ac:dyDescent="0.2">
      <c r="A35" s="188">
        <f>Wti!A48</f>
        <v>37773</v>
      </c>
      <c r="B35" s="435"/>
      <c r="C35" s="435"/>
      <c r="D35" s="435"/>
      <c r="E35" s="435"/>
      <c r="F35" s="435"/>
      <c r="G35" s="435"/>
      <c r="H35" s="204"/>
      <c r="I35" s="435"/>
      <c r="J35" s="435"/>
      <c r="K35" s="435"/>
      <c r="L35" s="435"/>
      <c r="M35" s="435"/>
      <c r="N35" s="435"/>
      <c r="O35" s="203"/>
      <c r="P35" s="203">
        <f>5.826*Wti!I48/1000</f>
        <v>-5.0172970776251997</v>
      </c>
      <c r="Q35" s="203">
        <f>5.826*Wti!K48/1000</f>
        <v>1.8430169198915998</v>
      </c>
      <c r="R35" s="203"/>
      <c r="S35" s="203"/>
      <c r="T35" s="203">
        <f>5.826*Wti!M48/1000</f>
        <v>0</v>
      </c>
      <c r="U35" s="203">
        <f>5.826*Wti!L48/1000</f>
        <v>0</v>
      </c>
      <c r="V35" s="203">
        <f>5.826*Wti!J48/1000</f>
        <v>3.0586499999999996</v>
      </c>
      <c r="W35" s="203">
        <f>5.826*Wti!G48/1000</f>
        <v>0.81080353503059999</v>
      </c>
      <c r="X35" s="203">
        <f>(Wti!P48+Wti!R48)/1000*5.826</f>
        <v>0</v>
      </c>
      <c r="Y35" s="203">
        <f t="shared" si="1"/>
        <v>0.69517337729699968</v>
      </c>
    </row>
    <row r="36" spans="1:25" ht="13.5" customHeight="1" x14ac:dyDescent="0.2">
      <c r="A36" s="188">
        <f>Wti!A49</f>
        <v>37803</v>
      </c>
      <c r="B36" s="435"/>
      <c r="C36" s="435"/>
      <c r="D36" s="435"/>
      <c r="E36" s="435"/>
      <c r="F36" s="435"/>
      <c r="G36" s="435"/>
      <c r="H36" s="204"/>
      <c r="I36" s="435"/>
      <c r="J36" s="435"/>
      <c r="K36" s="435"/>
      <c r="L36" s="435"/>
      <c r="M36" s="435"/>
      <c r="N36" s="435"/>
      <c r="O36" s="203"/>
      <c r="P36" s="203">
        <f>5.826*Wti!I49/1000</f>
        <v>-3.7835637667344</v>
      </c>
      <c r="Q36" s="203">
        <f>5.826*Wti!K49/1000</f>
        <v>2.2244686681926003</v>
      </c>
      <c r="R36" s="203"/>
      <c r="S36" s="203"/>
      <c r="T36" s="203">
        <f>5.826*Wti!M49/1000</f>
        <v>0</v>
      </c>
      <c r="U36" s="203">
        <f>5.826*Wti!L49/1000</f>
        <v>0</v>
      </c>
      <c r="V36" s="203">
        <f>5.826*Wti!J49/1000</f>
        <v>0</v>
      </c>
      <c r="W36" s="203">
        <f>5.826*Wti!G49/1000</f>
        <v>0.54089614794179997</v>
      </c>
      <c r="X36" s="203">
        <f>(Wti!P49+Wti!R49)/1000*5.826</f>
        <v>0</v>
      </c>
      <c r="Y36" s="203">
        <f t="shared" si="1"/>
        <v>-1.0181989505999998</v>
      </c>
    </row>
    <row r="37" spans="1:25" ht="13.5" customHeight="1" x14ac:dyDescent="0.2">
      <c r="A37" s="188">
        <f>Wti!A50</f>
        <v>37834</v>
      </c>
      <c r="B37" s="435"/>
      <c r="C37" s="435"/>
      <c r="D37" s="435"/>
      <c r="E37" s="435"/>
      <c r="F37" s="435"/>
      <c r="G37" s="435"/>
      <c r="H37" s="204"/>
      <c r="I37" s="435"/>
      <c r="J37" s="435"/>
      <c r="K37" s="435"/>
      <c r="L37" s="435"/>
      <c r="M37" s="435"/>
      <c r="N37" s="435"/>
      <c r="O37" s="203"/>
      <c r="P37" s="203">
        <f>5.826*Wti!I50/1000</f>
        <v>-3.5044781295407996</v>
      </c>
      <c r="Q37" s="203">
        <f>5.826*Wti!K50/1000</f>
        <v>2.0004885333948002</v>
      </c>
      <c r="R37" s="203"/>
      <c r="S37" s="203"/>
      <c r="T37" s="203">
        <f>5.826*Wti!M50/1000</f>
        <v>0</v>
      </c>
      <c r="U37" s="203">
        <f>5.826*Wti!L50/1000</f>
        <v>0</v>
      </c>
      <c r="V37" s="203">
        <f>5.826*Wti!J50/1000</f>
        <v>0</v>
      </c>
      <c r="W37" s="203">
        <f>5.826*Wti!G50/1000</f>
        <v>0.53795322851880001</v>
      </c>
      <c r="X37" s="203">
        <f>(Wti!P50+Wti!R50)/1000*5.826</f>
        <v>0</v>
      </c>
      <c r="Y37" s="203">
        <f t="shared" si="1"/>
        <v>-0.96603636762719947</v>
      </c>
    </row>
    <row r="38" spans="1:25" ht="13.5" customHeight="1" x14ac:dyDescent="0.2">
      <c r="A38" s="188">
        <f>Wti!A51</f>
        <v>37865</v>
      </c>
      <c r="B38" s="435"/>
      <c r="C38" s="435"/>
      <c r="D38" s="435"/>
      <c r="E38" s="435"/>
      <c r="F38" s="435"/>
      <c r="G38" s="435"/>
      <c r="H38" s="204"/>
      <c r="I38" s="435"/>
      <c r="J38" s="435"/>
      <c r="K38" s="435"/>
      <c r="L38" s="435"/>
      <c r="M38" s="435"/>
      <c r="N38" s="435"/>
      <c r="O38" s="203"/>
      <c r="P38" s="203">
        <f>5.826*Wti!I51/1000</f>
        <v>-3.5900106189696004</v>
      </c>
      <c r="Q38" s="203">
        <f>5.826*Wti!K51/1000</f>
        <v>2.0505184601291999</v>
      </c>
      <c r="R38" s="203"/>
      <c r="S38" s="203"/>
      <c r="T38" s="203">
        <f>5.826*Wti!M51/1000</f>
        <v>0</v>
      </c>
      <c r="U38" s="203">
        <f>5.826*Wti!L51/1000</f>
        <v>0</v>
      </c>
      <c r="V38" s="203">
        <f>5.826*Wti!J51/1000</f>
        <v>0</v>
      </c>
      <c r="W38" s="203">
        <f>5.826*Wti!G51/1000</f>
        <v>0.47553708829079994</v>
      </c>
      <c r="X38" s="203">
        <f>(Wti!P51+Wti!R51)/1000*5.826</f>
        <v>0</v>
      </c>
      <c r="Y38" s="203">
        <f t="shared" si="1"/>
        <v>-1.0639550705496006</v>
      </c>
    </row>
    <row r="39" spans="1:25" ht="13.5" customHeight="1" x14ac:dyDescent="0.2">
      <c r="A39" s="188">
        <f>Wti!A52</f>
        <v>37895</v>
      </c>
      <c r="B39" s="435"/>
      <c r="C39" s="435"/>
      <c r="D39" s="435"/>
      <c r="E39" s="435"/>
      <c r="F39" s="435"/>
      <c r="G39" s="435"/>
      <c r="H39" s="204"/>
      <c r="I39" s="435"/>
      <c r="J39" s="435"/>
      <c r="K39" s="435"/>
      <c r="L39" s="435"/>
      <c r="M39" s="435"/>
      <c r="N39" s="435"/>
      <c r="O39" s="203"/>
      <c r="P39" s="203">
        <f>5.826*Wti!I52/1000</f>
        <v>-3.7261700999256</v>
      </c>
      <c r="Q39" s="203">
        <f>5.826*Wti!K52/1000</f>
        <v>2.1877310756448001</v>
      </c>
      <c r="R39" s="203"/>
      <c r="S39" s="203"/>
      <c r="T39" s="203">
        <f>5.826*Wti!M52/1000</f>
        <v>0</v>
      </c>
      <c r="U39" s="203">
        <f>5.826*Wti!L52/1000</f>
        <v>0</v>
      </c>
      <c r="V39" s="203">
        <f>5.826*Wti!J52/1000</f>
        <v>0</v>
      </c>
      <c r="W39" s="203">
        <f>5.826*Wti!G52/1000</f>
        <v>0.66540817084739989</v>
      </c>
      <c r="X39" s="203">
        <f>(Wti!P52+Wti!R52)/1000*5.826</f>
        <v>0</v>
      </c>
      <c r="Y39" s="203">
        <f t="shared" si="1"/>
        <v>-0.87303085343340003</v>
      </c>
    </row>
    <row r="40" spans="1:25" ht="13.5" customHeight="1" x14ac:dyDescent="0.2">
      <c r="A40" s="188">
        <f>Wti!A53</f>
        <v>37926</v>
      </c>
      <c r="B40" s="435"/>
      <c r="C40" s="435"/>
      <c r="D40" s="435"/>
      <c r="E40" s="435"/>
      <c r="F40" s="435"/>
      <c r="G40" s="435"/>
      <c r="H40" s="204"/>
      <c r="I40" s="435"/>
      <c r="J40" s="435"/>
      <c r="K40" s="435"/>
      <c r="L40" s="435"/>
      <c r="M40" s="435"/>
      <c r="N40" s="435"/>
      <c r="O40" s="203"/>
      <c r="P40" s="203">
        <f>5.826*Wti!I53/1000</f>
        <v>-3.0857880154446002</v>
      </c>
      <c r="Q40" s="203">
        <f>5.826*Wti!K53/1000</f>
        <v>1.9125521582975999</v>
      </c>
      <c r="R40" s="203"/>
      <c r="S40" s="203"/>
      <c r="T40" s="203">
        <f>5.826*Wti!M53/1000</f>
        <v>0</v>
      </c>
      <c r="U40" s="203">
        <f>5.826*Wti!L53/1000</f>
        <v>0</v>
      </c>
      <c r="V40" s="203">
        <f>5.826*Wti!J53/1000</f>
        <v>0</v>
      </c>
      <c r="W40" s="203">
        <f>5.826*Wti!G53/1000</f>
        <v>0.54753707367420001</v>
      </c>
      <c r="X40" s="203">
        <f>(Wti!P53+Wti!R53)/1000*5.826</f>
        <v>0</v>
      </c>
      <c r="Y40" s="203">
        <f t="shared" si="1"/>
        <v>-0.62569878347280028</v>
      </c>
    </row>
    <row r="41" spans="1:25" ht="13.5" customHeight="1" x14ac:dyDescent="0.2">
      <c r="A41" s="188">
        <f>Wti!A54</f>
        <v>37956</v>
      </c>
      <c r="B41" s="435"/>
      <c r="C41" s="435"/>
      <c r="D41" s="435"/>
      <c r="E41" s="435"/>
      <c r="F41" s="435"/>
      <c r="G41" s="435"/>
      <c r="H41" s="204"/>
      <c r="I41" s="435"/>
      <c r="J41" s="435"/>
      <c r="K41" s="435"/>
      <c r="L41" s="435"/>
      <c r="M41" s="435"/>
      <c r="N41" s="435"/>
      <c r="O41" s="203"/>
      <c r="P41" s="203">
        <f>5.826*Wti!I54/1000</f>
        <v>-0.34600121469959955</v>
      </c>
      <c r="Q41" s="203">
        <f>5.826*Wti!K54/1000</f>
        <v>2.1732961690596002</v>
      </c>
      <c r="R41" s="203"/>
      <c r="S41" s="203"/>
      <c r="T41" s="203">
        <f>5.826*Wti!M54/1000</f>
        <v>0</v>
      </c>
      <c r="U41" s="203">
        <f>5.826*Wti!L54/1000</f>
        <v>0</v>
      </c>
      <c r="V41" s="203">
        <f>5.826*Wti!J54/1000</f>
        <v>3.5130780000000001</v>
      </c>
      <c r="W41" s="203">
        <f>5.826*Wti!G54/1000</f>
        <v>0.1698076919364</v>
      </c>
      <c r="X41" s="203">
        <f>(Wti!P54+Wti!R54)/1000*5.826</f>
        <v>0</v>
      </c>
      <c r="Y41" s="203">
        <f t="shared" si="1"/>
        <v>5.5101806462964014</v>
      </c>
    </row>
    <row r="42" spans="1:25" ht="13.5" customHeight="1" x14ac:dyDescent="0.2">
      <c r="A42" s="188">
        <f>Wti!A55</f>
        <v>37987</v>
      </c>
      <c r="B42" s="435"/>
      <c r="C42" s="435"/>
      <c r="D42" s="435"/>
      <c r="E42" s="435"/>
      <c r="F42" s="435"/>
      <c r="G42" s="435"/>
      <c r="H42" s="204"/>
      <c r="I42" s="435"/>
      <c r="J42" s="435"/>
      <c r="K42" s="435"/>
      <c r="L42" s="435"/>
      <c r="M42" s="435"/>
      <c r="N42" s="435"/>
      <c r="O42" s="203"/>
      <c r="P42" s="203">
        <f>5.826*Wti!I55/1000</f>
        <v>-3.1508665060050003</v>
      </c>
      <c r="Q42" s="203">
        <f>5.826*Wti!K55/1000</f>
        <v>2.0054903565569999</v>
      </c>
      <c r="R42" s="203"/>
      <c r="S42" s="203"/>
      <c r="T42" s="203">
        <f>5.826*Wti!M55/1000</f>
        <v>0</v>
      </c>
      <c r="U42" s="203">
        <f>5.826*Wti!L55/1000</f>
        <v>0</v>
      </c>
      <c r="V42" s="203">
        <f>5.826*Wti!J55/1000</f>
        <v>0</v>
      </c>
      <c r="W42" s="203">
        <f>5.826*Wti!G55/1000</f>
        <v>0.2020324590582</v>
      </c>
      <c r="X42" s="203">
        <f>(Wti!P55+Wti!R55)/1000*5.826</f>
        <v>0</v>
      </c>
      <c r="Y42" s="203">
        <f t="shared" si="1"/>
        <v>-0.94334369038980037</v>
      </c>
    </row>
    <row r="43" spans="1:25" ht="13.5" customHeight="1" x14ac:dyDescent="0.2">
      <c r="A43" s="188">
        <f>Wti!A56</f>
        <v>38018</v>
      </c>
      <c r="B43" s="435"/>
      <c r="C43" s="435"/>
      <c r="D43" s="435"/>
      <c r="E43" s="435"/>
      <c r="F43" s="435"/>
      <c r="G43" s="435"/>
      <c r="H43" s="204"/>
      <c r="I43" s="435"/>
      <c r="J43" s="435"/>
      <c r="K43" s="435"/>
      <c r="L43" s="435"/>
      <c r="M43" s="435"/>
      <c r="N43" s="435"/>
      <c r="O43" s="203"/>
      <c r="P43" s="203">
        <f>5.826*Wti!I56/1000</f>
        <v>-2.2434942501288</v>
      </c>
      <c r="Q43" s="203">
        <f>5.826*Wti!K56/1000</f>
        <v>1.9325049638639999</v>
      </c>
      <c r="R43" s="203"/>
      <c r="S43" s="203"/>
      <c r="T43" s="203">
        <f>5.826*Wti!M56/1000</f>
        <v>0</v>
      </c>
      <c r="U43" s="203">
        <f>5.826*Wti!L56/1000</f>
        <v>0</v>
      </c>
      <c r="V43" s="203">
        <f>5.826*Wti!J56/1000</f>
        <v>0</v>
      </c>
      <c r="W43" s="203">
        <f>5.826*Wti!G56/1000</f>
        <v>0.27613678049399998</v>
      </c>
      <c r="X43" s="203">
        <f>(Wti!P56+Wti!R56)/1000*5.826</f>
        <v>0</v>
      </c>
      <c r="Y43" s="203">
        <f t="shared" si="1"/>
        <v>-3.4852505770800069E-2</v>
      </c>
    </row>
    <row r="44" spans="1:25" ht="13.5" customHeight="1" x14ac:dyDescent="0.2">
      <c r="A44" s="188">
        <f>Wti!A57</f>
        <v>38047</v>
      </c>
      <c r="B44" s="435"/>
      <c r="C44" s="435"/>
      <c r="D44" s="435"/>
      <c r="E44" s="435"/>
      <c r="F44" s="435"/>
      <c r="G44" s="435"/>
      <c r="H44" s="204"/>
      <c r="I44" s="435"/>
      <c r="J44" s="435"/>
      <c r="K44" s="435"/>
      <c r="L44" s="435"/>
      <c r="M44" s="435"/>
      <c r="N44" s="435"/>
      <c r="O44" s="203"/>
      <c r="P44" s="203">
        <f>5.826*Wti!I57/1000</f>
        <v>-2.1671401477158003</v>
      </c>
      <c r="Q44" s="203">
        <f>5.826*Wti!K57/1000</f>
        <v>2.369148760956</v>
      </c>
      <c r="R44" s="203"/>
      <c r="S44" s="203"/>
      <c r="T44" s="203">
        <f>5.826*Wti!M57/1000</f>
        <v>0</v>
      </c>
      <c r="U44" s="203">
        <f>5.826*Wti!L57/1000</f>
        <v>0</v>
      </c>
      <c r="V44" s="203">
        <f>5.826*Wti!J57/1000</f>
        <v>0</v>
      </c>
      <c r="W44" s="203">
        <f>5.826*Wti!G57/1000</f>
        <v>0.32299579603439998</v>
      </c>
      <c r="X44" s="203">
        <f>(Wti!P57+Wti!R57)/1000*5.826</f>
        <v>0</v>
      </c>
      <c r="Y44" s="203">
        <f t="shared" si="1"/>
        <v>0.52500440927459968</v>
      </c>
    </row>
    <row r="45" spans="1:25" ht="13.5" customHeight="1" x14ac:dyDescent="0.2">
      <c r="A45" s="188">
        <f>Wti!A58</f>
        <v>38078</v>
      </c>
      <c r="B45" s="435"/>
      <c r="C45" s="435"/>
      <c r="D45" s="435"/>
      <c r="E45" s="435"/>
      <c r="F45" s="435"/>
      <c r="G45" s="435"/>
      <c r="H45" s="204"/>
      <c r="I45" s="435"/>
      <c r="J45" s="435"/>
      <c r="K45" s="435"/>
      <c r="L45" s="435"/>
      <c r="M45" s="435"/>
      <c r="N45" s="435"/>
      <c r="O45" s="203"/>
      <c r="P45" s="203">
        <f>5.826*Wti!I58/1000</f>
        <v>-1.8323853775823999</v>
      </c>
      <c r="Q45" s="203">
        <f>5.826*Wti!K58/1000</f>
        <v>1.9277529467646</v>
      </c>
      <c r="R45" s="203"/>
      <c r="S45" s="203"/>
      <c r="T45" s="203">
        <f>5.826*Wti!M58/1000</f>
        <v>0</v>
      </c>
      <c r="U45" s="203">
        <f>5.826*Wti!L58/1000</f>
        <v>0</v>
      </c>
      <c r="V45" s="203">
        <f>5.826*Wti!J58/1000</f>
        <v>0</v>
      </c>
      <c r="W45" s="203">
        <f>5.826*Wti!G58/1000</f>
        <v>0.62452933748399997</v>
      </c>
      <c r="X45" s="203">
        <f>(Wti!P58+Wti!R58)/1000*5.826</f>
        <v>0</v>
      </c>
      <c r="Y45" s="203">
        <f t="shared" si="1"/>
        <v>0.71989690666619999</v>
      </c>
    </row>
    <row r="46" spans="1:25" ht="13.5" customHeight="1" x14ac:dyDescent="0.2">
      <c r="A46" s="188">
        <f>Wti!A59</f>
        <v>38108</v>
      </c>
      <c r="B46" s="435"/>
      <c r="C46" s="435"/>
      <c r="D46" s="435"/>
      <c r="E46" s="435"/>
      <c r="F46" s="435"/>
      <c r="G46" s="435"/>
      <c r="H46" s="204"/>
      <c r="I46" s="435"/>
      <c r="J46" s="435"/>
      <c r="K46" s="435"/>
      <c r="L46" s="435"/>
      <c r="M46" s="435"/>
      <c r="N46" s="435"/>
      <c r="O46" s="203"/>
      <c r="P46" s="203">
        <f>5.826*Wti!I59/1000</f>
        <v>-1.8181622350278002</v>
      </c>
      <c r="Q46" s="203">
        <f>5.826*Wti!K59/1000</f>
        <v>1.9105992003684</v>
      </c>
      <c r="R46" s="203"/>
      <c r="S46" s="203"/>
      <c r="T46" s="203">
        <f>5.826*Wti!M59/1000</f>
        <v>0</v>
      </c>
      <c r="U46" s="203">
        <f>5.826*Wti!L59/1000</f>
        <v>0</v>
      </c>
      <c r="V46" s="203">
        <f>5.826*Wti!J59/1000</f>
        <v>0</v>
      </c>
      <c r="W46" s="203">
        <f>5.826*Wti!G59/1000</f>
        <v>0.61282377557039991</v>
      </c>
      <c r="X46" s="203">
        <f>(Wti!P59+Wti!R59)/1000*5.826</f>
        <v>0</v>
      </c>
      <c r="Y46" s="203">
        <f t="shared" si="1"/>
        <v>0.70526074091099977</v>
      </c>
    </row>
    <row r="47" spans="1:25" ht="13.5" customHeight="1" x14ac:dyDescent="0.2">
      <c r="A47" s="188">
        <f>Wti!A60</f>
        <v>38139</v>
      </c>
      <c r="B47" s="435"/>
      <c r="C47" s="435"/>
      <c r="D47" s="435"/>
      <c r="E47" s="435"/>
      <c r="F47" s="435"/>
      <c r="G47" s="435"/>
      <c r="H47" s="204"/>
      <c r="I47" s="435"/>
      <c r="J47" s="435"/>
      <c r="K47" s="435"/>
      <c r="L47" s="435"/>
      <c r="M47" s="435"/>
      <c r="N47" s="435"/>
      <c r="O47" s="203"/>
      <c r="P47" s="203">
        <f>5.826*Wti!I60/1000</f>
        <v>-2.1123117077412004</v>
      </c>
      <c r="Q47" s="203">
        <f>5.826*Wti!K60/1000</f>
        <v>2.1767240709396001</v>
      </c>
      <c r="R47" s="203"/>
      <c r="S47" s="203"/>
      <c r="T47" s="203">
        <f>5.826*Wti!M60/1000</f>
        <v>0</v>
      </c>
      <c r="U47" s="203">
        <f>5.826*Wti!L60/1000</f>
        <v>0</v>
      </c>
      <c r="V47" s="203">
        <f>5.826*Wti!J60/1000</f>
        <v>0</v>
      </c>
      <c r="W47" s="203">
        <f>5.826*Wti!G60/1000</f>
        <v>0.22182737419859999</v>
      </c>
      <c r="X47" s="203">
        <f>(Wti!P60+Wti!R60)/1000*5.826</f>
        <v>0</v>
      </c>
      <c r="Y47" s="203">
        <f t="shared" si="1"/>
        <v>0.2862397373969997</v>
      </c>
    </row>
    <row r="48" spans="1:25" ht="13.5" customHeight="1" x14ac:dyDescent="0.2">
      <c r="A48" s="188">
        <f>Wti!A61</f>
        <v>38169</v>
      </c>
      <c r="B48" s="435"/>
      <c r="C48" s="435"/>
      <c r="D48" s="435"/>
      <c r="E48" s="435"/>
      <c r="F48" s="435"/>
      <c r="G48" s="435"/>
      <c r="H48" s="204"/>
      <c r="I48" s="435"/>
      <c r="J48" s="435"/>
      <c r="K48" s="435"/>
      <c r="L48" s="435"/>
      <c r="M48" s="435"/>
      <c r="N48" s="435"/>
      <c r="O48" s="203"/>
      <c r="P48" s="203">
        <f>5.826*Wti!I61/1000</f>
        <v>-2.0416582373819998</v>
      </c>
      <c r="Q48" s="203">
        <f>5.826*Wti!K61/1000</f>
        <v>2.0659715184743996</v>
      </c>
      <c r="R48" s="203"/>
      <c r="S48" s="203"/>
      <c r="T48" s="203">
        <f>5.826*Wti!M61/1000</f>
        <v>0</v>
      </c>
      <c r="U48" s="203">
        <f>5.826*Wti!L61/1000</f>
        <v>0</v>
      </c>
      <c r="V48" s="203">
        <f>5.826*Wti!J61/1000</f>
        <v>0</v>
      </c>
      <c r="W48" s="203">
        <f>5.826*Wti!G61/1000</f>
        <v>0.13341633682080001</v>
      </c>
      <c r="X48" s="203">
        <f>(Wti!P61+Wti!R61)/1000*5.826</f>
        <v>0</v>
      </c>
      <c r="Y48" s="203">
        <f t="shared" si="1"/>
        <v>0.15772961791319984</v>
      </c>
    </row>
    <row r="49" spans="1:25" ht="13.5" customHeight="1" x14ac:dyDescent="0.2">
      <c r="A49" s="188">
        <f>Wti!A62</f>
        <v>38200</v>
      </c>
      <c r="B49" s="435"/>
      <c r="C49" s="435"/>
      <c r="D49" s="435"/>
      <c r="E49" s="435"/>
      <c r="F49" s="435"/>
      <c r="G49" s="435"/>
      <c r="H49" s="204"/>
      <c r="I49" s="435"/>
      <c r="J49" s="435"/>
      <c r="K49" s="435"/>
      <c r="L49" s="435"/>
      <c r="M49" s="435"/>
      <c r="N49" s="435"/>
      <c r="O49" s="203"/>
      <c r="P49" s="203">
        <f>5.826*Wti!I62/1000</f>
        <v>-1.8444893854620001</v>
      </c>
      <c r="Q49" s="203">
        <f>5.826*Wti!K62/1000</f>
        <v>1.7993094586601999</v>
      </c>
      <c r="R49" s="203"/>
      <c r="S49" s="203"/>
      <c r="T49" s="203">
        <f>5.826*Wti!M62/1000</f>
        <v>0</v>
      </c>
      <c r="U49" s="203">
        <f>5.826*Wti!L62/1000</f>
        <v>0</v>
      </c>
      <c r="V49" s="203">
        <f>5.826*Wti!J62/1000</f>
        <v>0</v>
      </c>
      <c r="W49" s="203">
        <f>5.826*Wti!G62/1000</f>
        <v>4.3171568273399998E-2</v>
      </c>
      <c r="X49" s="203">
        <f>(Wti!P62+Wti!R62)/1000*5.826</f>
        <v>0</v>
      </c>
      <c r="Y49" s="203">
        <f t="shared" si="1"/>
        <v>-2.0083585284002767E-3</v>
      </c>
    </row>
    <row r="50" spans="1:25" ht="13.5" customHeight="1" x14ac:dyDescent="0.2">
      <c r="A50" s="188">
        <f>Wti!A63</f>
        <v>38231</v>
      </c>
      <c r="B50" s="435"/>
      <c r="C50" s="435"/>
      <c r="D50" s="435"/>
      <c r="E50" s="435"/>
      <c r="F50" s="435"/>
      <c r="G50" s="435"/>
      <c r="H50" s="204"/>
      <c r="I50" s="435"/>
      <c r="J50" s="435"/>
      <c r="K50" s="435"/>
      <c r="L50" s="435"/>
      <c r="M50" s="435"/>
      <c r="N50" s="435"/>
      <c r="O50" s="203"/>
      <c r="P50" s="203">
        <f>5.826*Wti!I63/1000</f>
        <v>-2.1432336583343998</v>
      </c>
      <c r="Q50" s="203">
        <f>5.826*Wti!K63/1000</f>
        <v>2.0868809479974</v>
      </c>
      <c r="R50" s="203"/>
      <c r="S50" s="203"/>
      <c r="T50" s="203">
        <f>5.826*Wti!M63/1000</f>
        <v>0</v>
      </c>
      <c r="U50" s="203">
        <f>5.826*Wti!L63/1000</f>
        <v>0</v>
      </c>
      <c r="V50" s="203">
        <f>5.826*Wti!J63/1000</f>
        <v>0</v>
      </c>
      <c r="W50" s="203">
        <f>5.826*Wti!G63/1000</f>
        <v>-2.0411613553199995E-2</v>
      </c>
      <c r="X50" s="203">
        <f>(Wti!P63+Wti!R63)/1000*5.826</f>
        <v>0</v>
      </c>
      <c r="Y50" s="203">
        <f t="shared" si="1"/>
        <v>-7.676432389019984E-2</v>
      </c>
    </row>
    <row r="51" spans="1:25" ht="13.5" customHeight="1" x14ac:dyDescent="0.2">
      <c r="A51" s="188">
        <f>Wti!A64</f>
        <v>38261</v>
      </c>
      <c r="B51" s="435"/>
      <c r="C51" s="435"/>
      <c r="D51" s="435"/>
      <c r="E51" s="435"/>
      <c r="F51" s="435"/>
      <c r="G51" s="435"/>
      <c r="H51" s="204"/>
      <c r="I51" s="435"/>
      <c r="J51" s="435"/>
      <c r="K51" s="435"/>
      <c r="L51" s="435"/>
      <c r="M51" s="435"/>
      <c r="N51" s="435"/>
      <c r="O51" s="203"/>
      <c r="P51" s="203">
        <f>5.826*Wti!I64/1000</f>
        <v>-1.9858459584569998</v>
      </c>
      <c r="Q51" s="203">
        <f>5.826*Wti!K64/1000</f>
        <v>1.9342659807275999</v>
      </c>
      <c r="R51" s="203"/>
      <c r="S51" s="203"/>
      <c r="T51" s="203">
        <f>5.826*Wti!M64/1000</f>
        <v>0</v>
      </c>
      <c r="U51" s="203">
        <f>5.826*Wti!L64/1000</f>
        <v>0</v>
      </c>
      <c r="V51" s="203">
        <f>5.826*Wti!J64/1000</f>
        <v>0</v>
      </c>
      <c r="W51" s="203">
        <f>5.826*Wti!G64/1000</f>
        <v>-4.7042736119999994E-3</v>
      </c>
      <c r="X51" s="203">
        <f>(Wti!P64+Wti!R64)/1000*5.826</f>
        <v>0</v>
      </c>
      <c r="Y51" s="203">
        <f t="shared" si="1"/>
        <v>-5.628425134139993E-2</v>
      </c>
    </row>
    <row r="52" spans="1:25" ht="13.5" customHeight="1" x14ac:dyDescent="0.2">
      <c r="A52" s="188">
        <f>Wti!A65</f>
        <v>38292</v>
      </c>
      <c r="B52" s="435"/>
      <c r="C52" s="435"/>
      <c r="D52" s="435"/>
      <c r="E52" s="435"/>
      <c r="F52" s="435"/>
      <c r="G52" s="435"/>
      <c r="H52" s="204"/>
      <c r="I52" s="435"/>
      <c r="J52" s="435"/>
      <c r="K52" s="435"/>
      <c r="L52" s="435"/>
      <c r="M52" s="435"/>
      <c r="N52" s="435"/>
      <c r="O52" s="203"/>
      <c r="P52" s="203">
        <f>5.826*Wti!I65/1000</f>
        <v>-1.8601409391227997</v>
      </c>
      <c r="Q52" s="203">
        <f>5.826*Wti!K65/1000</f>
        <v>1.9551899047559997</v>
      </c>
      <c r="R52" s="203"/>
      <c r="S52" s="203"/>
      <c r="T52" s="203">
        <f>5.826*Wti!M65/1000</f>
        <v>0</v>
      </c>
      <c r="U52" s="203">
        <f>5.826*Wti!L65/1000</f>
        <v>0</v>
      </c>
      <c r="V52" s="203">
        <f>5.826*Wti!J65/1000</f>
        <v>0</v>
      </c>
      <c r="W52" s="203">
        <f>5.826*Wti!G65/1000</f>
        <v>8.645218936259999E-2</v>
      </c>
      <c r="X52" s="203">
        <f>(Wti!P65+Wti!R65)/1000*5.826</f>
        <v>0</v>
      </c>
      <c r="Y52" s="203">
        <f t="shared" si="1"/>
        <v>0.18150115499580008</v>
      </c>
    </row>
    <row r="53" spans="1:25" ht="13.5" customHeight="1" x14ac:dyDescent="0.2">
      <c r="A53" s="188">
        <f>Wti!A66</f>
        <v>38322</v>
      </c>
      <c r="B53" s="435"/>
      <c r="C53" s="435"/>
      <c r="D53" s="435"/>
      <c r="E53" s="435"/>
      <c r="F53" s="435"/>
      <c r="G53" s="435"/>
      <c r="H53" s="204"/>
      <c r="I53" s="435"/>
      <c r="J53" s="435"/>
      <c r="K53" s="435"/>
      <c r="L53" s="435"/>
      <c r="M53" s="435"/>
      <c r="N53" s="435"/>
      <c r="O53" s="203"/>
      <c r="P53" s="203">
        <f>5.826*Wti!I66/1000</f>
        <v>-1.2424706650457997</v>
      </c>
      <c r="Q53" s="203">
        <f>5.826*Wti!K66/1000</f>
        <v>1.966459544376</v>
      </c>
      <c r="R53" s="203"/>
      <c r="S53" s="203"/>
      <c r="T53" s="203">
        <f>5.826*Wti!M66/1000</f>
        <v>0</v>
      </c>
      <c r="U53" s="203">
        <f>5.826*Wti!L66/1000</f>
        <v>0</v>
      </c>
      <c r="V53" s="203">
        <f>5.826*Wti!J66/1000</f>
        <v>-0.20973599999999998</v>
      </c>
      <c r="W53" s="203">
        <f>5.826*Wti!G66/1000</f>
        <v>0.17898398392260001</v>
      </c>
      <c r="X53" s="203">
        <f>(Wti!P66+Wti!R66)/1000*5.826</f>
        <v>0</v>
      </c>
      <c r="Y53" s="203">
        <f t="shared" si="1"/>
        <v>0.69323686325280032</v>
      </c>
    </row>
    <row r="54" spans="1:25" ht="13.5" customHeight="1" x14ac:dyDescent="0.2">
      <c r="A54" s="188">
        <f>Wti!A67</f>
        <v>38353</v>
      </c>
      <c r="B54" s="435"/>
      <c r="C54" s="435"/>
      <c r="D54" s="435"/>
      <c r="E54" s="435"/>
      <c r="F54" s="435"/>
      <c r="G54" s="435"/>
      <c r="H54" s="204"/>
      <c r="I54" s="435"/>
      <c r="J54" s="435"/>
      <c r="K54" s="435"/>
      <c r="L54" s="435"/>
      <c r="M54" s="435"/>
      <c r="N54" s="435"/>
      <c r="O54" s="203"/>
      <c r="P54" s="203">
        <f>5.826*Wti!I67/1000</f>
        <v>-1.6199153173463998</v>
      </c>
      <c r="Q54" s="203">
        <f>5.826*Wti!K67/1000</f>
        <v>2.0483723976821997</v>
      </c>
      <c r="R54" s="203"/>
      <c r="S54" s="203"/>
      <c r="T54" s="203">
        <f>5.826*Wti!M67/1000</f>
        <v>0</v>
      </c>
      <c r="U54" s="203">
        <f>5.826*Wti!L67/1000</f>
        <v>0</v>
      </c>
      <c r="V54" s="203">
        <f>5.826*Wti!J67/1000</f>
        <v>0</v>
      </c>
      <c r="W54" s="203">
        <f>5.826*Wti!G67/1000</f>
        <v>0.18368329436520001</v>
      </c>
      <c r="X54" s="203">
        <f>(Wti!P67+Wti!R67)/1000*5.826</f>
        <v>0</v>
      </c>
      <c r="Y54" s="203">
        <f t="shared" si="1"/>
        <v>0.61214037470099991</v>
      </c>
    </row>
    <row r="55" spans="1:25" ht="13.5" customHeight="1" x14ac:dyDescent="0.2">
      <c r="A55" s="188">
        <f>Wti!A68</f>
        <v>38384</v>
      </c>
      <c r="B55" s="435"/>
      <c r="C55" s="435"/>
      <c r="D55" s="435"/>
      <c r="E55" s="435"/>
      <c r="F55" s="435"/>
      <c r="G55" s="435"/>
      <c r="H55" s="204"/>
      <c r="I55" s="435"/>
      <c r="J55" s="435"/>
      <c r="K55" s="435"/>
      <c r="L55" s="435"/>
      <c r="M55" s="435"/>
      <c r="N55" s="435"/>
      <c r="O55" s="203"/>
      <c r="P55" s="203">
        <f>5.826*Wti!I68/1000</f>
        <v>-1.5132427208375998</v>
      </c>
      <c r="Q55" s="203">
        <f>5.826*Wti!K68/1000</f>
        <v>1.1072173985814</v>
      </c>
      <c r="R55" s="203"/>
      <c r="S55" s="203"/>
      <c r="T55" s="203">
        <f>5.826*Wti!M68/1000</f>
        <v>0</v>
      </c>
      <c r="U55" s="203">
        <f>5.826*Wti!L68/1000</f>
        <v>0</v>
      </c>
      <c r="V55" s="203">
        <f>5.826*Wti!J68/1000</f>
        <v>0</v>
      </c>
      <c r="W55" s="203">
        <f>5.826*Wti!G68/1000</f>
        <v>3.6832946107200004E-2</v>
      </c>
      <c r="X55" s="203">
        <f>(Wti!P68+Wti!R68)/1000*5.826</f>
        <v>0</v>
      </c>
      <c r="Y55" s="203">
        <f t="shared" si="1"/>
        <v>-0.3691923761489998</v>
      </c>
    </row>
    <row r="56" spans="1:25" ht="13.5" customHeight="1" x14ac:dyDescent="0.2">
      <c r="A56" s="188">
        <f>Wti!A69</f>
        <v>38412</v>
      </c>
      <c r="B56" s="435"/>
      <c r="C56" s="435"/>
      <c r="D56" s="435"/>
      <c r="E56" s="435"/>
      <c r="F56" s="435"/>
      <c r="G56" s="435"/>
      <c r="H56" s="204"/>
      <c r="I56" s="435"/>
      <c r="J56" s="435"/>
      <c r="K56" s="435"/>
      <c r="L56" s="435"/>
      <c r="M56" s="435"/>
      <c r="N56" s="435"/>
      <c r="O56" s="203"/>
      <c r="P56" s="203">
        <f>5.826*Wti!I69/1000</f>
        <v>-1.3015932049284</v>
      </c>
      <c r="Q56" s="203">
        <f>5.826*Wti!K69/1000</f>
        <v>0.31687705934279997</v>
      </c>
      <c r="R56" s="203"/>
      <c r="S56" s="203"/>
      <c r="T56" s="203">
        <f>5.826*Wti!M69/1000</f>
        <v>0</v>
      </c>
      <c r="U56" s="203">
        <f>5.826*Wti!L69/1000</f>
        <v>0</v>
      </c>
      <c r="V56" s="203">
        <f>5.826*Wti!J69/1000</f>
        <v>0</v>
      </c>
      <c r="W56" s="203">
        <f>5.826*Wti!G69/1000</f>
        <v>-0.15265463126039999</v>
      </c>
      <c r="X56" s="203">
        <f>(Wti!P69+Wti!R69)/1000*5.826</f>
        <v>0</v>
      </c>
      <c r="Y56" s="203">
        <f t="shared" si="1"/>
        <v>-1.137370776846</v>
      </c>
    </row>
    <row r="57" spans="1:25" ht="13.5" customHeight="1" x14ac:dyDescent="0.2">
      <c r="A57" s="188">
        <f>Wti!A70</f>
        <v>38443</v>
      </c>
      <c r="B57" s="435"/>
      <c r="C57" s="435"/>
      <c r="D57" s="435"/>
      <c r="E57" s="435"/>
      <c r="F57" s="435"/>
      <c r="G57" s="435"/>
      <c r="H57" s="204"/>
      <c r="I57" s="435"/>
      <c r="J57" s="435"/>
      <c r="K57" s="435"/>
      <c r="L57" s="435"/>
      <c r="M57" s="435"/>
      <c r="N57" s="435"/>
      <c r="O57" s="203"/>
      <c r="P57" s="203">
        <f>5.826*Wti!I70/1000</f>
        <v>-1.0272647455050001</v>
      </c>
      <c r="Q57" s="203">
        <f>5.826*Wti!K70/1000</f>
        <v>0.24200759476199998</v>
      </c>
      <c r="R57" s="203"/>
      <c r="S57" s="203"/>
      <c r="T57" s="203">
        <f>5.826*Wti!M70/1000</f>
        <v>0</v>
      </c>
      <c r="U57" s="203">
        <f>5.826*Wti!L70/1000</f>
        <v>0</v>
      </c>
      <c r="V57" s="203">
        <f>5.826*Wti!J70/1000</f>
        <v>0</v>
      </c>
      <c r="W57" s="203">
        <f>5.826*Wti!G70/1000</f>
        <v>-0.16355292746639999</v>
      </c>
      <c r="X57" s="203">
        <f>(Wti!P70+Wti!R70)/1000*5.826</f>
        <v>0</v>
      </c>
      <c r="Y57" s="203">
        <f t="shared" si="1"/>
        <v>-0.94881007820940022</v>
      </c>
    </row>
    <row r="58" spans="1:25" ht="13.5" customHeight="1" x14ac:dyDescent="0.2">
      <c r="A58" s="188">
        <f>Wti!A71</f>
        <v>38473</v>
      </c>
      <c r="B58" s="435"/>
      <c r="C58" s="435"/>
      <c r="D58" s="435"/>
      <c r="E58" s="435"/>
      <c r="F58" s="435"/>
      <c r="G58" s="435"/>
      <c r="H58" s="204"/>
      <c r="I58" s="435"/>
      <c r="J58" s="435"/>
      <c r="K58" s="435"/>
      <c r="L58" s="435"/>
      <c r="M58" s="435"/>
      <c r="N58" s="435"/>
      <c r="O58" s="203"/>
      <c r="P58" s="203">
        <f>5.826*Wti!I71/1000</f>
        <v>-1.2262763355905999</v>
      </c>
      <c r="Q58" s="203">
        <f>5.826*Wti!K71/1000</f>
        <v>0.29511580977719998</v>
      </c>
      <c r="R58" s="203"/>
      <c r="S58" s="203"/>
      <c r="T58" s="203">
        <f>5.826*Wti!M71/1000</f>
        <v>0</v>
      </c>
      <c r="U58" s="203">
        <f>5.826*Wti!L71/1000</f>
        <v>0</v>
      </c>
      <c r="V58" s="203">
        <f>5.826*Wti!J71/1000</f>
        <v>0</v>
      </c>
      <c r="W58" s="203">
        <f>5.826*Wti!G71/1000</f>
        <v>-0.17224896129899997</v>
      </c>
      <c r="X58" s="203">
        <f>(Wti!P71+Wti!R71)/1000*5.826</f>
        <v>0</v>
      </c>
      <c r="Y58" s="203">
        <f t="shared" si="1"/>
        <v>-1.1034094871123998</v>
      </c>
    </row>
    <row r="59" spans="1:25" ht="13.5" customHeight="1" x14ac:dyDescent="0.2">
      <c r="A59" s="188">
        <f>Wti!A72</f>
        <v>38504</v>
      </c>
      <c r="B59" s="435"/>
      <c r="C59" s="435"/>
      <c r="D59" s="435"/>
      <c r="E59" s="435"/>
      <c r="F59" s="435"/>
      <c r="G59" s="435"/>
      <c r="H59" s="204"/>
      <c r="I59" s="435"/>
      <c r="J59" s="435"/>
      <c r="K59" s="435"/>
      <c r="L59" s="435"/>
      <c r="M59" s="435"/>
      <c r="N59" s="435"/>
      <c r="O59" s="203"/>
      <c r="P59" s="203">
        <f>5.826*Wti!I72/1000</f>
        <v>-1.3854693596441998</v>
      </c>
      <c r="Q59" s="203">
        <f>5.826*Wti!K72/1000</f>
        <v>0.29784877589039999</v>
      </c>
      <c r="R59" s="203"/>
      <c r="S59" s="203"/>
      <c r="T59" s="203">
        <f>5.826*Wti!M72/1000</f>
        <v>0</v>
      </c>
      <c r="U59" s="203">
        <f>5.826*Wti!L72/1000</f>
        <v>0</v>
      </c>
      <c r="V59" s="203">
        <f>5.826*Wti!J72/1000</f>
        <v>0</v>
      </c>
      <c r="W59" s="203">
        <f>5.826*Wti!G72/1000</f>
        <v>-0.25702824214379993</v>
      </c>
      <c r="X59" s="203">
        <f>(Wti!P72+Wti!R72)/1000*5.826</f>
        <v>0</v>
      </c>
      <c r="Y59" s="203">
        <f t="shared" si="1"/>
        <v>-1.3446488258975997</v>
      </c>
    </row>
    <row r="60" spans="1:25" ht="13.5" customHeight="1" x14ac:dyDescent="0.2">
      <c r="A60" s="188">
        <f>Wti!A73</f>
        <v>38534</v>
      </c>
      <c r="B60" s="435"/>
      <c r="C60" s="435"/>
      <c r="D60" s="435"/>
      <c r="E60" s="435"/>
      <c r="F60" s="435"/>
      <c r="G60" s="435"/>
      <c r="H60" s="204"/>
      <c r="I60" s="435"/>
      <c r="J60" s="435"/>
      <c r="K60" s="435"/>
      <c r="L60" s="435"/>
      <c r="M60" s="435"/>
      <c r="N60" s="435"/>
      <c r="O60" s="203"/>
      <c r="P60" s="203">
        <f>5.826*Wti!I73/1000</f>
        <v>-1.4147846940257998</v>
      </c>
      <c r="Q60" s="203">
        <f>5.826*Wti!K73/1000</f>
        <v>0.28919865909419995</v>
      </c>
      <c r="R60" s="203"/>
      <c r="S60" s="203"/>
      <c r="T60" s="203">
        <f>5.826*Wti!M73/1000</f>
        <v>0</v>
      </c>
      <c r="U60" s="203">
        <f>5.826*Wti!L73/1000</f>
        <v>0</v>
      </c>
      <c r="V60" s="203">
        <f>5.826*Wti!J73/1000</f>
        <v>0</v>
      </c>
      <c r="W60" s="203">
        <f>5.826*Wti!G73/1000</f>
        <v>-0.30125818488119999</v>
      </c>
      <c r="X60" s="203">
        <f>(Wti!P73+Wti!R73)/1000*5.826</f>
        <v>0</v>
      </c>
      <c r="Y60" s="203">
        <f t="shared" ref="Y60:Y123" si="2">SUM(P60:X60)</f>
        <v>-1.4268442198127997</v>
      </c>
    </row>
    <row r="61" spans="1:25" ht="13.5" customHeight="1" x14ac:dyDescent="0.2">
      <c r="A61" s="188">
        <f>Wti!A74</f>
        <v>38565</v>
      </c>
      <c r="B61" s="435"/>
      <c r="C61" s="435"/>
      <c r="D61" s="435"/>
      <c r="E61" s="435"/>
      <c r="F61" s="435"/>
      <c r="G61" s="435"/>
      <c r="H61" s="204"/>
      <c r="I61" s="435"/>
      <c r="J61" s="435"/>
      <c r="K61" s="435"/>
      <c r="L61" s="435"/>
      <c r="M61" s="435"/>
      <c r="N61" s="435"/>
      <c r="O61" s="203"/>
      <c r="P61" s="203">
        <f>5.826*Wti!I74/1000</f>
        <v>-1.4385522187421997</v>
      </c>
      <c r="Q61" s="203">
        <f>5.826*Wti!K74/1000</f>
        <v>0.28321945859819997</v>
      </c>
      <c r="R61" s="203"/>
      <c r="S61" s="203"/>
      <c r="T61" s="203">
        <f>5.826*Wti!M74/1000</f>
        <v>0</v>
      </c>
      <c r="U61" s="203">
        <f>5.826*Wti!L74/1000</f>
        <v>0</v>
      </c>
      <c r="V61" s="203">
        <f>5.826*Wti!J74/1000</f>
        <v>0</v>
      </c>
      <c r="W61" s="203">
        <f>5.826*Wti!G74/1000</f>
        <v>-0.37972606496219996</v>
      </c>
      <c r="X61" s="203">
        <f>(Wti!P74+Wti!R74)/1000*5.826</f>
        <v>0</v>
      </c>
      <c r="Y61" s="203">
        <f t="shared" si="2"/>
        <v>-1.5350588251061996</v>
      </c>
    </row>
    <row r="62" spans="1:25" ht="13.5" customHeight="1" x14ac:dyDescent="0.2">
      <c r="A62" s="188">
        <f>Wti!A75</f>
        <v>38596</v>
      </c>
      <c r="B62" s="435"/>
      <c r="C62" s="435"/>
      <c r="D62" s="435"/>
      <c r="E62" s="435"/>
      <c r="F62" s="435"/>
      <c r="G62" s="435"/>
      <c r="H62" s="204"/>
      <c r="I62" s="435"/>
      <c r="J62" s="435"/>
      <c r="K62" s="435"/>
      <c r="L62" s="435"/>
      <c r="M62" s="435"/>
      <c r="N62" s="435"/>
      <c r="O62" s="203"/>
      <c r="P62" s="203">
        <f>5.826*Wti!I75/1000</f>
        <v>-1.1859075359015998</v>
      </c>
      <c r="Q62" s="203">
        <f>5.826*Wti!K75/1000</f>
        <v>0.30954303478139999</v>
      </c>
      <c r="R62" s="203"/>
      <c r="S62" s="203"/>
      <c r="T62" s="203">
        <f>5.826*Wti!M75/1000</f>
        <v>0</v>
      </c>
      <c r="U62" s="203">
        <f>5.826*Wti!L75/1000</f>
        <v>0</v>
      </c>
      <c r="V62" s="203">
        <f>5.826*Wti!J75/1000</f>
        <v>0</v>
      </c>
      <c r="W62" s="203">
        <f>5.826*Wti!G75/1000</f>
        <v>-0.46696178898660001</v>
      </c>
      <c r="X62" s="203">
        <f>(Wti!P75+Wti!R75)/1000*5.826</f>
        <v>0</v>
      </c>
      <c r="Y62" s="203">
        <f t="shared" si="2"/>
        <v>-1.3433262901067997</v>
      </c>
    </row>
    <row r="63" spans="1:25" ht="13.5" customHeight="1" x14ac:dyDescent="0.2">
      <c r="A63" s="188">
        <f>Wti!A76</f>
        <v>38626</v>
      </c>
      <c r="B63" s="435"/>
      <c r="C63" s="435"/>
      <c r="D63" s="435"/>
      <c r="E63" s="435"/>
      <c r="F63" s="435"/>
      <c r="G63" s="435"/>
      <c r="H63" s="204"/>
      <c r="I63" s="435"/>
      <c r="J63" s="435"/>
      <c r="K63" s="435"/>
      <c r="L63" s="435"/>
      <c r="M63" s="435"/>
      <c r="N63" s="435"/>
      <c r="O63" s="203"/>
      <c r="P63" s="203">
        <f>5.826*Wti!I76/1000</f>
        <v>-8.5848421756799992E-2</v>
      </c>
      <c r="Q63" s="203">
        <f>5.826*Wti!K76/1000</f>
        <v>8.4757547534399985E-2</v>
      </c>
      <c r="R63" s="203"/>
      <c r="S63" s="203"/>
      <c r="T63" s="203">
        <f>5.826*Wti!M76/1000</f>
        <v>0</v>
      </c>
      <c r="U63" s="203">
        <f>5.826*Wti!L76/1000</f>
        <v>0</v>
      </c>
      <c r="V63" s="203">
        <f>5.826*Wti!J76/1000</f>
        <v>0</v>
      </c>
      <c r="W63" s="203">
        <f>5.826*Wti!G76/1000</f>
        <v>-0.33954192849959997</v>
      </c>
      <c r="X63" s="203">
        <f>(Wti!P76+Wti!R76)/1000*5.826</f>
        <v>0</v>
      </c>
      <c r="Y63" s="203">
        <f t="shared" si="2"/>
        <v>-0.34063280272199997</v>
      </c>
    </row>
    <row r="64" spans="1:25" ht="13.5" customHeight="1" x14ac:dyDescent="0.2">
      <c r="A64" s="188">
        <f>Wti!A77</f>
        <v>38657</v>
      </c>
      <c r="B64" s="435"/>
      <c r="C64" s="435"/>
      <c r="D64" s="435"/>
      <c r="E64" s="435"/>
      <c r="F64" s="435"/>
      <c r="G64" s="435"/>
      <c r="H64" s="204"/>
      <c r="I64" s="435"/>
      <c r="J64" s="435"/>
      <c r="K64" s="435"/>
      <c r="L64" s="435"/>
      <c r="M64" s="435"/>
      <c r="N64" s="435"/>
      <c r="O64" s="203"/>
      <c r="P64" s="203">
        <f>5.826*Wti!I77/1000</f>
        <v>0.36360819068759997</v>
      </c>
      <c r="Q64" s="203">
        <f>5.826*Wti!K77/1000</f>
        <v>0</v>
      </c>
      <c r="R64" s="203"/>
      <c r="S64" s="203"/>
      <c r="T64" s="203">
        <f>5.826*Wti!M77/1000</f>
        <v>0</v>
      </c>
      <c r="U64" s="203">
        <f>5.826*Wti!L77/1000</f>
        <v>0</v>
      </c>
      <c r="V64" s="203">
        <f>5.826*Wti!J77/1000</f>
        <v>0</v>
      </c>
      <c r="W64" s="203">
        <f>5.826*Wti!G77/1000</f>
        <v>-0.27573052768799999</v>
      </c>
      <c r="X64" s="203">
        <f>(Wti!P77+Wti!R77)/1000*5.826</f>
        <v>0</v>
      </c>
      <c r="Y64" s="203">
        <f t="shared" si="2"/>
        <v>8.7877662999599981E-2</v>
      </c>
    </row>
    <row r="65" spans="1:25" ht="13.5" customHeight="1" x14ac:dyDescent="0.2">
      <c r="A65" s="188">
        <f>Wti!A78</f>
        <v>38687</v>
      </c>
      <c r="B65" s="435"/>
      <c r="C65" s="435"/>
      <c r="D65" s="435"/>
      <c r="E65" s="435"/>
      <c r="F65" s="435"/>
      <c r="G65" s="435"/>
      <c r="H65" s="204"/>
      <c r="I65" s="435"/>
      <c r="J65" s="435"/>
      <c r="K65" s="435"/>
      <c r="L65" s="435"/>
      <c r="M65" s="435"/>
      <c r="N65" s="435"/>
      <c r="O65" s="203"/>
      <c r="P65" s="203">
        <f>5.826*Wti!I78/1000</f>
        <v>-0.78290922263939999</v>
      </c>
      <c r="Q65" s="203">
        <f>5.826*Wti!K78/1000</f>
        <v>0</v>
      </c>
      <c r="R65" s="203"/>
      <c r="S65" s="203"/>
      <c r="T65" s="203">
        <f>5.826*Wti!M78/1000</f>
        <v>0</v>
      </c>
      <c r="U65" s="203">
        <f>5.826*Wti!L78/1000</f>
        <v>0</v>
      </c>
      <c r="V65" s="203">
        <f>5.826*Wti!J78/1000</f>
        <v>8.3020499999999995</v>
      </c>
      <c r="W65" s="203">
        <f>5.826*Wti!G78/1000</f>
        <v>-0.24430487336939996</v>
      </c>
      <c r="X65" s="203">
        <f>(Wti!P78+Wti!R78)/1000*5.826</f>
        <v>0</v>
      </c>
      <c r="Y65" s="203">
        <f t="shared" si="2"/>
        <v>7.2748359039911996</v>
      </c>
    </row>
    <row r="66" spans="1:25" ht="13.5" customHeight="1" x14ac:dyDescent="0.2">
      <c r="A66" s="188">
        <f>Wti!A79</f>
        <v>38718</v>
      </c>
      <c r="B66" s="435"/>
      <c r="C66" s="435"/>
      <c r="D66" s="435"/>
      <c r="E66" s="435"/>
      <c r="F66" s="435"/>
      <c r="G66" s="435"/>
      <c r="H66" s="204"/>
      <c r="I66" s="435"/>
      <c r="J66" s="435"/>
      <c r="K66" s="435"/>
      <c r="L66" s="435"/>
      <c r="M66" s="435"/>
      <c r="N66" s="435"/>
      <c r="O66" s="203"/>
      <c r="P66" s="203">
        <f>5.826*Wti!I79/1000</f>
        <v>0.33758701536479996</v>
      </c>
      <c r="Q66" s="203">
        <f>5.826*Wti!K79/1000</f>
        <v>0</v>
      </c>
      <c r="R66" s="203"/>
      <c r="S66" s="203"/>
      <c r="T66" s="203">
        <f>5.826*Wti!M79/1000</f>
        <v>0</v>
      </c>
      <c r="U66" s="203">
        <f>5.826*Wti!L79/1000</f>
        <v>0</v>
      </c>
      <c r="V66" s="203">
        <f>5.826*Wti!J79/1000</f>
        <v>0</v>
      </c>
      <c r="W66" s="203">
        <f>5.826*Wti!G79/1000</f>
        <v>-0.23376299669579997</v>
      </c>
      <c r="X66" s="203">
        <f>(Wti!P79+Wti!R79)/1000*5.826</f>
        <v>0</v>
      </c>
      <c r="Y66" s="203">
        <f t="shared" si="2"/>
        <v>0.10382401866899998</v>
      </c>
    </row>
    <row r="67" spans="1:25" ht="13.5" customHeight="1" x14ac:dyDescent="0.2">
      <c r="A67" s="188">
        <f>Wti!A80</f>
        <v>38749</v>
      </c>
      <c r="B67" s="435"/>
      <c r="C67" s="435"/>
      <c r="D67" s="435"/>
      <c r="E67" s="435"/>
      <c r="F67" s="435"/>
      <c r="G67" s="435"/>
      <c r="H67" s="204"/>
      <c r="I67" s="435"/>
      <c r="J67" s="435"/>
      <c r="K67" s="435"/>
      <c r="L67" s="435"/>
      <c r="M67" s="435"/>
      <c r="N67" s="435"/>
      <c r="O67" s="203"/>
      <c r="P67" s="203">
        <f>5.826*Wti!I80/1000</f>
        <v>0.25053467925539996</v>
      </c>
      <c r="Q67" s="203">
        <f>5.826*Wti!K80/1000</f>
        <v>0</v>
      </c>
      <c r="R67" s="203"/>
      <c r="S67" s="203"/>
      <c r="T67" s="203">
        <f>5.826*Wti!M80/1000</f>
        <v>0</v>
      </c>
      <c r="U67" s="203">
        <f>5.826*Wti!L80/1000</f>
        <v>0</v>
      </c>
      <c r="V67" s="203">
        <f>5.826*Wti!J80/1000</f>
        <v>0</v>
      </c>
      <c r="W67" s="203">
        <f>5.826*Wti!G80/1000</f>
        <v>7.0323253844399983E-2</v>
      </c>
      <c r="X67" s="203">
        <f>(Wti!P80+Wti!R80)/1000*5.826</f>
        <v>0</v>
      </c>
      <c r="Y67" s="203">
        <f t="shared" si="2"/>
        <v>0.32085793309979993</v>
      </c>
    </row>
    <row r="68" spans="1:25" ht="13.5" customHeight="1" x14ac:dyDescent="0.2">
      <c r="A68" s="188">
        <f>Wti!A81</f>
        <v>38777</v>
      </c>
      <c r="B68" s="435"/>
      <c r="C68" s="435"/>
      <c r="D68" s="435"/>
      <c r="E68" s="435"/>
      <c r="F68" s="435"/>
      <c r="G68" s="435"/>
      <c r="H68" s="204"/>
      <c r="I68" s="435"/>
      <c r="J68" s="435"/>
      <c r="K68" s="435"/>
      <c r="L68" s="435"/>
      <c r="M68" s="435"/>
      <c r="N68" s="435"/>
      <c r="O68" s="203"/>
      <c r="P68" s="203">
        <f>5.826*Wti!I81/1000</f>
        <v>0.16839041722919998</v>
      </c>
      <c r="Q68" s="203">
        <f>5.826*Wti!K81/1000</f>
        <v>0</v>
      </c>
      <c r="R68" s="203"/>
      <c r="S68" s="203"/>
      <c r="T68" s="203">
        <f>5.826*Wti!M81/1000</f>
        <v>0</v>
      </c>
      <c r="U68" s="203">
        <f>5.826*Wti!L81/1000</f>
        <v>0</v>
      </c>
      <c r="V68" s="203">
        <f>5.826*Wti!J81/1000</f>
        <v>0</v>
      </c>
      <c r="W68" s="203">
        <f>5.826*Wti!G81/1000</f>
        <v>0.35226142764480001</v>
      </c>
      <c r="X68" s="203">
        <f>(Wti!P81+Wti!R81)/1000*5.826</f>
        <v>0</v>
      </c>
      <c r="Y68" s="203">
        <f t="shared" si="2"/>
        <v>0.52065184487399996</v>
      </c>
    </row>
    <row r="69" spans="1:25" ht="13.5" customHeight="1" x14ac:dyDescent="0.2">
      <c r="A69" s="188">
        <f>Wti!A82</f>
        <v>38808</v>
      </c>
      <c r="B69" s="435"/>
      <c r="C69" s="435"/>
      <c r="D69" s="435"/>
      <c r="E69" s="435"/>
      <c r="F69" s="435"/>
      <c r="G69" s="435"/>
      <c r="H69" s="204"/>
      <c r="I69" s="435"/>
      <c r="J69" s="435"/>
      <c r="K69" s="435"/>
      <c r="L69" s="435"/>
      <c r="M69" s="435"/>
      <c r="N69" s="435"/>
      <c r="O69" s="203"/>
      <c r="P69" s="203">
        <f>5.826*Wti!I82/1000</f>
        <v>0.14050066950899998</v>
      </c>
      <c r="Q69" s="203">
        <f>5.826*Wti!K82/1000</f>
        <v>0</v>
      </c>
      <c r="R69" s="203"/>
      <c r="S69" s="203"/>
      <c r="T69" s="203">
        <f>5.826*Wti!M82/1000</f>
        <v>0</v>
      </c>
      <c r="U69" s="203">
        <f>5.826*Wti!L82/1000</f>
        <v>0</v>
      </c>
      <c r="V69" s="203">
        <f>5.826*Wti!J82/1000</f>
        <v>0</v>
      </c>
      <c r="W69" s="203">
        <f>5.826*Wti!G82/1000</f>
        <v>0.38459042190659998</v>
      </c>
      <c r="X69" s="203">
        <f>(Wti!P82+Wti!R82)/1000*5.826</f>
        <v>0</v>
      </c>
      <c r="Y69" s="203">
        <f t="shared" si="2"/>
        <v>0.52509109141559995</v>
      </c>
    </row>
    <row r="70" spans="1:25" ht="13.5" customHeight="1" x14ac:dyDescent="0.2">
      <c r="A70" s="188">
        <f>Wti!A83</f>
        <v>38838</v>
      </c>
      <c r="B70" s="435"/>
      <c r="C70" s="435"/>
      <c r="D70" s="435"/>
      <c r="E70" s="435"/>
      <c r="F70" s="435"/>
      <c r="G70" s="435"/>
      <c r="H70" s="204"/>
      <c r="I70" s="435"/>
      <c r="J70" s="435"/>
      <c r="K70" s="435"/>
      <c r="L70" s="435"/>
      <c r="M70" s="435"/>
      <c r="N70" s="435"/>
      <c r="O70" s="203"/>
      <c r="P70" s="203">
        <f>5.826*Wti!I83/1000</f>
        <v>0.1390078752768</v>
      </c>
      <c r="Q70" s="203">
        <f>5.826*Wti!K83/1000</f>
        <v>0</v>
      </c>
      <c r="R70" s="203"/>
      <c r="S70" s="203"/>
      <c r="T70" s="203">
        <f>5.826*Wti!M83/1000</f>
        <v>0</v>
      </c>
      <c r="U70" s="203">
        <f>5.826*Wti!L83/1000</f>
        <v>0</v>
      </c>
      <c r="V70" s="203">
        <f>5.826*Wti!J83/1000</f>
        <v>0</v>
      </c>
      <c r="W70" s="203">
        <f>5.826*Wti!G83/1000</f>
        <v>0.28908414265559995</v>
      </c>
      <c r="X70" s="203">
        <f>(Wti!P83+Wti!R83)/1000*5.826</f>
        <v>0</v>
      </c>
      <c r="Y70" s="203">
        <f t="shared" si="2"/>
        <v>0.42809201793239993</v>
      </c>
    </row>
    <row r="71" spans="1:25" ht="13.5" customHeight="1" x14ac:dyDescent="0.2">
      <c r="A71" s="188">
        <f>Wti!A84</f>
        <v>38869</v>
      </c>
      <c r="B71" s="435"/>
      <c r="C71" s="435"/>
      <c r="D71" s="435"/>
      <c r="E71" s="435"/>
      <c r="F71" s="435"/>
      <c r="G71" s="435"/>
      <c r="H71" s="204"/>
      <c r="I71" s="435"/>
      <c r="J71" s="435"/>
      <c r="K71" s="435"/>
      <c r="L71" s="435"/>
      <c r="M71" s="435"/>
      <c r="N71" s="435"/>
      <c r="O71" s="203"/>
      <c r="P71" s="203">
        <f>5.826*Wti!I84/1000</f>
        <v>0.12078353205119999</v>
      </c>
      <c r="Q71" s="203">
        <f>5.826*Wti!K84/1000</f>
        <v>0</v>
      </c>
      <c r="R71" s="203"/>
      <c r="S71" s="203"/>
      <c r="T71" s="203">
        <f>5.826*Wti!M84/1000</f>
        <v>0</v>
      </c>
      <c r="U71" s="203">
        <f>5.826*Wti!L84/1000</f>
        <v>0</v>
      </c>
      <c r="V71" s="203">
        <f>5.826*Wti!J84/1000</f>
        <v>0</v>
      </c>
      <c r="W71" s="203">
        <f>5.826*Wti!G84/1000</f>
        <v>0.25757378004479997</v>
      </c>
      <c r="X71" s="203">
        <f>(Wti!P84+Wti!R84)/1000*5.826</f>
        <v>0</v>
      </c>
      <c r="Y71" s="203">
        <f t="shared" si="2"/>
        <v>0.37835731209599999</v>
      </c>
    </row>
    <row r="72" spans="1:25" ht="13.5" customHeight="1" x14ac:dyDescent="0.2">
      <c r="A72" s="188">
        <f>Wti!A85</f>
        <v>38899</v>
      </c>
      <c r="B72" s="435"/>
      <c r="C72" s="435"/>
      <c r="D72" s="435"/>
      <c r="E72" s="435"/>
      <c r="F72" s="435"/>
      <c r="G72" s="435"/>
      <c r="H72" s="204"/>
      <c r="I72" s="435"/>
      <c r="J72" s="435"/>
      <c r="K72" s="435"/>
      <c r="L72" s="435"/>
      <c r="M72" s="435"/>
      <c r="N72" s="435"/>
      <c r="O72" s="203"/>
      <c r="P72" s="203">
        <f>5.826*Wti!I85/1000</f>
        <v>0.11061465687119999</v>
      </c>
      <c r="Q72" s="203">
        <f>5.826*Wti!K85/1000</f>
        <v>0</v>
      </c>
      <c r="R72" s="203"/>
      <c r="S72" s="203"/>
      <c r="T72" s="203">
        <f>5.826*Wti!M85/1000</f>
        <v>0</v>
      </c>
      <c r="U72" s="203">
        <f>5.826*Wti!L85/1000</f>
        <v>0</v>
      </c>
      <c r="V72" s="203">
        <f>5.826*Wti!J85/1000</f>
        <v>0</v>
      </c>
      <c r="W72" s="203">
        <f>5.826*Wti!G85/1000</f>
        <v>0.2172256807164</v>
      </c>
      <c r="X72" s="203">
        <f>(Wti!P85+Wti!R85)/1000*5.826</f>
        <v>0</v>
      </c>
      <c r="Y72" s="203">
        <f t="shared" si="2"/>
        <v>0.32784033758760001</v>
      </c>
    </row>
    <row r="73" spans="1:25" ht="13.5" customHeight="1" x14ac:dyDescent="0.2">
      <c r="A73" s="188">
        <f>Wti!A86</f>
        <v>38930</v>
      </c>
      <c r="B73" s="435"/>
      <c r="C73" s="435"/>
      <c r="D73" s="435"/>
      <c r="E73" s="435"/>
      <c r="F73" s="435"/>
      <c r="G73" s="435"/>
      <c r="H73" s="204"/>
      <c r="I73" s="435"/>
      <c r="J73" s="435"/>
      <c r="K73" s="435"/>
      <c r="L73" s="435"/>
      <c r="M73" s="435"/>
      <c r="N73" s="435"/>
      <c r="O73" s="203"/>
      <c r="P73" s="203">
        <f>5.826*Wti!I86/1000</f>
        <v>0.104847355569</v>
      </c>
      <c r="Q73" s="203">
        <f>5.826*Wti!K86/1000</f>
        <v>0</v>
      </c>
      <c r="R73" s="203"/>
      <c r="S73" s="203"/>
      <c r="T73" s="203">
        <f>5.826*Wti!M86/1000</f>
        <v>0</v>
      </c>
      <c r="U73" s="203">
        <f>5.826*Wti!L86/1000</f>
        <v>0</v>
      </c>
      <c r="V73" s="203">
        <f>5.826*Wti!J86/1000</f>
        <v>0</v>
      </c>
      <c r="W73" s="203">
        <f>5.826*Wti!G86/1000</f>
        <v>0.17302848825539999</v>
      </c>
      <c r="X73" s="203">
        <f>(Wti!P86+Wti!R86)/1000*5.826</f>
        <v>0</v>
      </c>
      <c r="Y73" s="203">
        <f t="shared" si="2"/>
        <v>0.2778758438244</v>
      </c>
    </row>
    <row r="74" spans="1:25" ht="13.5" customHeight="1" x14ac:dyDescent="0.2">
      <c r="A74" s="188">
        <f>Wti!A87</f>
        <v>38961</v>
      </c>
      <c r="B74" s="435"/>
      <c r="C74" s="435"/>
      <c r="D74" s="435"/>
      <c r="E74" s="435"/>
      <c r="F74" s="435"/>
      <c r="G74" s="435"/>
      <c r="H74" s="204"/>
      <c r="I74" s="435"/>
      <c r="J74" s="435"/>
      <c r="K74" s="435"/>
      <c r="L74" s="435"/>
      <c r="M74" s="435"/>
      <c r="N74" s="435"/>
      <c r="O74" s="203"/>
      <c r="P74" s="203">
        <f>5.826*Wti!I87/1000</f>
        <v>9.8772638385599992E-2</v>
      </c>
      <c r="Q74" s="203">
        <f>5.826*Wti!K87/1000</f>
        <v>0</v>
      </c>
      <c r="R74" s="203"/>
      <c r="S74" s="203"/>
      <c r="T74" s="203">
        <f>5.826*Wti!M87/1000</f>
        <v>0</v>
      </c>
      <c r="U74" s="203">
        <f>5.826*Wti!L87/1000</f>
        <v>0</v>
      </c>
      <c r="V74" s="203">
        <f>5.826*Wti!J87/1000</f>
        <v>0</v>
      </c>
      <c r="W74" s="203">
        <f>5.826*Wti!G87/1000</f>
        <v>0.18893008160159999</v>
      </c>
      <c r="X74" s="203">
        <f>(Wti!P87+Wti!R87)/1000*5.826</f>
        <v>0</v>
      </c>
      <c r="Y74" s="203">
        <f t="shared" si="2"/>
        <v>0.28770271998719998</v>
      </c>
    </row>
    <row r="75" spans="1:25" ht="13.5" customHeight="1" x14ac:dyDescent="0.2">
      <c r="A75" s="188">
        <f>Wti!A88</f>
        <v>38991</v>
      </c>
      <c r="B75" s="435"/>
      <c r="C75" s="435"/>
      <c r="D75" s="435"/>
      <c r="E75" s="435"/>
      <c r="F75" s="435"/>
      <c r="G75" s="435"/>
      <c r="H75" s="204"/>
      <c r="I75" s="435"/>
      <c r="J75" s="435"/>
      <c r="K75" s="435"/>
      <c r="L75" s="435"/>
      <c r="M75" s="435"/>
      <c r="N75" s="435"/>
      <c r="O75" s="203"/>
      <c r="P75" s="203">
        <f>5.826*Wti!I88/1000</f>
        <v>8.6885501025599998E-2</v>
      </c>
      <c r="Q75" s="203">
        <f>5.826*Wti!K88/1000</f>
        <v>0</v>
      </c>
      <c r="R75" s="203"/>
      <c r="S75" s="203"/>
      <c r="T75" s="203">
        <f>5.826*Wti!M88/1000</f>
        <v>0</v>
      </c>
      <c r="U75" s="203">
        <f>5.826*Wti!L88/1000</f>
        <v>0</v>
      </c>
      <c r="V75" s="203">
        <f>5.826*Wti!J88/1000</f>
        <v>0</v>
      </c>
      <c r="W75" s="203">
        <f>5.826*Wti!G88/1000</f>
        <v>0.17625117802439999</v>
      </c>
      <c r="X75" s="203">
        <f>(Wti!P88+Wti!R88)/1000*5.826</f>
        <v>0</v>
      </c>
      <c r="Y75" s="203">
        <f t="shared" si="2"/>
        <v>0.26313667904999999</v>
      </c>
    </row>
    <row r="76" spans="1:25" ht="13.5" customHeight="1" x14ac:dyDescent="0.2">
      <c r="A76" s="188">
        <f>Wti!A89</f>
        <v>39022</v>
      </c>
      <c r="B76" s="435"/>
      <c r="C76" s="435"/>
      <c r="D76" s="435"/>
      <c r="E76" s="435"/>
      <c r="F76" s="435"/>
      <c r="G76" s="435"/>
      <c r="H76" s="204"/>
      <c r="I76" s="435"/>
      <c r="J76" s="435"/>
      <c r="K76" s="435"/>
      <c r="L76" s="435"/>
      <c r="M76" s="435"/>
      <c r="N76" s="435"/>
      <c r="O76" s="203"/>
      <c r="P76" s="203">
        <f>5.826*Wti!I89/1000</f>
        <v>0.11233507933199999</v>
      </c>
      <c r="Q76" s="203">
        <f>5.826*Wti!K89/1000</f>
        <v>0</v>
      </c>
      <c r="R76" s="203"/>
      <c r="S76" s="203"/>
      <c r="T76" s="203">
        <f>5.826*Wti!M89/1000</f>
        <v>0</v>
      </c>
      <c r="U76" s="203">
        <f>5.826*Wti!L89/1000</f>
        <v>0</v>
      </c>
      <c r="V76" s="203">
        <f>5.826*Wti!J89/1000</f>
        <v>0</v>
      </c>
      <c r="W76" s="203">
        <f>5.826*Wti!G89/1000</f>
        <v>0.27073009402679998</v>
      </c>
      <c r="X76" s="203">
        <f>(Wti!P89+Wti!R89)/1000*5.826</f>
        <v>0</v>
      </c>
      <c r="Y76" s="203">
        <f t="shared" si="2"/>
        <v>0.38306517335879997</v>
      </c>
    </row>
    <row r="77" spans="1:25" ht="13.5" customHeight="1" x14ac:dyDescent="0.2">
      <c r="A77" s="188">
        <f>Wti!A90</f>
        <v>39052</v>
      </c>
      <c r="B77" s="435"/>
      <c r="C77" s="435"/>
      <c r="D77" s="435"/>
      <c r="E77" s="435"/>
      <c r="F77" s="435"/>
      <c r="G77" s="435"/>
      <c r="H77" s="204"/>
      <c r="I77" s="435"/>
      <c r="J77" s="435"/>
      <c r="K77" s="435"/>
      <c r="L77" s="435"/>
      <c r="M77" s="435"/>
      <c r="N77" s="435"/>
      <c r="O77" s="203"/>
      <c r="P77" s="203">
        <f>5.826*Wti!I90/1000</f>
        <v>0.10921177995779999</v>
      </c>
      <c r="Q77" s="203">
        <f>5.826*Wti!K90/1000</f>
        <v>0</v>
      </c>
      <c r="R77" s="203"/>
      <c r="S77" s="203"/>
      <c r="T77" s="203">
        <f>5.826*Wti!M90/1000</f>
        <v>0</v>
      </c>
      <c r="U77" s="203">
        <f>5.826*Wti!L90/1000</f>
        <v>0</v>
      </c>
      <c r="V77" s="203">
        <f>5.826*Wti!J90/1000</f>
        <v>-4.8064499999999999</v>
      </c>
      <c r="W77" s="203">
        <f>5.826*Wti!G90/1000</f>
        <v>0.39099670665419994</v>
      </c>
      <c r="X77" s="203">
        <f>(Wti!P90+Wti!R90)/1000*5.826</f>
        <v>0</v>
      </c>
      <c r="Y77" s="203">
        <f t="shared" si="2"/>
        <v>-4.3062415133880005</v>
      </c>
    </row>
    <row r="78" spans="1:25" ht="13.5" customHeight="1" x14ac:dyDescent="0.2">
      <c r="A78" s="188">
        <f>Wti!A91</f>
        <v>39083</v>
      </c>
      <c r="B78" s="435"/>
      <c r="C78" s="435"/>
      <c r="D78" s="435"/>
      <c r="E78" s="435"/>
      <c r="F78" s="435"/>
      <c r="G78" s="435"/>
      <c r="H78" s="204"/>
      <c r="I78" s="435"/>
      <c r="J78" s="435"/>
      <c r="K78" s="435"/>
      <c r="L78" s="435"/>
      <c r="M78" s="435"/>
      <c r="N78" s="435"/>
      <c r="O78" s="203"/>
      <c r="P78" s="203">
        <f>5.826*Wti!I91/1000</f>
        <v>0.11531131706639999</v>
      </c>
      <c r="Q78" s="203">
        <f>5.826*Wti!K91/1000</f>
        <v>0</v>
      </c>
      <c r="R78" s="203"/>
      <c r="S78" s="203"/>
      <c r="T78" s="203">
        <f>5.826*Wti!M91/1000</f>
        <v>0</v>
      </c>
      <c r="U78" s="203">
        <f>5.826*Wti!L91/1000</f>
        <v>0</v>
      </c>
      <c r="V78" s="203">
        <f>5.826*Wti!J91/1000</f>
        <v>0</v>
      </c>
      <c r="W78" s="203">
        <f>5.826*Wti!G91/1000</f>
        <v>0.39364948079039991</v>
      </c>
      <c r="X78" s="203">
        <f>(Wti!P91+Wti!R91)/1000*5.826</f>
        <v>0</v>
      </c>
      <c r="Y78" s="203">
        <f t="shared" si="2"/>
        <v>0.50896079785679993</v>
      </c>
    </row>
    <row r="79" spans="1:25" ht="13.5" customHeight="1" x14ac:dyDescent="0.2">
      <c r="A79" s="188">
        <f>Wti!A92</f>
        <v>39114</v>
      </c>
      <c r="B79" s="435"/>
      <c r="C79" s="435"/>
      <c r="D79" s="435"/>
      <c r="E79" s="435"/>
      <c r="F79" s="435"/>
      <c r="G79" s="435"/>
      <c r="H79" s="204"/>
      <c r="I79" s="435"/>
      <c r="J79" s="435"/>
      <c r="K79" s="435"/>
      <c r="L79" s="435"/>
      <c r="M79" s="435"/>
      <c r="N79" s="435"/>
      <c r="O79" s="203"/>
      <c r="P79" s="203">
        <f>5.826*Wti!I92/1000</f>
        <v>0.10326480656339999</v>
      </c>
      <c r="Q79" s="203">
        <f>5.826*Wti!K92/1000</f>
        <v>0</v>
      </c>
      <c r="R79" s="203"/>
      <c r="S79" s="203"/>
      <c r="T79" s="203">
        <f>5.826*Wti!M92/1000</f>
        <v>0</v>
      </c>
      <c r="U79" s="203">
        <f>5.826*Wti!L92/1000</f>
        <v>0</v>
      </c>
      <c r="V79" s="203">
        <f>5.826*Wti!J92/1000</f>
        <v>0</v>
      </c>
      <c r="W79" s="203">
        <f>5.826*Wti!G92/1000</f>
        <v>0.45479403301500004</v>
      </c>
      <c r="X79" s="203">
        <f>(Wti!P92+Wti!R92)/1000*5.826</f>
        <v>0</v>
      </c>
      <c r="Y79" s="203">
        <f t="shared" si="2"/>
        <v>0.55805883957840008</v>
      </c>
    </row>
    <row r="80" spans="1:25" ht="13.5" customHeight="1" x14ac:dyDescent="0.2">
      <c r="A80" s="188">
        <f>Wti!A93</f>
        <v>39142</v>
      </c>
      <c r="B80" s="435"/>
      <c r="C80" s="435"/>
      <c r="D80" s="435"/>
      <c r="E80" s="435"/>
      <c r="F80" s="435"/>
      <c r="G80" s="435"/>
      <c r="H80" s="204"/>
      <c r="I80" s="435"/>
      <c r="J80" s="435"/>
      <c r="K80" s="435"/>
      <c r="L80" s="435"/>
      <c r="M80" s="435"/>
      <c r="N80" s="435"/>
      <c r="O80" s="203"/>
      <c r="P80" s="203">
        <f>5.826*Wti!I93/1000</f>
        <v>3.6746469041399998E-2</v>
      </c>
      <c r="Q80" s="203">
        <f>5.826*Wti!K93/1000</f>
        <v>0</v>
      </c>
      <c r="R80" s="203"/>
      <c r="S80" s="203"/>
      <c r="T80" s="203">
        <f>5.826*Wti!M93/1000</f>
        <v>0</v>
      </c>
      <c r="U80" s="203">
        <f>5.826*Wti!L93/1000</f>
        <v>0</v>
      </c>
      <c r="V80" s="203">
        <f>5.826*Wti!J93/1000</f>
        <v>0</v>
      </c>
      <c r="W80" s="203">
        <f>5.826*Wti!G93/1000</f>
        <v>0.37260224655899998</v>
      </c>
      <c r="X80" s="203">
        <f>(Wti!P93+Wti!R93)/1000*5.826</f>
        <v>0</v>
      </c>
      <c r="Y80" s="203">
        <f t="shared" si="2"/>
        <v>0.40934871560039998</v>
      </c>
    </row>
    <row r="81" spans="1:25" ht="13.5" customHeight="1" x14ac:dyDescent="0.2">
      <c r="A81" s="188">
        <f>Wti!A94</f>
        <v>39173</v>
      </c>
      <c r="B81" s="435"/>
      <c r="C81" s="435"/>
      <c r="D81" s="435"/>
      <c r="E81" s="435"/>
      <c r="F81" s="435"/>
      <c r="G81" s="435"/>
      <c r="H81" s="204"/>
      <c r="I81" s="435"/>
      <c r="J81" s="435"/>
      <c r="K81" s="435"/>
      <c r="L81" s="435"/>
      <c r="M81" s="435"/>
      <c r="N81" s="435"/>
      <c r="O81" s="203"/>
      <c r="P81" s="203">
        <f>5.826*Wti!I94/1000</f>
        <v>3.1844787827999999E-3</v>
      </c>
      <c r="Q81" s="203">
        <f>5.826*Wti!K94/1000</f>
        <v>0</v>
      </c>
      <c r="R81" s="203"/>
      <c r="S81" s="203"/>
      <c r="T81" s="203">
        <f>5.826*Wti!M94/1000</f>
        <v>0</v>
      </c>
      <c r="U81" s="203">
        <f>5.826*Wti!L94/1000</f>
        <v>0</v>
      </c>
      <c r="V81" s="203">
        <f>5.826*Wti!J94/1000</f>
        <v>0</v>
      </c>
      <c r="W81" s="203">
        <f>5.826*Wti!G94/1000</f>
        <v>0.20175691197959994</v>
      </c>
      <c r="X81" s="203">
        <f>(Wti!P94+Wti!R94)/1000*5.826</f>
        <v>0</v>
      </c>
      <c r="Y81" s="203">
        <f t="shared" si="2"/>
        <v>0.20494139076239995</v>
      </c>
    </row>
    <row r="82" spans="1:25" ht="13.5" customHeight="1" x14ac:dyDescent="0.2">
      <c r="A82" s="188">
        <f>Wti!A95</f>
        <v>39203</v>
      </c>
      <c r="B82" s="435"/>
      <c r="C82" s="435"/>
      <c r="D82" s="435"/>
      <c r="E82" s="435"/>
      <c r="F82" s="435"/>
      <c r="G82" s="435"/>
      <c r="H82" s="204"/>
      <c r="I82" s="435"/>
      <c r="J82" s="435"/>
      <c r="K82" s="435"/>
      <c r="L82" s="435"/>
      <c r="M82" s="435"/>
      <c r="N82" s="435"/>
      <c r="O82" s="203"/>
      <c r="P82" s="203">
        <f>5.826*Wti!I95/1000</f>
        <v>7.4694213839999991E-4</v>
      </c>
      <c r="Q82" s="203">
        <f>5.826*Wti!K95/1000</f>
        <v>0</v>
      </c>
      <c r="R82" s="203"/>
      <c r="S82" s="203"/>
      <c r="T82" s="203">
        <f>5.826*Wti!M95/1000</f>
        <v>0</v>
      </c>
      <c r="U82" s="203">
        <f>5.826*Wti!L95/1000</f>
        <v>0</v>
      </c>
      <c r="V82" s="203">
        <f>5.826*Wti!J95/1000</f>
        <v>0</v>
      </c>
      <c r="W82" s="203">
        <f>5.826*Wti!G95/1000</f>
        <v>0.13620641637719999</v>
      </c>
      <c r="X82" s="203">
        <f>(Wti!P95+Wti!R95)/1000*5.826</f>
        <v>0</v>
      </c>
      <c r="Y82" s="203">
        <f t="shared" si="2"/>
        <v>0.13695335851559998</v>
      </c>
    </row>
    <row r="83" spans="1:25" ht="13.5" customHeight="1" x14ac:dyDescent="0.2">
      <c r="A83" s="188">
        <f>Wti!A96</f>
        <v>39234</v>
      </c>
      <c r="B83" s="435"/>
      <c r="C83" s="435"/>
      <c r="D83" s="435"/>
      <c r="E83" s="435"/>
      <c r="F83" s="435"/>
      <c r="G83" s="435"/>
      <c r="H83" s="204"/>
      <c r="I83" s="435"/>
      <c r="J83" s="435"/>
      <c r="K83" s="435"/>
      <c r="L83" s="435"/>
      <c r="M83" s="435"/>
      <c r="N83" s="435"/>
      <c r="O83" s="203"/>
      <c r="P83" s="203">
        <f>5.826*Wti!I96/1000</f>
        <v>3.7861600979999997E-4</v>
      </c>
      <c r="Q83" s="203">
        <f>5.826*Wti!K96/1000</f>
        <v>0</v>
      </c>
      <c r="R83" s="203"/>
      <c r="S83" s="203"/>
      <c r="T83" s="203">
        <f>5.826*Wti!M96/1000</f>
        <v>0</v>
      </c>
      <c r="U83" s="203">
        <f>5.826*Wti!L96/1000</f>
        <v>0</v>
      </c>
      <c r="V83" s="203">
        <f>5.826*Wti!J96/1000</f>
        <v>0</v>
      </c>
      <c r="W83" s="203">
        <f>5.826*Wti!G96/1000</f>
        <v>0.20070897013380001</v>
      </c>
      <c r="X83" s="203">
        <f>(Wti!P96+Wti!R96)/1000*5.826</f>
        <v>0</v>
      </c>
      <c r="Y83" s="203">
        <f t="shared" si="2"/>
        <v>0.20108758614360001</v>
      </c>
    </row>
    <row r="84" spans="1:25" ht="13.5" customHeight="1" x14ac:dyDescent="0.2">
      <c r="A84" s="188">
        <f>Wti!A97</f>
        <v>39264</v>
      </c>
      <c r="B84" s="435"/>
      <c r="C84" s="435"/>
      <c r="D84" s="435"/>
      <c r="E84" s="435"/>
      <c r="F84" s="435"/>
      <c r="G84" s="435"/>
      <c r="H84" s="204"/>
      <c r="I84" s="435"/>
      <c r="J84" s="435"/>
      <c r="K84" s="435"/>
      <c r="L84" s="435"/>
      <c r="M84" s="435"/>
      <c r="N84" s="435"/>
      <c r="O84" s="203"/>
      <c r="P84" s="203">
        <f>5.826*Wti!I97/1000</f>
        <v>-1.3425434399999998E-5</v>
      </c>
      <c r="Q84" s="203">
        <f>5.826*Wti!K97/1000</f>
        <v>0</v>
      </c>
      <c r="R84" s="203"/>
      <c r="S84" s="203"/>
      <c r="T84" s="203">
        <f>5.826*Wti!M97/1000</f>
        <v>0</v>
      </c>
      <c r="U84" s="203">
        <f>5.826*Wti!L97/1000</f>
        <v>0</v>
      </c>
      <c r="V84" s="203">
        <f>5.826*Wti!J97/1000</f>
        <v>0</v>
      </c>
      <c r="W84" s="203">
        <f>5.826*Wti!G97/1000</f>
        <v>0.18623246940419996</v>
      </c>
      <c r="X84" s="203">
        <f>(Wti!P97+Wti!R97)/1000*5.826</f>
        <v>0</v>
      </c>
      <c r="Y84" s="203">
        <f t="shared" si="2"/>
        <v>0.18621904396979996</v>
      </c>
    </row>
    <row r="85" spans="1:25" ht="13.5" customHeight="1" x14ac:dyDescent="0.2">
      <c r="A85" s="188">
        <f>Wti!A98</f>
        <v>39295</v>
      </c>
      <c r="B85" s="435"/>
      <c r="C85" s="435"/>
      <c r="D85" s="435"/>
      <c r="E85" s="435"/>
      <c r="F85" s="435"/>
      <c r="G85" s="435"/>
      <c r="H85" s="204"/>
      <c r="I85" s="435"/>
      <c r="J85" s="435"/>
      <c r="K85" s="435"/>
      <c r="L85" s="435"/>
      <c r="M85" s="435"/>
      <c r="N85" s="435"/>
      <c r="O85" s="203"/>
      <c r="P85" s="203">
        <f>5.826*Wti!I98/1000</f>
        <v>4.3887840599999996E-5</v>
      </c>
      <c r="Q85" s="203">
        <f>5.826*Wti!K98/1000</f>
        <v>0</v>
      </c>
      <c r="R85" s="203"/>
      <c r="S85" s="203"/>
      <c r="T85" s="203">
        <f>5.826*Wti!M98/1000</f>
        <v>0</v>
      </c>
      <c r="U85" s="203">
        <f>5.826*Wti!L98/1000</f>
        <v>0</v>
      </c>
      <c r="V85" s="203">
        <f>5.826*Wti!J98/1000</f>
        <v>0</v>
      </c>
      <c r="W85" s="203">
        <f>5.826*Wti!G98/1000</f>
        <v>0.18044945363219997</v>
      </c>
      <c r="X85" s="203">
        <f>(Wti!P98+Wti!R98)/1000*5.826</f>
        <v>0</v>
      </c>
      <c r="Y85" s="203">
        <f t="shared" si="2"/>
        <v>0.18049334147279997</v>
      </c>
    </row>
    <row r="86" spans="1:25" ht="13.5" customHeight="1" x14ac:dyDescent="0.2">
      <c r="A86" s="188">
        <f>Wti!A99</f>
        <v>39326</v>
      </c>
      <c r="B86" s="435"/>
      <c r="C86" s="435"/>
      <c r="D86" s="435"/>
      <c r="E86" s="435"/>
      <c r="F86" s="435"/>
      <c r="G86" s="435"/>
      <c r="H86" s="204"/>
      <c r="I86" s="435"/>
      <c r="J86" s="435"/>
      <c r="K86" s="435"/>
      <c r="L86" s="435"/>
      <c r="M86" s="435"/>
      <c r="N86" s="435"/>
      <c r="O86" s="203"/>
      <c r="P86" s="203">
        <f>5.826*Wti!I99/1000</f>
        <v>1.0539467039999999E-4</v>
      </c>
      <c r="Q86" s="203">
        <f>5.826*Wti!K99/1000</f>
        <v>0</v>
      </c>
      <c r="R86" s="203"/>
      <c r="S86" s="203"/>
      <c r="T86" s="203">
        <f>5.826*Wti!M99/1000</f>
        <v>0</v>
      </c>
      <c r="U86" s="203">
        <f>5.826*Wti!L99/1000</f>
        <v>0</v>
      </c>
      <c r="V86" s="203">
        <f>5.826*Wti!J99/1000</f>
        <v>0</v>
      </c>
      <c r="W86" s="203">
        <f>5.826*Wti!G99/1000</f>
        <v>0.18844826790599997</v>
      </c>
      <c r="X86" s="203">
        <f>(Wti!P99+Wti!R99)/1000*5.826</f>
        <v>0</v>
      </c>
      <c r="Y86" s="203">
        <f t="shared" si="2"/>
        <v>0.18855366257639997</v>
      </c>
    </row>
    <row r="87" spans="1:25" ht="13.5" customHeight="1" x14ac:dyDescent="0.2">
      <c r="A87" s="188">
        <f>Wti!A100</f>
        <v>39356</v>
      </c>
      <c r="B87" s="435"/>
      <c r="C87" s="435"/>
      <c r="D87" s="435"/>
      <c r="E87" s="435"/>
      <c r="F87" s="435"/>
      <c r="G87" s="435"/>
      <c r="H87" s="204"/>
      <c r="I87" s="435"/>
      <c r="J87" s="435"/>
      <c r="K87" s="435"/>
      <c r="L87" s="435"/>
      <c r="M87" s="435"/>
      <c r="N87" s="435"/>
      <c r="O87" s="203"/>
      <c r="P87" s="203">
        <f>5.826*Wti!I100/1000</f>
        <v>-6.3445139999999996E-5</v>
      </c>
      <c r="Q87" s="203">
        <f>5.826*Wti!K100/1000</f>
        <v>0</v>
      </c>
      <c r="R87" s="203"/>
      <c r="S87" s="203"/>
      <c r="T87" s="203">
        <f>5.826*Wti!M100/1000</f>
        <v>0</v>
      </c>
      <c r="U87" s="203">
        <f>5.826*Wti!L100/1000</f>
        <v>0</v>
      </c>
      <c r="V87" s="203">
        <f>5.826*Wti!J100/1000</f>
        <v>0</v>
      </c>
      <c r="W87" s="203">
        <f>5.826*Wti!G100/1000</f>
        <v>0.177710434305</v>
      </c>
      <c r="X87" s="203">
        <f>(Wti!P100+Wti!R100)/1000*5.826</f>
        <v>0</v>
      </c>
      <c r="Y87" s="203">
        <f t="shared" si="2"/>
        <v>0.17764698916499999</v>
      </c>
    </row>
    <row r="88" spans="1:25" ht="13.5" customHeight="1" x14ac:dyDescent="0.2">
      <c r="A88" s="188">
        <f>Wti!A101</f>
        <v>39387</v>
      </c>
      <c r="B88" s="435"/>
      <c r="C88" s="435"/>
      <c r="D88" s="435"/>
      <c r="E88" s="435"/>
      <c r="F88" s="435"/>
      <c r="G88" s="435"/>
      <c r="H88" s="204"/>
      <c r="I88" s="435"/>
      <c r="J88" s="435"/>
      <c r="K88" s="435"/>
      <c r="L88" s="435"/>
      <c r="M88" s="435"/>
      <c r="N88" s="435"/>
      <c r="O88" s="203"/>
      <c r="P88" s="203">
        <f>5.826*Wti!I101/1000</f>
        <v>6.9420285599999999E-5</v>
      </c>
      <c r="Q88" s="203">
        <f>5.826*Wti!K101/1000</f>
        <v>0</v>
      </c>
      <c r="R88" s="203"/>
      <c r="S88" s="203"/>
      <c r="T88" s="203">
        <f>5.826*Wti!M101/1000</f>
        <v>0</v>
      </c>
      <c r="U88" s="203">
        <f>5.826*Wti!L101/1000</f>
        <v>0</v>
      </c>
      <c r="V88" s="203">
        <f>5.826*Wti!J101/1000</f>
        <v>0</v>
      </c>
      <c r="W88" s="203">
        <f>5.826*Wti!G101/1000</f>
        <v>0.21779282550359999</v>
      </c>
      <c r="X88" s="203">
        <f>(Wti!P101+Wti!R101)/1000*5.826</f>
        <v>0</v>
      </c>
      <c r="Y88" s="203">
        <f t="shared" si="2"/>
        <v>0.21786224578919999</v>
      </c>
    </row>
    <row r="89" spans="1:25" ht="13.5" customHeight="1" x14ac:dyDescent="0.2">
      <c r="A89" s="188">
        <f>Wti!A102</f>
        <v>39417</v>
      </c>
      <c r="B89" s="435"/>
      <c r="C89" s="435"/>
      <c r="D89" s="435"/>
      <c r="E89" s="435"/>
      <c r="F89" s="435"/>
      <c r="G89" s="435"/>
      <c r="H89" s="204"/>
      <c r="I89" s="435"/>
      <c r="J89" s="435"/>
      <c r="K89" s="435"/>
      <c r="L89" s="435"/>
      <c r="M89" s="435"/>
      <c r="N89" s="435"/>
      <c r="O89" s="203"/>
      <c r="P89" s="203">
        <f>5.826*Wti!I102/1000</f>
        <v>-2.3308660799999996E-5</v>
      </c>
      <c r="Q89" s="203">
        <f>5.826*Wti!K102/1000</f>
        <v>0</v>
      </c>
      <c r="R89" s="203"/>
      <c r="S89" s="203"/>
      <c r="T89" s="203">
        <f>5.826*Wti!M102/1000</f>
        <v>0</v>
      </c>
      <c r="U89" s="203">
        <f>5.826*Wti!L102/1000</f>
        <v>0</v>
      </c>
      <c r="V89" s="203">
        <f>5.826*Wti!J102/1000</f>
        <v>-0.11652</v>
      </c>
      <c r="W89" s="203">
        <f>5.826*Wti!G102/1000</f>
        <v>0.2086899160656</v>
      </c>
      <c r="X89" s="203">
        <f>(Wti!P102+Wti!R102)/1000*5.826</f>
        <v>0</v>
      </c>
      <c r="Y89" s="203">
        <f t="shared" si="2"/>
        <v>9.2146607404800004E-2</v>
      </c>
    </row>
    <row r="90" spans="1:25" ht="13.5" customHeight="1" x14ac:dyDescent="0.2">
      <c r="A90" s="188">
        <f>Wti!A103</f>
        <v>39448</v>
      </c>
      <c r="B90" s="186"/>
      <c r="C90" s="186"/>
      <c r="D90" s="186"/>
      <c r="E90" s="186"/>
      <c r="F90" s="186"/>
      <c r="G90" s="186"/>
      <c r="H90" s="186"/>
      <c r="I90" s="186"/>
      <c r="J90" s="186"/>
      <c r="K90" s="186"/>
      <c r="L90" s="186"/>
      <c r="M90" s="186"/>
      <c r="N90" s="186"/>
      <c r="O90" s="203"/>
      <c r="P90" s="203">
        <f>5.826*Wti!I103/1000</f>
        <v>5.5841044800000003E-5</v>
      </c>
      <c r="Q90" s="203">
        <f>5.826*Wti!K103/1000</f>
        <v>0</v>
      </c>
      <c r="R90" s="203"/>
      <c r="S90" s="203"/>
      <c r="T90" s="203">
        <f>5.826*Wti!M103/1000</f>
        <v>0</v>
      </c>
      <c r="U90" s="203">
        <f>5.826*Wti!L103/1000</f>
        <v>0</v>
      </c>
      <c r="V90" s="203">
        <f>5.826*Wti!J103/1000</f>
        <v>0</v>
      </c>
      <c r="W90" s="203">
        <f>5.826*Wti!G103/1000</f>
        <v>0.20736039023999997</v>
      </c>
      <c r="X90" s="203">
        <f>(Wti!P103+Wti!R103)/1000*5.826</f>
        <v>0</v>
      </c>
      <c r="Y90" s="203">
        <f t="shared" si="2"/>
        <v>0.20741623128479997</v>
      </c>
    </row>
    <row r="91" spans="1:25" ht="13.5" customHeight="1" x14ac:dyDescent="0.2">
      <c r="A91" s="188">
        <f>Wti!A104</f>
        <v>39479</v>
      </c>
      <c r="B91" s="186"/>
      <c r="C91" s="186"/>
      <c r="D91" s="186"/>
      <c r="E91" s="186"/>
      <c r="F91" s="186"/>
      <c r="G91" s="186"/>
      <c r="H91" s="186"/>
      <c r="I91" s="186"/>
      <c r="J91" s="186"/>
      <c r="K91" s="186"/>
      <c r="L91" s="186"/>
      <c r="M91" s="186"/>
      <c r="N91" s="186"/>
      <c r="O91" s="203"/>
      <c r="P91" s="203">
        <f>5.826*Wti!I104/1000</f>
        <v>1.693315248E-4</v>
      </c>
      <c r="Q91" s="203">
        <f>5.826*Wti!K104/1000</f>
        <v>0</v>
      </c>
      <c r="R91" s="203"/>
      <c r="S91" s="203"/>
      <c r="T91" s="203">
        <f>5.826*Wti!M104/1000</f>
        <v>0</v>
      </c>
      <c r="U91" s="203">
        <f>5.826*Wti!L104/1000</f>
        <v>0</v>
      </c>
      <c r="V91" s="203">
        <f>5.826*Wti!J104/1000</f>
        <v>0</v>
      </c>
      <c r="W91" s="203">
        <f>5.826*Wti!G104/1000</f>
        <v>0.25709404623119997</v>
      </c>
      <c r="X91" s="203">
        <f>(Wti!P104+Wti!R104)/1000*5.826</f>
        <v>0</v>
      </c>
      <c r="Y91" s="203">
        <f t="shared" si="2"/>
        <v>0.25726337775599994</v>
      </c>
    </row>
    <row r="92" spans="1:25" ht="13.5" customHeight="1" x14ac:dyDescent="0.2">
      <c r="A92" s="188">
        <f>Wti!A105</f>
        <v>39508</v>
      </c>
      <c r="B92" s="186"/>
      <c r="C92" s="186"/>
      <c r="D92" s="186"/>
      <c r="E92" s="186"/>
      <c r="F92" s="186"/>
      <c r="G92" s="186"/>
      <c r="H92" s="186"/>
      <c r="I92" s="186"/>
      <c r="J92" s="186"/>
      <c r="K92" s="186"/>
      <c r="L92" s="186"/>
      <c r="M92" s="186"/>
      <c r="N92" s="186"/>
      <c r="O92" s="203"/>
      <c r="P92" s="203">
        <f>5.826*Wti!I105/1000</f>
        <v>4.1523067200000002E-5</v>
      </c>
      <c r="Q92" s="203">
        <f>5.826*Wti!K105/1000</f>
        <v>0</v>
      </c>
      <c r="R92" s="203"/>
      <c r="S92" s="203"/>
      <c r="T92" s="203">
        <f>5.826*Wti!M105/1000</f>
        <v>0</v>
      </c>
      <c r="U92" s="203">
        <f>5.826*Wti!L105/1000</f>
        <v>0</v>
      </c>
      <c r="V92" s="203">
        <f>5.826*Wti!J105/1000</f>
        <v>0</v>
      </c>
      <c r="W92" s="203">
        <f>5.826*Wti!G105/1000</f>
        <v>0.26696856975239996</v>
      </c>
      <c r="X92" s="203">
        <f>(Wti!P105+Wti!R105)/1000*5.826</f>
        <v>0</v>
      </c>
      <c r="Y92" s="203">
        <f t="shared" si="2"/>
        <v>0.26701009281959998</v>
      </c>
    </row>
    <row r="93" spans="1:25" ht="13.5" customHeight="1" x14ac:dyDescent="0.2">
      <c r="A93" s="188">
        <f>Wti!A106</f>
        <v>39539</v>
      </c>
      <c r="B93" s="186"/>
      <c r="C93" s="186"/>
      <c r="D93" s="186"/>
      <c r="E93" s="186"/>
      <c r="F93" s="186"/>
      <c r="G93" s="186"/>
      <c r="H93" s="186"/>
      <c r="I93" s="186"/>
      <c r="J93" s="186"/>
      <c r="K93" s="186"/>
      <c r="L93" s="186"/>
      <c r="M93" s="186"/>
      <c r="N93" s="186"/>
      <c r="O93" s="203"/>
      <c r="P93" s="203">
        <f>5.826*Wti!I106/1000</f>
        <v>9.5010407999999996E-5</v>
      </c>
      <c r="Q93" s="203">
        <f>5.826*Wti!K106/1000</f>
        <v>0</v>
      </c>
      <c r="R93" s="203"/>
      <c r="S93" s="203"/>
      <c r="T93" s="203">
        <f>5.826*Wti!M106/1000</f>
        <v>0</v>
      </c>
      <c r="U93" s="203">
        <f>5.826*Wti!L106/1000</f>
        <v>0</v>
      </c>
      <c r="V93" s="203">
        <f>5.826*Wti!J106/1000</f>
        <v>0</v>
      </c>
      <c r="W93" s="203">
        <f>5.826*Wti!G106/1000</f>
        <v>0.25424122298519997</v>
      </c>
      <c r="X93" s="203">
        <f>(Wti!P106+Wti!R106)/1000*5.826</f>
        <v>0</v>
      </c>
      <c r="Y93" s="203">
        <f t="shared" si="2"/>
        <v>0.25433623339319994</v>
      </c>
    </row>
    <row r="94" spans="1:25" ht="13.5" customHeight="1" x14ac:dyDescent="0.2">
      <c r="A94" s="188">
        <f>Wti!A107</f>
        <v>39569</v>
      </c>
      <c r="B94" s="435"/>
      <c r="C94" s="435"/>
      <c r="D94" s="435"/>
      <c r="E94" s="435"/>
      <c r="F94" s="435"/>
      <c r="G94" s="435"/>
      <c r="H94" s="204"/>
      <c r="I94" s="435"/>
      <c r="J94" s="435"/>
      <c r="K94" s="435"/>
      <c r="L94" s="435"/>
      <c r="M94" s="435"/>
      <c r="N94" s="435"/>
      <c r="O94" s="203"/>
      <c r="P94" s="203">
        <f>5.826*Wti!I107/1000</f>
        <v>-4.1164185600000003E-5</v>
      </c>
      <c r="Q94" s="203">
        <f>5.826*Wti!K107/1000</f>
        <v>0</v>
      </c>
      <c r="R94" s="203"/>
      <c r="S94" s="203"/>
      <c r="T94" s="203">
        <f>5.826*Wti!M107/1000</f>
        <v>0</v>
      </c>
      <c r="U94" s="203">
        <f>5.826*Wti!L107/1000</f>
        <v>0</v>
      </c>
      <c r="V94" s="203">
        <f>5.826*Wti!J107/1000</f>
        <v>0</v>
      </c>
      <c r="W94" s="203">
        <f>5.826*Wti!G107/1000</f>
        <v>0.24733224532319997</v>
      </c>
      <c r="X94" s="203">
        <f>(Wti!P107+Wti!R107)/1000*5.826</f>
        <v>0</v>
      </c>
      <c r="Y94" s="203">
        <f t="shared" si="2"/>
        <v>0.24729108113759998</v>
      </c>
    </row>
    <row r="95" spans="1:25" ht="13.5" customHeight="1" x14ac:dyDescent="0.2">
      <c r="A95" s="188">
        <f>Wti!A108</f>
        <v>39600</v>
      </c>
      <c r="B95" s="435"/>
      <c r="C95" s="435"/>
      <c r="D95" s="435"/>
      <c r="E95" s="435"/>
      <c r="F95" s="435"/>
      <c r="G95" s="435"/>
      <c r="H95" s="204"/>
      <c r="I95" s="435"/>
      <c r="J95" s="435"/>
      <c r="K95" s="435"/>
      <c r="L95" s="435"/>
      <c r="M95" s="435"/>
      <c r="N95" s="435"/>
      <c r="O95" s="203"/>
      <c r="P95" s="203">
        <f>5.826*Wti!I108/1000</f>
        <v>-3.8584432799999996E-5</v>
      </c>
      <c r="Q95" s="203">
        <f>5.826*Wti!K108/1000</f>
        <v>0</v>
      </c>
      <c r="R95" s="203"/>
      <c r="S95" s="203"/>
      <c r="T95" s="203">
        <f>5.826*Wti!M108/1000</f>
        <v>0</v>
      </c>
      <c r="U95" s="203">
        <f>5.826*Wti!L108/1000</f>
        <v>0</v>
      </c>
      <c r="V95" s="203">
        <f>5.826*Wti!J108/1000</f>
        <v>0</v>
      </c>
      <c r="W95" s="203">
        <f>5.826*Wti!G108/1000</f>
        <v>0.20559265308539998</v>
      </c>
      <c r="X95" s="203">
        <f>(Wti!P108+Wti!R108)/1000*5.826</f>
        <v>0</v>
      </c>
      <c r="Y95" s="203">
        <f t="shared" si="2"/>
        <v>0.20555406865259998</v>
      </c>
    </row>
    <row r="96" spans="1:25" ht="13.5" customHeight="1" x14ac:dyDescent="0.2">
      <c r="A96" s="188">
        <f>Wti!A109</f>
        <v>39630</v>
      </c>
      <c r="B96" s="435"/>
      <c r="C96" s="435"/>
      <c r="D96" s="435"/>
      <c r="E96" s="435"/>
      <c r="F96" s="435"/>
      <c r="G96" s="435"/>
      <c r="H96" s="204"/>
      <c r="I96" s="435"/>
      <c r="J96" s="435"/>
      <c r="K96" s="435"/>
      <c r="L96" s="435"/>
      <c r="M96" s="435"/>
      <c r="N96" s="435"/>
      <c r="O96" s="203"/>
      <c r="P96" s="203">
        <f>5.826*Wti!I109/1000</f>
        <v>0</v>
      </c>
      <c r="Q96" s="203">
        <f>5.826*Wti!K109/1000</f>
        <v>0</v>
      </c>
      <c r="R96" s="203"/>
      <c r="S96" s="203"/>
      <c r="T96" s="203">
        <f>5.826*Wti!M109/1000</f>
        <v>0</v>
      </c>
      <c r="U96" s="203">
        <f>5.826*Wti!L109/1000</f>
        <v>0</v>
      </c>
      <c r="V96" s="203">
        <f>5.826*Wti!J109/1000</f>
        <v>0</v>
      </c>
      <c r="W96" s="203">
        <f>5.826*Wti!G109/1000</f>
        <v>0.18342240958079997</v>
      </c>
      <c r="X96" s="203">
        <f>(Wti!P109+Wti!R109)/1000*5.826</f>
        <v>0</v>
      </c>
      <c r="Y96" s="203">
        <f t="shared" si="2"/>
        <v>0.18342240958079997</v>
      </c>
    </row>
    <row r="97" spans="1:25" ht="13.5" customHeight="1" x14ac:dyDescent="0.2">
      <c r="A97" s="188">
        <f>Wti!A110</f>
        <v>39661</v>
      </c>
      <c r="B97" s="435"/>
      <c r="C97" s="435"/>
      <c r="D97" s="435"/>
      <c r="E97" s="435"/>
      <c r="F97" s="435"/>
      <c r="G97" s="435"/>
      <c r="H97" s="204"/>
      <c r="I97" s="435"/>
      <c r="J97" s="435"/>
      <c r="K97" s="435"/>
      <c r="L97" s="435"/>
      <c r="M97" s="435"/>
      <c r="N97" s="435"/>
      <c r="O97" s="203"/>
      <c r="P97" s="203">
        <f>5.826*Wti!I110/1000</f>
        <v>0</v>
      </c>
      <c r="Q97" s="203">
        <f>5.826*Wti!K110/1000</f>
        <v>0</v>
      </c>
      <c r="R97" s="203"/>
      <c r="S97" s="203"/>
      <c r="T97" s="203">
        <f>5.826*Wti!M110/1000</f>
        <v>0</v>
      </c>
      <c r="U97" s="203">
        <f>5.826*Wti!L110/1000</f>
        <v>0</v>
      </c>
      <c r="V97" s="203">
        <f>5.826*Wti!J110/1000</f>
        <v>0</v>
      </c>
      <c r="W97" s="203">
        <f>5.826*Wti!G110/1000</f>
        <v>0.21244969953119996</v>
      </c>
      <c r="X97" s="203">
        <f>(Wti!P110+Wti!R110)/1000*5.826</f>
        <v>0</v>
      </c>
      <c r="Y97" s="203">
        <f t="shared" si="2"/>
        <v>0.21244969953119996</v>
      </c>
    </row>
    <row r="98" spans="1:25" ht="13.5" customHeight="1" x14ac:dyDescent="0.2">
      <c r="A98" s="188">
        <f>Wti!A111</f>
        <v>39692</v>
      </c>
      <c r="B98" s="435"/>
      <c r="C98" s="435"/>
      <c r="D98" s="435"/>
      <c r="E98" s="435"/>
      <c r="F98" s="435"/>
      <c r="G98" s="435"/>
      <c r="H98" s="204"/>
      <c r="I98" s="435"/>
      <c r="J98" s="435"/>
      <c r="K98" s="435"/>
      <c r="L98" s="435"/>
      <c r="M98" s="435"/>
      <c r="N98" s="435"/>
      <c r="O98" s="203"/>
      <c r="P98" s="203">
        <f>5.826*Wti!I111/1000</f>
        <v>0</v>
      </c>
      <c r="Q98" s="203">
        <f>5.826*Wti!K111/1000</f>
        <v>0</v>
      </c>
      <c r="R98" s="203"/>
      <c r="S98" s="203"/>
      <c r="T98" s="203">
        <f>5.826*Wti!M111/1000</f>
        <v>0</v>
      </c>
      <c r="U98" s="203">
        <f>5.826*Wti!L111/1000</f>
        <v>0</v>
      </c>
      <c r="V98" s="203">
        <f>5.826*Wti!J111/1000</f>
        <v>0</v>
      </c>
      <c r="W98" s="203">
        <f>5.826*Wti!G111/1000</f>
        <v>0.16283075514960002</v>
      </c>
      <c r="X98" s="203">
        <f>(Wti!P111+Wti!R111)/1000*5.826</f>
        <v>0</v>
      </c>
      <c r="Y98" s="203">
        <f t="shared" si="2"/>
        <v>0.16283075514960002</v>
      </c>
    </row>
    <row r="99" spans="1:25" ht="13.5" customHeight="1" x14ac:dyDescent="0.2">
      <c r="A99" s="188">
        <f>Wti!A112</f>
        <v>39722</v>
      </c>
      <c r="B99" s="435"/>
      <c r="C99" s="435"/>
      <c r="D99" s="435"/>
      <c r="E99" s="435"/>
      <c r="F99" s="435"/>
      <c r="G99" s="435"/>
      <c r="H99" s="204"/>
      <c r="I99" s="435"/>
      <c r="J99" s="435"/>
      <c r="K99" s="435"/>
      <c r="L99" s="435"/>
      <c r="M99" s="435"/>
      <c r="N99" s="435"/>
      <c r="O99" s="203"/>
      <c r="P99" s="203">
        <f>5.826*Wti!I112/1000</f>
        <v>5.8259999999999993E-10</v>
      </c>
      <c r="Q99" s="203">
        <f>5.826*Wti!K112/1000</f>
        <v>0</v>
      </c>
      <c r="R99" s="203"/>
      <c r="S99" s="203"/>
      <c r="T99" s="203">
        <f>5.826*Wti!M112/1000</f>
        <v>0</v>
      </c>
      <c r="U99" s="203">
        <f>5.826*Wti!L112/1000</f>
        <v>0</v>
      </c>
      <c r="V99" s="203">
        <f>5.826*Wti!J112/1000</f>
        <v>0</v>
      </c>
      <c r="W99" s="203">
        <f>5.826*Wti!G112/1000</f>
        <v>0.18526776711599996</v>
      </c>
      <c r="X99" s="203">
        <f>(Wti!P112+Wti!R112)/1000*5.826</f>
        <v>0</v>
      </c>
      <c r="Y99" s="203">
        <f t="shared" si="2"/>
        <v>0.18526776769859996</v>
      </c>
    </row>
    <row r="100" spans="1:25" ht="13.5" customHeight="1" x14ac:dyDescent="0.2">
      <c r="A100" s="188">
        <f>Wti!A113</f>
        <v>39753</v>
      </c>
      <c r="B100" s="435"/>
      <c r="C100" s="435"/>
      <c r="D100" s="435"/>
      <c r="E100" s="435"/>
      <c r="F100" s="435"/>
      <c r="G100" s="435"/>
      <c r="H100" s="204"/>
      <c r="I100" s="435"/>
      <c r="J100" s="435"/>
      <c r="K100" s="435"/>
      <c r="L100" s="435"/>
      <c r="M100" s="435"/>
      <c r="N100" s="435"/>
      <c r="O100" s="203"/>
      <c r="P100" s="203">
        <f>5.826*Wti!I113/1000</f>
        <v>0</v>
      </c>
      <c r="Q100" s="203">
        <f>5.826*Wti!K113/1000</f>
        <v>0</v>
      </c>
      <c r="R100" s="203"/>
      <c r="S100" s="203"/>
      <c r="T100" s="203">
        <f>5.826*Wti!M113/1000</f>
        <v>0</v>
      </c>
      <c r="U100" s="203">
        <f>5.826*Wti!L113/1000</f>
        <v>0</v>
      </c>
      <c r="V100" s="203">
        <f>5.826*Wti!J113/1000</f>
        <v>0</v>
      </c>
      <c r="W100" s="203">
        <f>5.826*Wti!G113/1000</f>
        <v>0.18834881750339999</v>
      </c>
      <c r="X100" s="203">
        <f>(Wti!P113+Wti!R113)/1000*5.826</f>
        <v>0</v>
      </c>
      <c r="Y100" s="203">
        <f t="shared" si="2"/>
        <v>0.18834881750339999</v>
      </c>
    </row>
    <row r="101" spans="1:25" ht="13.5" customHeight="1" x14ac:dyDescent="0.2">
      <c r="A101" s="188">
        <f>Wti!A114</f>
        <v>39783</v>
      </c>
      <c r="B101" s="435"/>
      <c r="C101" s="435"/>
      <c r="D101" s="435"/>
      <c r="E101" s="435"/>
      <c r="F101" s="435"/>
      <c r="G101" s="435"/>
      <c r="H101" s="204"/>
      <c r="I101" s="435"/>
      <c r="J101" s="435"/>
      <c r="K101" s="435"/>
      <c r="L101" s="435"/>
      <c r="M101" s="435"/>
      <c r="N101" s="435"/>
      <c r="O101" s="203"/>
      <c r="P101" s="203">
        <f>5.826*Wti!I114/1000</f>
        <v>5.8259999999999993E-10</v>
      </c>
      <c r="Q101" s="203">
        <f>5.826*Wti!K114/1000</f>
        <v>0</v>
      </c>
      <c r="R101" s="203"/>
      <c r="S101" s="203"/>
      <c r="T101" s="203">
        <f>5.826*Wti!M114/1000</f>
        <v>0</v>
      </c>
      <c r="U101" s="203">
        <f>5.826*Wti!L114/1000</f>
        <v>0</v>
      </c>
      <c r="V101" s="203">
        <f>5.826*Wti!J114/1000</f>
        <v>0</v>
      </c>
      <c r="W101" s="203">
        <f>5.826*Wti!G114/1000</f>
        <v>0.15877792563179999</v>
      </c>
      <c r="X101" s="203">
        <f>(Wti!P114+Wti!R114)/1000*5.826</f>
        <v>0</v>
      </c>
      <c r="Y101" s="203">
        <f t="shared" si="2"/>
        <v>0.15877792621439998</v>
      </c>
    </row>
    <row r="102" spans="1:25" ht="13.5" customHeight="1" x14ac:dyDescent="0.2">
      <c r="A102" s="188">
        <f>Wti!A115</f>
        <v>39814</v>
      </c>
      <c r="B102" s="435"/>
      <c r="C102" s="435"/>
      <c r="D102" s="435"/>
      <c r="E102" s="435"/>
      <c r="F102" s="435"/>
      <c r="G102" s="435"/>
      <c r="H102" s="204"/>
      <c r="I102" s="435"/>
      <c r="J102" s="435"/>
      <c r="K102" s="435"/>
      <c r="L102" s="435"/>
      <c r="M102" s="435"/>
      <c r="N102" s="435"/>
      <c r="O102" s="203"/>
      <c r="P102" s="203">
        <f>5.826*Wti!I115/1000</f>
        <v>0</v>
      </c>
      <c r="Q102" s="203">
        <f>5.826*Wti!K115/1000</f>
        <v>0</v>
      </c>
      <c r="R102" s="203"/>
      <c r="S102" s="203"/>
      <c r="T102" s="203">
        <f>5.826*Wti!M115/1000</f>
        <v>0</v>
      </c>
      <c r="U102" s="203">
        <f>5.826*Wti!L115/1000</f>
        <v>0</v>
      </c>
      <c r="V102" s="203">
        <f>5.826*Wti!J115/1000</f>
        <v>0</v>
      </c>
      <c r="W102" s="203">
        <f>5.826*Wti!G115/1000</f>
        <v>0.16893255973740001</v>
      </c>
      <c r="X102" s="203">
        <f>(Wti!P115+Wti!R115)/1000*5.826</f>
        <v>0</v>
      </c>
      <c r="Y102" s="203">
        <f t="shared" si="2"/>
        <v>0.16893255973740001</v>
      </c>
    </row>
    <row r="103" spans="1:25" ht="13.5" customHeight="1" x14ac:dyDescent="0.2">
      <c r="A103" s="188">
        <f>Wti!A116</f>
        <v>39845</v>
      </c>
      <c r="B103" s="435"/>
      <c r="C103" s="435"/>
      <c r="D103" s="435"/>
      <c r="E103" s="435"/>
      <c r="F103" s="435"/>
      <c r="G103" s="435"/>
      <c r="H103" s="204"/>
      <c r="I103" s="435"/>
      <c r="J103" s="435"/>
      <c r="K103" s="435"/>
      <c r="L103" s="435"/>
      <c r="M103" s="435"/>
      <c r="N103" s="435"/>
      <c r="O103" s="203"/>
      <c r="P103" s="203">
        <f>5.826*Wti!I116/1000</f>
        <v>0</v>
      </c>
      <c r="Q103" s="203">
        <f>5.826*Wti!K116/1000</f>
        <v>0</v>
      </c>
      <c r="R103" s="203"/>
      <c r="S103" s="203"/>
      <c r="T103" s="203">
        <f>5.826*Wti!M116/1000</f>
        <v>0</v>
      </c>
      <c r="U103" s="203">
        <f>5.826*Wti!L116/1000</f>
        <v>0</v>
      </c>
      <c r="V103" s="203">
        <f>5.826*Wti!J116/1000</f>
        <v>0</v>
      </c>
      <c r="W103" s="203">
        <f>5.826*Wti!G116/1000</f>
        <v>0.15718412662019998</v>
      </c>
      <c r="X103" s="203">
        <f>(Wti!P116+Wti!R116)/1000*5.826</f>
        <v>0</v>
      </c>
      <c r="Y103" s="203">
        <f t="shared" si="2"/>
        <v>0.15718412662019998</v>
      </c>
    </row>
    <row r="104" spans="1:25" ht="13.5" customHeight="1" x14ac:dyDescent="0.2">
      <c r="A104" s="188">
        <f>Wti!A117</f>
        <v>39873</v>
      </c>
      <c r="B104" s="435"/>
      <c r="C104" s="435"/>
      <c r="D104" s="435"/>
      <c r="E104" s="435"/>
      <c r="F104" s="435"/>
      <c r="G104" s="435"/>
      <c r="H104" s="204"/>
      <c r="I104" s="435"/>
      <c r="J104" s="435"/>
      <c r="K104" s="435"/>
      <c r="L104" s="435"/>
      <c r="M104" s="435"/>
      <c r="N104" s="435"/>
      <c r="O104" s="203"/>
      <c r="P104" s="203">
        <f>5.826*Wti!I117/1000</f>
        <v>0</v>
      </c>
      <c r="Q104" s="203">
        <f>5.826*Wti!K117/1000</f>
        <v>0</v>
      </c>
      <c r="R104" s="203"/>
      <c r="S104" s="203"/>
      <c r="T104" s="203">
        <f>5.826*Wti!M117/1000</f>
        <v>0</v>
      </c>
      <c r="U104" s="203">
        <f>5.826*Wti!L117/1000</f>
        <v>0</v>
      </c>
      <c r="V104" s="203">
        <f>5.826*Wti!J117/1000</f>
        <v>0</v>
      </c>
      <c r="W104" s="203">
        <f>5.826*Wti!G117/1000</f>
        <v>0.1824864603504</v>
      </c>
      <c r="X104" s="203">
        <f>(Wti!P117+Wti!R117)/1000*5.826</f>
        <v>0</v>
      </c>
      <c r="Y104" s="203">
        <f t="shared" si="2"/>
        <v>0.1824864603504</v>
      </c>
    </row>
    <row r="105" spans="1:25" ht="13.5" customHeight="1" x14ac:dyDescent="0.2">
      <c r="A105" s="188">
        <f>Wti!A118</f>
        <v>39904</v>
      </c>
      <c r="B105" s="435"/>
      <c r="C105" s="435"/>
      <c r="D105" s="435"/>
      <c r="E105" s="435"/>
      <c r="F105" s="435"/>
      <c r="G105" s="435"/>
      <c r="H105" s="204"/>
      <c r="I105" s="435"/>
      <c r="J105" s="435"/>
      <c r="K105" s="435"/>
      <c r="L105" s="435"/>
      <c r="M105" s="435"/>
      <c r="N105" s="435"/>
      <c r="O105" s="203"/>
      <c r="P105" s="203">
        <f>5.826*Wti!I118/1000</f>
        <v>5.8259999999999993E-10</v>
      </c>
      <c r="Q105" s="203">
        <f>5.826*Wti!K118/1000</f>
        <v>0</v>
      </c>
      <c r="R105" s="203"/>
      <c r="S105" s="203"/>
      <c r="T105" s="203">
        <f>5.826*Wti!M118/1000</f>
        <v>0</v>
      </c>
      <c r="U105" s="203">
        <f>5.826*Wti!L118/1000</f>
        <v>0</v>
      </c>
      <c r="V105" s="203">
        <f>5.826*Wti!J118/1000</f>
        <v>0</v>
      </c>
      <c r="W105" s="203">
        <f>5.826*Wti!G118/1000</f>
        <v>0.20252480965739997</v>
      </c>
      <c r="X105" s="203">
        <f>(Wti!P118+Wti!R118)/1000*5.826</f>
        <v>0</v>
      </c>
      <c r="Y105" s="203">
        <f t="shared" si="2"/>
        <v>0.20252481023999996</v>
      </c>
    </row>
    <row r="106" spans="1:25" ht="13.5" customHeight="1" x14ac:dyDescent="0.2">
      <c r="A106" s="188">
        <f>Wti!A119</f>
        <v>39934</v>
      </c>
      <c r="B106" s="435"/>
      <c r="C106" s="435"/>
      <c r="D106" s="435"/>
      <c r="E106" s="435"/>
      <c r="F106" s="435"/>
      <c r="G106" s="435"/>
      <c r="H106" s="204"/>
      <c r="I106" s="435"/>
      <c r="J106" s="435"/>
      <c r="K106" s="435"/>
      <c r="L106" s="435"/>
      <c r="M106" s="435"/>
      <c r="N106" s="435"/>
      <c r="O106" s="203"/>
      <c r="P106" s="203">
        <f>5.826*Wti!I119/1000</f>
        <v>0</v>
      </c>
      <c r="Q106" s="203">
        <f>5.826*Wti!K119/1000</f>
        <v>0</v>
      </c>
      <c r="R106" s="203"/>
      <c r="S106" s="203"/>
      <c r="T106" s="203">
        <f>5.826*Wti!M119/1000</f>
        <v>0</v>
      </c>
      <c r="U106" s="203">
        <f>5.826*Wti!L119/1000</f>
        <v>0</v>
      </c>
      <c r="V106" s="203">
        <f>5.826*Wti!J119/1000</f>
        <v>0</v>
      </c>
      <c r="W106" s="203">
        <f>5.826*Wti!G119/1000</f>
        <v>0.16609768464959998</v>
      </c>
      <c r="X106" s="203">
        <f>(Wti!P119+Wti!R119)/1000*5.826</f>
        <v>0</v>
      </c>
      <c r="Y106" s="203">
        <f t="shared" si="2"/>
        <v>0.16609768464959998</v>
      </c>
    </row>
    <row r="107" spans="1:25" ht="13.5" customHeight="1" x14ac:dyDescent="0.2">
      <c r="A107" s="188">
        <f>Wti!A120</f>
        <v>39965</v>
      </c>
      <c r="B107" s="435"/>
      <c r="C107" s="435"/>
      <c r="D107" s="435"/>
      <c r="E107" s="435"/>
      <c r="F107" s="435"/>
      <c r="G107" s="435"/>
      <c r="H107" s="204"/>
      <c r="I107" s="435"/>
      <c r="J107" s="435"/>
      <c r="K107" s="435"/>
      <c r="L107" s="435"/>
      <c r="M107" s="435"/>
      <c r="N107" s="435"/>
      <c r="O107" s="203"/>
      <c r="P107" s="203">
        <f>5.826*Wti!I120/1000</f>
        <v>0</v>
      </c>
      <c r="Q107" s="203">
        <f>5.826*Wti!K120/1000</f>
        <v>0</v>
      </c>
      <c r="R107" s="203"/>
      <c r="S107" s="203"/>
      <c r="T107" s="203">
        <f>5.826*Wti!M120/1000</f>
        <v>0</v>
      </c>
      <c r="U107" s="203">
        <f>5.826*Wti!L120/1000</f>
        <v>0</v>
      </c>
      <c r="V107" s="203">
        <f>5.826*Wti!J120/1000</f>
        <v>0</v>
      </c>
      <c r="W107" s="203">
        <f>5.826*Wti!G120/1000</f>
        <v>0.12021910858859999</v>
      </c>
      <c r="X107" s="203">
        <f>(Wti!P120+Wti!R120)/1000*5.826</f>
        <v>0</v>
      </c>
      <c r="Y107" s="203">
        <f t="shared" si="2"/>
        <v>0.12021910858859999</v>
      </c>
    </row>
    <row r="108" spans="1:25" ht="13.5" customHeight="1" x14ac:dyDescent="0.2">
      <c r="A108" s="188">
        <f>Wti!A121</f>
        <v>39995</v>
      </c>
      <c r="B108" s="435"/>
      <c r="C108" s="435"/>
      <c r="D108" s="435"/>
      <c r="E108" s="435"/>
      <c r="F108" s="435"/>
      <c r="G108" s="435"/>
      <c r="H108" s="204"/>
      <c r="I108" s="435"/>
      <c r="J108" s="435"/>
      <c r="K108" s="435"/>
      <c r="L108" s="435"/>
      <c r="M108" s="435"/>
      <c r="N108" s="435"/>
      <c r="O108" s="203"/>
      <c r="P108" s="203">
        <f>5.826*Wti!I121/1000</f>
        <v>-5.8259999999999993E-10</v>
      </c>
      <c r="Q108" s="203">
        <f>5.826*Wti!K121/1000</f>
        <v>0</v>
      </c>
      <c r="R108" s="203"/>
      <c r="S108" s="203"/>
      <c r="T108" s="203">
        <f>5.826*Wti!M121/1000</f>
        <v>0</v>
      </c>
      <c r="U108" s="203">
        <f>5.826*Wti!L121/1000</f>
        <v>0</v>
      </c>
      <c r="V108" s="203">
        <f>5.826*Wti!J121/1000</f>
        <v>0</v>
      </c>
      <c r="W108" s="203">
        <f>5.826*Wti!G121/1000</f>
        <v>0.13579506174299999</v>
      </c>
      <c r="X108" s="203">
        <f>(Wti!P121+Wti!R121)/1000*5.826</f>
        <v>0</v>
      </c>
      <c r="Y108" s="203">
        <f t="shared" si="2"/>
        <v>0.13579506116039999</v>
      </c>
    </row>
    <row r="109" spans="1:25" ht="13.5" customHeight="1" x14ac:dyDescent="0.2">
      <c r="A109" s="188">
        <f>Wti!A122</f>
        <v>40026</v>
      </c>
      <c r="B109" s="435"/>
      <c r="C109" s="435"/>
      <c r="D109" s="435"/>
      <c r="E109" s="435"/>
      <c r="F109" s="435"/>
      <c r="G109" s="435"/>
      <c r="H109" s="204"/>
      <c r="I109" s="435"/>
      <c r="J109" s="435"/>
      <c r="K109" s="435"/>
      <c r="L109" s="435"/>
      <c r="M109" s="435"/>
      <c r="N109" s="435"/>
      <c r="O109" s="203"/>
      <c r="P109" s="203">
        <f>5.826*Wti!I122/1000</f>
        <v>5.8259999999999993E-10</v>
      </c>
      <c r="Q109" s="203">
        <f>5.826*Wti!K122/1000</f>
        <v>0</v>
      </c>
      <c r="R109" s="203"/>
      <c r="S109" s="203"/>
      <c r="T109" s="203">
        <f>5.826*Wti!M122/1000</f>
        <v>0</v>
      </c>
      <c r="U109" s="203">
        <f>5.826*Wti!L122/1000</f>
        <v>0</v>
      </c>
      <c r="V109" s="203">
        <f>5.826*Wti!J122/1000</f>
        <v>0</v>
      </c>
      <c r="W109" s="203">
        <f>5.826*Wti!G122/1000</f>
        <v>0.1036499744928</v>
      </c>
      <c r="X109" s="203">
        <f>(Wti!P122+Wti!R122)/1000*5.826</f>
        <v>0</v>
      </c>
      <c r="Y109" s="203">
        <f t="shared" si="2"/>
        <v>0.1036499750754</v>
      </c>
    </row>
    <row r="110" spans="1:25" ht="13.5" customHeight="1" x14ac:dyDescent="0.2">
      <c r="A110" s="188">
        <f>Wti!A123</f>
        <v>40057</v>
      </c>
      <c r="B110" s="435"/>
      <c r="C110" s="435"/>
      <c r="D110" s="435"/>
      <c r="E110" s="435"/>
      <c r="F110" s="435"/>
      <c r="G110" s="435"/>
      <c r="H110" s="204"/>
      <c r="I110" s="435"/>
      <c r="J110" s="435"/>
      <c r="K110" s="435"/>
      <c r="L110" s="435"/>
      <c r="M110" s="435"/>
      <c r="N110" s="435"/>
      <c r="O110" s="203"/>
      <c r="P110" s="203">
        <f>5.826*Wti!I123/1000</f>
        <v>-4.8015561599999998E-5</v>
      </c>
      <c r="Q110" s="203">
        <f>5.826*Wti!K123/1000</f>
        <v>0</v>
      </c>
      <c r="R110" s="203"/>
      <c r="S110" s="203"/>
      <c r="T110" s="203">
        <f>5.826*Wti!M123/1000</f>
        <v>0</v>
      </c>
      <c r="U110" s="203">
        <f>5.826*Wti!L123/1000</f>
        <v>0</v>
      </c>
      <c r="V110" s="203">
        <f>5.826*Wti!J123/1000</f>
        <v>0</v>
      </c>
      <c r="W110" s="203">
        <f>5.826*Wti!G123/1000</f>
        <v>5.6116187554200003E-2</v>
      </c>
      <c r="X110" s="203">
        <f>(Wti!P123+Wti!R123)/1000*5.826</f>
        <v>0</v>
      </c>
      <c r="Y110" s="203">
        <f t="shared" si="2"/>
        <v>5.6068171992600002E-2</v>
      </c>
    </row>
    <row r="111" spans="1:25" ht="13.5" customHeight="1" x14ac:dyDescent="0.2">
      <c r="A111" s="188">
        <f>Wti!A124</f>
        <v>40087</v>
      </c>
      <c r="B111" s="435"/>
      <c r="C111" s="435"/>
      <c r="D111" s="435"/>
      <c r="E111" s="435"/>
      <c r="F111" s="435"/>
      <c r="G111" s="435"/>
      <c r="H111" s="204"/>
      <c r="I111" s="435"/>
      <c r="J111" s="435"/>
      <c r="K111" s="435"/>
      <c r="L111" s="435"/>
      <c r="M111" s="435"/>
      <c r="N111" s="435"/>
      <c r="O111" s="203"/>
      <c r="P111" s="203">
        <f>5.826*Wti!I124/1000</f>
        <v>-2.4007780799999999E-5</v>
      </c>
      <c r="Q111" s="203">
        <f>5.826*Wti!K124/1000</f>
        <v>0</v>
      </c>
      <c r="R111" s="203"/>
      <c r="S111" s="203"/>
      <c r="T111" s="203">
        <f>5.826*Wti!M124/1000</f>
        <v>0</v>
      </c>
      <c r="U111" s="203">
        <f>5.826*Wti!L124/1000</f>
        <v>0</v>
      </c>
      <c r="V111" s="203">
        <f>5.826*Wti!J124/1000</f>
        <v>0</v>
      </c>
      <c r="W111" s="203">
        <f>5.826*Wti!G124/1000</f>
        <v>6.1791968222399997E-2</v>
      </c>
      <c r="X111" s="203">
        <f>(Wti!P124+Wti!R124)/1000*5.826</f>
        <v>0</v>
      </c>
      <c r="Y111" s="203">
        <f t="shared" si="2"/>
        <v>6.1767960441599996E-2</v>
      </c>
    </row>
    <row r="112" spans="1:25" ht="13.5" customHeight="1" x14ac:dyDescent="0.2">
      <c r="A112" s="188">
        <f>Wti!A125</f>
        <v>40118</v>
      </c>
      <c r="B112" s="435"/>
      <c r="C112" s="435"/>
      <c r="D112" s="435"/>
      <c r="E112" s="435"/>
      <c r="F112" s="435"/>
      <c r="G112" s="435"/>
      <c r="H112" s="204"/>
      <c r="I112" s="435"/>
      <c r="J112" s="435"/>
      <c r="K112" s="435"/>
      <c r="L112" s="435"/>
      <c r="M112" s="435"/>
      <c r="N112" s="435"/>
      <c r="O112" s="203"/>
      <c r="P112" s="203">
        <f>5.826*Wti!I125/1000</f>
        <v>0</v>
      </c>
      <c r="Q112" s="203">
        <f>5.826*Wti!K125/1000</f>
        <v>0</v>
      </c>
      <c r="R112" s="203"/>
      <c r="S112" s="203"/>
      <c r="T112" s="203">
        <f>5.826*Wti!M125/1000</f>
        <v>0</v>
      </c>
      <c r="U112" s="203">
        <f>5.826*Wti!L125/1000</f>
        <v>0</v>
      </c>
      <c r="V112" s="203">
        <f>5.826*Wti!J125/1000</f>
        <v>0</v>
      </c>
      <c r="W112" s="203">
        <f>5.826*Wti!G125/1000</f>
        <v>4.3338939349199995E-2</v>
      </c>
      <c r="X112" s="203">
        <f>(Wti!P125+Wti!R125)/1000*5.826</f>
        <v>0</v>
      </c>
      <c r="Y112" s="203">
        <f t="shared" si="2"/>
        <v>4.3338939349199995E-2</v>
      </c>
    </row>
    <row r="113" spans="1:25" ht="13.5" customHeight="1" x14ac:dyDescent="0.2">
      <c r="A113" s="188">
        <f>Wti!A126</f>
        <v>40148</v>
      </c>
      <c r="B113" s="435"/>
      <c r="C113" s="435"/>
      <c r="D113" s="435"/>
      <c r="E113" s="435"/>
      <c r="F113" s="435"/>
      <c r="G113" s="435"/>
      <c r="H113" s="204"/>
      <c r="I113" s="435"/>
      <c r="J113" s="435"/>
      <c r="K113" s="435"/>
      <c r="L113" s="435"/>
      <c r="M113" s="435"/>
      <c r="N113" s="435"/>
      <c r="O113" s="203"/>
      <c r="P113" s="203">
        <f>5.826*Wti!I141/1000</f>
        <v>-146.98182392625594</v>
      </c>
      <c r="Q113" s="203">
        <f>5.826*Wti!K141/1000</f>
        <v>126.56077933164599</v>
      </c>
      <c r="R113" s="203"/>
      <c r="S113" s="203"/>
      <c r="T113" s="203">
        <f>5.826*Wti!M141/1000</f>
        <v>0</v>
      </c>
      <c r="U113" s="203">
        <f>5.826*Wti!L141/1000</f>
        <v>-1.5622845404940022</v>
      </c>
      <c r="V113" s="203">
        <f>5.826*Wti!J141/1000</f>
        <v>-0.69911999999999996</v>
      </c>
      <c r="W113" s="203">
        <f>5.826*Wti!G141/1000</f>
        <v>14.572179008683797</v>
      </c>
      <c r="X113" s="203">
        <f>(Wti!P126+Wti!R126)/1000*5.826</f>
        <v>0</v>
      </c>
      <c r="Y113" s="203">
        <f t="shared" si="2"/>
        <v>-8.1102701264201578</v>
      </c>
    </row>
    <row r="114" spans="1:25" ht="13.5" customHeight="1" x14ac:dyDescent="0.2">
      <c r="A114" s="188">
        <f>Wti!A127</f>
        <v>40179</v>
      </c>
      <c r="B114" s="435"/>
      <c r="C114" s="435"/>
      <c r="D114" s="435"/>
      <c r="E114" s="435"/>
      <c r="F114" s="435"/>
      <c r="G114" s="435"/>
      <c r="H114" s="204"/>
      <c r="I114" s="435"/>
      <c r="J114" s="435"/>
      <c r="K114" s="435"/>
      <c r="L114" s="435"/>
      <c r="M114" s="435"/>
      <c r="N114" s="435"/>
      <c r="O114" s="203"/>
      <c r="P114" s="203">
        <f>5.826*Wti!I142/1000</f>
        <v>0</v>
      </c>
      <c r="Q114" s="203">
        <f>5.826*Wti!K142/1000</f>
        <v>0</v>
      </c>
      <c r="R114" s="203"/>
      <c r="S114" s="203"/>
      <c r="T114" s="203">
        <f>5.826*Wti!M142/1000</f>
        <v>0</v>
      </c>
      <c r="U114" s="203">
        <f>5.826*Wti!L142/1000</f>
        <v>0</v>
      </c>
      <c r="V114" s="203">
        <f>5.826*Wti!J142/1000</f>
        <v>0</v>
      </c>
      <c r="W114" s="203">
        <f>5.826*Wti!G142/1000</f>
        <v>0</v>
      </c>
      <c r="X114" s="203">
        <f>(Wti!P127+Wti!R127)/1000*5.826</f>
        <v>0</v>
      </c>
      <c r="Y114" s="203">
        <f t="shared" si="2"/>
        <v>0</v>
      </c>
    </row>
    <row r="115" spans="1:25" ht="13.5" customHeight="1" x14ac:dyDescent="0.2">
      <c r="A115" s="188">
        <f>Wti!A128</f>
        <v>40210</v>
      </c>
      <c r="B115" s="435"/>
      <c r="C115" s="435"/>
      <c r="D115" s="435"/>
      <c r="E115" s="435"/>
      <c r="F115" s="435"/>
      <c r="G115" s="435"/>
      <c r="H115" s="204"/>
      <c r="I115" s="435"/>
      <c r="J115" s="435"/>
      <c r="K115" s="435"/>
      <c r="L115" s="435"/>
      <c r="M115" s="435"/>
      <c r="N115" s="435"/>
      <c r="O115" s="203"/>
      <c r="P115" s="203">
        <f>5.826*Wti!I143/1000</f>
        <v>0</v>
      </c>
      <c r="Q115" s="203">
        <f>5.826*Wti!K143/1000</f>
        <v>0</v>
      </c>
      <c r="R115" s="203"/>
      <c r="S115" s="203"/>
      <c r="T115" s="203">
        <f>5.826*Wti!M143/1000</f>
        <v>0</v>
      </c>
      <c r="U115" s="203">
        <f>5.826*Wti!L143/1000</f>
        <v>0</v>
      </c>
      <c r="V115" s="203">
        <f>5.826*Wti!J143/1000</f>
        <v>0</v>
      </c>
      <c r="W115" s="203">
        <f>5.826*Wti!G143/1000</f>
        <v>0</v>
      </c>
      <c r="X115" s="203">
        <f>(Wti!P128+Wti!R128)/1000*5.826</f>
        <v>0</v>
      </c>
      <c r="Y115" s="203">
        <f t="shared" si="2"/>
        <v>0</v>
      </c>
    </row>
    <row r="116" spans="1:25" ht="13.5" customHeight="1" x14ac:dyDescent="0.2">
      <c r="A116" s="188">
        <f>Wti!A129</f>
        <v>40238</v>
      </c>
      <c r="B116" s="435"/>
      <c r="C116" s="435"/>
      <c r="D116" s="435"/>
      <c r="E116" s="435"/>
      <c r="F116" s="435"/>
      <c r="G116" s="435"/>
      <c r="H116" s="204"/>
      <c r="I116" s="435"/>
      <c r="J116" s="435"/>
      <c r="K116" s="435"/>
      <c r="L116" s="435"/>
      <c r="M116" s="435"/>
      <c r="N116" s="435"/>
      <c r="O116" s="203"/>
      <c r="P116" s="203">
        <f>5.826*Wti!I144/1000</f>
        <v>0</v>
      </c>
      <c r="Q116" s="203">
        <f>5.826*Wti!K144/1000</f>
        <v>0</v>
      </c>
      <c r="R116" s="203"/>
      <c r="S116" s="203"/>
      <c r="T116" s="203">
        <f>5.826*Wti!M144/1000</f>
        <v>0</v>
      </c>
      <c r="U116" s="203">
        <f>5.826*Wti!L144/1000</f>
        <v>0</v>
      </c>
      <c r="V116" s="203">
        <f>5.826*Wti!J144/1000</f>
        <v>0</v>
      </c>
      <c r="W116" s="203">
        <f>5.826*Wti!G144/1000</f>
        <v>0</v>
      </c>
      <c r="X116" s="203">
        <f>(Wti!P129+Wti!R129)/1000*5.826</f>
        <v>0</v>
      </c>
      <c r="Y116" s="203">
        <f t="shared" si="2"/>
        <v>0</v>
      </c>
    </row>
    <row r="117" spans="1:25" ht="13.5" customHeight="1" x14ac:dyDescent="0.2">
      <c r="A117" s="188">
        <f>Wti!A130</f>
        <v>40269</v>
      </c>
      <c r="B117" s="435"/>
      <c r="C117" s="435"/>
      <c r="D117" s="435"/>
      <c r="E117" s="435"/>
      <c r="F117" s="435"/>
      <c r="G117" s="435"/>
      <c r="H117" s="204"/>
      <c r="I117" s="435"/>
      <c r="J117" s="435"/>
      <c r="K117" s="435"/>
      <c r="L117" s="435"/>
      <c r="M117" s="435"/>
      <c r="N117" s="435"/>
      <c r="O117" s="203"/>
      <c r="P117" s="203">
        <f>5.826*Wti!I145/1000</f>
        <v>0</v>
      </c>
      <c r="Q117" s="203">
        <f>5.826*Wti!K145/1000</f>
        <v>0</v>
      </c>
      <c r="R117" s="203"/>
      <c r="S117" s="203"/>
      <c r="T117" s="203">
        <f>5.826*Wti!M145/1000</f>
        <v>0</v>
      </c>
      <c r="U117" s="203">
        <f>5.826*Wti!L145/1000</f>
        <v>0</v>
      </c>
      <c r="V117" s="203">
        <f>5.826*Wti!J145/1000</f>
        <v>0</v>
      </c>
      <c r="W117" s="203">
        <f>5.826*Wti!G145/1000</f>
        <v>0</v>
      </c>
      <c r="X117" s="203">
        <f>(Wti!P130+Wti!R130)/1000*5.826</f>
        <v>0</v>
      </c>
      <c r="Y117" s="203">
        <f t="shared" si="2"/>
        <v>0</v>
      </c>
    </row>
    <row r="118" spans="1:25" ht="13.5" customHeight="1" x14ac:dyDescent="0.2">
      <c r="A118" s="188">
        <f>Wti!A131</f>
        <v>40299</v>
      </c>
      <c r="B118" s="435"/>
      <c r="C118" s="435"/>
      <c r="D118" s="435"/>
      <c r="E118" s="435"/>
      <c r="F118" s="435"/>
      <c r="G118" s="435"/>
      <c r="H118" s="204"/>
      <c r="I118" s="435"/>
      <c r="J118" s="435"/>
      <c r="K118" s="435"/>
      <c r="L118" s="435"/>
      <c r="M118" s="435"/>
      <c r="N118" s="435"/>
      <c r="O118" s="203"/>
      <c r="P118" s="203">
        <f>5.826*Wti!I146/1000</f>
        <v>0</v>
      </c>
      <c r="Q118" s="203">
        <f>5.826*Wti!K146/1000</f>
        <v>0</v>
      </c>
      <c r="R118" s="203"/>
      <c r="S118" s="203"/>
      <c r="T118" s="203">
        <f>5.826*Wti!M146/1000</f>
        <v>0</v>
      </c>
      <c r="U118" s="203">
        <f>5.826*Wti!L146/1000</f>
        <v>0</v>
      </c>
      <c r="V118" s="203">
        <f>5.826*Wti!J146/1000</f>
        <v>0</v>
      </c>
      <c r="W118" s="203">
        <f>5.826*Wti!G146/1000</f>
        <v>0</v>
      </c>
      <c r="X118" s="203">
        <f>(Wti!P131+Wti!R131)/1000*5.826</f>
        <v>0</v>
      </c>
      <c r="Y118" s="203">
        <f t="shared" si="2"/>
        <v>0</v>
      </c>
    </row>
    <row r="119" spans="1:25" ht="13.5" customHeight="1" x14ac:dyDescent="0.2">
      <c r="A119" s="188">
        <f>Wti!A132</f>
        <v>40330</v>
      </c>
      <c r="B119" s="435"/>
      <c r="C119" s="435"/>
      <c r="D119" s="435"/>
      <c r="E119" s="435"/>
      <c r="F119" s="435"/>
      <c r="G119" s="435"/>
      <c r="H119" s="204"/>
      <c r="I119" s="435"/>
      <c r="J119" s="435"/>
      <c r="K119" s="435"/>
      <c r="L119" s="435"/>
      <c r="M119" s="435"/>
      <c r="N119" s="435"/>
      <c r="O119" s="203"/>
      <c r="P119" s="203">
        <f>5.826*Wti!I147/1000</f>
        <v>0</v>
      </c>
      <c r="Q119" s="203">
        <f>5.826*Wti!K147/1000</f>
        <v>0</v>
      </c>
      <c r="R119" s="203"/>
      <c r="S119" s="203"/>
      <c r="T119" s="203">
        <f>5.826*Wti!M147/1000</f>
        <v>0</v>
      </c>
      <c r="U119" s="203">
        <f>5.826*Wti!L147/1000</f>
        <v>0</v>
      </c>
      <c r="V119" s="203">
        <f>5.826*Wti!J147/1000</f>
        <v>0</v>
      </c>
      <c r="W119" s="203">
        <f>5.826*Wti!G147/1000</f>
        <v>0</v>
      </c>
      <c r="X119" s="203">
        <f>(Wti!P132+Wti!R132)/1000*5.826</f>
        <v>0</v>
      </c>
      <c r="Y119" s="203">
        <f t="shared" si="2"/>
        <v>0</v>
      </c>
    </row>
    <row r="120" spans="1:25" ht="13.5" customHeight="1" x14ac:dyDescent="0.2">
      <c r="A120" s="188">
        <f>Wti!A133</f>
        <v>40360</v>
      </c>
      <c r="B120" s="435"/>
      <c r="C120" s="435"/>
      <c r="D120" s="435"/>
      <c r="E120" s="435"/>
      <c r="F120" s="435"/>
      <c r="G120" s="435"/>
      <c r="H120" s="204"/>
      <c r="I120" s="435"/>
      <c r="J120" s="435"/>
      <c r="K120" s="435"/>
      <c r="L120" s="435"/>
      <c r="M120" s="435"/>
      <c r="N120" s="435"/>
      <c r="O120" s="203"/>
      <c r="P120" s="203">
        <f>5.826*Wti!I148/1000</f>
        <v>0</v>
      </c>
      <c r="Q120" s="203">
        <f>5.826*Wti!K148/1000</f>
        <v>0</v>
      </c>
      <c r="R120" s="203"/>
      <c r="S120" s="203"/>
      <c r="T120" s="203">
        <f>5.826*Wti!M148/1000</f>
        <v>0</v>
      </c>
      <c r="U120" s="203">
        <f>5.826*Wti!L148/1000</f>
        <v>0</v>
      </c>
      <c r="V120" s="203">
        <f>5.826*Wti!J148/1000</f>
        <v>0</v>
      </c>
      <c r="W120" s="203">
        <f>5.826*Wti!G148/1000</f>
        <v>0</v>
      </c>
      <c r="X120" s="203">
        <f>(Wti!P133+Wti!R133)/1000*5.826</f>
        <v>0</v>
      </c>
      <c r="Y120" s="203">
        <f t="shared" si="2"/>
        <v>0</v>
      </c>
    </row>
    <row r="121" spans="1:25" ht="13.5" customHeight="1" x14ac:dyDescent="0.2">
      <c r="A121" s="188">
        <f>Wti!A134</f>
        <v>40391</v>
      </c>
      <c r="B121" s="435"/>
      <c r="C121" s="435"/>
      <c r="D121" s="435"/>
      <c r="E121" s="435"/>
      <c r="F121" s="435"/>
      <c r="G121" s="435"/>
      <c r="H121" s="204"/>
      <c r="I121" s="435"/>
      <c r="J121" s="435"/>
      <c r="K121" s="435"/>
      <c r="L121" s="435"/>
      <c r="M121" s="435"/>
      <c r="N121" s="435"/>
      <c r="O121" s="203"/>
      <c r="P121" s="203">
        <f>5.826*Wti!I149/1000</f>
        <v>0</v>
      </c>
      <c r="Q121" s="203">
        <f>5.826*Wti!K149/1000</f>
        <v>0</v>
      </c>
      <c r="R121" s="203"/>
      <c r="S121" s="203"/>
      <c r="T121" s="203">
        <f>5.826*Wti!M149/1000</f>
        <v>0</v>
      </c>
      <c r="U121" s="203">
        <f>5.826*Wti!L149/1000</f>
        <v>0</v>
      </c>
      <c r="V121" s="203">
        <f>5.826*Wti!J149/1000</f>
        <v>0</v>
      </c>
      <c r="W121" s="203">
        <f>5.826*Wti!G149/1000</f>
        <v>0</v>
      </c>
      <c r="X121" s="203">
        <f>(Wti!P134+Wti!R134)/1000*5.826</f>
        <v>0</v>
      </c>
      <c r="Y121" s="203">
        <f t="shared" si="2"/>
        <v>0</v>
      </c>
    </row>
    <row r="122" spans="1:25" ht="13.5" customHeight="1" x14ac:dyDescent="0.2">
      <c r="A122" s="188">
        <f>Wti!A135</f>
        <v>40422</v>
      </c>
      <c r="B122" s="435"/>
      <c r="C122" s="435"/>
      <c r="D122" s="435"/>
      <c r="E122" s="435"/>
      <c r="F122" s="435"/>
      <c r="G122" s="435"/>
      <c r="H122" s="204"/>
      <c r="I122" s="435"/>
      <c r="J122" s="435"/>
      <c r="K122" s="435"/>
      <c r="L122" s="435"/>
      <c r="M122" s="435"/>
      <c r="N122" s="435"/>
      <c r="O122" s="203"/>
      <c r="P122" s="203">
        <f>5.826*Wti!I150/1000</f>
        <v>0</v>
      </c>
      <c r="Q122" s="203">
        <f>5.826*Wti!K150/1000</f>
        <v>0</v>
      </c>
      <c r="R122" s="203"/>
      <c r="S122" s="203"/>
      <c r="T122" s="203">
        <f>5.826*Wti!M150/1000</f>
        <v>0</v>
      </c>
      <c r="U122" s="203">
        <f>5.826*Wti!L150/1000</f>
        <v>0</v>
      </c>
      <c r="V122" s="203">
        <f>5.826*Wti!J150/1000</f>
        <v>0</v>
      </c>
      <c r="W122" s="203">
        <f>5.826*Wti!G150/1000</f>
        <v>0</v>
      </c>
      <c r="X122" s="203">
        <f>(Wti!P135+Wti!R135)/1000*5.826</f>
        <v>0</v>
      </c>
      <c r="Y122" s="203">
        <f t="shared" si="2"/>
        <v>0</v>
      </c>
    </row>
    <row r="123" spans="1:25" ht="13.5" customHeight="1" x14ac:dyDescent="0.2">
      <c r="A123" s="188">
        <f>Wti!A136</f>
        <v>40452</v>
      </c>
      <c r="B123" s="203"/>
      <c r="C123" s="203"/>
      <c r="D123" s="203"/>
      <c r="E123" s="203"/>
      <c r="F123" s="203"/>
      <c r="G123" s="203"/>
      <c r="H123" s="211"/>
      <c r="I123" s="203"/>
      <c r="J123" s="203"/>
      <c r="K123" s="203"/>
      <c r="L123" s="203"/>
      <c r="M123" s="203"/>
      <c r="N123" s="203"/>
      <c r="O123" s="203"/>
      <c r="P123" s="203">
        <f>5.826*Wti!I151/1000</f>
        <v>0</v>
      </c>
      <c r="Q123" s="203">
        <f>5.826*Wti!K151/1000</f>
        <v>0</v>
      </c>
      <c r="R123" s="203"/>
      <c r="S123" s="203"/>
      <c r="T123" s="203">
        <f>5.826*Wti!M151/1000</f>
        <v>0</v>
      </c>
      <c r="U123" s="203">
        <f>5.826*Wti!L151/1000</f>
        <v>0</v>
      </c>
      <c r="V123" s="203">
        <f>5.826*Wti!J151/1000</f>
        <v>0</v>
      </c>
      <c r="W123" s="203">
        <f>5.826*Wti!G151/1000</f>
        <v>0</v>
      </c>
      <c r="X123" s="203">
        <f>(Wti!P136+Wti!R136)/1000*5.826</f>
        <v>0</v>
      </c>
      <c r="Y123" s="203">
        <f t="shared" si="2"/>
        <v>0</v>
      </c>
    </row>
    <row r="124" spans="1:25" ht="13.5" customHeight="1" x14ac:dyDescent="0.2">
      <c r="A124" s="188">
        <f>Wti!A137</f>
        <v>40483</v>
      </c>
      <c r="B124" s="203"/>
      <c r="C124" s="203"/>
      <c r="D124" s="203"/>
      <c r="E124" s="203"/>
      <c r="F124" s="203"/>
      <c r="G124" s="203"/>
      <c r="H124" s="211"/>
      <c r="I124" s="203"/>
      <c r="J124" s="203"/>
      <c r="K124" s="203"/>
      <c r="L124" s="203"/>
      <c r="M124" s="203"/>
      <c r="N124" s="203"/>
      <c r="O124" s="203"/>
      <c r="P124" s="203">
        <f>5.826*Wti!I152/1000</f>
        <v>0</v>
      </c>
      <c r="Q124" s="203">
        <f>5.826*Wti!K152/1000</f>
        <v>0</v>
      </c>
      <c r="R124" s="203"/>
      <c r="S124" s="203"/>
      <c r="T124" s="203">
        <f>5.826*Wti!M152/1000</f>
        <v>0</v>
      </c>
      <c r="U124" s="203">
        <f>5.826*Wti!L152/1000</f>
        <v>0</v>
      </c>
      <c r="V124" s="203">
        <f>5.826*Wti!J152/1000</f>
        <v>0</v>
      </c>
      <c r="W124" s="203">
        <f>5.826*Wti!G152/1000</f>
        <v>0</v>
      </c>
      <c r="X124" s="203">
        <f>(Wti!P137+Wti!R137)/1000*5.826</f>
        <v>0</v>
      </c>
      <c r="Y124" s="203">
        <f>SUM(P124:X124)</f>
        <v>0</v>
      </c>
    </row>
    <row r="125" spans="1:25" ht="13.5" customHeight="1" x14ac:dyDescent="0.2">
      <c r="A125" s="188">
        <f>Wti!A138</f>
        <v>40513</v>
      </c>
      <c r="B125" s="203"/>
      <c r="C125" s="203"/>
      <c r="D125" s="203"/>
      <c r="E125" s="203"/>
      <c r="F125" s="203"/>
      <c r="G125" s="203"/>
      <c r="H125" s="211"/>
      <c r="I125" s="203"/>
      <c r="J125" s="203"/>
      <c r="K125" s="203"/>
      <c r="L125" s="203"/>
      <c r="M125" s="203"/>
      <c r="N125" s="203"/>
      <c r="O125" s="203"/>
      <c r="P125" s="203">
        <f>5.826*Wti!I153/1000</f>
        <v>0</v>
      </c>
      <c r="Q125" s="203">
        <f>5.826*Wti!K153/1000</f>
        <v>0</v>
      </c>
      <c r="R125" s="203"/>
      <c r="S125" s="203"/>
      <c r="T125" s="203">
        <f>5.826*Wti!M153/1000</f>
        <v>0</v>
      </c>
      <c r="U125" s="203">
        <f>5.826*Wti!L153/1000</f>
        <v>0</v>
      </c>
      <c r="V125" s="203">
        <f>5.826*Wti!J153/1000</f>
        <v>0</v>
      </c>
      <c r="W125" s="203">
        <f>5.826*Wti!G153/1000</f>
        <v>0</v>
      </c>
      <c r="X125" s="203">
        <f>(Wti!P138+Wti!R138)/1000*5.826</f>
        <v>0</v>
      </c>
      <c r="Y125" s="203">
        <f>SUM(P125:X125)</f>
        <v>0</v>
      </c>
    </row>
    <row r="126" spans="1:25" ht="13.5" customHeight="1" x14ac:dyDescent="0.2">
      <c r="A126" s="188">
        <f>Wti!A139</f>
        <v>40544</v>
      </c>
      <c r="B126" s="203"/>
      <c r="C126" s="203"/>
      <c r="D126" s="203"/>
      <c r="E126" s="203"/>
      <c r="F126" s="203"/>
      <c r="G126" s="203"/>
      <c r="H126" s="211"/>
      <c r="I126" s="203"/>
      <c r="J126" s="203"/>
      <c r="K126" s="203"/>
      <c r="L126" s="203"/>
      <c r="M126" s="203"/>
      <c r="N126" s="203"/>
      <c r="O126" s="203"/>
      <c r="P126" s="203">
        <f>5.826*Wti!I154/1000</f>
        <v>0</v>
      </c>
      <c r="Q126" s="203">
        <f>5.826*Wti!K154/1000</f>
        <v>0</v>
      </c>
      <c r="R126" s="203"/>
      <c r="S126" s="203"/>
      <c r="T126" s="203">
        <f>5.826*Wti!M154/1000</f>
        <v>0</v>
      </c>
      <c r="U126" s="203">
        <f>5.826*Wti!L154/1000</f>
        <v>0</v>
      </c>
      <c r="V126" s="203">
        <f>5.826*Wti!J154/1000</f>
        <v>0</v>
      </c>
      <c r="W126" s="203">
        <f>5.826*Wti!G154/1000</f>
        <v>0</v>
      </c>
      <c r="X126" s="203">
        <f>(Wti!P139+Wti!R139)/1000*5.826</f>
        <v>0</v>
      </c>
      <c r="Y126" s="203">
        <f>SUM(P126:X126)</f>
        <v>0</v>
      </c>
    </row>
    <row r="127" spans="1:25" ht="13.5" customHeight="1" x14ac:dyDescent="0.2">
      <c r="A127" s="188">
        <f>Wti!A140</f>
        <v>40575</v>
      </c>
      <c r="B127" s="203"/>
      <c r="C127" s="203"/>
      <c r="D127" s="203"/>
      <c r="E127" s="203"/>
      <c r="F127" s="203"/>
      <c r="G127" s="203"/>
      <c r="H127" s="211"/>
      <c r="I127" s="203"/>
      <c r="J127" s="203"/>
      <c r="K127" s="203"/>
      <c r="L127" s="203"/>
      <c r="M127" s="203"/>
      <c r="N127" s="203"/>
      <c r="O127" s="203"/>
      <c r="P127" s="203">
        <f>5.826*Wti!I155/1000</f>
        <v>0</v>
      </c>
      <c r="Q127" s="203">
        <f>5.826*Wti!K155/1000</f>
        <v>0</v>
      </c>
      <c r="R127" s="203"/>
      <c r="S127" s="203"/>
      <c r="T127" s="203">
        <f>5.826*Wti!M155/1000</f>
        <v>0</v>
      </c>
      <c r="U127" s="203">
        <f>5.826*Wti!L155/1000</f>
        <v>0</v>
      </c>
      <c r="V127" s="203">
        <f>5.826*Wti!J155/1000</f>
        <v>0</v>
      </c>
      <c r="W127" s="203">
        <f>5.826*Wti!G155/1000</f>
        <v>0</v>
      </c>
      <c r="X127" s="203">
        <f>(Wti!P140+Wti!R140)/1000*5.826</f>
        <v>0</v>
      </c>
      <c r="Y127" s="203">
        <f>SUM(P127:X127)</f>
        <v>0</v>
      </c>
    </row>
    <row r="128" spans="1:25" ht="13.5" customHeight="1" x14ac:dyDescent="0.2">
      <c r="A128" s="434" t="s">
        <v>4</v>
      </c>
      <c r="B128" s="210">
        <f t="shared" ref="B128:N128" si="3">SUM(B10:B127)</f>
        <v>0</v>
      </c>
      <c r="C128" s="210">
        <f t="shared" si="3"/>
        <v>0</v>
      </c>
      <c r="D128" s="210">
        <f t="shared" si="3"/>
        <v>0</v>
      </c>
      <c r="E128" s="210">
        <f t="shared" si="3"/>
        <v>0</v>
      </c>
      <c r="F128" s="210">
        <f t="shared" si="3"/>
        <v>0</v>
      </c>
      <c r="G128" s="210">
        <f t="shared" si="3"/>
        <v>0</v>
      </c>
      <c r="H128" s="212">
        <f t="shared" si="3"/>
        <v>0</v>
      </c>
      <c r="I128" s="210">
        <f t="shared" si="3"/>
        <v>0</v>
      </c>
      <c r="J128" s="210">
        <f t="shared" si="3"/>
        <v>0</v>
      </c>
      <c r="K128" s="210">
        <f t="shared" si="3"/>
        <v>0</v>
      </c>
      <c r="L128" s="210">
        <f t="shared" si="3"/>
        <v>0</v>
      </c>
      <c r="M128" s="210">
        <f t="shared" si="3"/>
        <v>0</v>
      </c>
      <c r="N128" s="210">
        <f t="shared" si="3"/>
        <v>0</v>
      </c>
      <c r="O128" s="210"/>
      <c r="P128" s="210">
        <f t="shared" ref="P128:Y128" si="4">SUM(P10:P127)</f>
        <v>-293.96364785251183</v>
      </c>
      <c r="Q128" s="210">
        <f t="shared" si="4"/>
        <v>253.12155866329198</v>
      </c>
      <c r="R128" s="210">
        <f t="shared" si="4"/>
        <v>0</v>
      </c>
      <c r="S128" s="210">
        <f t="shared" si="4"/>
        <v>0</v>
      </c>
      <c r="T128" s="210">
        <f t="shared" si="4"/>
        <v>0</v>
      </c>
      <c r="U128" s="210">
        <f t="shared" si="4"/>
        <v>-3.1245690809880031</v>
      </c>
      <c r="V128" s="210">
        <f t="shared" si="4"/>
        <v>-1.3982399999999984</v>
      </c>
      <c r="W128" s="210">
        <f t="shared" si="4"/>
        <v>29.330674139975397</v>
      </c>
      <c r="X128" s="210">
        <f t="shared" si="4"/>
        <v>0</v>
      </c>
      <c r="Y128" s="210">
        <f t="shared" si="4"/>
        <v>-16.034224130232548</v>
      </c>
    </row>
  </sheetData>
  <phoneticPr fontId="51" type="noConversion"/>
  <printOptions gridLinesSet="0"/>
  <pageMargins left="0.75" right="0.75" top="1" bottom="1" header="0.5" footer="0.5"/>
  <pageSetup orientation="portrait" horizontalDpi="4294967292" r:id="rId1"/>
  <headerFooter alignWithMargins="0">
    <oddHeader>&amp;A</oddHeader>
    <oddFooter>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>
    <pageSetUpPr fitToPage="1"/>
  </sheetPr>
  <dimension ref="A1:I133"/>
  <sheetViews>
    <sheetView showGridLines="0" zoomScale="75" workbookViewId="0">
      <selection activeCell="A15" sqref="A15:IV15"/>
    </sheetView>
  </sheetViews>
  <sheetFormatPr defaultColWidth="9" defaultRowHeight="12.75" x14ac:dyDescent="0.2"/>
  <cols>
    <col min="1" max="1" width="16.33203125" style="104" customWidth="1"/>
    <col min="2" max="2" width="1.44140625" style="104" customWidth="1"/>
    <col min="3" max="3" width="7.44140625" style="104" customWidth="1"/>
    <col min="4" max="4" width="8.33203125" style="104" customWidth="1"/>
    <col min="5" max="5" width="11.6640625" style="104" bestFit="1" customWidth="1"/>
    <col min="6" max="6" width="1.5546875" style="104" customWidth="1"/>
    <col min="7" max="16384" width="9" style="104"/>
  </cols>
  <sheetData>
    <row r="1" spans="1:9" ht="16.5" customHeight="1" thickBot="1" x14ac:dyDescent="0.25">
      <c r="A1" s="103" t="s">
        <v>85</v>
      </c>
    </row>
    <row r="2" spans="1:9" s="105" customFormat="1" ht="15.75" thickBot="1" x14ac:dyDescent="0.3">
      <c r="B2" s="109"/>
      <c r="C2" s="106" t="s">
        <v>19</v>
      </c>
      <c r="D2" s="107"/>
      <c r="E2" s="108"/>
    </row>
    <row r="3" spans="1:9" x14ac:dyDescent="0.2">
      <c r="C3" s="110">
        <f>+Wti!N11</f>
        <v>-3893.3143039999986</v>
      </c>
      <c r="D3" s="104">
        <v>0.02</v>
      </c>
      <c r="E3" s="111">
        <f>ABS(ROUND(C3*0.02,0))</f>
        <v>78</v>
      </c>
    </row>
    <row r="4" spans="1:9" ht="13.5" thickBot="1" x14ac:dyDescent="0.25">
      <c r="C4" s="112">
        <v>0</v>
      </c>
      <c r="D4" s="104">
        <v>0.02</v>
      </c>
      <c r="E4" s="111">
        <f>ABS(ROUND(C4*0.02,0))</f>
        <v>0</v>
      </c>
    </row>
    <row r="5" spans="1:9" ht="13.5" thickBot="1" x14ac:dyDescent="0.25">
      <c r="A5" s="113" t="s">
        <v>86</v>
      </c>
      <c r="C5" s="112">
        <f>SUM(C3:C4)</f>
        <v>-3893.3143039999986</v>
      </c>
      <c r="E5" s="114">
        <f>IF(E3&gt;E4,E4,E3)</f>
        <v>0</v>
      </c>
    </row>
    <row r="7" spans="1:9" ht="13.5" thickBot="1" x14ac:dyDescent="0.25">
      <c r="A7" s="104" t="s">
        <v>87</v>
      </c>
    </row>
    <row r="8" spans="1:9" ht="19.5" thickBot="1" x14ac:dyDescent="0.35">
      <c r="A8" s="113" t="s">
        <v>88</v>
      </c>
      <c r="E8" s="278">
        <f>ROUND(SUM(E15:E131)*1,0)</f>
        <v>1970</v>
      </c>
      <c r="G8" s="255"/>
      <c r="I8"/>
    </row>
    <row r="10" spans="1:9" s="116" customFormat="1" ht="12" x14ac:dyDescent="0.2">
      <c r="C10" s="117" t="s">
        <v>16</v>
      </c>
      <c r="E10" s="117" t="s">
        <v>89</v>
      </c>
    </row>
    <row r="11" spans="1:9" s="116" customFormat="1" ht="12" x14ac:dyDescent="0.2">
      <c r="C11" s="117" t="s">
        <v>19</v>
      </c>
      <c r="D11" s="117" t="s">
        <v>90</v>
      </c>
      <c r="E11" s="117" t="s">
        <v>90</v>
      </c>
    </row>
    <row r="12" spans="1:9" s="116" customFormat="1" ht="12" x14ac:dyDescent="0.2">
      <c r="C12" s="118" t="s">
        <v>76</v>
      </c>
      <c r="D12" s="118" t="s">
        <v>79</v>
      </c>
      <c r="E12" s="118" t="s">
        <v>91</v>
      </c>
    </row>
    <row r="13" spans="1:9" x14ac:dyDescent="0.2">
      <c r="A13" s="119"/>
      <c r="C13" s="110">
        <f>SUM(C15:C131)</f>
        <v>168.21750760000066</v>
      </c>
    </row>
    <row r="14" spans="1:9" x14ac:dyDescent="0.2">
      <c r="A14" s="120"/>
      <c r="G14" s="110"/>
    </row>
    <row r="15" spans="1:9" x14ac:dyDescent="0.2">
      <c r="A15" s="121">
        <f>+Wti!A23</f>
        <v>37012</v>
      </c>
      <c r="C15" s="110">
        <f>+Wti!Z23</f>
        <v>0</v>
      </c>
      <c r="D15" s="104">
        <v>0.03</v>
      </c>
      <c r="E15" s="115">
        <f t="shared" ref="E15:E39" si="0">ABS(+D15*C15)</f>
        <v>0</v>
      </c>
      <c r="I15" s="115"/>
    </row>
    <row r="16" spans="1:9" x14ac:dyDescent="0.2">
      <c r="A16" s="121">
        <f>+Wti!A24</f>
        <v>37043</v>
      </c>
      <c r="C16" s="110">
        <f>+Wti!Z24</f>
        <v>-35.920211399999786</v>
      </c>
      <c r="D16" s="104">
        <v>0.03</v>
      </c>
      <c r="E16" s="115">
        <f t="shared" si="0"/>
        <v>1.0776063419999935</v>
      </c>
      <c r="I16" s="115"/>
    </row>
    <row r="17" spans="1:9" x14ac:dyDescent="0.2">
      <c r="A17" s="121">
        <f>+Wti!A25</f>
        <v>37073</v>
      </c>
      <c r="C17" s="110">
        <f>+Wti!Z25</f>
        <v>113.10963060000009</v>
      </c>
      <c r="D17" s="104">
        <v>0.03</v>
      </c>
      <c r="E17" s="115">
        <f t="shared" si="0"/>
        <v>3.3932889180000023</v>
      </c>
      <c r="I17" s="115"/>
    </row>
    <row r="18" spans="1:9" x14ac:dyDescent="0.2">
      <c r="A18" s="121">
        <f>+Wti!A26</f>
        <v>37104</v>
      </c>
      <c r="C18" s="110">
        <f>+Wti!Z26</f>
        <v>-27.723697799999947</v>
      </c>
      <c r="D18" s="104">
        <v>0.03</v>
      </c>
      <c r="E18" s="115">
        <f t="shared" si="0"/>
        <v>0.8317109339999984</v>
      </c>
      <c r="I18" s="115"/>
    </row>
    <row r="19" spans="1:9" x14ac:dyDescent="0.2">
      <c r="A19" s="121">
        <f>+Wti!A27</f>
        <v>37135</v>
      </c>
      <c r="C19" s="110">
        <f>+Wti!Z27</f>
        <v>-166.32721049999986</v>
      </c>
      <c r="D19" s="104">
        <v>0.03</v>
      </c>
      <c r="E19" s="115">
        <f t="shared" si="0"/>
        <v>4.9898163149999961</v>
      </c>
      <c r="I19" s="115"/>
    </row>
    <row r="20" spans="1:9" x14ac:dyDescent="0.2">
      <c r="A20" s="121">
        <f>+Wti!A28</f>
        <v>37165</v>
      </c>
      <c r="C20" s="110">
        <f>+Wti!Z28</f>
        <v>163.84478679999995</v>
      </c>
      <c r="D20" s="104">
        <v>0.03</v>
      </c>
      <c r="E20" s="115">
        <f t="shared" si="0"/>
        <v>4.9153436039999985</v>
      </c>
      <c r="I20" s="115"/>
    </row>
    <row r="21" spans="1:9" x14ac:dyDescent="0.2">
      <c r="A21" s="121">
        <f>+Wti!A29</f>
        <v>37196</v>
      </c>
      <c r="C21" s="110">
        <f>+Wti!Z29</f>
        <v>1.0122719000000835</v>
      </c>
      <c r="D21" s="104">
        <v>0.03</v>
      </c>
      <c r="E21" s="115">
        <f t="shared" si="0"/>
        <v>3.0368157000002505E-2</v>
      </c>
      <c r="I21" s="115"/>
    </row>
    <row r="22" spans="1:9" x14ac:dyDescent="0.2">
      <c r="A22" s="121">
        <f>+Wti!A30</f>
        <v>37226</v>
      </c>
      <c r="C22" s="110">
        <f>+Wti!Z30</f>
        <v>-1142.4275460999995</v>
      </c>
      <c r="D22" s="104">
        <v>0.03</v>
      </c>
      <c r="E22" s="115">
        <f t="shared" si="0"/>
        <v>34.272826382999988</v>
      </c>
      <c r="I22" s="115"/>
    </row>
    <row r="23" spans="1:9" x14ac:dyDescent="0.2">
      <c r="A23" s="121">
        <f>+Wti!A31</f>
        <v>37257</v>
      </c>
      <c r="C23" s="110">
        <f>+Wti!Z31</f>
        <v>204.08701029999969</v>
      </c>
      <c r="D23" s="104">
        <v>0.05</v>
      </c>
      <c r="E23" s="115">
        <f t="shared" si="0"/>
        <v>10.204350514999986</v>
      </c>
      <c r="I23" s="115"/>
    </row>
    <row r="24" spans="1:9" x14ac:dyDescent="0.2">
      <c r="A24" s="121">
        <f>+Wti!A32</f>
        <v>37288</v>
      </c>
      <c r="C24" s="110">
        <f>+Wti!Z32</f>
        <v>46.962889799999971</v>
      </c>
      <c r="D24" s="104">
        <v>0.05</v>
      </c>
      <c r="E24" s="115">
        <f t="shared" si="0"/>
        <v>2.3481444899999988</v>
      </c>
      <c r="I24" s="115"/>
    </row>
    <row r="25" spans="1:9" x14ac:dyDescent="0.2">
      <c r="A25" s="121">
        <f>+Wti!A33</f>
        <v>37316</v>
      </c>
      <c r="C25" s="110">
        <f>+Wti!Z33</f>
        <v>-237.24800909999996</v>
      </c>
      <c r="D25" s="104">
        <v>0.05</v>
      </c>
      <c r="E25" s="115">
        <f t="shared" si="0"/>
        <v>11.862400455</v>
      </c>
      <c r="I25" s="115"/>
    </row>
    <row r="26" spans="1:9" x14ac:dyDescent="0.2">
      <c r="A26" s="121">
        <f>+Wti!A34</f>
        <v>37347</v>
      </c>
      <c r="C26" s="110">
        <f>+Wti!Z34</f>
        <v>38.378811999999954</v>
      </c>
      <c r="D26" s="104">
        <v>0.05</v>
      </c>
      <c r="E26" s="115">
        <f t="shared" si="0"/>
        <v>1.9189405999999978</v>
      </c>
      <c r="I26" s="115"/>
    </row>
    <row r="27" spans="1:9" x14ac:dyDescent="0.2">
      <c r="A27" s="121">
        <f>+Wti!A35</f>
        <v>37377</v>
      </c>
      <c r="C27" s="110">
        <f>+Wti!Z35</f>
        <v>73.752534300000036</v>
      </c>
      <c r="D27" s="104">
        <v>0.05</v>
      </c>
      <c r="E27" s="115">
        <f t="shared" si="0"/>
        <v>3.6876267150000022</v>
      </c>
      <c r="I27" s="115"/>
    </row>
    <row r="28" spans="1:9" x14ac:dyDescent="0.2">
      <c r="A28" s="121">
        <f>+Wti!A36</f>
        <v>37408</v>
      </c>
      <c r="C28" s="110">
        <f>+Wti!Z36</f>
        <v>-1985.0738712999998</v>
      </c>
      <c r="D28" s="104">
        <v>0.05</v>
      </c>
      <c r="E28" s="115">
        <f t="shared" si="0"/>
        <v>99.253693564999992</v>
      </c>
      <c r="I28" s="115"/>
    </row>
    <row r="29" spans="1:9" x14ac:dyDescent="0.2">
      <c r="A29" s="121">
        <f>+Wti!A37</f>
        <v>37438</v>
      </c>
      <c r="C29" s="110">
        <f>+Wti!Z37</f>
        <v>82.310796700000054</v>
      </c>
      <c r="D29" s="104">
        <v>0.05</v>
      </c>
      <c r="E29" s="115">
        <f t="shared" si="0"/>
        <v>4.1155398350000025</v>
      </c>
      <c r="I29" s="115"/>
    </row>
    <row r="30" spans="1:9" x14ac:dyDescent="0.2">
      <c r="A30" s="121">
        <f>+Wti!A38</f>
        <v>37469</v>
      </c>
      <c r="C30" s="110">
        <f>+Wti!Z38</f>
        <v>292.84041929999995</v>
      </c>
      <c r="D30" s="104">
        <v>0.05</v>
      </c>
      <c r="E30" s="115">
        <f t="shared" si="0"/>
        <v>14.642020964999999</v>
      </c>
      <c r="I30" s="115"/>
    </row>
    <row r="31" spans="1:9" x14ac:dyDescent="0.2">
      <c r="A31" s="121">
        <f>+Wti!A39</f>
        <v>37500</v>
      </c>
      <c r="C31" s="110">
        <f>+Wti!Z39</f>
        <v>-70.049364400000016</v>
      </c>
      <c r="D31" s="104">
        <v>0.05</v>
      </c>
      <c r="E31" s="115">
        <f t="shared" si="0"/>
        <v>3.5024682200000008</v>
      </c>
      <c r="I31" s="115"/>
    </row>
    <row r="32" spans="1:9" x14ac:dyDescent="0.2">
      <c r="A32" s="121">
        <f>+Wti!A40</f>
        <v>37530</v>
      </c>
      <c r="C32" s="110">
        <f>+Wti!Z40</f>
        <v>151.27349220000002</v>
      </c>
      <c r="D32" s="104">
        <v>0.05</v>
      </c>
      <c r="E32" s="115">
        <f t="shared" si="0"/>
        <v>7.5636746100000014</v>
      </c>
      <c r="I32" s="115"/>
    </row>
    <row r="33" spans="1:9" x14ac:dyDescent="0.2">
      <c r="A33" s="121">
        <f>+Wti!A41</f>
        <v>37561</v>
      </c>
      <c r="C33" s="110">
        <f>+Wti!Z41</f>
        <v>259.5871075</v>
      </c>
      <c r="D33" s="104">
        <v>0.05</v>
      </c>
      <c r="E33" s="115">
        <f t="shared" si="0"/>
        <v>12.979355375000001</v>
      </c>
      <c r="I33" s="115"/>
    </row>
    <row r="34" spans="1:9" x14ac:dyDescent="0.2">
      <c r="A34" s="121">
        <f>+Wti!A42</f>
        <v>37591</v>
      </c>
      <c r="C34" s="110">
        <f>+Wti!Z42</f>
        <v>749.03512339999997</v>
      </c>
      <c r="D34" s="104">
        <v>0.05</v>
      </c>
      <c r="E34" s="115">
        <f t="shared" si="0"/>
        <v>37.451756170000003</v>
      </c>
      <c r="I34" s="115"/>
    </row>
    <row r="35" spans="1:9" x14ac:dyDescent="0.2">
      <c r="A35" s="121">
        <f>+Wti!A43</f>
        <v>37622</v>
      </c>
      <c r="C35" s="110">
        <f>+Wti!Z43</f>
        <v>552.02924560000008</v>
      </c>
      <c r="D35" s="104">
        <v>0.08</v>
      </c>
      <c r="E35" s="115">
        <f t="shared" si="0"/>
        <v>44.162339648000007</v>
      </c>
      <c r="I35" s="115"/>
    </row>
    <row r="36" spans="1:9" x14ac:dyDescent="0.2">
      <c r="A36" s="121">
        <f>+Wti!A44</f>
        <v>37653</v>
      </c>
      <c r="C36" s="110">
        <f>+Wti!Z44</f>
        <v>-24.797460699999988</v>
      </c>
      <c r="D36" s="104">
        <v>0.08</v>
      </c>
      <c r="E36" s="115">
        <f t="shared" si="0"/>
        <v>1.983796855999999</v>
      </c>
      <c r="I36" s="115"/>
    </row>
    <row r="37" spans="1:9" x14ac:dyDescent="0.2">
      <c r="A37" s="121">
        <f>+Wti!A45</f>
        <v>37681</v>
      </c>
      <c r="C37" s="110">
        <f>+Wti!Z45</f>
        <v>-122.39713860000009</v>
      </c>
      <c r="D37" s="104">
        <v>0.08</v>
      </c>
      <c r="E37" s="115">
        <f t="shared" si="0"/>
        <v>9.7917710880000079</v>
      </c>
      <c r="I37" s="115"/>
    </row>
    <row r="38" spans="1:9" x14ac:dyDescent="0.2">
      <c r="A38" s="121">
        <f>+Wti!A46</f>
        <v>37712</v>
      </c>
      <c r="C38" s="110">
        <f>+Wti!Z46</f>
        <v>-104.3641049</v>
      </c>
      <c r="D38" s="104">
        <v>0.08</v>
      </c>
      <c r="E38" s="115">
        <f t="shared" si="0"/>
        <v>8.3491283920000008</v>
      </c>
      <c r="I38" s="115"/>
    </row>
    <row r="39" spans="1:9" x14ac:dyDescent="0.2">
      <c r="A39" s="121">
        <f>+Wti!A47</f>
        <v>37742</v>
      </c>
      <c r="C39" s="110">
        <f>+Wti!Z47</f>
        <v>-115.87941369999994</v>
      </c>
      <c r="D39" s="104">
        <v>0.08</v>
      </c>
      <c r="E39" s="115">
        <f t="shared" si="0"/>
        <v>9.2703530959999956</v>
      </c>
      <c r="I39" s="115"/>
    </row>
    <row r="40" spans="1:9" x14ac:dyDescent="0.2">
      <c r="A40" s="121">
        <f>+Wti!A48</f>
        <v>37773</v>
      </c>
      <c r="C40" s="110">
        <f>+Wti!Z48</f>
        <v>119.32258449999992</v>
      </c>
      <c r="D40" s="104">
        <v>0.08</v>
      </c>
      <c r="E40" s="115">
        <f t="shared" ref="E40:E71" si="1">ABS(+D40*C40)</f>
        <v>9.5458067599999943</v>
      </c>
      <c r="I40" s="115"/>
    </row>
    <row r="41" spans="1:9" x14ac:dyDescent="0.2">
      <c r="A41" s="121">
        <f>+Wti!A49</f>
        <v>37803</v>
      </c>
      <c r="C41" s="110">
        <f>+Wti!Z49</f>
        <v>-174.7681</v>
      </c>
      <c r="D41" s="104">
        <v>0.08</v>
      </c>
      <c r="E41" s="115">
        <f t="shared" si="1"/>
        <v>13.981448</v>
      </c>
      <c r="I41" s="115"/>
    </row>
    <row r="42" spans="1:9" x14ac:dyDescent="0.2">
      <c r="A42" s="121">
        <f>+Wti!A50</f>
        <v>37834</v>
      </c>
      <c r="C42" s="110">
        <f>+Wti!Z50</f>
        <v>-165.81468719999992</v>
      </c>
      <c r="D42" s="104">
        <v>0.08</v>
      </c>
      <c r="E42" s="115">
        <f t="shared" si="1"/>
        <v>13.265174975999994</v>
      </c>
      <c r="I42" s="115"/>
    </row>
    <row r="43" spans="1:9" x14ac:dyDescent="0.2">
      <c r="A43" s="121">
        <f>+Wti!A51</f>
        <v>37865</v>
      </c>
      <c r="C43" s="110">
        <f>+Wti!Z51</f>
        <v>-182.62187960000006</v>
      </c>
      <c r="D43" s="104">
        <v>0.08</v>
      </c>
      <c r="E43" s="115">
        <f t="shared" si="1"/>
        <v>14.609750368000006</v>
      </c>
      <c r="I43" s="115"/>
    </row>
    <row r="44" spans="1:9" x14ac:dyDescent="0.2">
      <c r="A44" s="121">
        <f>+Wti!A52</f>
        <v>37895</v>
      </c>
      <c r="C44" s="110">
        <f>+Wti!Z52</f>
        <v>-149.85081590000001</v>
      </c>
      <c r="D44" s="104">
        <v>0.08</v>
      </c>
      <c r="E44" s="115">
        <f t="shared" si="1"/>
        <v>11.988065272000002</v>
      </c>
      <c r="I44" s="115"/>
    </row>
    <row r="45" spans="1:9" x14ac:dyDescent="0.2">
      <c r="A45" s="121">
        <f>+Wti!A53</f>
        <v>37926</v>
      </c>
      <c r="C45" s="110">
        <f>+Wti!Z53</f>
        <v>-107.39766280000003</v>
      </c>
      <c r="D45" s="104">
        <v>0.08</v>
      </c>
      <c r="E45" s="115">
        <f t="shared" si="1"/>
        <v>8.5918130240000021</v>
      </c>
      <c r="I45" s="115"/>
    </row>
    <row r="46" spans="1:9" x14ac:dyDescent="0.2">
      <c r="A46" s="121">
        <f>+Wti!A54</f>
        <v>37956</v>
      </c>
      <c r="C46" s="110">
        <f>+Wti!Z54</f>
        <v>945.79139140000007</v>
      </c>
      <c r="D46" s="104">
        <v>0.08</v>
      </c>
      <c r="E46" s="115">
        <f t="shared" si="1"/>
        <v>75.663311312000005</v>
      </c>
      <c r="I46" s="115"/>
    </row>
    <row r="47" spans="1:9" x14ac:dyDescent="0.2">
      <c r="A47" s="121">
        <f>+Wti!A55</f>
        <v>37987</v>
      </c>
      <c r="C47" s="110">
        <f>+Wti!Z55</f>
        <v>-161.91961730000003</v>
      </c>
      <c r="D47" s="104">
        <v>0.15</v>
      </c>
      <c r="E47" s="115">
        <f t="shared" si="1"/>
        <v>24.287942595000004</v>
      </c>
      <c r="I47" s="115"/>
    </row>
    <row r="48" spans="1:9" x14ac:dyDescent="0.2">
      <c r="A48" s="121">
        <f>+Wti!A56</f>
        <v>38018</v>
      </c>
      <c r="C48" s="110">
        <f>+Wti!Z56</f>
        <v>-5.9822357999999909</v>
      </c>
      <c r="D48" s="104">
        <v>0.15</v>
      </c>
      <c r="E48" s="115">
        <f t="shared" si="1"/>
        <v>0.89733536999999863</v>
      </c>
      <c r="I48" s="115"/>
    </row>
    <row r="49" spans="1:9" x14ac:dyDescent="0.2">
      <c r="A49" s="121">
        <f>+Wti!A57</f>
        <v>38047</v>
      </c>
      <c r="C49" s="110">
        <f>+Wti!Z57</f>
        <v>90.114042100000006</v>
      </c>
      <c r="D49" s="104">
        <v>0.15</v>
      </c>
      <c r="E49" s="115">
        <f t="shared" si="1"/>
        <v>13.517106315000001</v>
      </c>
      <c r="I49" s="115"/>
    </row>
    <row r="50" spans="1:9" x14ac:dyDescent="0.2">
      <c r="A50" s="121">
        <f>+Wti!A58</f>
        <v>38078</v>
      </c>
      <c r="C50" s="110">
        <f>+Wti!Z58</f>
        <v>123.56623869999999</v>
      </c>
      <c r="D50" s="104">
        <v>0.15</v>
      </c>
      <c r="E50" s="115">
        <f t="shared" si="1"/>
        <v>18.534935804999996</v>
      </c>
      <c r="I50" s="115"/>
    </row>
    <row r="51" spans="1:9" x14ac:dyDescent="0.2">
      <c r="A51" s="121">
        <f>+Wti!A59</f>
        <v>38108</v>
      </c>
      <c r="C51" s="110">
        <f>+Wti!Z59</f>
        <v>121.05402349999999</v>
      </c>
      <c r="D51" s="104">
        <v>0.15</v>
      </c>
      <c r="E51" s="115">
        <f t="shared" si="1"/>
        <v>18.158103524999998</v>
      </c>
      <c r="I51" s="115"/>
    </row>
    <row r="52" spans="1:9" x14ac:dyDescent="0.2">
      <c r="A52" s="121">
        <f>+Wti!A60</f>
        <v>38139</v>
      </c>
      <c r="C52" s="110">
        <f>+Wti!Z60</f>
        <v>49.131434499999983</v>
      </c>
      <c r="D52" s="104">
        <v>0.15</v>
      </c>
      <c r="E52" s="115">
        <f t="shared" si="1"/>
        <v>7.369715174999997</v>
      </c>
      <c r="I52" s="115"/>
    </row>
    <row r="53" spans="1:9" x14ac:dyDescent="0.2">
      <c r="A53" s="121">
        <f>+Wti!A61</f>
        <v>38169</v>
      </c>
      <c r="C53" s="110">
        <f>+Wti!Z61</f>
        <v>27.073398200000007</v>
      </c>
      <c r="D53" s="104">
        <v>0.15</v>
      </c>
      <c r="E53" s="115">
        <f t="shared" si="1"/>
        <v>4.0610097300000012</v>
      </c>
      <c r="I53" s="115"/>
    </row>
    <row r="54" spans="1:9" x14ac:dyDescent="0.2">
      <c r="A54" s="121">
        <f>+Wti!A62</f>
        <v>38200</v>
      </c>
      <c r="C54" s="110">
        <f>+Wti!Z62</f>
        <v>-0.34472340000000568</v>
      </c>
      <c r="D54" s="104">
        <v>0.15</v>
      </c>
      <c r="E54" s="115">
        <f t="shared" si="1"/>
        <v>5.1708510000000853E-2</v>
      </c>
      <c r="I54" s="115"/>
    </row>
    <row r="55" spans="1:9" x14ac:dyDescent="0.2">
      <c r="A55" s="121">
        <f>+Wti!A63</f>
        <v>38231</v>
      </c>
      <c r="C55" s="110">
        <f>+Wti!Z63</f>
        <v>-13.176162699999994</v>
      </c>
      <c r="D55" s="104">
        <v>0.15</v>
      </c>
      <c r="E55" s="115">
        <f t="shared" si="1"/>
        <v>1.9764244049999991</v>
      </c>
      <c r="I55" s="115"/>
    </row>
    <row r="56" spans="1:9" x14ac:dyDescent="0.2">
      <c r="A56" s="121">
        <f>+Wti!A64</f>
        <v>38261</v>
      </c>
      <c r="C56" s="110">
        <f>+Wti!Z64</f>
        <v>-9.6608738999999577</v>
      </c>
      <c r="D56" s="104">
        <v>0.15</v>
      </c>
      <c r="E56" s="115">
        <f t="shared" si="1"/>
        <v>1.4491310849999937</v>
      </c>
      <c r="I56" s="115"/>
    </row>
    <row r="57" spans="1:9" x14ac:dyDescent="0.2">
      <c r="A57" s="121">
        <f>+Wti!A65</f>
        <v>38292</v>
      </c>
      <c r="C57" s="110">
        <f>+Wti!Z65</f>
        <v>31.153648300000022</v>
      </c>
      <c r="D57" s="104">
        <v>0.15</v>
      </c>
      <c r="E57" s="115">
        <f t="shared" si="1"/>
        <v>4.6730472450000029</v>
      </c>
      <c r="I57" s="115"/>
    </row>
    <row r="58" spans="1:9" x14ac:dyDescent="0.2">
      <c r="A58" s="121">
        <f>+Wti!A66</f>
        <v>38322</v>
      </c>
      <c r="C58" s="110">
        <f>+Wti!Z66</f>
        <v>118.99019280000003</v>
      </c>
      <c r="D58" s="104">
        <v>0.15</v>
      </c>
      <c r="E58" s="115">
        <f t="shared" si="1"/>
        <v>17.848528920000003</v>
      </c>
      <c r="I58" s="115"/>
    </row>
    <row r="59" spans="1:9" x14ac:dyDescent="0.2">
      <c r="A59" s="121">
        <f>+Wti!A67</f>
        <v>38353</v>
      </c>
      <c r="C59" s="110">
        <f>+Wti!Z67</f>
        <v>105.07043850000002</v>
      </c>
      <c r="D59" s="104">
        <v>0.2</v>
      </c>
      <c r="E59" s="115">
        <f t="shared" si="1"/>
        <v>21.014087700000005</v>
      </c>
      <c r="I59" s="115"/>
    </row>
    <row r="60" spans="1:9" x14ac:dyDescent="0.2">
      <c r="A60" s="121">
        <f>+Wti!A68</f>
        <v>38384</v>
      </c>
      <c r="C60" s="110">
        <f>+Wti!Z68</f>
        <v>-63.369786500000011</v>
      </c>
      <c r="D60" s="104">
        <v>0.2</v>
      </c>
      <c r="E60" s="115">
        <f t="shared" si="1"/>
        <v>12.673957300000003</v>
      </c>
      <c r="I60" s="115"/>
    </row>
    <row r="61" spans="1:9" x14ac:dyDescent="0.2">
      <c r="A61" s="121">
        <f>+Wti!A69</f>
        <v>38412</v>
      </c>
      <c r="C61" s="110">
        <f>+Wti!Z69</f>
        <v>-195.22327100000001</v>
      </c>
      <c r="D61" s="104">
        <v>0.2</v>
      </c>
      <c r="E61" s="115">
        <f t="shared" si="1"/>
        <v>39.044654200000004</v>
      </c>
      <c r="I61" s="115"/>
    </row>
    <row r="62" spans="1:9" x14ac:dyDescent="0.2">
      <c r="A62" s="121">
        <f>+Wti!A70</f>
        <v>38443</v>
      </c>
      <c r="C62" s="110">
        <f>+Wti!Z70</f>
        <v>-162.85789190000003</v>
      </c>
      <c r="D62" s="104">
        <v>0.2</v>
      </c>
      <c r="E62" s="115">
        <f t="shared" si="1"/>
        <v>32.571578380000005</v>
      </c>
      <c r="I62" s="115"/>
    </row>
    <row r="63" spans="1:9" x14ac:dyDescent="0.2">
      <c r="A63" s="121">
        <f>+Wti!A71</f>
        <v>38473</v>
      </c>
      <c r="C63" s="110">
        <f>+Wti!Z71</f>
        <v>-189.39400740000002</v>
      </c>
      <c r="D63" s="104">
        <v>0.2</v>
      </c>
      <c r="E63" s="115">
        <f t="shared" si="1"/>
        <v>37.878801480000007</v>
      </c>
      <c r="I63" s="115"/>
    </row>
    <row r="64" spans="1:9" x14ac:dyDescent="0.2">
      <c r="A64" s="121">
        <f>+Wti!A72</f>
        <v>38504</v>
      </c>
      <c r="C64" s="110">
        <f>+Wti!Z72</f>
        <v>-230.80137760000002</v>
      </c>
      <c r="D64" s="104">
        <v>0.2</v>
      </c>
      <c r="E64" s="115">
        <f t="shared" si="1"/>
        <v>46.160275520000006</v>
      </c>
      <c r="I64" s="115"/>
    </row>
    <row r="65" spans="1:9" x14ac:dyDescent="0.2">
      <c r="A65" s="121">
        <f>+Wti!A73</f>
        <v>38534</v>
      </c>
      <c r="C65" s="110">
        <f>+Wti!Z73</f>
        <v>-244.90975280000001</v>
      </c>
      <c r="D65" s="104">
        <v>0.2</v>
      </c>
      <c r="E65" s="115">
        <f t="shared" si="1"/>
        <v>48.981950560000001</v>
      </c>
      <c r="I65" s="115"/>
    </row>
    <row r="66" spans="1:9" x14ac:dyDescent="0.2">
      <c r="A66" s="121">
        <f>+Wti!A74</f>
        <v>38565</v>
      </c>
      <c r="C66" s="110">
        <f>+Wti!Z74</f>
        <v>-263.48417870000003</v>
      </c>
      <c r="D66" s="104">
        <v>0.2</v>
      </c>
      <c r="E66" s="115">
        <f t="shared" si="1"/>
        <v>52.696835740000012</v>
      </c>
      <c r="I66" s="115"/>
    </row>
    <row r="67" spans="1:9" x14ac:dyDescent="0.2">
      <c r="A67" s="121">
        <f>+Wti!A75</f>
        <v>38596</v>
      </c>
      <c r="C67" s="110">
        <f>+Wti!Z75</f>
        <v>-230.57437179999999</v>
      </c>
      <c r="D67" s="104">
        <v>0.2</v>
      </c>
      <c r="E67" s="115">
        <f t="shared" si="1"/>
        <v>46.114874360000002</v>
      </c>
      <c r="I67" s="115"/>
    </row>
    <row r="68" spans="1:9" x14ac:dyDescent="0.2">
      <c r="A68" s="121">
        <f>+Wti!A76</f>
        <v>38626</v>
      </c>
      <c r="C68" s="110">
        <f>+Wti!Z76</f>
        <v>-58.467697000000001</v>
      </c>
      <c r="D68" s="104">
        <v>0.2</v>
      </c>
      <c r="E68" s="115">
        <f t="shared" si="1"/>
        <v>11.693539400000001</v>
      </c>
      <c r="I68" s="115"/>
    </row>
    <row r="69" spans="1:9" x14ac:dyDescent="0.2">
      <c r="A69" s="121">
        <f>+Wti!A77</f>
        <v>38657</v>
      </c>
      <c r="C69" s="110">
        <f>+Wti!Z77</f>
        <v>15.083704599999997</v>
      </c>
      <c r="D69" s="104">
        <v>0.2</v>
      </c>
      <c r="E69" s="115">
        <f t="shared" si="1"/>
        <v>3.0167409199999997</v>
      </c>
      <c r="I69" s="115"/>
    </row>
    <row r="70" spans="1:9" x14ac:dyDescent="0.2">
      <c r="A70" s="121">
        <f>+Wti!A78</f>
        <v>38687</v>
      </c>
      <c r="C70" s="110">
        <f>+Wti!Z78</f>
        <v>1248.6845011999999</v>
      </c>
      <c r="D70" s="104">
        <v>0.2</v>
      </c>
      <c r="E70" s="115">
        <f t="shared" si="1"/>
        <v>249.73690023999998</v>
      </c>
      <c r="I70" s="115"/>
    </row>
    <row r="71" spans="1:9" x14ac:dyDescent="0.2">
      <c r="A71" s="121">
        <f>+Wti!A79</f>
        <v>38718</v>
      </c>
      <c r="C71" s="110">
        <f>+Wti!Z79</f>
        <v>17.820806500000003</v>
      </c>
      <c r="D71" s="104">
        <v>0.25</v>
      </c>
      <c r="E71" s="115">
        <f t="shared" si="1"/>
        <v>4.4552016250000008</v>
      </c>
      <c r="I71" s="115"/>
    </row>
    <row r="72" spans="1:9" x14ac:dyDescent="0.2">
      <c r="A72" s="121">
        <f>+Wti!A80</f>
        <v>38749</v>
      </c>
      <c r="C72" s="110">
        <f>+Wti!Z80</f>
        <v>55.0734523</v>
      </c>
      <c r="D72" s="104">
        <v>0.25</v>
      </c>
      <c r="E72" s="115">
        <f t="shared" ref="E72:E93" si="2">ABS(+D72*C72)</f>
        <v>13.768363075</v>
      </c>
      <c r="I72" s="115"/>
    </row>
    <row r="73" spans="1:9" x14ac:dyDescent="0.2">
      <c r="A73" s="121">
        <f>+Wti!A81</f>
        <v>38777</v>
      </c>
      <c r="C73" s="110">
        <f>+Wti!Z81</f>
        <v>89.366949000000005</v>
      </c>
      <c r="D73" s="104">
        <v>0.25</v>
      </c>
      <c r="E73" s="115">
        <f t="shared" si="2"/>
        <v>22.341737250000001</v>
      </c>
      <c r="I73" s="115"/>
    </row>
    <row r="74" spans="1:9" x14ac:dyDescent="0.2">
      <c r="A74" s="121">
        <f>+Wti!A82</f>
        <v>38808</v>
      </c>
      <c r="C74" s="110">
        <f>+Wti!Z82</f>
        <v>90.128920600000001</v>
      </c>
      <c r="D74" s="104">
        <v>0.25</v>
      </c>
      <c r="E74" s="115">
        <f t="shared" si="2"/>
        <v>22.53223015</v>
      </c>
      <c r="I74" s="115"/>
    </row>
    <row r="75" spans="1:9" x14ac:dyDescent="0.2">
      <c r="A75" s="121">
        <f>+Wti!A83</f>
        <v>38838</v>
      </c>
      <c r="C75" s="110">
        <f>+Wti!Z83</f>
        <v>73.479577399999997</v>
      </c>
      <c r="D75" s="104">
        <v>0.25</v>
      </c>
      <c r="E75" s="115">
        <f t="shared" si="2"/>
        <v>18.369894349999999</v>
      </c>
      <c r="I75" s="115"/>
    </row>
    <row r="76" spans="1:9" x14ac:dyDescent="0.2">
      <c r="A76" s="121">
        <f>+Wti!A84</f>
        <v>38869</v>
      </c>
      <c r="C76" s="110">
        <f>+Wti!Z84</f>
        <v>64.94289599999999</v>
      </c>
      <c r="D76" s="104">
        <v>0.25</v>
      </c>
      <c r="E76" s="115">
        <f t="shared" si="2"/>
        <v>16.235723999999998</v>
      </c>
      <c r="I76" s="115"/>
    </row>
    <row r="77" spans="1:9" x14ac:dyDescent="0.2">
      <c r="A77" s="121">
        <f>+Wti!A85</f>
        <v>38899</v>
      </c>
      <c r="C77" s="110">
        <f>+Wti!Z85</f>
        <v>56.271942600000003</v>
      </c>
      <c r="D77" s="104">
        <v>0.25</v>
      </c>
      <c r="E77" s="115">
        <f t="shared" si="2"/>
        <v>14.067985650000001</v>
      </c>
      <c r="I77" s="115"/>
    </row>
    <row r="78" spans="1:9" x14ac:dyDescent="0.2">
      <c r="A78" s="121">
        <f>+Wti!A86</f>
        <v>38930</v>
      </c>
      <c r="C78" s="110">
        <f>+Wti!Z86</f>
        <v>47.695819400000005</v>
      </c>
      <c r="D78" s="104">
        <v>0.25</v>
      </c>
      <c r="E78" s="115">
        <f t="shared" si="2"/>
        <v>11.923954850000001</v>
      </c>
      <c r="I78" s="115"/>
    </row>
    <row r="79" spans="1:9" x14ac:dyDescent="0.2">
      <c r="A79" s="121">
        <f>+Wti!A87</f>
        <v>38961</v>
      </c>
      <c r="C79" s="110">
        <f>+Wti!Z87</f>
        <v>49.382547200000005</v>
      </c>
      <c r="D79" s="104">
        <v>0.25</v>
      </c>
      <c r="E79" s="115">
        <f t="shared" si="2"/>
        <v>12.345636800000001</v>
      </c>
      <c r="I79" s="115"/>
    </row>
    <row r="80" spans="1:9" x14ac:dyDescent="0.2">
      <c r="A80" s="121">
        <f>+Wti!A88</f>
        <v>38991</v>
      </c>
      <c r="C80" s="110">
        <f>+Wti!Z88</f>
        <v>45.165925000000001</v>
      </c>
      <c r="D80" s="104">
        <v>0.25</v>
      </c>
      <c r="E80" s="115">
        <f t="shared" si="2"/>
        <v>11.29148125</v>
      </c>
      <c r="I80" s="115"/>
    </row>
    <row r="81" spans="1:9" x14ac:dyDescent="0.2">
      <c r="A81" s="121">
        <f>+Wti!A89</f>
        <v>39022</v>
      </c>
      <c r="C81" s="110">
        <f>+Wti!Z89</f>
        <v>65.750973799999997</v>
      </c>
      <c r="D81" s="104">
        <v>0.25</v>
      </c>
      <c r="E81" s="115">
        <f t="shared" si="2"/>
        <v>16.437743449999999</v>
      </c>
      <c r="I81" s="115"/>
    </row>
    <row r="82" spans="1:9" x14ac:dyDescent="0.2">
      <c r="A82" s="121">
        <f>+Wti!A90</f>
        <v>39052</v>
      </c>
      <c r="C82" s="110">
        <f>+Wti!Z90</f>
        <v>-739.14203799999996</v>
      </c>
      <c r="D82" s="104">
        <v>0.25</v>
      </c>
      <c r="E82" s="115">
        <f t="shared" si="2"/>
        <v>184.78550949999999</v>
      </c>
      <c r="I82" s="115"/>
    </row>
    <row r="83" spans="1:9" x14ac:dyDescent="0.2">
      <c r="A83" s="121">
        <f>+Wti!A91</f>
        <v>39083</v>
      </c>
      <c r="C83" s="110">
        <f>+Wti!Z91</f>
        <v>87.360246799999999</v>
      </c>
      <c r="D83" s="104">
        <v>0.3</v>
      </c>
      <c r="E83" s="115">
        <f t="shared" si="2"/>
        <v>26.20807404</v>
      </c>
      <c r="I83" s="115"/>
    </row>
    <row r="84" spans="1:9" x14ac:dyDescent="0.2">
      <c r="A84" s="121">
        <f>+Wti!A92</f>
        <v>39114</v>
      </c>
      <c r="C84" s="110">
        <f>+Wti!Z92</f>
        <v>95.787648400000009</v>
      </c>
      <c r="D84" s="104">
        <v>0.3</v>
      </c>
      <c r="E84" s="115">
        <f t="shared" si="2"/>
        <v>28.736294520000001</v>
      </c>
      <c r="I84" s="115"/>
    </row>
    <row r="85" spans="1:9" x14ac:dyDescent="0.2">
      <c r="A85" s="121">
        <f>+Wti!A93</f>
        <v>39142</v>
      </c>
      <c r="C85" s="110">
        <f>+Wti!Z93</f>
        <v>70.262395400000003</v>
      </c>
      <c r="D85" s="104">
        <v>0.3</v>
      </c>
      <c r="E85" s="115">
        <f t="shared" si="2"/>
        <v>21.07871862</v>
      </c>
      <c r="I85" s="115"/>
    </row>
    <row r="86" spans="1:9" x14ac:dyDescent="0.2">
      <c r="A86" s="121">
        <f>+Wti!A94</f>
        <v>39173</v>
      </c>
      <c r="C86" s="110">
        <f>+Wti!Z94</f>
        <v>35.177032399999995</v>
      </c>
      <c r="D86" s="104">
        <v>0.3</v>
      </c>
      <c r="E86" s="115">
        <f t="shared" si="2"/>
        <v>10.553109719999998</v>
      </c>
      <c r="I86" s="115"/>
    </row>
    <row r="87" spans="1:9" x14ac:dyDescent="0.2">
      <c r="A87" s="121">
        <f>+Wti!A95</f>
        <v>39203</v>
      </c>
      <c r="C87" s="110">
        <f>+Wti!Z95</f>
        <v>23.507270599999998</v>
      </c>
      <c r="D87" s="104">
        <v>0.3</v>
      </c>
      <c r="E87" s="115">
        <f t="shared" si="2"/>
        <v>7.0521811799999989</v>
      </c>
      <c r="I87" s="115"/>
    </row>
    <row r="88" spans="1:9" x14ac:dyDescent="0.2">
      <c r="A88" s="121">
        <f>+Wti!A96</f>
        <v>39234</v>
      </c>
      <c r="C88" s="110">
        <f>+Wti!Z96</f>
        <v>34.515548600000002</v>
      </c>
      <c r="D88" s="104">
        <v>0.3</v>
      </c>
      <c r="E88" s="115">
        <f t="shared" si="2"/>
        <v>10.35466458</v>
      </c>
      <c r="I88" s="115"/>
    </row>
    <row r="89" spans="1:9" x14ac:dyDescent="0.2">
      <c r="A89" s="121">
        <f>+Wti!A97</f>
        <v>39264</v>
      </c>
      <c r="C89" s="110">
        <f>+Wti!Z97</f>
        <v>31.963447299999999</v>
      </c>
      <c r="D89" s="104">
        <v>0.3</v>
      </c>
      <c r="E89" s="115">
        <f t="shared" si="2"/>
        <v>9.5890341899999996</v>
      </c>
      <c r="I89" s="115"/>
    </row>
    <row r="90" spans="1:9" x14ac:dyDescent="0.2">
      <c r="A90" s="121">
        <f>+Wti!A98</f>
        <v>39295</v>
      </c>
      <c r="C90" s="110">
        <f>+Wti!Z98</f>
        <v>30.980662799999998</v>
      </c>
      <c r="D90" s="104">
        <v>0.3</v>
      </c>
      <c r="E90" s="115">
        <f t="shared" si="2"/>
        <v>9.2941988399999982</v>
      </c>
      <c r="I90" s="115"/>
    </row>
    <row r="91" spans="1:9" x14ac:dyDescent="0.2">
      <c r="A91" s="121">
        <f>+Wti!A99</f>
        <v>39326</v>
      </c>
      <c r="C91" s="110">
        <f>+Wti!Z99</f>
        <v>32.364171399999996</v>
      </c>
      <c r="D91" s="104">
        <v>0.3</v>
      </c>
      <c r="E91" s="115">
        <f t="shared" si="2"/>
        <v>9.7092514199999993</v>
      </c>
      <c r="I91" s="115"/>
    </row>
    <row r="92" spans="1:9" x14ac:dyDescent="0.2">
      <c r="A92" s="121">
        <f>+Wti!A100</f>
        <v>39356</v>
      </c>
      <c r="C92" s="110">
        <f>+Wti!Z100</f>
        <v>30.492102500000001</v>
      </c>
      <c r="D92" s="104">
        <v>0.3</v>
      </c>
      <c r="E92" s="115">
        <f t="shared" si="2"/>
        <v>9.1476307499999994</v>
      </c>
      <c r="I92" s="115"/>
    </row>
    <row r="93" spans="1:9" x14ac:dyDescent="0.2">
      <c r="A93" s="121">
        <f>+Wti!A101</f>
        <v>39387</v>
      </c>
      <c r="B93"/>
      <c r="C93" s="110">
        <f>+Wti!Z101</f>
        <v>37.394824200000002</v>
      </c>
      <c r="D93" s="104">
        <v>0.3</v>
      </c>
      <c r="E93" s="115">
        <f t="shared" si="2"/>
        <v>11.21844726</v>
      </c>
      <c r="G93" s="110"/>
      <c r="I93" s="115"/>
    </row>
    <row r="94" spans="1:9" x14ac:dyDescent="0.2">
      <c r="A94" s="121">
        <f>+Wti!A102</f>
        <v>39417</v>
      </c>
      <c r="B94"/>
      <c r="C94" s="110">
        <f>+Wti!Z102</f>
        <v>15.816444799999999</v>
      </c>
      <c r="D94" s="104">
        <v>0.3</v>
      </c>
      <c r="E94" s="115">
        <f t="shared" ref="E94:E109" si="3">ABS(+D94*C94)</f>
        <v>4.7449334399999996</v>
      </c>
      <c r="G94" s="110"/>
      <c r="I94" s="115"/>
    </row>
    <row r="95" spans="1:9" x14ac:dyDescent="0.2">
      <c r="A95" s="121">
        <f>+Wti!A103</f>
        <v>39448</v>
      </c>
      <c r="C95" s="110">
        <f>+Wti!Z103</f>
        <v>35.601824799999996</v>
      </c>
      <c r="D95" s="104">
        <v>0.35</v>
      </c>
      <c r="E95" s="115">
        <f t="shared" si="3"/>
        <v>12.460638679999997</v>
      </c>
    </row>
    <row r="96" spans="1:9" x14ac:dyDescent="0.2">
      <c r="A96" s="121">
        <f>+Wti!A104</f>
        <v>39479</v>
      </c>
      <c r="C96" s="110">
        <f>+Wti!Z104</f>
        <v>44.157806000000001</v>
      </c>
      <c r="D96" s="104">
        <v>0.35</v>
      </c>
      <c r="E96" s="115">
        <f t="shared" si="3"/>
        <v>15.4552321</v>
      </c>
    </row>
    <row r="97" spans="1:5" x14ac:dyDescent="0.2">
      <c r="A97" s="121">
        <f>+Wti!A105</f>
        <v>39508</v>
      </c>
      <c r="C97" s="110">
        <f>+Wti!Z105</f>
        <v>45.830774599999998</v>
      </c>
      <c r="D97" s="104">
        <v>0.35</v>
      </c>
      <c r="E97" s="115">
        <f t="shared" si="3"/>
        <v>16.040771109999998</v>
      </c>
    </row>
    <row r="98" spans="1:5" x14ac:dyDescent="0.2">
      <c r="A98" s="121">
        <f>+Wti!A106</f>
        <v>39539</v>
      </c>
      <c r="C98" s="110">
        <f>+Wti!Z106</f>
        <v>43.655378200000001</v>
      </c>
      <c r="D98" s="104">
        <v>0.35</v>
      </c>
      <c r="E98" s="115">
        <f t="shared" si="3"/>
        <v>15.279382369999999</v>
      </c>
    </row>
    <row r="99" spans="1:5" x14ac:dyDescent="0.2">
      <c r="A99" s="121">
        <f>+Wti!A107</f>
        <v>39569</v>
      </c>
      <c r="C99" s="110">
        <f>+Wti!Z107</f>
        <v>42.446117600000001</v>
      </c>
      <c r="D99" s="104">
        <v>0.35</v>
      </c>
      <c r="E99" s="115">
        <f t="shared" si="3"/>
        <v>14.85614116</v>
      </c>
    </row>
    <row r="100" spans="1:5" x14ac:dyDescent="0.2">
      <c r="A100" s="121">
        <f>+Wti!A108</f>
        <v>39600</v>
      </c>
      <c r="C100" s="110">
        <f>+Wti!Z108</f>
        <v>35.282195099999996</v>
      </c>
      <c r="D100" s="104">
        <v>0.35</v>
      </c>
      <c r="E100" s="115">
        <f t="shared" si="3"/>
        <v>12.348768284999998</v>
      </c>
    </row>
    <row r="101" spans="1:5" x14ac:dyDescent="0.2">
      <c r="A101" s="121">
        <f>+Wti!A109</f>
        <v>39630</v>
      </c>
      <c r="C101" s="110">
        <f>+Wti!Z109</f>
        <v>31.483420799999998</v>
      </c>
      <c r="D101" s="104">
        <v>0.35</v>
      </c>
      <c r="E101" s="115">
        <f t="shared" si="3"/>
        <v>11.019197279999998</v>
      </c>
    </row>
    <row r="102" spans="1:5" x14ac:dyDescent="0.2">
      <c r="A102" s="121">
        <f>+Wti!A110</f>
        <v>39661</v>
      </c>
      <c r="C102" s="110">
        <f>+Wti!Z110</f>
        <v>36.465791199999998</v>
      </c>
      <c r="D102" s="104">
        <v>0.35</v>
      </c>
      <c r="E102" s="115">
        <f t="shared" si="3"/>
        <v>12.763026919999998</v>
      </c>
    </row>
    <row r="103" spans="1:5" x14ac:dyDescent="0.2">
      <c r="A103" s="121">
        <f>+Wti!A111</f>
        <v>39692</v>
      </c>
      <c r="C103" s="110">
        <f>+Wti!Z111</f>
        <v>27.948979600000001</v>
      </c>
      <c r="D103" s="104">
        <v>0.35</v>
      </c>
      <c r="E103" s="115">
        <f t="shared" si="3"/>
        <v>9.7821428600000004</v>
      </c>
    </row>
    <row r="104" spans="1:5" x14ac:dyDescent="0.2">
      <c r="A104" s="121">
        <f>+Wti!A112</f>
        <v>39722</v>
      </c>
      <c r="C104" s="110">
        <f>+Wti!Z112</f>
        <v>31.800166099999998</v>
      </c>
      <c r="D104" s="104">
        <v>0.35</v>
      </c>
      <c r="E104" s="115">
        <f t="shared" si="3"/>
        <v>11.130058134999999</v>
      </c>
    </row>
    <row r="105" spans="1:5" x14ac:dyDescent="0.2">
      <c r="A105" s="121">
        <f>+Wti!A113</f>
        <v>39753</v>
      </c>
      <c r="C105" s="110">
        <f>+Wti!Z113</f>
        <v>32.3290109</v>
      </c>
      <c r="D105" s="104">
        <v>0.35</v>
      </c>
      <c r="E105" s="115">
        <f t="shared" si="3"/>
        <v>11.315153814999999</v>
      </c>
    </row>
    <row r="106" spans="1:5" x14ac:dyDescent="0.2">
      <c r="A106" s="121">
        <f>+Wti!A114</f>
        <v>39783</v>
      </c>
      <c r="C106" s="110">
        <f>+Wti!Z114</f>
        <v>27.2533344</v>
      </c>
      <c r="D106" s="104">
        <v>0.35</v>
      </c>
      <c r="E106" s="115">
        <f t="shared" si="3"/>
        <v>9.53866704</v>
      </c>
    </row>
    <row r="107" spans="1:5" x14ac:dyDescent="0.2">
      <c r="A107" s="121">
        <f>+Wti!A115</f>
        <v>39814</v>
      </c>
      <c r="C107" s="110">
        <f>+Wti!Z115</f>
        <v>28.9963199</v>
      </c>
      <c r="D107" s="104">
        <v>0.4</v>
      </c>
      <c r="E107" s="115">
        <f t="shared" si="3"/>
        <v>11.59852796</v>
      </c>
    </row>
    <row r="108" spans="1:5" x14ac:dyDescent="0.2">
      <c r="A108" s="121">
        <f>+Wti!A116</f>
        <v>39845</v>
      </c>
      <c r="C108" s="110">
        <f>+Wti!Z116</f>
        <v>26.9797677</v>
      </c>
      <c r="D108" s="104">
        <v>0.4</v>
      </c>
      <c r="E108" s="115">
        <f t="shared" si="3"/>
        <v>10.791907080000001</v>
      </c>
    </row>
    <row r="109" spans="1:5" x14ac:dyDescent="0.2">
      <c r="A109" s="121">
        <f>+Wti!A117</f>
        <v>39873</v>
      </c>
      <c r="C109" s="110">
        <f>+Wti!Z117</f>
        <v>31.3227704</v>
      </c>
      <c r="D109" s="104">
        <v>0.4</v>
      </c>
      <c r="E109" s="115">
        <f t="shared" si="3"/>
        <v>12.52910816</v>
      </c>
    </row>
    <row r="110" spans="1:5" x14ac:dyDescent="0.2">
      <c r="A110" s="121">
        <f>+Wti!A118</f>
        <v>39904</v>
      </c>
      <c r="C110" s="110">
        <f>+Wti!Z118</f>
        <v>34.762239999999998</v>
      </c>
      <c r="D110" s="104">
        <v>0.4</v>
      </c>
      <c r="E110" s="115">
        <f t="shared" ref="E110:E117" si="4">ABS(+D110*C110)</f>
        <v>13.904896000000001</v>
      </c>
    </row>
    <row r="111" spans="1:5" x14ac:dyDescent="0.2">
      <c r="A111" s="121">
        <f>+Wti!A119</f>
        <v>39934</v>
      </c>
      <c r="C111" s="110">
        <f>+Wti!Z119</f>
        <v>28.5097296</v>
      </c>
      <c r="D111" s="104">
        <v>0.4</v>
      </c>
      <c r="E111" s="115">
        <f t="shared" si="4"/>
        <v>11.40389184</v>
      </c>
    </row>
    <row r="112" spans="1:5" x14ac:dyDescent="0.2">
      <c r="A112" s="121">
        <f>+Wti!A120</f>
        <v>39965</v>
      </c>
      <c r="C112" s="110">
        <f>+Wti!Z120</f>
        <v>20.634931099999999</v>
      </c>
      <c r="D112" s="104">
        <v>0.4</v>
      </c>
      <c r="E112" s="115">
        <f t="shared" si="4"/>
        <v>8.2539724400000001</v>
      </c>
    </row>
    <row r="113" spans="1:5" x14ac:dyDescent="0.2">
      <c r="A113" s="121">
        <f>+Wti!A121</f>
        <v>39995</v>
      </c>
      <c r="C113" s="110">
        <f>+Wti!Z121</f>
        <v>23.3084554</v>
      </c>
      <c r="D113" s="104">
        <v>0.4</v>
      </c>
      <c r="E113" s="115">
        <f t="shared" si="4"/>
        <v>9.3233821599999995</v>
      </c>
    </row>
    <row r="114" spans="1:5" x14ac:dyDescent="0.2">
      <c r="A114" s="121">
        <f>+Wti!A122</f>
        <v>40026</v>
      </c>
      <c r="C114" s="110">
        <f>+Wti!Z122</f>
        <v>17.790932900000001</v>
      </c>
      <c r="D114" s="104">
        <v>0.4</v>
      </c>
      <c r="E114" s="115">
        <f t="shared" si="4"/>
        <v>7.1163731600000011</v>
      </c>
    </row>
    <row r="115" spans="1:5" x14ac:dyDescent="0.2">
      <c r="A115" s="121">
        <f>+Wti!A123</f>
        <v>40057</v>
      </c>
      <c r="C115" s="110">
        <f>+Wti!Z123</f>
        <v>9.623785100000001</v>
      </c>
      <c r="D115" s="104">
        <v>0.4</v>
      </c>
      <c r="E115" s="115">
        <f t="shared" si="4"/>
        <v>3.8495140400000007</v>
      </c>
    </row>
    <row r="116" spans="1:5" x14ac:dyDescent="0.2">
      <c r="A116" s="121">
        <f>+Wti!A124</f>
        <v>40087</v>
      </c>
      <c r="C116" s="110">
        <f>+Wti!Z124</f>
        <v>10.602121599999998</v>
      </c>
      <c r="D116" s="104">
        <v>0.4</v>
      </c>
      <c r="E116" s="115">
        <f t="shared" si="4"/>
        <v>4.2408486399999994</v>
      </c>
    </row>
    <row r="117" spans="1:5" x14ac:dyDescent="0.2">
      <c r="A117" s="121">
        <f>+Wti!A125</f>
        <v>40118</v>
      </c>
      <c r="C117" s="110">
        <f>+Wti!Z125</f>
        <v>7.4388842000000004</v>
      </c>
      <c r="D117" s="104">
        <v>0.4</v>
      </c>
      <c r="E117" s="115">
        <f t="shared" si="4"/>
        <v>2.9755536800000004</v>
      </c>
    </row>
    <row r="118" spans="1:5" x14ac:dyDescent="0.2">
      <c r="A118" s="121">
        <f>+Wti!A126</f>
        <v>40148</v>
      </c>
      <c r="C118" s="110">
        <f>+Wti!Z126</f>
        <v>4.4954789999999996</v>
      </c>
      <c r="D118" s="104">
        <v>0.4</v>
      </c>
      <c r="E118" s="115">
        <f>ABS(+D118*C118)</f>
        <v>1.7981916</v>
      </c>
    </row>
    <row r="119" spans="1:5" x14ac:dyDescent="0.2">
      <c r="A119" s="121">
        <f>+Wti!A127</f>
        <v>40179</v>
      </c>
      <c r="C119" s="110">
        <f>+Wti!Z127</f>
        <v>3.8504965000000002</v>
      </c>
      <c r="D119" s="104">
        <v>0.45</v>
      </c>
      <c r="E119" s="115">
        <f t="shared" ref="E119:E131" si="5">ABS(+D119*C119)</f>
        <v>1.7327234250000001</v>
      </c>
    </row>
    <row r="120" spans="1:5" x14ac:dyDescent="0.2">
      <c r="A120" s="121">
        <f>+Wti!A128</f>
        <v>40210</v>
      </c>
      <c r="C120" s="110">
        <f>+Wti!Z128</f>
        <v>-2.4890401999999998</v>
      </c>
      <c r="D120" s="104">
        <v>0.45</v>
      </c>
      <c r="E120" s="115">
        <f t="shared" si="5"/>
        <v>1.12006809</v>
      </c>
    </row>
    <row r="121" spans="1:5" x14ac:dyDescent="0.2">
      <c r="A121" s="121">
        <f>+Wti!A129</f>
        <v>40238</v>
      </c>
      <c r="C121" s="110">
        <f>+Wti!Z129</f>
        <v>-7.3194824000000001</v>
      </c>
      <c r="D121" s="104">
        <v>0.45</v>
      </c>
      <c r="E121" s="115">
        <f t="shared" si="5"/>
        <v>3.2937670800000003</v>
      </c>
    </row>
    <row r="122" spans="1:5" x14ac:dyDescent="0.2">
      <c r="A122" s="121">
        <f>+Wti!A130</f>
        <v>40269</v>
      </c>
      <c r="C122" s="110">
        <f>+Wti!Z130</f>
        <v>-5.2217811999999997</v>
      </c>
      <c r="D122" s="104">
        <v>0.45</v>
      </c>
      <c r="E122" s="115">
        <f t="shared" si="5"/>
        <v>2.3498015400000001</v>
      </c>
    </row>
    <row r="123" spans="1:5" x14ac:dyDescent="0.2">
      <c r="A123" s="121">
        <f>+Wti!A131</f>
        <v>40299</v>
      </c>
      <c r="C123" s="110">
        <f>+Wti!Z131</f>
        <v>-3.0923493</v>
      </c>
      <c r="D123" s="104">
        <v>0.45</v>
      </c>
      <c r="E123" s="115">
        <f t="shared" si="5"/>
        <v>1.3915571849999999</v>
      </c>
    </row>
    <row r="124" spans="1:5" x14ac:dyDescent="0.2">
      <c r="A124" s="121">
        <f>+Wti!A132</f>
        <v>40330</v>
      </c>
      <c r="C124" s="110">
        <f>+Wti!Z132</f>
        <v>-1.0573112</v>
      </c>
      <c r="D124" s="104">
        <v>0.45</v>
      </c>
      <c r="E124" s="115">
        <f t="shared" si="5"/>
        <v>0.47579004000000003</v>
      </c>
    </row>
    <row r="125" spans="1:5" x14ac:dyDescent="0.2">
      <c r="A125" s="121">
        <f>+Wti!A133</f>
        <v>40360</v>
      </c>
      <c r="C125" s="110">
        <f>+Wti!Z133</f>
        <v>-2.7200434000000002</v>
      </c>
      <c r="D125" s="104">
        <v>0.45</v>
      </c>
      <c r="E125" s="115">
        <f t="shared" si="5"/>
        <v>1.2240195300000001</v>
      </c>
    </row>
    <row r="126" spans="1:5" x14ac:dyDescent="0.2">
      <c r="A126" s="121">
        <f>+Wti!A134</f>
        <v>40391</v>
      </c>
      <c r="C126" s="110">
        <f>+Wti!Z134</f>
        <v>-2.4655445999999999</v>
      </c>
      <c r="D126" s="104">
        <v>0.45</v>
      </c>
      <c r="E126" s="115">
        <f t="shared" si="5"/>
        <v>1.1094950699999999</v>
      </c>
    </row>
    <row r="127" spans="1:5" x14ac:dyDescent="0.2">
      <c r="A127" s="121">
        <f>+Wti!A135</f>
        <v>40422</v>
      </c>
      <c r="C127" s="110">
        <f>+Wti!Z135</f>
        <v>1.2514072000000001</v>
      </c>
      <c r="D127" s="104">
        <v>0.45</v>
      </c>
      <c r="E127" s="115">
        <f t="shared" si="5"/>
        <v>0.56313324000000009</v>
      </c>
    </row>
    <row r="128" spans="1:5" x14ac:dyDescent="0.2">
      <c r="A128" s="121">
        <f>+Wti!A136</f>
        <v>40452</v>
      </c>
      <c r="C128" s="110">
        <f>+Wti!Z136</f>
        <v>0.30405870000000002</v>
      </c>
      <c r="D128" s="104">
        <v>0.45</v>
      </c>
      <c r="E128" s="115">
        <f t="shared" si="5"/>
        <v>0.13682641500000001</v>
      </c>
    </row>
    <row r="129" spans="1:5" x14ac:dyDescent="0.2">
      <c r="A129" s="121">
        <f>+Wti!A137</f>
        <v>40483</v>
      </c>
      <c r="C129" s="110">
        <f>+Wti!Z137</f>
        <v>-2.3475413999999999</v>
      </c>
      <c r="D129" s="104">
        <v>0.45</v>
      </c>
      <c r="E129" s="115">
        <f t="shared" si="5"/>
        <v>1.0563936300000001</v>
      </c>
    </row>
    <row r="130" spans="1:5" x14ac:dyDescent="0.2">
      <c r="A130" s="121">
        <f>+Wti!A138</f>
        <v>40513</v>
      </c>
      <c r="C130" s="110">
        <f>+Wti!Z138</f>
        <v>-4.7912764000000001</v>
      </c>
      <c r="D130" s="104">
        <v>0.45</v>
      </c>
      <c r="E130" s="115">
        <f t="shared" si="5"/>
        <v>2.1560743800000002</v>
      </c>
    </row>
    <row r="131" spans="1:5" x14ac:dyDescent="0.2">
      <c r="A131" s="121">
        <f>+Wti!A139</f>
        <v>40544</v>
      </c>
      <c r="C131" s="110">
        <f>+Wti!Z139</f>
        <v>-6.3964648000000004</v>
      </c>
      <c r="D131" s="104">
        <v>0.5</v>
      </c>
      <c r="E131" s="115">
        <f t="shared" si="5"/>
        <v>3.1982324000000002</v>
      </c>
    </row>
    <row r="132" spans="1:5" ht="13.5" thickBot="1" x14ac:dyDescent="0.25">
      <c r="A132" s="121" t="str">
        <f>+Wti!A141</f>
        <v>Total</v>
      </c>
      <c r="C132" s="436">
        <f>SUM(C15:C131)</f>
        <v>168.21750760000066</v>
      </c>
      <c r="E132" s="436">
        <f>SUM(E15:E131)</f>
        <v>1970.4781044900008</v>
      </c>
    </row>
    <row r="133" spans="1:5" ht="13.5" thickTop="1" x14ac:dyDescent="0.2">
      <c r="A133" s="121"/>
    </row>
  </sheetData>
  <phoneticPr fontId="51" type="noConversion"/>
  <printOptions horizontalCentered="1" verticalCentered="1"/>
  <pageMargins left="0.28000000000000003" right="0.3" top="0.67" bottom="0.28999999999999998" header="0.5" footer="0.19"/>
  <pageSetup paperSize="5" scale="71" orientation="portrait" horizontalDpi="4294967292" r:id="rId1"/>
  <headerFooter alignWithMargins="0">
    <oddHeader>&amp;R&amp;D  &amp;T</oddHead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 codeName="Sheet2"/>
  <dimension ref="A1:FY524"/>
  <sheetViews>
    <sheetView showGridLines="0" zoomScale="75" workbookViewId="0">
      <pane xSplit="1" ySplit="2" topLeftCell="Q3" activePane="bottomRight" state="frozen"/>
      <selection pane="topRight" activeCell="B1" sqref="B1"/>
      <selection pane="bottomLeft" activeCell="A3" sqref="A3"/>
      <selection pane="bottomRight" sqref="A1:DZ2000"/>
    </sheetView>
  </sheetViews>
  <sheetFormatPr defaultColWidth="20.6640625" defaultRowHeight="12.75" x14ac:dyDescent="0.2"/>
  <cols>
    <col min="1" max="1" width="15.109375" style="292" customWidth="1"/>
    <col min="2" max="2" width="22.88671875" style="294" customWidth="1"/>
    <col min="3" max="3" width="11.33203125" style="294" customWidth="1"/>
    <col min="4" max="4" width="25.88671875" style="295" customWidth="1"/>
    <col min="5" max="5" width="10.44140625" style="294" customWidth="1"/>
    <col min="6" max="6" width="21.109375" style="294" customWidth="1"/>
    <col min="7" max="7" width="11" style="294" customWidth="1"/>
    <col min="8" max="8" width="20.6640625" style="294" customWidth="1"/>
    <col min="9" max="9" width="10" style="294" customWidth="1"/>
    <col min="10" max="10" width="21.109375" style="294" customWidth="1"/>
    <col min="11" max="11" width="9.33203125" style="294" customWidth="1"/>
    <col min="12" max="12" width="20.6640625" style="294" customWidth="1"/>
    <col min="13" max="13" width="7.44140625" style="294" customWidth="1"/>
    <col min="14" max="14" width="21.33203125" style="294" customWidth="1"/>
    <col min="15" max="15" width="10.44140625" style="294" customWidth="1"/>
    <col min="16" max="17" width="12.6640625" style="294" customWidth="1"/>
    <col min="18" max="18" width="18.44140625" style="294" customWidth="1"/>
    <col min="19" max="19" width="9.6640625" style="294" customWidth="1"/>
    <col min="20" max="20" width="20" style="294" customWidth="1"/>
    <col min="21" max="21" width="6.6640625" style="294" customWidth="1"/>
    <col min="22" max="22" width="20.33203125" style="294" customWidth="1"/>
    <col min="23" max="23" width="15.44140625" style="294" customWidth="1"/>
    <col min="24" max="24" width="19.33203125" style="294" customWidth="1"/>
    <col min="25" max="25" width="8.6640625" style="294" customWidth="1"/>
    <col min="26" max="26" width="20.88671875" style="294" customWidth="1"/>
    <col min="27" max="27" width="9.33203125" style="294" customWidth="1"/>
    <col min="28" max="28" width="18.44140625" style="294" customWidth="1"/>
    <col min="29" max="174" width="20.6640625" style="294" customWidth="1"/>
    <col min="175" max="16384" width="20.6640625" style="232"/>
  </cols>
  <sheetData>
    <row r="1" spans="1:181" s="288" customFormat="1" ht="90" customHeight="1" x14ac:dyDescent="0.2">
      <c r="A1" s="287" t="s">
        <v>265</v>
      </c>
      <c r="B1" s="288" t="s">
        <v>266</v>
      </c>
      <c r="D1" s="289" t="s">
        <v>267</v>
      </c>
      <c r="F1" s="288" t="s">
        <v>268</v>
      </c>
      <c r="H1" s="288" t="s">
        <v>269</v>
      </c>
      <c r="J1" s="288" t="s">
        <v>270</v>
      </c>
      <c r="L1" s="288" t="s">
        <v>271</v>
      </c>
      <c r="N1" s="288" t="s">
        <v>272</v>
      </c>
      <c r="P1" s="288" t="s">
        <v>273</v>
      </c>
      <c r="R1" s="288" t="s">
        <v>274</v>
      </c>
      <c r="T1" s="288" t="s">
        <v>275</v>
      </c>
      <c r="V1" s="288" t="s">
        <v>276</v>
      </c>
      <c r="X1" s="288" t="s">
        <v>277</v>
      </c>
      <c r="Z1" s="288" t="s">
        <v>278</v>
      </c>
      <c r="AB1" s="288" t="s">
        <v>279</v>
      </c>
      <c r="AD1" s="288" t="s">
        <v>280</v>
      </c>
      <c r="AF1" s="288" t="s">
        <v>281</v>
      </c>
      <c r="AH1" s="288" t="s">
        <v>282</v>
      </c>
      <c r="AJ1" s="288" t="s">
        <v>283</v>
      </c>
      <c r="AL1" s="288" t="s">
        <v>284</v>
      </c>
      <c r="AN1" s="288" t="s">
        <v>285</v>
      </c>
      <c r="AP1" s="288" t="s">
        <v>286</v>
      </c>
      <c r="AR1" s="288" t="s">
        <v>287</v>
      </c>
      <c r="AT1" s="288" t="s">
        <v>288</v>
      </c>
      <c r="AV1" s="288" t="s">
        <v>289</v>
      </c>
      <c r="AX1" s="288" t="s">
        <v>290</v>
      </c>
      <c r="AZ1" s="288" t="s">
        <v>291</v>
      </c>
      <c r="BB1" s="288" t="s">
        <v>292</v>
      </c>
      <c r="BD1" s="288" t="s">
        <v>293</v>
      </c>
      <c r="BF1" s="288" t="s">
        <v>294</v>
      </c>
      <c r="BH1" s="288" t="s">
        <v>295</v>
      </c>
      <c r="BJ1" s="288" t="s">
        <v>296</v>
      </c>
      <c r="BL1" s="288" t="s">
        <v>297</v>
      </c>
      <c r="BN1" s="288" t="s">
        <v>298</v>
      </c>
      <c r="BP1" s="288" t="s">
        <v>299</v>
      </c>
      <c r="FD1" s="288" t="s">
        <v>154</v>
      </c>
      <c r="FF1" s="288" t="s">
        <v>155</v>
      </c>
      <c r="FH1" s="288" t="s">
        <v>156</v>
      </c>
      <c r="FJ1" s="288" t="s">
        <v>157</v>
      </c>
      <c r="FL1" s="288" t="s">
        <v>158</v>
      </c>
      <c r="FN1" s="288" t="s">
        <v>159</v>
      </c>
      <c r="FP1" s="288" t="s">
        <v>160</v>
      </c>
      <c r="FR1" s="288" t="s">
        <v>161</v>
      </c>
      <c r="FT1" s="288" t="s">
        <v>197</v>
      </c>
      <c r="FV1" s="288" t="s">
        <v>198</v>
      </c>
    </row>
    <row r="2" spans="1:181" s="233" customFormat="1" x14ac:dyDescent="0.2">
      <c r="A2" s="290"/>
      <c r="B2" s="291" t="s">
        <v>162</v>
      </c>
      <c r="C2" s="291" t="s">
        <v>163</v>
      </c>
      <c r="D2" s="291" t="s">
        <v>162</v>
      </c>
      <c r="E2" s="291" t="s">
        <v>163</v>
      </c>
      <c r="F2" s="291" t="s">
        <v>162</v>
      </c>
      <c r="G2" s="291" t="s">
        <v>163</v>
      </c>
      <c r="H2" s="291" t="s">
        <v>162</v>
      </c>
      <c r="I2" s="291" t="s">
        <v>163</v>
      </c>
      <c r="J2" s="291" t="s">
        <v>162</v>
      </c>
      <c r="K2" s="291" t="s">
        <v>163</v>
      </c>
      <c r="L2" s="291" t="s">
        <v>162</v>
      </c>
      <c r="M2" s="291" t="s">
        <v>163</v>
      </c>
      <c r="N2" s="291" t="s">
        <v>162</v>
      </c>
      <c r="O2" s="291" t="s">
        <v>163</v>
      </c>
      <c r="P2" s="291" t="s">
        <v>162</v>
      </c>
      <c r="Q2" s="291" t="s">
        <v>163</v>
      </c>
      <c r="R2" s="291" t="s">
        <v>162</v>
      </c>
      <c r="S2" s="291" t="s">
        <v>163</v>
      </c>
      <c r="T2" s="291" t="s">
        <v>162</v>
      </c>
      <c r="U2" s="291" t="s">
        <v>163</v>
      </c>
      <c r="V2" s="291" t="s">
        <v>162</v>
      </c>
      <c r="W2" s="291" t="s">
        <v>163</v>
      </c>
      <c r="X2" s="291" t="s">
        <v>162</v>
      </c>
      <c r="Y2" s="291" t="s">
        <v>163</v>
      </c>
      <c r="Z2" s="291" t="s">
        <v>162</v>
      </c>
      <c r="AA2" s="291" t="s">
        <v>163</v>
      </c>
      <c r="AB2" s="291" t="s">
        <v>162</v>
      </c>
      <c r="AC2" s="291" t="s">
        <v>163</v>
      </c>
      <c r="AD2" s="291" t="s">
        <v>162</v>
      </c>
      <c r="AE2" s="291" t="s">
        <v>163</v>
      </c>
      <c r="AF2" s="291" t="s">
        <v>162</v>
      </c>
      <c r="AG2" s="291" t="s">
        <v>163</v>
      </c>
      <c r="AH2" s="291" t="s">
        <v>162</v>
      </c>
      <c r="AI2" s="291" t="s">
        <v>163</v>
      </c>
      <c r="AJ2" s="291" t="s">
        <v>162</v>
      </c>
      <c r="AK2" s="291" t="s">
        <v>163</v>
      </c>
      <c r="AL2" s="291" t="s">
        <v>162</v>
      </c>
      <c r="AM2" s="291" t="s">
        <v>163</v>
      </c>
      <c r="AN2" s="291" t="s">
        <v>162</v>
      </c>
      <c r="AO2" s="291" t="s">
        <v>163</v>
      </c>
      <c r="AP2" s="291" t="s">
        <v>162</v>
      </c>
      <c r="AQ2" s="291" t="s">
        <v>163</v>
      </c>
      <c r="AR2" s="291" t="s">
        <v>162</v>
      </c>
      <c r="AS2" s="291" t="s">
        <v>163</v>
      </c>
      <c r="AT2" s="291" t="s">
        <v>162</v>
      </c>
      <c r="AU2" s="291" t="s">
        <v>163</v>
      </c>
      <c r="AV2" s="291" t="s">
        <v>162</v>
      </c>
      <c r="AW2" s="291" t="s">
        <v>163</v>
      </c>
      <c r="AX2" s="291" t="s">
        <v>162</v>
      </c>
      <c r="AY2" s="291" t="s">
        <v>163</v>
      </c>
      <c r="AZ2" s="291" t="s">
        <v>162</v>
      </c>
      <c r="BA2" s="291" t="s">
        <v>163</v>
      </c>
      <c r="BB2" s="291" t="s">
        <v>162</v>
      </c>
      <c r="BC2" s="291" t="s">
        <v>163</v>
      </c>
      <c r="BD2" s="291" t="s">
        <v>162</v>
      </c>
      <c r="BE2" s="291" t="s">
        <v>163</v>
      </c>
      <c r="BF2" s="291" t="s">
        <v>162</v>
      </c>
      <c r="BG2" s="291" t="s">
        <v>163</v>
      </c>
      <c r="BH2" s="291" t="s">
        <v>162</v>
      </c>
      <c r="BI2" s="291" t="s">
        <v>163</v>
      </c>
      <c r="BJ2" s="291" t="s">
        <v>162</v>
      </c>
      <c r="BK2" s="291" t="s">
        <v>163</v>
      </c>
      <c r="BL2" s="291" t="s">
        <v>162</v>
      </c>
      <c r="BM2" s="291" t="s">
        <v>163</v>
      </c>
      <c r="BN2" s="291" t="s">
        <v>162</v>
      </c>
      <c r="BO2" s="291" t="s">
        <v>163</v>
      </c>
      <c r="BP2" s="291" t="s">
        <v>162</v>
      </c>
      <c r="BQ2" s="291" t="s">
        <v>163</v>
      </c>
      <c r="BR2" s="291" t="s">
        <v>164</v>
      </c>
      <c r="BS2" s="291" t="s">
        <v>165</v>
      </c>
      <c r="BT2" s="291"/>
      <c r="BU2" s="291"/>
      <c r="BV2" s="291"/>
      <c r="BW2" s="291"/>
      <c r="BX2" s="291"/>
      <c r="BY2" s="291"/>
      <c r="BZ2" s="291"/>
      <c r="CA2" s="291"/>
      <c r="CB2" s="291"/>
      <c r="CC2" s="291"/>
      <c r="CD2" s="291"/>
      <c r="CE2" s="291"/>
      <c r="CF2" s="291"/>
      <c r="CG2" s="291"/>
      <c r="CH2" s="291"/>
      <c r="CI2" s="291"/>
      <c r="CJ2" s="291"/>
      <c r="CK2" s="291"/>
      <c r="CL2" s="291"/>
      <c r="CM2" s="291"/>
      <c r="CN2" s="291"/>
      <c r="CO2" s="291"/>
      <c r="CP2" s="291"/>
      <c r="CQ2" s="291"/>
      <c r="CR2" s="291"/>
      <c r="CS2" s="291"/>
      <c r="CT2" s="291"/>
      <c r="CU2" s="291"/>
      <c r="CV2" s="291"/>
      <c r="CW2" s="291"/>
      <c r="CX2" s="291"/>
      <c r="CY2" s="291"/>
      <c r="CZ2" s="291"/>
      <c r="DA2" s="291"/>
      <c r="DB2" s="291"/>
      <c r="DC2" s="291"/>
      <c r="DD2" s="291"/>
      <c r="DE2" s="291"/>
      <c r="DF2" s="291"/>
      <c r="DG2" s="291"/>
      <c r="DH2" s="291"/>
      <c r="DI2" s="291"/>
      <c r="DJ2" s="291"/>
      <c r="DK2" s="291"/>
      <c r="DL2" s="291"/>
      <c r="DM2" s="291"/>
      <c r="DN2" s="291"/>
      <c r="DO2" s="291"/>
      <c r="DP2" s="291"/>
      <c r="DQ2" s="291"/>
      <c r="DR2" s="291"/>
      <c r="DS2" s="291"/>
      <c r="DT2" s="291"/>
      <c r="DU2" s="291"/>
      <c r="DV2" s="291"/>
      <c r="DW2" s="291"/>
      <c r="DX2" s="291"/>
      <c r="DY2" s="291"/>
      <c r="DZ2" s="291"/>
      <c r="EA2" s="291"/>
      <c r="EB2" s="291"/>
      <c r="EC2" s="291"/>
      <c r="ED2" s="291"/>
      <c r="EE2" s="291"/>
      <c r="EF2" s="291"/>
      <c r="EG2" s="291"/>
      <c r="EH2" s="291"/>
      <c r="EI2" s="291"/>
      <c r="EJ2" s="291"/>
      <c r="EK2" s="291"/>
      <c r="EL2" s="291"/>
      <c r="EM2" s="291"/>
      <c r="EN2" s="291"/>
      <c r="EO2" s="291"/>
      <c r="EP2" s="291"/>
      <c r="EQ2" s="291"/>
      <c r="ER2" s="291"/>
      <c r="ES2" s="291"/>
      <c r="ET2" s="291"/>
      <c r="EU2" s="291"/>
      <c r="EV2" s="291"/>
      <c r="EW2" s="291"/>
      <c r="EX2" s="291"/>
      <c r="EY2" s="291"/>
      <c r="EZ2" s="291"/>
      <c r="FA2" s="291"/>
      <c r="FB2" s="291"/>
      <c r="FC2" s="291" t="s">
        <v>163</v>
      </c>
      <c r="FD2" s="291" t="s">
        <v>162</v>
      </c>
      <c r="FE2" s="291" t="s">
        <v>163</v>
      </c>
      <c r="FF2" s="291" t="s">
        <v>162</v>
      </c>
      <c r="FG2" s="291" t="s">
        <v>163</v>
      </c>
      <c r="FH2" s="291" t="s">
        <v>162</v>
      </c>
      <c r="FI2" s="291" t="s">
        <v>163</v>
      </c>
      <c r="FJ2" s="291" t="s">
        <v>162</v>
      </c>
      <c r="FK2" s="291" t="s">
        <v>163</v>
      </c>
      <c r="FL2" s="291" t="s">
        <v>162</v>
      </c>
      <c r="FM2" s="291" t="s">
        <v>163</v>
      </c>
      <c r="FN2" s="291" t="s">
        <v>162</v>
      </c>
      <c r="FO2" s="291" t="s">
        <v>163</v>
      </c>
      <c r="FP2" s="291" t="s">
        <v>162</v>
      </c>
      <c r="FQ2" s="291" t="s">
        <v>163</v>
      </c>
      <c r="FR2" s="291" t="s">
        <v>162</v>
      </c>
      <c r="FS2" s="233" t="s">
        <v>163</v>
      </c>
      <c r="FT2" s="233" t="s">
        <v>162</v>
      </c>
      <c r="FU2" s="233" t="s">
        <v>163</v>
      </c>
      <c r="FV2" s="233" t="s">
        <v>162</v>
      </c>
      <c r="FW2" s="233" t="s">
        <v>163</v>
      </c>
      <c r="FX2" s="233" t="s">
        <v>164</v>
      </c>
      <c r="FY2" s="233" t="s">
        <v>165</v>
      </c>
    </row>
    <row r="3" spans="1:181" s="233" customFormat="1" x14ac:dyDescent="0.2">
      <c r="A3" s="290">
        <v>37012</v>
      </c>
      <c r="B3" s="291">
        <v>0</v>
      </c>
      <c r="C3" s="291">
        <v>0</v>
      </c>
      <c r="D3" s="291">
        <v>0</v>
      </c>
      <c r="E3" s="291">
        <v>0</v>
      </c>
      <c r="F3" s="291"/>
      <c r="G3" s="291"/>
      <c r="H3" s="291">
        <v>0</v>
      </c>
      <c r="I3" s="291">
        <v>0</v>
      </c>
      <c r="J3" s="291">
        <v>0</v>
      </c>
      <c r="K3" s="291">
        <v>0</v>
      </c>
      <c r="L3" s="291">
        <v>0</v>
      </c>
      <c r="M3" s="291">
        <v>0</v>
      </c>
      <c r="N3" s="291">
        <v>0</v>
      </c>
      <c r="O3" s="291">
        <v>0</v>
      </c>
      <c r="P3" s="291">
        <v>0</v>
      </c>
      <c r="Q3" s="291">
        <v>0</v>
      </c>
      <c r="R3" s="291">
        <v>0</v>
      </c>
      <c r="S3" s="291">
        <v>0</v>
      </c>
      <c r="T3" s="291">
        <v>0</v>
      </c>
      <c r="U3" s="291">
        <v>0</v>
      </c>
      <c r="V3" s="291">
        <v>0</v>
      </c>
      <c r="W3" s="291">
        <v>0</v>
      </c>
      <c r="X3" s="291"/>
      <c r="Y3" s="291"/>
      <c r="Z3" s="291"/>
      <c r="AA3" s="291"/>
      <c r="AB3" s="291"/>
      <c r="AC3" s="291"/>
      <c r="AD3" s="291"/>
      <c r="AE3" s="291"/>
      <c r="AF3" s="291"/>
      <c r="AG3" s="291"/>
      <c r="AH3" s="291"/>
      <c r="AI3" s="291"/>
      <c r="AJ3" s="291">
        <v>0</v>
      </c>
      <c r="AK3" s="291">
        <v>0</v>
      </c>
      <c r="AL3" s="291">
        <v>0</v>
      </c>
      <c r="AM3" s="291">
        <v>0</v>
      </c>
      <c r="AN3" s="291"/>
      <c r="AO3" s="291"/>
      <c r="AP3" s="291">
        <v>0</v>
      </c>
      <c r="AQ3" s="291">
        <v>0</v>
      </c>
      <c r="AR3" s="291">
        <v>0</v>
      </c>
      <c r="AS3" s="291">
        <v>0</v>
      </c>
      <c r="AT3" s="291">
        <v>0</v>
      </c>
      <c r="AU3" s="291">
        <v>0</v>
      </c>
      <c r="AV3" s="291"/>
      <c r="AW3" s="291"/>
      <c r="AX3" s="291">
        <v>0</v>
      </c>
      <c r="AY3" s="291">
        <v>0</v>
      </c>
      <c r="AZ3" s="291"/>
      <c r="BA3" s="291"/>
      <c r="BB3" s="291"/>
      <c r="BC3" s="291"/>
      <c r="BD3" s="291"/>
      <c r="BE3" s="291"/>
      <c r="BF3" s="291">
        <v>0</v>
      </c>
      <c r="BG3" s="291">
        <v>0</v>
      </c>
      <c r="BH3" s="291">
        <v>0</v>
      </c>
      <c r="BI3" s="291">
        <v>0</v>
      </c>
      <c r="BJ3" s="291"/>
      <c r="BK3" s="291"/>
      <c r="BL3" s="291"/>
      <c r="BM3" s="291"/>
      <c r="BN3" s="291"/>
      <c r="BO3" s="291"/>
      <c r="BP3" s="291"/>
      <c r="BQ3" s="291"/>
      <c r="BR3" s="291">
        <v>0</v>
      </c>
      <c r="BS3" s="291">
        <v>0</v>
      </c>
      <c r="BT3" s="291"/>
      <c r="BU3" s="291"/>
      <c r="BV3" s="291"/>
      <c r="BW3" s="291"/>
      <c r="BX3" s="291"/>
      <c r="BY3" s="291"/>
      <c r="BZ3" s="291"/>
      <c r="CA3" s="291"/>
      <c r="CB3" s="291"/>
      <c r="CC3" s="291"/>
      <c r="CD3" s="291"/>
      <c r="CE3" s="291"/>
      <c r="CF3" s="291"/>
      <c r="CG3" s="291"/>
      <c r="CH3" s="291"/>
      <c r="CI3" s="291"/>
      <c r="CJ3" s="291"/>
      <c r="CK3" s="291"/>
      <c r="CL3" s="291"/>
      <c r="CM3" s="291"/>
      <c r="CN3" s="291"/>
      <c r="CO3" s="291"/>
      <c r="CP3" s="291"/>
      <c r="CQ3" s="291"/>
      <c r="CR3" s="291"/>
      <c r="CS3" s="291"/>
      <c r="CT3" s="291"/>
      <c r="CU3" s="291"/>
      <c r="CV3" s="291"/>
      <c r="CW3" s="291"/>
      <c r="CX3" s="291"/>
      <c r="CY3" s="291"/>
      <c r="CZ3" s="291"/>
      <c r="DA3" s="291"/>
      <c r="DB3" s="291"/>
      <c r="DC3" s="291"/>
      <c r="DD3" s="291"/>
      <c r="DE3" s="291"/>
      <c r="DF3" s="291"/>
      <c r="DG3" s="291"/>
      <c r="DH3" s="291"/>
      <c r="DI3" s="291"/>
      <c r="DJ3" s="291"/>
      <c r="DK3" s="291"/>
      <c r="DL3" s="291"/>
      <c r="DM3" s="291"/>
      <c r="DN3" s="291"/>
      <c r="DO3" s="291"/>
      <c r="DP3" s="291"/>
      <c r="DQ3" s="291"/>
      <c r="DR3" s="291"/>
      <c r="DS3" s="291"/>
      <c r="DT3" s="291"/>
      <c r="DU3" s="291"/>
      <c r="DV3" s="291"/>
      <c r="DW3" s="291"/>
      <c r="DX3" s="291"/>
      <c r="DY3" s="291"/>
      <c r="DZ3" s="291"/>
      <c r="EA3" s="291"/>
      <c r="EB3" s="291"/>
      <c r="EC3" s="291"/>
      <c r="ED3" s="291"/>
      <c r="EE3" s="291"/>
      <c r="EF3" s="291"/>
      <c r="EG3" s="291"/>
      <c r="EH3" s="291"/>
      <c r="EI3" s="291"/>
      <c r="EJ3" s="291"/>
      <c r="EK3" s="291"/>
      <c r="EL3" s="291"/>
      <c r="EM3" s="291"/>
      <c r="EN3" s="291"/>
      <c r="EO3" s="291"/>
      <c r="EP3" s="291"/>
      <c r="EQ3" s="291"/>
      <c r="ER3" s="291"/>
      <c r="ES3" s="291"/>
      <c r="ET3" s="291"/>
      <c r="EU3" s="291"/>
      <c r="EV3" s="291"/>
      <c r="EW3" s="291"/>
      <c r="EX3" s="291"/>
      <c r="EY3" s="291"/>
      <c r="EZ3" s="291"/>
      <c r="FA3" s="291"/>
      <c r="FB3" s="291"/>
      <c r="FC3" s="291"/>
      <c r="FD3" s="291"/>
      <c r="FE3" s="291"/>
      <c r="FF3" s="291"/>
      <c r="FG3" s="291"/>
      <c r="FH3" s="291"/>
      <c r="FI3" s="291"/>
      <c r="FJ3" s="291"/>
      <c r="FK3" s="291"/>
      <c r="FL3" s="291"/>
      <c r="FM3" s="291"/>
      <c r="FN3" s="291"/>
      <c r="FO3" s="291"/>
      <c r="FP3" s="291"/>
      <c r="FQ3" s="291"/>
      <c r="FR3" s="291"/>
    </row>
    <row r="4" spans="1:181" s="233" customFormat="1" x14ac:dyDescent="0.2">
      <c r="A4" s="290">
        <v>37043</v>
      </c>
      <c r="B4" s="291">
        <v>43</v>
      </c>
      <c r="C4" s="291">
        <v>0</v>
      </c>
      <c r="D4" s="291">
        <v>-71.541626999999991</v>
      </c>
      <c r="E4" s="291">
        <v>0</v>
      </c>
      <c r="F4" s="291"/>
      <c r="G4" s="291"/>
      <c r="H4" s="291">
        <v>0</v>
      </c>
      <c r="I4" s="291">
        <v>0</v>
      </c>
      <c r="J4" s="291">
        <v>0</v>
      </c>
      <c r="K4" s="291">
        <v>0</v>
      </c>
      <c r="L4" s="291">
        <v>6735</v>
      </c>
      <c r="M4" s="291">
        <v>0</v>
      </c>
      <c r="N4" s="291">
        <v>0</v>
      </c>
      <c r="O4" s="291">
        <v>0</v>
      </c>
      <c r="P4" s="291">
        <v>807.241488</v>
      </c>
      <c r="Q4" s="291">
        <v>0</v>
      </c>
      <c r="R4" s="291">
        <v>-7971.2146986999996</v>
      </c>
      <c r="S4" s="291">
        <v>-288.45718720000002</v>
      </c>
      <c r="T4" s="291">
        <v>703.98100880000004</v>
      </c>
      <c r="U4" s="291">
        <v>0</v>
      </c>
      <c r="V4" s="291">
        <v>0</v>
      </c>
      <c r="W4" s="291">
        <v>0</v>
      </c>
      <c r="X4" s="291"/>
      <c r="Y4" s="291"/>
      <c r="Z4" s="291"/>
      <c r="AA4" s="291"/>
      <c r="AB4" s="291"/>
      <c r="AC4" s="291"/>
      <c r="AD4" s="291"/>
      <c r="AE4" s="291"/>
      <c r="AF4" s="291"/>
      <c r="AG4" s="291"/>
      <c r="AH4" s="291"/>
      <c r="AI4" s="291"/>
      <c r="AJ4" s="291">
        <v>1794.6458118</v>
      </c>
      <c r="AK4" s="291">
        <v>0</v>
      </c>
      <c r="AL4" s="291">
        <v>0</v>
      </c>
      <c r="AM4" s="291">
        <v>963.13551670000004</v>
      </c>
      <c r="AN4" s="291"/>
      <c r="AO4" s="291"/>
      <c r="AP4" s="291">
        <v>0</v>
      </c>
      <c r="AQ4" s="291">
        <v>-2723.4592315</v>
      </c>
      <c r="AR4" s="291">
        <v>-505.65165130000003</v>
      </c>
      <c r="AS4" s="291">
        <v>469.27614219999998</v>
      </c>
      <c r="AT4" s="291">
        <v>32.614794199999999</v>
      </c>
      <c r="AU4" s="291">
        <v>-24.490577399999999</v>
      </c>
      <c r="AV4" s="291"/>
      <c r="AW4" s="291"/>
      <c r="AX4" s="291"/>
      <c r="AY4" s="291"/>
      <c r="AZ4" s="291"/>
      <c r="BA4" s="291"/>
      <c r="BB4" s="291"/>
      <c r="BC4" s="291"/>
      <c r="BD4" s="291"/>
      <c r="BE4" s="291"/>
      <c r="BF4" s="291"/>
      <c r="BG4" s="291"/>
      <c r="BH4" s="291"/>
      <c r="BI4" s="291"/>
      <c r="BJ4" s="291"/>
      <c r="BK4" s="291"/>
      <c r="BL4" s="291"/>
      <c r="BM4" s="291"/>
      <c r="BN4" s="291"/>
      <c r="BO4" s="291"/>
      <c r="BP4" s="291"/>
      <c r="BQ4" s="291"/>
      <c r="BR4" s="291">
        <v>1568.0751258000003</v>
      </c>
      <c r="BS4" s="291">
        <v>-1603.9953372</v>
      </c>
      <c r="BT4" s="291"/>
      <c r="BU4" s="291"/>
      <c r="BV4" s="291"/>
      <c r="BW4" s="291"/>
      <c r="BX4" s="291"/>
      <c r="BY4" s="291"/>
      <c r="BZ4" s="291"/>
      <c r="CA4" s="291"/>
      <c r="CB4" s="291"/>
      <c r="CC4" s="291"/>
      <c r="CD4" s="291"/>
      <c r="CE4" s="291"/>
      <c r="CF4" s="291"/>
      <c r="CG4" s="291"/>
      <c r="CH4" s="291"/>
      <c r="CI4" s="291"/>
      <c r="CJ4" s="291"/>
      <c r="CK4" s="291"/>
      <c r="CL4" s="291"/>
      <c r="CM4" s="291"/>
      <c r="CN4" s="291"/>
      <c r="CO4" s="291"/>
      <c r="CP4" s="291"/>
      <c r="CQ4" s="291"/>
      <c r="CR4" s="291"/>
      <c r="CS4" s="291"/>
      <c r="CT4" s="291"/>
      <c r="CU4" s="291"/>
      <c r="CV4" s="291"/>
      <c r="CW4" s="291"/>
      <c r="CX4" s="291"/>
      <c r="CY4" s="291"/>
      <c r="CZ4" s="291"/>
      <c r="DA4" s="291"/>
      <c r="DB4" s="291"/>
      <c r="DC4" s="291"/>
      <c r="DD4" s="291"/>
      <c r="DE4" s="291"/>
      <c r="DF4" s="291"/>
      <c r="DG4" s="291"/>
      <c r="DH4" s="291"/>
      <c r="DI4" s="291"/>
      <c r="DJ4" s="291"/>
      <c r="DK4" s="291"/>
      <c r="DL4" s="291"/>
      <c r="DM4" s="291"/>
      <c r="DN4" s="291"/>
      <c r="DO4" s="291"/>
      <c r="DP4" s="291"/>
      <c r="DQ4" s="291"/>
      <c r="DR4" s="291"/>
      <c r="DS4" s="291"/>
      <c r="DT4" s="291"/>
      <c r="DU4" s="291"/>
      <c r="DV4" s="291"/>
      <c r="DW4" s="291"/>
      <c r="DX4" s="291"/>
      <c r="DY4" s="291"/>
      <c r="DZ4" s="291"/>
      <c r="EA4" s="291"/>
      <c r="EB4" s="291"/>
      <c r="EC4" s="291"/>
      <c r="ED4" s="291"/>
      <c r="EE4" s="291"/>
      <c r="EF4" s="291"/>
      <c r="EG4" s="291"/>
      <c r="EH4" s="291"/>
      <c r="EI4" s="291"/>
      <c r="EJ4" s="291"/>
      <c r="EK4" s="291"/>
      <c r="EL4" s="291"/>
      <c r="EM4" s="291"/>
      <c r="EN4" s="291"/>
      <c r="EO4" s="291"/>
      <c r="EP4" s="291"/>
      <c r="EQ4" s="291"/>
      <c r="ER4" s="291"/>
      <c r="ES4" s="291"/>
      <c r="ET4" s="291"/>
      <c r="EU4" s="291"/>
      <c r="EV4" s="291"/>
      <c r="EW4" s="291"/>
      <c r="EX4" s="291"/>
      <c r="EY4" s="291"/>
      <c r="EZ4" s="291"/>
      <c r="FA4" s="291"/>
      <c r="FB4" s="291"/>
      <c r="FC4" s="291"/>
      <c r="FD4" s="291"/>
      <c r="FE4" s="291"/>
      <c r="FF4" s="291"/>
      <c r="FG4" s="291"/>
      <c r="FH4" s="291"/>
      <c r="FI4" s="291"/>
      <c r="FJ4" s="291"/>
      <c r="FK4" s="291"/>
      <c r="FL4" s="291"/>
      <c r="FM4" s="291"/>
      <c r="FN4" s="291"/>
      <c r="FO4" s="291"/>
      <c r="FP4" s="291"/>
      <c r="FQ4" s="291"/>
      <c r="FR4" s="291"/>
    </row>
    <row r="5" spans="1:181" s="233" customFormat="1" x14ac:dyDescent="0.2">
      <c r="A5" s="290">
        <v>37073</v>
      </c>
      <c r="B5" s="291">
        <v>-40</v>
      </c>
      <c r="C5" s="291">
        <v>0</v>
      </c>
      <c r="D5" s="291">
        <v>73.223541600000004</v>
      </c>
      <c r="E5" s="291">
        <v>0</v>
      </c>
      <c r="F5" s="291"/>
      <c r="G5" s="291"/>
      <c r="H5" s="291">
        <v>0</v>
      </c>
      <c r="I5" s="291">
        <v>0</v>
      </c>
      <c r="J5" s="291">
        <v>0</v>
      </c>
      <c r="K5" s="291">
        <v>0</v>
      </c>
      <c r="L5" s="291">
        <v>3091</v>
      </c>
      <c r="M5" s="291">
        <v>0</v>
      </c>
      <c r="N5" s="291">
        <v>0</v>
      </c>
      <c r="O5" s="291">
        <v>0</v>
      </c>
      <c r="P5" s="291">
        <v>48.131549399999997</v>
      </c>
      <c r="Q5" s="291">
        <v>0</v>
      </c>
      <c r="R5" s="291">
        <v>-3844.0606727999998</v>
      </c>
      <c r="S5" s="291">
        <v>-8.0806500000000003E-2</v>
      </c>
      <c r="T5" s="291">
        <v>788.01101449999999</v>
      </c>
      <c r="U5" s="291">
        <v>0</v>
      </c>
      <c r="V5" s="291">
        <v>0</v>
      </c>
      <c r="W5" s="291">
        <v>0</v>
      </c>
      <c r="X5" s="291"/>
      <c r="Y5" s="291"/>
      <c r="Z5" s="291"/>
      <c r="AA5" s="291"/>
      <c r="AB5" s="291"/>
      <c r="AC5" s="291"/>
      <c r="AD5" s="291"/>
      <c r="AE5" s="291"/>
      <c r="AF5" s="291"/>
      <c r="AG5" s="291"/>
      <c r="AH5" s="291"/>
      <c r="AI5" s="291"/>
      <c r="AJ5" s="291">
        <v>-128.63452419999999</v>
      </c>
      <c r="AK5" s="291">
        <v>0</v>
      </c>
      <c r="AL5" s="291">
        <v>0</v>
      </c>
      <c r="AM5" s="291">
        <v>-284.52000520000001</v>
      </c>
      <c r="AN5" s="291"/>
      <c r="AO5" s="291"/>
      <c r="AP5" s="291">
        <v>0</v>
      </c>
      <c r="AQ5" s="291">
        <v>707.77947989999996</v>
      </c>
      <c r="AR5" s="291">
        <v>-852.87977369999999</v>
      </c>
      <c r="AS5" s="291">
        <v>599.87849770000003</v>
      </c>
      <c r="AT5" s="291">
        <v>0</v>
      </c>
      <c r="AU5" s="291">
        <v>-44.7386701</v>
      </c>
      <c r="AV5" s="291"/>
      <c r="AW5" s="291"/>
      <c r="AX5" s="291"/>
      <c r="AY5" s="291"/>
      <c r="AZ5" s="291"/>
      <c r="BA5" s="291"/>
      <c r="BB5" s="291"/>
      <c r="BC5" s="291"/>
      <c r="BD5" s="291"/>
      <c r="BE5" s="291"/>
      <c r="BF5" s="291"/>
      <c r="BG5" s="291"/>
      <c r="BH5" s="291"/>
      <c r="BI5" s="291"/>
      <c r="BJ5" s="291"/>
      <c r="BK5" s="291"/>
      <c r="BL5" s="291"/>
      <c r="BM5" s="291"/>
      <c r="BN5" s="291"/>
      <c r="BO5" s="291"/>
      <c r="BP5" s="291"/>
      <c r="BQ5" s="291"/>
      <c r="BR5" s="291">
        <v>-865.20886519999988</v>
      </c>
      <c r="BS5" s="291">
        <v>978.31849579999994</v>
      </c>
      <c r="BT5" s="291"/>
      <c r="BU5" s="291"/>
      <c r="BV5" s="291"/>
      <c r="BW5" s="291"/>
      <c r="BX5" s="291"/>
      <c r="BY5" s="291"/>
      <c r="BZ5" s="291"/>
      <c r="CA5" s="291"/>
      <c r="CB5" s="291"/>
      <c r="CC5" s="291"/>
      <c r="CD5" s="291"/>
      <c r="CE5" s="291"/>
      <c r="CF5" s="291"/>
      <c r="CG5" s="291"/>
      <c r="CH5" s="291"/>
      <c r="CI5" s="291"/>
      <c r="CJ5" s="291"/>
      <c r="CK5" s="291"/>
      <c r="CL5" s="291"/>
      <c r="CM5" s="291"/>
      <c r="CN5" s="291"/>
      <c r="CO5" s="291"/>
      <c r="CP5" s="291"/>
      <c r="CQ5" s="291"/>
      <c r="CR5" s="291"/>
      <c r="CS5" s="291"/>
      <c r="CT5" s="291"/>
      <c r="CU5" s="291"/>
      <c r="CV5" s="291"/>
      <c r="CW5" s="291"/>
      <c r="CX5" s="291"/>
      <c r="CY5" s="291"/>
      <c r="CZ5" s="291"/>
      <c r="DA5" s="291"/>
      <c r="DB5" s="291"/>
      <c r="DC5" s="291"/>
      <c r="DD5" s="291"/>
      <c r="DE5" s="291"/>
      <c r="DF5" s="291"/>
      <c r="DG5" s="291"/>
      <c r="DH5" s="291"/>
      <c r="DI5" s="291"/>
      <c r="DJ5" s="291"/>
      <c r="DK5" s="291"/>
      <c r="DL5" s="291"/>
      <c r="DM5" s="291"/>
      <c r="DN5" s="291"/>
      <c r="DO5" s="291"/>
      <c r="DP5" s="291"/>
      <c r="DQ5" s="291"/>
      <c r="DR5" s="291"/>
      <c r="DS5" s="291"/>
      <c r="DT5" s="291"/>
      <c r="DU5" s="291"/>
      <c r="DV5" s="291"/>
      <c r="DW5" s="291"/>
      <c r="DX5" s="291"/>
      <c r="DY5" s="291"/>
      <c r="DZ5" s="291"/>
      <c r="EA5" s="291"/>
      <c r="EB5" s="291"/>
      <c r="EC5" s="291"/>
      <c r="ED5" s="291"/>
      <c r="EE5" s="291"/>
      <c r="EF5" s="291"/>
      <c r="EG5" s="291"/>
      <c r="EH5" s="291"/>
      <c r="EI5" s="291"/>
      <c r="EJ5" s="291"/>
      <c r="EK5" s="291"/>
      <c r="EL5" s="291"/>
      <c r="EM5" s="291"/>
      <c r="EN5" s="291"/>
      <c r="EO5" s="291"/>
      <c r="EP5" s="291"/>
      <c r="EQ5" s="291"/>
      <c r="ER5" s="291"/>
      <c r="ES5" s="291"/>
      <c r="ET5" s="291"/>
      <c r="EU5" s="291"/>
      <c r="EV5" s="291"/>
      <c r="EW5" s="291"/>
      <c r="EX5" s="291"/>
      <c r="EY5" s="291"/>
      <c r="EZ5" s="291"/>
      <c r="FA5" s="291"/>
      <c r="FB5" s="291"/>
      <c r="FC5" s="291"/>
      <c r="FD5" s="291"/>
      <c r="FE5" s="291"/>
      <c r="FF5" s="291"/>
      <c r="FG5" s="291"/>
      <c r="FH5" s="291"/>
      <c r="FI5" s="291"/>
      <c r="FJ5" s="291"/>
      <c r="FK5" s="291"/>
      <c r="FL5" s="291"/>
      <c r="FM5" s="291"/>
      <c r="FN5" s="291"/>
      <c r="FO5" s="291"/>
      <c r="FP5" s="291"/>
      <c r="FQ5" s="291"/>
      <c r="FR5" s="291"/>
    </row>
    <row r="6" spans="1:181" s="233" customFormat="1" x14ac:dyDescent="0.2">
      <c r="A6" s="290">
        <v>37104</v>
      </c>
      <c r="B6" s="291"/>
      <c r="C6" s="291"/>
      <c r="D6" s="291">
        <v>22.996094800000002</v>
      </c>
      <c r="E6" s="291">
        <v>0</v>
      </c>
      <c r="F6" s="291"/>
      <c r="G6" s="291"/>
      <c r="H6" s="291">
        <v>0</v>
      </c>
      <c r="I6" s="291">
        <v>0</v>
      </c>
      <c r="J6" s="291">
        <v>0</v>
      </c>
      <c r="K6" s="291">
        <v>0</v>
      </c>
      <c r="L6" s="291">
        <v>-283</v>
      </c>
      <c r="M6" s="291">
        <v>0</v>
      </c>
      <c r="N6" s="291">
        <v>0</v>
      </c>
      <c r="O6" s="291">
        <v>0</v>
      </c>
      <c r="P6" s="291">
        <v>298.67151389999998</v>
      </c>
      <c r="Q6" s="291">
        <v>0</v>
      </c>
      <c r="R6" s="291">
        <v>-603.59031270000003</v>
      </c>
      <c r="S6" s="291">
        <v>0</v>
      </c>
      <c r="T6" s="291">
        <v>598.63735789999998</v>
      </c>
      <c r="U6" s="291">
        <v>0</v>
      </c>
      <c r="V6" s="291">
        <v>0</v>
      </c>
      <c r="W6" s="291">
        <v>0</v>
      </c>
      <c r="X6" s="291"/>
      <c r="Y6" s="291"/>
      <c r="Z6" s="291"/>
      <c r="AA6" s="291"/>
      <c r="AB6" s="291"/>
      <c r="AC6" s="291"/>
      <c r="AD6" s="291"/>
      <c r="AE6" s="291"/>
      <c r="AF6" s="291"/>
      <c r="AG6" s="291"/>
      <c r="AH6" s="291"/>
      <c r="AI6" s="291"/>
      <c r="AJ6" s="291">
        <v>-60.120563599999997</v>
      </c>
      <c r="AK6" s="291">
        <v>0</v>
      </c>
      <c r="AL6" s="291">
        <v>0</v>
      </c>
      <c r="AM6" s="291">
        <v>-664.92096649999996</v>
      </c>
      <c r="AN6" s="291"/>
      <c r="AO6" s="291"/>
      <c r="AP6" s="291">
        <v>0</v>
      </c>
      <c r="AQ6" s="291">
        <v>832.32133699999997</v>
      </c>
      <c r="AR6" s="291">
        <v>-1156.0387031</v>
      </c>
      <c r="AS6" s="291">
        <v>1031.7963506000001</v>
      </c>
      <c r="AT6" s="291">
        <v>0</v>
      </c>
      <c r="AU6" s="291">
        <v>-44.4758061</v>
      </c>
      <c r="AV6" s="291"/>
      <c r="AW6" s="291"/>
      <c r="AX6" s="291"/>
      <c r="AY6" s="291"/>
      <c r="AZ6" s="291"/>
      <c r="BA6" s="291"/>
      <c r="BB6" s="291"/>
      <c r="BC6" s="291"/>
      <c r="BD6" s="291"/>
      <c r="BE6" s="291"/>
      <c r="BF6" s="291"/>
      <c r="BG6" s="291"/>
      <c r="BH6" s="291"/>
      <c r="BI6" s="291"/>
      <c r="BJ6" s="291"/>
      <c r="BK6" s="291"/>
      <c r="BL6" s="291"/>
      <c r="BM6" s="291"/>
      <c r="BN6" s="291"/>
      <c r="BO6" s="291"/>
      <c r="BP6" s="291"/>
      <c r="BQ6" s="291"/>
      <c r="BR6" s="291">
        <v>-1182.4446128000002</v>
      </c>
      <c r="BS6" s="291">
        <v>1154.7209150000001</v>
      </c>
      <c r="BT6" s="291"/>
      <c r="BU6" s="291"/>
      <c r="BV6" s="291"/>
      <c r="BW6" s="291"/>
      <c r="BX6" s="291"/>
      <c r="BY6" s="291"/>
      <c r="BZ6" s="291"/>
      <c r="CA6" s="291"/>
      <c r="CB6" s="291"/>
      <c r="CC6" s="291"/>
      <c r="CD6" s="291"/>
      <c r="CE6" s="291"/>
      <c r="CF6" s="291"/>
      <c r="CG6" s="291"/>
      <c r="CH6" s="291"/>
      <c r="CI6" s="291"/>
      <c r="CJ6" s="291"/>
      <c r="CK6" s="291"/>
      <c r="CL6" s="291"/>
      <c r="CM6" s="291"/>
      <c r="CN6" s="291"/>
      <c r="CO6" s="291"/>
      <c r="CP6" s="291"/>
      <c r="CQ6" s="291"/>
      <c r="CR6" s="291"/>
      <c r="CS6" s="291"/>
      <c r="CT6" s="291"/>
      <c r="CU6" s="291"/>
      <c r="CV6" s="291"/>
      <c r="CW6" s="291"/>
      <c r="CX6" s="291"/>
      <c r="CY6" s="291"/>
      <c r="CZ6" s="291"/>
      <c r="DA6" s="291"/>
      <c r="DB6" s="291"/>
      <c r="DC6" s="291"/>
      <c r="DD6" s="291"/>
      <c r="DE6" s="291"/>
      <c r="DF6" s="291"/>
      <c r="DG6" s="291"/>
      <c r="DH6" s="291"/>
      <c r="DI6" s="291"/>
      <c r="DJ6" s="291"/>
      <c r="DK6" s="291"/>
      <c r="DL6" s="291"/>
      <c r="DM6" s="291"/>
      <c r="DN6" s="291"/>
      <c r="DO6" s="291"/>
      <c r="DP6" s="291"/>
      <c r="DQ6" s="291"/>
      <c r="DR6" s="291"/>
      <c r="DS6" s="291"/>
      <c r="DT6" s="291"/>
      <c r="DU6" s="291"/>
      <c r="DV6" s="291"/>
      <c r="DW6" s="291"/>
      <c r="DX6" s="291"/>
      <c r="DY6" s="291"/>
      <c r="DZ6" s="291"/>
      <c r="EA6" s="291"/>
      <c r="EB6" s="291"/>
      <c r="EC6" s="291"/>
      <c r="ED6" s="291"/>
      <c r="EE6" s="291"/>
      <c r="EF6" s="291"/>
      <c r="EG6" s="291"/>
      <c r="EH6" s="291"/>
      <c r="EI6" s="291"/>
      <c r="EJ6" s="291"/>
      <c r="EK6" s="291"/>
      <c r="EL6" s="291"/>
      <c r="EM6" s="291"/>
      <c r="EN6" s="291"/>
      <c r="EO6" s="291"/>
      <c r="EP6" s="291"/>
      <c r="EQ6" s="291"/>
      <c r="ER6" s="291"/>
      <c r="ES6" s="291"/>
      <c r="ET6" s="291"/>
      <c r="EU6" s="291"/>
      <c r="EV6" s="291"/>
      <c r="EW6" s="291"/>
      <c r="EX6" s="291"/>
      <c r="EY6" s="291"/>
      <c r="EZ6" s="291"/>
      <c r="FA6" s="291"/>
      <c r="FB6" s="291"/>
      <c r="FC6" s="291"/>
      <c r="FD6" s="291"/>
      <c r="FE6" s="291"/>
      <c r="FF6" s="291"/>
      <c r="FG6" s="291"/>
      <c r="FH6" s="291"/>
      <c r="FI6" s="291"/>
      <c r="FJ6" s="291"/>
      <c r="FK6" s="291"/>
      <c r="FL6" s="291"/>
      <c r="FM6" s="291"/>
      <c r="FN6" s="291"/>
      <c r="FO6" s="291"/>
      <c r="FP6" s="291"/>
      <c r="FQ6" s="291"/>
      <c r="FR6" s="291"/>
    </row>
    <row r="7" spans="1:181" s="233" customFormat="1" x14ac:dyDescent="0.2">
      <c r="A7" s="290">
        <v>37135</v>
      </c>
      <c r="B7" s="291"/>
      <c r="C7" s="291"/>
      <c r="D7" s="291">
        <v>-35.281231499999997</v>
      </c>
      <c r="E7" s="291">
        <v>0</v>
      </c>
      <c r="F7" s="291"/>
      <c r="G7" s="291"/>
      <c r="H7" s="291">
        <v>0</v>
      </c>
      <c r="I7" s="291">
        <v>0</v>
      </c>
      <c r="J7" s="291">
        <v>0</v>
      </c>
      <c r="K7" s="291">
        <v>0</v>
      </c>
      <c r="L7" s="291">
        <v>-312</v>
      </c>
      <c r="M7" s="291">
        <v>0</v>
      </c>
      <c r="N7" s="291"/>
      <c r="O7" s="291"/>
      <c r="P7" s="291">
        <v>232.59077880000001</v>
      </c>
      <c r="Q7" s="291">
        <v>0</v>
      </c>
      <c r="R7" s="291">
        <v>-547.32325179999998</v>
      </c>
      <c r="S7" s="291">
        <v>0</v>
      </c>
      <c r="T7" s="291">
        <v>563.97886719999997</v>
      </c>
      <c r="U7" s="291">
        <v>0</v>
      </c>
      <c r="V7" s="291">
        <v>0</v>
      </c>
      <c r="W7" s="291">
        <v>0</v>
      </c>
      <c r="X7" s="291"/>
      <c r="Y7" s="291"/>
      <c r="Z7" s="291"/>
      <c r="AA7" s="291"/>
      <c r="AB7" s="291"/>
      <c r="AC7" s="291"/>
      <c r="AD7" s="291"/>
      <c r="AE7" s="291"/>
      <c r="AF7" s="291"/>
      <c r="AG7" s="291"/>
      <c r="AH7" s="291"/>
      <c r="AI7" s="291"/>
      <c r="AJ7" s="291">
        <v>-89.725511600000004</v>
      </c>
      <c r="AK7" s="291">
        <v>0</v>
      </c>
      <c r="AL7" s="291">
        <v>0</v>
      </c>
      <c r="AM7" s="291">
        <v>-105.9075775</v>
      </c>
      <c r="AN7" s="291"/>
      <c r="AO7" s="291"/>
      <c r="AP7" s="291">
        <v>0</v>
      </c>
      <c r="AQ7" s="291">
        <v>228.60041419999999</v>
      </c>
      <c r="AR7" s="291">
        <v>-1264.0406430999999</v>
      </c>
      <c r="AS7" s="291">
        <v>1206.799649</v>
      </c>
      <c r="AT7" s="291">
        <v>0</v>
      </c>
      <c r="AU7" s="291">
        <v>-44.018704200000002</v>
      </c>
      <c r="AV7" s="291"/>
      <c r="AW7" s="291"/>
      <c r="AX7" s="291"/>
      <c r="AY7" s="291"/>
      <c r="AZ7" s="291"/>
      <c r="BA7" s="291"/>
      <c r="BB7" s="291"/>
      <c r="BC7" s="291"/>
      <c r="BD7" s="291"/>
      <c r="BE7" s="291"/>
      <c r="BF7" s="291"/>
      <c r="BG7" s="291"/>
      <c r="BH7" s="291"/>
      <c r="BI7" s="291"/>
      <c r="BJ7" s="291"/>
      <c r="BK7" s="291"/>
      <c r="BL7" s="291"/>
      <c r="BM7" s="291"/>
      <c r="BN7" s="291"/>
      <c r="BO7" s="291"/>
      <c r="BP7" s="291"/>
      <c r="BQ7" s="291"/>
      <c r="BR7" s="291">
        <v>-1451.800992</v>
      </c>
      <c r="BS7" s="291">
        <v>1285.4737815000001</v>
      </c>
      <c r="BT7" s="291"/>
      <c r="BU7" s="291"/>
      <c r="BV7" s="291"/>
      <c r="BW7" s="291"/>
      <c r="BX7" s="291"/>
      <c r="BY7" s="291"/>
      <c r="BZ7" s="291"/>
      <c r="CA7" s="291"/>
      <c r="CB7" s="291"/>
      <c r="CC7" s="291"/>
      <c r="CD7" s="291"/>
      <c r="CE7" s="291"/>
      <c r="CF7" s="291"/>
      <c r="CG7" s="291"/>
      <c r="CH7" s="291"/>
      <c r="CI7" s="291"/>
      <c r="CJ7" s="291"/>
      <c r="CK7" s="291"/>
      <c r="CL7" s="291"/>
      <c r="CM7" s="291"/>
      <c r="CN7" s="291"/>
      <c r="CO7" s="291"/>
      <c r="CP7" s="291"/>
      <c r="CQ7" s="291"/>
      <c r="CR7" s="291"/>
      <c r="CS7" s="291"/>
      <c r="CT7" s="291"/>
      <c r="CU7" s="291"/>
      <c r="CV7" s="291"/>
      <c r="CW7" s="291"/>
      <c r="CX7" s="291"/>
      <c r="CY7" s="291"/>
      <c r="CZ7" s="291"/>
      <c r="DA7" s="291"/>
      <c r="DB7" s="291"/>
      <c r="DC7" s="291"/>
      <c r="DD7" s="291"/>
      <c r="DE7" s="291"/>
      <c r="DF7" s="291"/>
      <c r="DG7" s="291"/>
      <c r="DH7" s="291"/>
      <c r="DI7" s="291"/>
      <c r="DJ7" s="291"/>
      <c r="DK7" s="291"/>
      <c r="DL7" s="291"/>
      <c r="DM7" s="291"/>
      <c r="DN7" s="291"/>
      <c r="DO7" s="291"/>
      <c r="DP7" s="291"/>
      <c r="DQ7" s="291"/>
      <c r="DR7" s="291"/>
      <c r="DS7" s="291"/>
      <c r="DT7" s="291"/>
      <c r="DU7" s="291"/>
      <c r="DV7" s="291"/>
      <c r="DW7" s="291"/>
      <c r="DX7" s="291"/>
      <c r="DY7" s="291"/>
      <c r="DZ7" s="291"/>
      <c r="EA7" s="291"/>
      <c r="EB7" s="291"/>
      <c r="EC7" s="291"/>
      <c r="ED7" s="291"/>
      <c r="EE7" s="291"/>
      <c r="EF7" s="291"/>
      <c r="EG7" s="291"/>
      <c r="EH7" s="291"/>
      <c r="EI7" s="291"/>
      <c r="EJ7" s="291"/>
      <c r="EK7" s="291"/>
      <c r="EL7" s="291"/>
      <c r="EM7" s="291"/>
      <c r="EN7" s="291"/>
      <c r="EO7" s="291"/>
      <c r="EP7" s="291"/>
      <c r="EQ7" s="291"/>
      <c r="ER7" s="291"/>
      <c r="ES7" s="291"/>
      <c r="ET7" s="291"/>
      <c r="EU7" s="291"/>
      <c r="EV7" s="291"/>
      <c r="EW7" s="291"/>
      <c r="EX7" s="291"/>
      <c r="EY7" s="291"/>
      <c r="EZ7" s="291"/>
      <c r="FA7" s="291"/>
      <c r="FB7" s="291"/>
      <c r="FC7" s="291"/>
      <c r="FD7" s="291"/>
      <c r="FE7" s="291"/>
      <c r="FF7" s="291"/>
      <c r="FG7" s="291"/>
      <c r="FH7" s="291"/>
      <c r="FI7" s="291"/>
      <c r="FJ7" s="291"/>
      <c r="FK7" s="291"/>
      <c r="FL7" s="291"/>
      <c r="FM7" s="291"/>
      <c r="FN7" s="291"/>
      <c r="FO7" s="291"/>
      <c r="FP7" s="291"/>
      <c r="FQ7" s="291"/>
      <c r="FR7" s="291"/>
    </row>
    <row r="8" spans="1:181" s="233" customFormat="1" x14ac:dyDescent="0.2">
      <c r="A8" s="290">
        <v>37165</v>
      </c>
      <c r="B8" s="291"/>
      <c r="C8" s="291"/>
      <c r="D8" s="291">
        <v>-24.4020534</v>
      </c>
      <c r="E8" s="291">
        <v>0</v>
      </c>
      <c r="F8" s="291"/>
      <c r="G8" s="291"/>
      <c r="H8" s="291">
        <v>0</v>
      </c>
      <c r="I8" s="291">
        <v>0</v>
      </c>
      <c r="J8" s="291">
        <v>0</v>
      </c>
      <c r="K8" s="291">
        <v>0</v>
      </c>
      <c r="L8" s="291">
        <v>403</v>
      </c>
      <c r="M8" s="291">
        <v>0</v>
      </c>
      <c r="N8" s="291"/>
      <c r="O8" s="291"/>
      <c r="P8" s="291">
        <v>169.8667049</v>
      </c>
      <c r="Q8" s="291">
        <v>0</v>
      </c>
      <c r="R8" s="291">
        <v>-901.44100830000002</v>
      </c>
      <c r="S8" s="291">
        <v>0</v>
      </c>
      <c r="T8" s="291">
        <v>527.09981130000006</v>
      </c>
      <c r="U8" s="291">
        <v>0</v>
      </c>
      <c r="V8" s="291">
        <v>0</v>
      </c>
      <c r="W8" s="291">
        <v>0</v>
      </c>
      <c r="X8" s="291"/>
      <c r="Y8" s="291"/>
      <c r="Z8" s="291"/>
      <c r="AA8" s="291"/>
      <c r="AB8" s="291"/>
      <c r="AC8" s="291"/>
      <c r="AD8" s="291"/>
      <c r="AE8" s="291"/>
      <c r="AF8" s="291"/>
      <c r="AG8" s="291"/>
      <c r="AH8" s="291"/>
      <c r="AI8" s="291"/>
      <c r="AJ8" s="291">
        <v>-59.3987695</v>
      </c>
      <c r="AK8" s="291">
        <v>0</v>
      </c>
      <c r="AL8" s="291">
        <v>0</v>
      </c>
      <c r="AM8" s="291">
        <v>7.5987789000000001</v>
      </c>
      <c r="AN8" s="291"/>
      <c r="AO8" s="291"/>
      <c r="AP8" s="291">
        <v>0</v>
      </c>
      <c r="AQ8" s="291">
        <v>97.238037500000004</v>
      </c>
      <c r="AR8" s="291">
        <v>-1307.9400548000001</v>
      </c>
      <c r="AS8" s="291">
        <v>1295.6730594999999</v>
      </c>
      <c r="AT8" s="291">
        <v>0</v>
      </c>
      <c r="AU8" s="291">
        <v>-43.449719299999998</v>
      </c>
      <c r="AV8" s="291"/>
      <c r="AW8" s="291"/>
      <c r="AX8" s="291"/>
      <c r="AY8" s="291"/>
      <c r="AZ8" s="291"/>
      <c r="BA8" s="291"/>
      <c r="BB8" s="291"/>
      <c r="BC8" s="291"/>
      <c r="BD8" s="291"/>
      <c r="BE8" s="291"/>
      <c r="BF8" s="291"/>
      <c r="BG8" s="291"/>
      <c r="BH8" s="291"/>
      <c r="BI8" s="291"/>
      <c r="BJ8" s="291"/>
      <c r="BK8" s="291"/>
      <c r="BL8" s="291"/>
      <c r="BM8" s="291"/>
      <c r="BN8" s="291"/>
      <c r="BO8" s="291"/>
      <c r="BP8" s="291"/>
      <c r="BQ8" s="291"/>
      <c r="BR8" s="291">
        <v>-1193.2153698000002</v>
      </c>
      <c r="BS8" s="291">
        <v>1357.0601566</v>
      </c>
      <c r="BT8" s="291"/>
      <c r="BU8" s="291"/>
      <c r="BV8" s="291"/>
      <c r="BW8" s="291"/>
      <c r="BX8" s="291"/>
      <c r="BY8" s="291"/>
      <c r="BZ8" s="291"/>
      <c r="CA8" s="291"/>
      <c r="CB8" s="291"/>
      <c r="CC8" s="291"/>
      <c r="CD8" s="291"/>
      <c r="CE8" s="291"/>
      <c r="CF8" s="291"/>
      <c r="CG8" s="291"/>
      <c r="CH8" s="291"/>
      <c r="CI8" s="291"/>
      <c r="CJ8" s="291"/>
      <c r="CK8" s="291"/>
      <c r="CL8" s="291"/>
      <c r="CM8" s="291"/>
      <c r="CN8" s="291"/>
      <c r="CO8" s="291"/>
      <c r="CP8" s="291"/>
      <c r="CQ8" s="291"/>
      <c r="CR8" s="291"/>
      <c r="CS8" s="291"/>
      <c r="CT8" s="291"/>
      <c r="CU8" s="291"/>
      <c r="CV8" s="291"/>
      <c r="CW8" s="291"/>
      <c r="CX8" s="291"/>
      <c r="CY8" s="291"/>
      <c r="CZ8" s="291"/>
      <c r="DA8" s="291"/>
      <c r="DB8" s="291"/>
      <c r="DC8" s="291"/>
      <c r="DD8" s="291"/>
      <c r="DE8" s="291"/>
      <c r="DF8" s="291"/>
      <c r="DG8" s="291"/>
      <c r="DH8" s="291"/>
      <c r="DI8" s="291"/>
      <c r="DJ8" s="291"/>
      <c r="DK8" s="291"/>
      <c r="DL8" s="291"/>
      <c r="DM8" s="291"/>
      <c r="DN8" s="291"/>
      <c r="DO8" s="291"/>
      <c r="DP8" s="291"/>
      <c r="DQ8" s="291"/>
      <c r="DR8" s="291"/>
      <c r="DS8" s="291"/>
      <c r="DT8" s="291"/>
      <c r="DU8" s="291"/>
      <c r="DV8" s="291"/>
      <c r="DW8" s="291"/>
      <c r="DX8" s="291"/>
      <c r="DY8" s="291"/>
      <c r="DZ8" s="291"/>
      <c r="EA8" s="291"/>
      <c r="EB8" s="291"/>
      <c r="EC8" s="291"/>
      <c r="ED8" s="291"/>
      <c r="EE8" s="291"/>
      <c r="EF8" s="291"/>
      <c r="EG8" s="291"/>
      <c r="EH8" s="291"/>
      <c r="EI8" s="291"/>
      <c r="EJ8" s="291"/>
      <c r="EK8" s="291"/>
      <c r="EL8" s="291"/>
      <c r="EM8" s="291"/>
      <c r="EN8" s="291"/>
      <c r="EO8" s="291"/>
      <c r="EP8" s="291"/>
      <c r="EQ8" s="291"/>
      <c r="ER8" s="291"/>
      <c r="ES8" s="291"/>
      <c r="ET8" s="291"/>
      <c r="EU8" s="291"/>
      <c r="EV8" s="291"/>
      <c r="EW8" s="291"/>
      <c r="EX8" s="291"/>
      <c r="EY8" s="291"/>
      <c r="EZ8" s="291"/>
      <c r="FA8" s="291"/>
      <c r="FB8" s="291"/>
      <c r="FC8" s="291"/>
      <c r="FD8" s="291"/>
      <c r="FE8" s="291"/>
      <c r="FF8" s="291"/>
      <c r="FG8" s="291"/>
      <c r="FH8" s="291"/>
      <c r="FI8" s="291"/>
      <c r="FJ8" s="291"/>
      <c r="FK8" s="291"/>
      <c r="FL8" s="291"/>
      <c r="FM8" s="291"/>
      <c r="FN8" s="291"/>
      <c r="FO8" s="291"/>
      <c r="FP8" s="291"/>
      <c r="FQ8" s="291"/>
      <c r="FR8" s="291"/>
    </row>
    <row r="9" spans="1:181" s="233" customFormat="1" x14ac:dyDescent="0.2">
      <c r="A9" s="290">
        <v>37196</v>
      </c>
      <c r="B9" s="291"/>
      <c r="C9" s="291"/>
      <c r="D9" s="291">
        <v>-1.7651468000000001</v>
      </c>
      <c r="E9" s="291">
        <v>0</v>
      </c>
      <c r="F9" s="291"/>
      <c r="G9" s="291"/>
      <c r="H9" s="291">
        <v>0</v>
      </c>
      <c r="I9" s="291">
        <v>0</v>
      </c>
      <c r="J9" s="291">
        <v>0</v>
      </c>
      <c r="K9" s="291">
        <v>0</v>
      </c>
      <c r="L9" s="291">
        <v>-1618</v>
      </c>
      <c r="M9" s="291">
        <v>0</v>
      </c>
      <c r="N9" s="291"/>
      <c r="O9" s="291"/>
      <c r="P9" s="291">
        <v>159.4617532</v>
      </c>
      <c r="Q9" s="291">
        <v>0</v>
      </c>
      <c r="R9" s="291">
        <v>1161.8613341</v>
      </c>
      <c r="S9" s="291">
        <v>0</v>
      </c>
      <c r="T9" s="291">
        <v>292.6183312</v>
      </c>
      <c r="U9" s="291">
        <v>0</v>
      </c>
      <c r="V9" s="291">
        <v>0</v>
      </c>
      <c r="W9" s="291">
        <v>0</v>
      </c>
      <c r="X9" s="291"/>
      <c r="Y9" s="291"/>
      <c r="Z9" s="291"/>
      <c r="AA9" s="291"/>
      <c r="AB9" s="291"/>
      <c r="AC9" s="291"/>
      <c r="AD9" s="291"/>
      <c r="AE9" s="291"/>
      <c r="AF9" s="291"/>
      <c r="AG9" s="291"/>
      <c r="AH9" s="291"/>
      <c r="AI9" s="291"/>
      <c r="AJ9" s="291">
        <v>117.7702228</v>
      </c>
      <c r="AK9" s="291">
        <v>0</v>
      </c>
      <c r="AL9" s="291">
        <v>0</v>
      </c>
      <c r="AM9" s="291">
        <v>-31.539074800000002</v>
      </c>
      <c r="AN9" s="291"/>
      <c r="AO9" s="291"/>
      <c r="AP9" s="291">
        <v>0</v>
      </c>
      <c r="AQ9" s="291">
        <v>117.05352999999999</v>
      </c>
      <c r="AR9" s="291">
        <v>-1593.8109582</v>
      </c>
      <c r="AS9" s="291">
        <v>1440.1856097</v>
      </c>
      <c r="AT9" s="291">
        <v>0</v>
      </c>
      <c r="AU9" s="291">
        <v>-42.823329299999997</v>
      </c>
      <c r="AV9" s="291"/>
      <c r="AW9" s="291"/>
      <c r="AX9" s="291"/>
      <c r="AY9" s="291"/>
      <c r="AZ9" s="291"/>
      <c r="BA9" s="291"/>
      <c r="BB9" s="291"/>
      <c r="BC9" s="291"/>
      <c r="BD9" s="291"/>
      <c r="BE9" s="291"/>
      <c r="BF9" s="291"/>
      <c r="BG9" s="291"/>
      <c r="BH9" s="291"/>
      <c r="BI9" s="291"/>
      <c r="BJ9" s="291"/>
      <c r="BK9" s="291"/>
      <c r="BL9" s="291"/>
      <c r="BM9" s="291"/>
      <c r="BN9" s="291"/>
      <c r="BO9" s="291"/>
      <c r="BP9" s="291"/>
      <c r="BQ9" s="291"/>
      <c r="BR9" s="291">
        <v>-1481.8644636999998</v>
      </c>
      <c r="BS9" s="291">
        <v>1482.8767355999998</v>
      </c>
      <c r="BT9" s="291"/>
      <c r="BU9" s="291"/>
      <c r="BV9" s="291"/>
      <c r="BW9" s="291"/>
      <c r="BX9" s="291"/>
      <c r="BY9" s="291"/>
      <c r="BZ9" s="291"/>
      <c r="CA9" s="291"/>
      <c r="CB9" s="291"/>
      <c r="CC9" s="291"/>
      <c r="CD9" s="291"/>
      <c r="CE9" s="291"/>
      <c r="CF9" s="291"/>
      <c r="CG9" s="291"/>
      <c r="CH9" s="291"/>
      <c r="CI9" s="291"/>
      <c r="CJ9" s="291"/>
      <c r="CK9" s="291"/>
      <c r="CL9" s="291"/>
      <c r="CM9" s="291"/>
      <c r="CN9" s="291"/>
      <c r="CO9" s="291"/>
      <c r="CP9" s="291"/>
      <c r="CQ9" s="291"/>
      <c r="CR9" s="291"/>
      <c r="CS9" s="291"/>
      <c r="CT9" s="291"/>
      <c r="CU9" s="291"/>
      <c r="CV9" s="291"/>
      <c r="CW9" s="291"/>
      <c r="CX9" s="291"/>
      <c r="CY9" s="291"/>
      <c r="CZ9" s="291"/>
      <c r="DA9" s="291"/>
      <c r="DB9" s="291"/>
      <c r="DC9" s="291"/>
      <c r="DD9" s="291"/>
      <c r="DE9" s="291"/>
      <c r="DF9" s="291"/>
      <c r="DG9" s="291"/>
      <c r="DH9" s="291"/>
      <c r="DI9" s="291"/>
      <c r="DJ9" s="291"/>
      <c r="DK9" s="291"/>
      <c r="DL9" s="291"/>
      <c r="DM9" s="291"/>
      <c r="DN9" s="291"/>
      <c r="DO9" s="291"/>
      <c r="DP9" s="291"/>
      <c r="DQ9" s="291"/>
      <c r="DR9" s="291"/>
      <c r="DS9" s="291"/>
      <c r="DT9" s="291"/>
      <c r="DU9" s="291"/>
      <c r="DV9" s="291"/>
      <c r="DW9" s="291"/>
      <c r="DX9" s="291"/>
      <c r="DY9" s="291"/>
      <c r="DZ9" s="291"/>
      <c r="EA9" s="291"/>
      <c r="EB9" s="291"/>
      <c r="EC9" s="291"/>
      <c r="ED9" s="291"/>
      <c r="EE9" s="291"/>
      <c r="EF9" s="291"/>
      <c r="EG9" s="291"/>
      <c r="EH9" s="291"/>
      <c r="EI9" s="291"/>
      <c r="EJ9" s="291"/>
      <c r="EK9" s="291"/>
      <c r="EL9" s="291"/>
      <c r="EM9" s="291"/>
      <c r="EN9" s="291"/>
      <c r="EO9" s="291"/>
      <c r="EP9" s="291"/>
      <c r="EQ9" s="291"/>
      <c r="ER9" s="291"/>
      <c r="ES9" s="291"/>
      <c r="ET9" s="291"/>
      <c r="EU9" s="291"/>
      <c r="EV9" s="291"/>
      <c r="EW9" s="291"/>
      <c r="EX9" s="291"/>
      <c r="EY9" s="291"/>
      <c r="EZ9" s="291"/>
      <c r="FA9" s="291"/>
      <c r="FB9" s="291"/>
      <c r="FC9" s="291"/>
      <c r="FD9" s="291"/>
      <c r="FE9" s="291"/>
      <c r="FF9" s="291"/>
      <c r="FG9" s="291"/>
      <c r="FH9" s="291"/>
      <c r="FI9" s="291"/>
      <c r="FJ9" s="291"/>
      <c r="FK9" s="291"/>
      <c r="FL9" s="291"/>
      <c r="FM9" s="291"/>
      <c r="FN9" s="291"/>
      <c r="FO9" s="291"/>
      <c r="FP9" s="291"/>
      <c r="FQ9" s="291"/>
      <c r="FR9" s="291"/>
    </row>
    <row r="10" spans="1:181" s="233" customFormat="1" x14ac:dyDescent="0.2">
      <c r="A10" s="290">
        <v>37226</v>
      </c>
      <c r="B10" s="291">
        <v>-60</v>
      </c>
      <c r="C10" s="291">
        <v>0</v>
      </c>
      <c r="D10" s="291">
        <v>42.511422899999999</v>
      </c>
      <c r="E10" s="291">
        <v>0</v>
      </c>
      <c r="F10" s="291"/>
      <c r="G10" s="291"/>
      <c r="H10" s="291">
        <v>0</v>
      </c>
      <c r="I10" s="291">
        <v>0</v>
      </c>
      <c r="J10" s="291">
        <v>0</v>
      </c>
      <c r="K10" s="291">
        <v>0</v>
      </c>
      <c r="L10" s="291">
        <v>-996</v>
      </c>
      <c r="M10" s="291">
        <v>0</v>
      </c>
      <c r="N10" s="291">
        <v>0</v>
      </c>
      <c r="O10" s="291">
        <v>0</v>
      </c>
      <c r="P10" s="291">
        <v>-495.52400180000001</v>
      </c>
      <c r="Q10" s="291">
        <v>0</v>
      </c>
      <c r="R10" s="291">
        <v>237.7380521</v>
      </c>
      <c r="S10" s="291">
        <v>-35.188966600000001</v>
      </c>
      <c r="T10" s="291">
        <v>152.5950618</v>
      </c>
      <c r="U10" s="291">
        <v>0</v>
      </c>
      <c r="V10" s="291">
        <v>0</v>
      </c>
      <c r="W10" s="291">
        <v>0</v>
      </c>
      <c r="X10" s="291"/>
      <c r="Y10" s="291"/>
      <c r="Z10" s="291"/>
      <c r="AA10" s="291"/>
      <c r="AB10" s="291"/>
      <c r="AC10" s="291"/>
      <c r="AD10" s="291"/>
      <c r="AE10" s="291"/>
      <c r="AF10" s="291"/>
      <c r="AG10" s="291"/>
      <c r="AH10" s="291"/>
      <c r="AI10" s="291"/>
      <c r="AJ10" s="291">
        <v>214.51709059999999</v>
      </c>
      <c r="AK10" s="291">
        <v>0</v>
      </c>
      <c r="AL10" s="291">
        <v>0</v>
      </c>
      <c r="AM10" s="291">
        <v>16.2911982</v>
      </c>
      <c r="AN10" s="291"/>
      <c r="AO10" s="291"/>
      <c r="AP10" s="291">
        <v>0</v>
      </c>
      <c r="AQ10" s="291">
        <v>14.8443247</v>
      </c>
      <c r="AR10" s="291">
        <v>-1586.1136617</v>
      </c>
      <c r="AS10" s="291">
        <v>1394.1305099000001</v>
      </c>
      <c r="AT10" s="291">
        <v>0</v>
      </c>
      <c r="AU10" s="291">
        <v>-42.228576199999999</v>
      </c>
      <c r="AV10" s="291"/>
      <c r="AW10" s="291"/>
      <c r="AX10" s="291"/>
      <c r="AY10" s="291"/>
      <c r="AZ10" s="291"/>
      <c r="BA10" s="291"/>
      <c r="BB10" s="291"/>
      <c r="BC10" s="291"/>
      <c r="BD10" s="291"/>
      <c r="BE10" s="291"/>
      <c r="BF10" s="291"/>
      <c r="BG10" s="291"/>
      <c r="BH10" s="291"/>
      <c r="BI10" s="291"/>
      <c r="BJ10" s="291"/>
      <c r="BK10" s="291"/>
      <c r="BL10" s="291"/>
      <c r="BM10" s="291"/>
      <c r="BN10" s="291"/>
      <c r="BO10" s="291"/>
      <c r="BP10" s="291"/>
      <c r="BQ10" s="291"/>
      <c r="BR10" s="291">
        <v>-2490.2760361000001</v>
      </c>
      <c r="BS10" s="291">
        <v>1347.8484900000003</v>
      </c>
      <c r="BT10" s="291"/>
      <c r="BU10" s="291"/>
      <c r="BV10" s="291"/>
      <c r="BW10" s="291"/>
      <c r="BX10" s="291"/>
      <c r="BY10" s="291"/>
      <c r="BZ10" s="291"/>
      <c r="CA10" s="291"/>
      <c r="CB10" s="291"/>
      <c r="CC10" s="291"/>
      <c r="CD10" s="291"/>
      <c r="CE10" s="291"/>
      <c r="CF10" s="291"/>
      <c r="CG10" s="291"/>
      <c r="CH10" s="291"/>
      <c r="CI10" s="291"/>
      <c r="CJ10" s="291"/>
      <c r="CK10" s="291"/>
      <c r="CL10" s="291"/>
      <c r="CM10" s="291"/>
      <c r="CN10" s="291"/>
      <c r="CO10" s="291"/>
      <c r="CP10" s="291"/>
      <c r="CQ10" s="291"/>
      <c r="CR10" s="291"/>
      <c r="CS10" s="291"/>
      <c r="CT10" s="291"/>
      <c r="CU10" s="291"/>
      <c r="CV10" s="291"/>
      <c r="CW10" s="291"/>
      <c r="CX10" s="291"/>
      <c r="CY10" s="291"/>
      <c r="CZ10" s="291"/>
      <c r="DA10" s="291"/>
      <c r="DB10" s="291"/>
      <c r="DC10" s="291"/>
      <c r="DD10" s="291"/>
      <c r="DE10" s="291"/>
      <c r="DF10" s="291"/>
      <c r="DG10" s="291"/>
      <c r="DH10" s="291"/>
      <c r="DI10" s="291"/>
      <c r="DJ10" s="291"/>
      <c r="DK10" s="291"/>
      <c r="DL10" s="291"/>
      <c r="DM10" s="291"/>
      <c r="DN10" s="291"/>
      <c r="DO10" s="291"/>
      <c r="DP10" s="291"/>
      <c r="DQ10" s="291"/>
      <c r="DR10" s="291"/>
      <c r="DS10" s="291"/>
      <c r="DT10" s="291"/>
      <c r="DU10" s="291"/>
      <c r="DV10" s="291"/>
      <c r="DW10" s="291"/>
      <c r="DX10" s="291"/>
      <c r="DY10" s="291"/>
      <c r="DZ10" s="291"/>
      <c r="EA10" s="291"/>
      <c r="EB10" s="291"/>
      <c r="EC10" s="291"/>
      <c r="ED10" s="291"/>
      <c r="EE10" s="291"/>
      <c r="EF10" s="291"/>
      <c r="EG10" s="291"/>
      <c r="EH10" s="291"/>
      <c r="EI10" s="291"/>
      <c r="EJ10" s="291"/>
      <c r="EK10" s="291"/>
      <c r="EL10" s="291"/>
      <c r="EM10" s="291"/>
      <c r="EN10" s="291"/>
      <c r="EO10" s="291"/>
      <c r="EP10" s="291"/>
      <c r="EQ10" s="291"/>
      <c r="ER10" s="291"/>
      <c r="ES10" s="291"/>
      <c r="ET10" s="291"/>
      <c r="EU10" s="291"/>
      <c r="EV10" s="291"/>
      <c r="EW10" s="291"/>
      <c r="EX10" s="291"/>
      <c r="EY10" s="291"/>
      <c r="EZ10" s="291"/>
      <c r="FA10" s="291"/>
      <c r="FB10" s="291"/>
      <c r="FC10" s="291"/>
      <c r="FD10" s="291"/>
      <c r="FE10" s="291"/>
      <c r="FF10" s="291"/>
      <c r="FG10" s="291"/>
      <c r="FH10" s="291"/>
      <c r="FI10" s="291"/>
      <c r="FJ10" s="291"/>
      <c r="FK10" s="291"/>
      <c r="FL10" s="291"/>
      <c r="FM10" s="291"/>
      <c r="FN10" s="291"/>
      <c r="FO10" s="291"/>
      <c r="FP10" s="291"/>
      <c r="FQ10" s="291"/>
      <c r="FR10" s="291"/>
    </row>
    <row r="11" spans="1:181" s="233" customFormat="1" x14ac:dyDescent="0.2">
      <c r="A11" s="290">
        <v>37257</v>
      </c>
      <c r="B11" s="291"/>
      <c r="C11" s="291"/>
      <c r="D11" s="291">
        <v>5.4710919999999996</v>
      </c>
      <c r="E11" s="291">
        <v>0</v>
      </c>
      <c r="F11" s="291"/>
      <c r="G11" s="291"/>
      <c r="H11" s="291">
        <v>0</v>
      </c>
      <c r="I11" s="291">
        <v>0</v>
      </c>
      <c r="J11" s="291">
        <v>0</v>
      </c>
      <c r="K11" s="291">
        <v>0</v>
      </c>
      <c r="L11" s="291">
        <v>-3768</v>
      </c>
      <c r="M11" s="291">
        <v>0</v>
      </c>
      <c r="N11" s="291"/>
      <c r="O11" s="291"/>
      <c r="P11" s="291">
        <v>134.19512119999999</v>
      </c>
      <c r="Q11" s="291">
        <v>0</v>
      </c>
      <c r="R11" s="291">
        <v>3585.5180077</v>
      </c>
      <c r="S11" s="291">
        <v>0</v>
      </c>
      <c r="T11" s="291">
        <v>331.82879109999999</v>
      </c>
      <c r="U11" s="291">
        <v>0</v>
      </c>
      <c r="V11" s="291"/>
      <c r="W11" s="291"/>
      <c r="X11" s="291"/>
      <c r="Y11" s="291"/>
      <c r="Z11" s="291"/>
      <c r="AA11" s="291"/>
      <c r="AB11" s="291"/>
      <c r="AC11" s="291"/>
      <c r="AD11" s="291"/>
      <c r="AE11" s="291"/>
      <c r="AF11" s="291"/>
      <c r="AG11" s="291"/>
      <c r="AH11" s="291"/>
      <c r="AI11" s="291"/>
      <c r="AJ11" s="291">
        <v>15.8404978</v>
      </c>
      <c r="AK11" s="291">
        <v>0</v>
      </c>
      <c r="AL11" s="291"/>
      <c r="AM11" s="291"/>
      <c r="AN11" s="291"/>
      <c r="AO11" s="291"/>
      <c r="AP11" s="291">
        <v>0</v>
      </c>
      <c r="AQ11" s="291">
        <v>144.9605383</v>
      </c>
      <c r="AR11" s="291">
        <v>-1930.9720184</v>
      </c>
      <c r="AS11" s="291">
        <v>1685.2449806</v>
      </c>
      <c r="AT11" s="291"/>
      <c r="AU11" s="291"/>
      <c r="AV11" s="291"/>
      <c r="AW11" s="291"/>
      <c r="AX11" s="291"/>
      <c r="AY11" s="291"/>
      <c r="AZ11" s="291"/>
      <c r="BA11" s="291"/>
      <c r="BB11" s="291"/>
      <c r="BC11" s="291"/>
      <c r="BD11" s="291"/>
      <c r="BE11" s="291"/>
      <c r="BF11" s="291"/>
      <c r="BG11" s="291"/>
      <c r="BH11" s="291"/>
      <c r="BI11" s="291"/>
      <c r="BJ11" s="291"/>
      <c r="BK11" s="291"/>
      <c r="BL11" s="291"/>
      <c r="BM11" s="291"/>
      <c r="BN11" s="291"/>
      <c r="BO11" s="291"/>
      <c r="BP11" s="291"/>
      <c r="BQ11" s="291"/>
      <c r="BR11" s="291">
        <v>-1626.1185086</v>
      </c>
      <c r="BS11" s="291">
        <v>1830.2055189</v>
      </c>
      <c r="BT11" s="291"/>
      <c r="BU11" s="291"/>
      <c r="BV11" s="291"/>
      <c r="BW11" s="291"/>
      <c r="BX11" s="291"/>
      <c r="BY11" s="291"/>
      <c r="BZ11" s="291"/>
      <c r="CA11" s="291"/>
      <c r="CB11" s="291"/>
      <c r="CC11" s="291"/>
      <c r="CD11" s="291"/>
      <c r="CE11" s="291"/>
      <c r="CF11" s="291"/>
      <c r="CG11" s="291"/>
      <c r="CH11" s="291"/>
      <c r="CI11" s="291"/>
      <c r="CJ11" s="291"/>
      <c r="CK11" s="291"/>
      <c r="CL11" s="291"/>
      <c r="CM11" s="291"/>
      <c r="CN11" s="291"/>
      <c r="CO11" s="291"/>
      <c r="CP11" s="291"/>
      <c r="CQ11" s="291"/>
      <c r="CR11" s="291"/>
      <c r="CS11" s="291"/>
      <c r="CT11" s="291"/>
      <c r="CU11" s="291"/>
      <c r="CV11" s="291"/>
      <c r="CW11" s="291"/>
      <c r="CX11" s="291"/>
      <c r="CY11" s="291"/>
      <c r="CZ11" s="291"/>
      <c r="DA11" s="291"/>
      <c r="DB11" s="291"/>
      <c r="DC11" s="291"/>
      <c r="DD11" s="291"/>
      <c r="DE11" s="291"/>
      <c r="DF11" s="291"/>
      <c r="DG11" s="291"/>
      <c r="DH11" s="291"/>
      <c r="DI11" s="291"/>
      <c r="DJ11" s="291"/>
      <c r="DK11" s="291"/>
      <c r="DL11" s="291"/>
      <c r="DM11" s="291"/>
      <c r="DN11" s="291"/>
      <c r="DO11" s="291"/>
      <c r="DP11" s="291"/>
      <c r="DQ11" s="291"/>
      <c r="DR11" s="291"/>
      <c r="DS11" s="291"/>
      <c r="DT11" s="291"/>
      <c r="DU11" s="291"/>
      <c r="DV11" s="291"/>
      <c r="DW11" s="291"/>
      <c r="DX11" s="291"/>
      <c r="DY11" s="291"/>
      <c r="DZ11" s="291"/>
      <c r="EA11" s="291"/>
      <c r="EB11" s="291"/>
      <c r="EC11" s="291"/>
      <c r="ED11" s="291"/>
      <c r="EE11" s="291"/>
      <c r="EF11" s="291"/>
      <c r="EG11" s="291"/>
      <c r="EH11" s="291"/>
      <c r="EI11" s="291"/>
      <c r="EJ11" s="291"/>
      <c r="EK11" s="291"/>
      <c r="EL11" s="291"/>
      <c r="EM11" s="291"/>
      <c r="EN11" s="291"/>
      <c r="EO11" s="291"/>
      <c r="EP11" s="291"/>
      <c r="EQ11" s="291"/>
      <c r="ER11" s="291"/>
      <c r="ES11" s="291"/>
      <c r="ET11" s="291"/>
      <c r="EU11" s="291"/>
      <c r="EV11" s="291"/>
      <c r="EW11" s="291"/>
      <c r="EX11" s="291"/>
      <c r="EY11" s="291"/>
      <c r="EZ11" s="291"/>
      <c r="FA11" s="291"/>
      <c r="FB11" s="291"/>
      <c r="FC11" s="291"/>
      <c r="FD11" s="291"/>
      <c r="FE11" s="291"/>
      <c r="FF11" s="291"/>
      <c r="FG11" s="291"/>
      <c r="FH11" s="291"/>
      <c r="FI11" s="291"/>
      <c r="FJ11" s="291"/>
      <c r="FK11" s="291"/>
      <c r="FL11" s="291"/>
      <c r="FM11" s="291"/>
      <c r="FN11" s="291"/>
      <c r="FO11" s="291"/>
      <c r="FP11" s="291"/>
      <c r="FQ11" s="291"/>
      <c r="FR11" s="291"/>
    </row>
    <row r="12" spans="1:181" s="233" customFormat="1" x14ac:dyDescent="0.2">
      <c r="A12" s="290">
        <v>37288</v>
      </c>
      <c r="B12" s="291"/>
      <c r="C12" s="291"/>
      <c r="D12" s="291">
        <v>29.841197900000001</v>
      </c>
      <c r="E12" s="291">
        <v>0</v>
      </c>
      <c r="F12" s="291"/>
      <c r="G12" s="291"/>
      <c r="H12" s="291">
        <v>0</v>
      </c>
      <c r="I12" s="291">
        <v>0</v>
      </c>
      <c r="J12" s="291">
        <v>0</v>
      </c>
      <c r="K12" s="291">
        <v>0</v>
      </c>
      <c r="L12" s="291">
        <v>-2132</v>
      </c>
      <c r="M12" s="291">
        <v>0</v>
      </c>
      <c r="N12" s="291">
        <v>0</v>
      </c>
      <c r="O12" s="291">
        <v>0</v>
      </c>
      <c r="P12" s="291">
        <v>180.7245025</v>
      </c>
      <c r="Q12" s="291">
        <v>0</v>
      </c>
      <c r="R12" s="291">
        <v>2066.8851381999998</v>
      </c>
      <c r="S12" s="291">
        <v>0</v>
      </c>
      <c r="T12" s="291">
        <v>-51.124608600000002</v>
      </c>
      <c r="U12" s="291">
        <v>0</v>
      </c>
      <c r="V12" s="291"/>
      <c r="W12" s="291"/>
      <c r="X12" s="291"/>
      <c r="Y12" s="291"/>
      <c r="Z12" s="291"/>
      <c r="AA12" s="291"/>
      <c r="AB12" s="291"/>
      <c r="AC12" s="291"/>
      <c r="AD12" s="291"/>
      <c r="AE12" s="291"/>
      <c r="AF12" s="291"/>
      <c r="AG12" s="291"/>
      <c r="AH12" s="291"/>
      <c r="AI12" s="291"/>
      <c r="AJ12" s="291">
        <v>179.93921990000001</v>
      </c>
      <c r="AK12" s="291">
        <v>0</v>
      </c>
      <c r="AL12" s="291"/>
      <c r="AM12" s="291"/>
      <c r="AN12" s="291"/>
      <c r="AO12" s="291"/>
      <c r="AP12" s="291"/>
      <c r="AQ12" s="291"/>
      <c r="AR12" s="291">
        <v>-820.10539349999999</v>
      </c>
      <c r="AS12" s="291">
        <v>592.80283340000005</v>
      </c>
      <c r="AT12" s="291"/>
      <c r="AU12" s="291"/>
      <c r="AV12" s="291"/>
      <c r="AW12" s="291"/>
      <c r="AX12" s="291"/>
      <c r="AY12" s="291"/>
      <c r="AZ12" s="291"/>
      <c r="BA12" s="291"/>
      <c r="BB12" s="291"/>
      <c r="BC12" s="291"/>
      <c r="BD12" s="291"/>
      <c r="BE12" s="291"/>
      <c r="BF12" s="291"/>
      <c r="BG12" s="291"/>
      <c r="BH12" s="291"/>
      <c r="BI12" s="291"/>
      <c r="BJ12" s="291"/>
      <c r="BK12" s="291"/>
      <c r="BL12" s="291"/>
      <c r="BM12" s="291"/>
      <c r="BN12" s="291"/>
      <c r="BO12" s="291"/>
      <c r="BP12" s="291"/>
      <c r="BQ12" s="291"/>
      <c r="BR12" s="291">
        <v>-545.83994359999997</v>
      </c>
      <c r="BS12" s="291">
        <v>592.80283340000005</v>
      </c>
      <c r="BT12" s="291"/>
      <c r="BU12" s="291"/>
      <c r="BV12" s="291"/>
      <c r="BW12" s="291"/>
      <c r="BX12" s="291"/>
      <c r="BY12" s="291"/>
      <c r="BZ12" s="291"/>
      <c r="CA12" s="291"/>
      <c r="CB12" s="291"/>
      <c r="CC12" s="291"/>
      <c r="CD12" s="291"/>
      <c r="CE12" s="291"/>
      <c r="CF12" s="291"/>
      <c r="CG12" s="291"/>
      <c r="CH12" s="291"/>
      <c r="CI12" s="291"/>
      <c r="CJ12" s="291"/>
      <c r="CK12" s="291"/>
      <c r="CL12" s="291"/>
      <c r="CM12" s="291"/>
      <c r="CN12" s="291"/>
      <c r="CO12" s="291"/>
      <c r="CP12" s="291"/>
      <c r="CQ12" s="291"/>
      <c r="CR12" s="291"/>
      <c r="CS12" s="291"/>
      <c r="CT12" s="291"/>
      <c r="CU12" s="291"/>
      <c r="CV12" s="291"/>
      <c r="CW12" s="291"/>
      <c r="CX12" s="291"/>
      <c r="CY12" s="291"/>
      <c r="CZ12" s="291"/>
      <c r="DA12" s="291"/>
      <c r="DB12" s="291"/>
      <c r="DC12" s="291"/>
      <c r="DD12" s="291"/>
      <c r="DE12" s="291"/>
      <c r="DF12" s="291"/>
      <c r="DG12" s="291"/>
      <c r="DH12" s="291"/>
      <c r="DI12" s="291"/>
      <c r="DJ12" s="291"/>
      <c r="DK12" s="291"/>
      <c r="DL12" s="291"/>
      <c r="DM12" s="291"/>
      <c r="DN12" s="291"/>
      <c r="DO12" s="291"/>
      <c r="DP12" s="291"/>
      <c r="DQ12" s="291"/>
      <c r="DR12" s="291"/>
      <c r="DS12" s="291"/>
      <c r="DT12" s="291"/>
      <c r="DU12" s="291"/>
      <c r="DV12" s="291"/>
      <c r="DW12" s="291"/>
      <c r="DX12" s="291"/>
      <c r="DY12" s="291"/>
      <c r="DZ12" s="291"/>
      <c r="EA12" s="291"/>
      <c r="EB12" s="291"/>
      <c r="EC12" s="291"/>
      <c r="ED12" s="291"/>
      <c r="EE12" s="291"/>
      <c r="EF12" s="291"/>
      <c r="EG12" s="291"/>
      <c r="EH12" s="291"/>
      <c r="EI12" s="291"/>
      <c r="EJ12" s="291"/>
      <c r="EK12" s="291"/>
      <c r="EL12" s="291"/>
      <c r="EM12" s="291"/>
      <c r="EN12" s="291"/>
      <c r="EO12" s="291"/>
      <c r="EP12" s="291"/>
      <c r="EQ12" s="291"/>
      <c r="ER12" s="291"/>
      <c r="ES12" s="291"/>
      <c r="ET12" s="291"/>
      <c r="EU12" s="291"/>
      <c r="EV12" s="291"/>
      <c r="EW12" s="291"/>
      <c r="EX12" s="291"/>
      <c r="EY12" s="291"/>
      <c r="EZ12" s="291"/>
      <c r="FA12" s="291"/>
      <c r="FB12" s="291"/>
      <c r="FC12" s="291"/>
      <c r="FD12" s="291"/>
      <c r="FE12" s="291"/>
      <c r="FF12" s="291"/>
      <c r="FG12" s="291"/>
      <c r="FH12" s="291"/>
      <c r="FI12" s="291"/>
      <c r="FJ12" s="291"/>
      <c r="FK12" s="291"/>
      <c r="FL12" s="291"/>
      <c r="FM12" s="291"/>
      <c r="FN12" s="291"/>
      <c r="FO12" s="291"/>
      <c r="FP12" s="291"/>
      <c r="FQ12" s="291"/>
      <c r="FR12" s="291"/>
    </row>
    <row r="13" spans="1:181" s="233" customFormat="1" x14ac:dyDescent="0.2">
      <c r="A13" s="290">
        <v>37316</v>
      </c>
      <c r="B13" s="291"/>
      <c r="C13" s="291"/>
      <c r="D13" s="291">
        <v>57.885338900000001</v>
      </c>
      <c r="E13" s="291">
        <v>0</v>
      </c>
      <c r="F13" s="291"/>
      <c r="G13" s="291"/>
      <c r="H13" s="291">
        <v>0</v>
      </c>
      <c r="I13" s="291">
        <v>0</v>
      </c>
      <c r="J13" s="291">
        <v>0</v>
      </c>
      <c r="K13" s="291">
        <v>0</v>
      </c>
      <c r="L13" s="291">
        <v>15</v>
      </c>
      <c r="M13" s="291">
        <v>0</v>
      </c>
      <c r="N13" s="291"/>
      <c r="O13" s="291"/>
      <c r="P13" s="291">
        <v>200.2193369</v>
      </c>
      <c r="Q13" s="291">
        <v>0</v>
      </c>
      <c r="R13" s="291">
        <v>-280.20961829999999</v>
      </c>
      <c r="S13" s="291">
        <v>0</v>
      </c>
      <c r="T13" s="291">
        <v>-223.96192389999999</v>
      </c>
      <c r="U13" s="291">
        <v>0</v>
      </c>
      <c r="V13" s="291"/>
      <c r="W13" s="291"/>
      <c r="X13" s="291"/>
      <c r="Y13" s="291"/>
      <c r="Z13" s="291"/>
      <c r="AA13" s="291"/>
      <c r="AB13" s="291"/>
      <c r="AC13" s="291"/>
      <c r="AD13" s="291"/>
      <c r="AE13" s="291"/>
      <c r="AF13" s="291"/>
      <c r="AG13" s="291"/>
      <c r="AH13" s="291"/>
      <c r="AI13" s="291"/>
      <c r="AJ13" s="291">
        <v>178.0529214</v>
      </c>
      <c r="AK13" s="291">
        <v>0</v>
      </c>
      <c r="AL13" s="291"/>
      <c r="AM13" s="291"/>
      <c r="AN13" s="291"/>
      <c r="AO13" s="291"/>
      <c r="AP13" s="291"/>
      <c r="AQ13" s="291"/>
      <c r="AR13" s="291">
        <v>-370.21836500000001</v>
      </c>
      <c r="AS13" s="291">
        <v>185.98430089999999</v>
      </c>
      <c r="AT13" s="291"/>
      <c r="AU13" s="291"/>
      <c r="AV13" s="291"/>
      <c r="AW13" s="291"/>
      <c r="AX13" s="291"/>
      <c r="AY13" s="291"/>
      <c r="AZ13" s="291"/>
      <c r="BA13" s="291"/>
      <c r="BB13" s="291"/>
      <c r="BC13" s="291"/>
      <c r="BD13" s="291"/>
      <c r="BE13" s="291"/>
      <c r="BF13" s="291"/>
      <c r="BG13" s="291"/>
      <c r="BH13" s="291"/>
      <c r="BI13" s="291"/>
      <c r="BJ13" s="291"/>
      <c r="BK13" s="291"/>
      <c r="BL13" s="291"/>
      <c r="BM13" s="291"/>
      <c r="BN13" s="291"/>
      <c r="BO13" s="291"/>
      <c r="BP13" s="291"/>
      <c r="BQ13" s="291"/>
      <c r="BR13" s="291">
        <v>-423.23230999999998</v>
      </c>
      <c r="BS13" s="291">
        <v>185.98430089999999</v>
      </c>
      <c r="BT13" s="291"/>
      <c r="BU13" s="291"/>
      <c r="BV13" s="291"/>
      <c r="BW13" s="291"/>
      <c r="BX13" s="291"/>
      <c r="BY13" s="291"/>
      <c r="BZ13" s="291"/>
      <c r="CA13" s="291"/>
      <c r="CB13" s="291"/>
      <c r="CC13" s="291"/>
      <c r="CD13" s="291"/>
      <c r="CE13" s="291"/>
      <c r="CF13" s="291"/>
      <c r="CG13" s="291"/>
      <c r="CH13" s="291"/>
      <c r="CI13" s="291"/>
      <c r="CJ13" s="291"/>
      <c r="CK13" s="291"/>
      <c r="CL13" s="291"/>
      <c r="CM13" s="291"/>
      <c r="CN13" s="291"/>
      <c r="CO13" s="291"/>
      <c r="CP13" s="291"/>
      <c r="CQ13" s="291"/>
      <c r="CR13" s="291"/>
      <c r="CS13" s="291"/>
      <c r="CT13" s="291"/>
      <c r="CU13" s="291"/>
      <c r="CV13" s="291"/>
      <c r="CW13" s="291"/>
      <c r="CX13" s="291"/>
      <c r="CY13" s="291"/>
      <c r="CZ13" s="291"/>
      <c r="DA13" s="291"/>
      <c r="DB13" s="291"/>
      <c r="DC13" s="291"/>
      <c r="DD13" s="291"/>
      <c r="DE13" s="291"/>
      <c r="DF13" s="291"/>
      <c r="DG13" s="291"/>
      <c r="DH13" s="291"/>
      <c r="DI13" s="291"/>
      <c r="DJ13" s="291"/>
      <c r="DK13" s="291"/>
      <c r="DL13" s="291"/>
      <c r="DM13" s="291"/>
      <c r="DN13" s="291"/>
      <c r="DO13" s="291"/>
      <c r="DP13" s="291"/>
      <c r="DQ13" s="291"/>
      <c r="DR13" s="291"/>
      <c r="DS13" s="291"/>
      <c r="DT13" s="291"/>
      <c r="DU13" s="291"/>
      <c r="DV13" s="291"/>
      <c r="DW13" s="291"/>
      <c r="DX13" s="291"/>
      <c r="DY13" s="291"/>
      <c r="DZ13" s="291"/>
      <c r="EA13" s="291"/>
      <c r="EB13" s="291"/>
      <c r="EC13" s="291"/>
      <c r="ED13" s="291"/>
      <c r="EE13" s="291"/>
      <c r="EF13" s="291"/>
      <c r="EG13" s="291"/>
      <c r="EH13" s="291"/>
      <c r="EI13" s="291"/>
      <c r="EJ13" s="291"/>
      <c r="EK13" s="291"/>
      <c r="EL13" s="291"/>
      <c r="EM13" s="291"/>
      <c r="EN13" s="291"/>
      <c r="EO13" s="291"/>
      <c r="EP13" s="291"/>
      <c r="EQ13" s="291"/>
      <c r="ER13" s="291"/>
      <c r="ES13" s="291"/>
      <c r="ET13" s="291"/>
      <c r="EU13" s="291"/>
      <c r="EV13" s="291"/>
      <c r="EW13" s="291"/>
      <c r="EX13" s="291"/>
      <c r="EY13" s="291"/>
      <c r="EZ13" s="291"/>
      <c r="FA13" s="291"/>
      <c r="FB13" s="291"/>
      <c r="FC13" s="291"/>
      <c r="FD13" s="291"/>
      <c r="FE13" s="291"/>
      <c r="FF13" s="291"/>
      <c r="FG13" s="291"/>
      <c r="FH13" s="291"/>
      <c r="FI13" s="291"/>
      <c r="FJ13" s="291"/>
      <c r="FK13" s="291"/>
      <c r="FL13" s="291"/>
      <c r="FM13" s="291"/>
      <c r="FN13" s="291"/>
      <c r="FO13" s="291"/>
      <c r="FP13" s="291"/>
      <c r="FQ13" s="291"/>
      <c r="FR13" s="291"/>
    </row>
    <row r="14" spans="1:181" s="233" customFormat="1" x14ac:dyDescent="0.2">
      <c r="A14" s="290">
        <v>37347</v>
      </c>
      <c r="B14" s="291"/>
      <c r="C14" s="291"/>
      <c r="D14" s="291">
        <v>66.318682800000005</v>
      </c>
      <c r="E14" s="291">
        <v>0</v>
      </c>
      <c r="F14" s="291"/>
      <c r="G14" s="291"/>
      <c r="H14" s="291">
        <v>0</v>
      </c>
      <c r="I14" s="291">
        <v>0</v>
      </c>
      <c r="J14" s="291">
        <v>0</v>
      </c>
      <c r="K14" s="291">
        <v>0</v>
      </c>
      <c r="L14" s="291">
        <v>19</v>
      </c>
      <c r="M14" s="291">
        <v>0</v>
      </c>
      <c r="N14" s="291"/>
      <c r="O14" s="291"/>
      <c r="P14" s="291">
        <v>200.016042</v>
      </c>
      <c r="Q14" s="291">
        <v>0</v>
      </c>
      <c r="R14" s="291">
        <v>-66.422563400000001</v>
      </c>
      <c r="S14" s="291">
        <v>0</v>
      </c>
      <c r="T14" s="291">
        <v>-224.9842294</v>
      </c>
      <c r="U14" s="291">
        <v>0</v>
      </c>
      <c r="V14" s="291"/>
      <c r="W14" s="291"/>
      <c r="X14" s="291"/>
      <c r="Y14" s="291"/>
      <c r="Z14" s="291"/>
      <c r="AA14" s="291"/>
      <c r="AB14" s="291"/>
      <c r="AC14" s="291"/>
      <c r="AD14" s="291"/>
      <c r="AE14" s="291"/>
      <c r="AF14" s="291"/>
      <c r="AG14" s="291"/>
      <c r="AH14" s="291"/>
      <c r="AI14" s="291"/>
      <c r="AJ14" s="291">
        <v>227.71676299999999</v>
      </c>
      <c r="AK14" s="291">
        <v>0</v>
      </c>
      <c r="AL14" s="291"/>
      <c r="AM14" s="291"/>
      <c r="AN14" s="291"/>
      <c r="AO14" s="291"/>
      <c r="AP14" s="291"/>
      <c r="AQ14" s="291"/>
      <c r="AR14" s="291">
        <v>-379.96030380000002</v>
      </c>
      <c r="AS14" s="291">
        <v>196.69442079999999</v>
      </c>
      <c r="AT14" s="291"/>
      <c r="AU14" s="291"/>
      <c r="AV14" s="291"/>
      <c r="AW14" s="291"/>
      <c r="AX14" s="291"/>
      <c r="AY14" s="291"/>
      <c r="AZ14" s="291"/>
      <c r="BA14" s="291"/>
      <c r="BB14" s="291"/>
      <c r="BC14" s="291"/>
      <c r="BD14" s="291"/>
      <c r="BE14" s="291"/>
      <c r="BF14" s="291"/>
      <c r="BG14" s="291"/>
      <c r="BH14" s="291"/>
      <c r="BI14" s="291"/>
      <c r="BJ14" s="291"/>
      <c r="BK14" s="291"/>
      <c r="BL14" s="291"/>
      <c r="BM14" s="291"/>
      <c r="BN14" s="291"/>
      <c r="BO14" s="291"/>
      <c r="BP14" s="291"/>
      <c r="BQ14" s="291"/>
      <c r="BR14" s="291">
        <v>-158.31560880000004</v>
      </c>
      <c r="BS14" s="291">
        <v>196.69442079999999</v>
      </c>
      <c r="BT14" s="291"/>
      <c r="BU14" s="291"/>
      <c r="BV14" s="291"/>
      <c r="BW14" s="291"/>
      <c r="BX14" s="291"/>
      <c r="BY14" s="291"/>
      <c r="BZ14" s="291"/>
      <c r="CA14" s="291"/>
      <c r="CB14" s="291"/>
      <c r="CC14" s="291"/>
      <c r="CD14" s="291"/>
      <c r="CE14" s="291"/>
      <c r="CF14" s="291"/>
      <c r="CG14" s="291"/>
      <c r="CH14" s="291"/>
      <c r="CI14" s="291"/>
      <c r="CJ14" s="291"/>
      <c r="CK14" s="291"/>
      <c r="CL14" s="291"/>
      <c r="CM14" s="291"/>
      <c r="CN14" s="291"/>
      <c r="CO14" s="291"/>
      <c r="CP14" s="291"/>
      <c r="CQ14" s="291"/>
      <c r="CR14" s="291"/>
      <c r="CS14" s="291"/>
      <c r="CT14" s="291"/>
      <c r="CU14" s="291"/>
      <c r="CV14" s="291"/>
      <c r="CW14" s="291"/>
      <c r="CX14" s="291"/>
      <c r="CY14" s="291"/>
      <c r="CZ14" s="291"/>
      <c r="DA14" s="291"/>
      <c r="DB14" s="291"/>
      <c r="DC14" s="291"/>
      <c r="DD14" s="291"/>
      <c r="DE14" s="291"/>
      <c r="DF14" s="291"/>
      <c r="DG14" s="291"/>
      <c r="DH14" s="291"/>
      <c r="DI14" s="291"/>
      <c r="DJ14" s="291"/>
      <c r="DK14" s="291"/>
      <c r="DL14" s="291"/>
      <c r="DM14" s="291"/>
      <c r="DN14" s="291"/>
      <c r="DO14" s="291"/>
      <c r="DP14" s="291"/>
      <c r="DQ14" s="291"/>
      <c r="DR14" s="291"/>
      <c r="DS14" s="291"/>
      <c r="DT14" s="291"/>
      <c r="DU14" s="291"/>
      <c r="DV14" s="291"/>
      <c r="DW14" s="291"/>
      <c r="DX14" s="291"/>
      <c r="DY14" s="291"/>
      <c r="DZ14" s="291"/>
      <c r="EA14" s="291"/>
      <c r="EB14" s="291"/>
      <c r="EC14" s="291"/>
      <c r="ED14" s="291"/>
      <c r="EE14" s="291"/>
      <c r="EF14" s="291"/>
      <c r="EG14" s="291"/>
      <c r="EH14" s="291"/>
      <c r="EI14" s="291"/>
      <c r="EJ14" s="291"/>
      <c r="EK14" s="291"/>
      <c r="EL14" s="291"/>
      <c r="EM14" s="291"/>
      <c r="EN14" s="291"/>
      <c r="EO14" s="291"/>
      <c r="EP14" s="291"/>
      <c r="EQ14" s="291"/>
      <c r="ER14" s="291"/>
      <c r="ES14" s="291"/>
      <c r="ET14" s="291"/>
      <c r="EU14" s="291"/>
      <c r="EV14" s="291"/>
      <c r="EW14" s="291"/>
      <c r="EX14" s="291"/>
      <c r="EY14" s="291"/>
      <c r="EZ14" s="291"/>
      <c r="FA14" s="291"/>
      <c r="FB14" s="291"/>
      <c r="FC14" s="291"/>
      <c r="FD14" s="291"/>
      <c r="FE14" s="291"/>
      <c r="FF14" s="291"/>
      <c r="FG14" s="291"/>
      <c r="FH14" s="291"/>
      <c r="FI14" s="291"/>
      <c r="FJ14" s="291"/>
      <c r="FK14" s="291"/>
      <c r="FL14" s="291"/>
      <c r="FM14" s="291"/>
      <c r="FN14" s="291"/>
      <c r="FO14" s="291"/>
      <c r="FP14" s="291"/>
      <c r="FQ14" s="291"/>
      <c r="FR14" s="291"/>
    </row>
    <row r="15" spans="1:181" s="233" customFormat="1" x14ac:dyDescent="0.2">
      <c r="A15" s="290">
        <v>37377</v>
      </c>
      <c r="B15" s="291"/>
      <c r="C15" s="291"/>
      <c r="D15" s="291">
        <v>69.628244300000006</v>
      </c>
      <c r="E15" s="291">
        <v>0</v>
      </c>
      <c r="F15" s="291"/>
      <c r="G15" s="291"/>
      <c r="H15" s="291">
        <v>0</v>
      </c>
      <c r="I15" s="291">
        <v>0</v>
      </c>
      <c r="J15" s="291">
        <v>0</v>
      </c>
      <c r="K15" s="291">
        <v>0</v>
      </c>
      <c r="L15" s="291">
        <v>-151</v>
      </c>
      <c r="M15" s="291">
        <v>0</v>
      </c>
      <c r="N15" s="291"/>
      <c r="O15" s="291"/>
      <c r="P15" s="291">
        <v>201.49561059999999</v>
      </c>
      <c r="Q15" s="291">
        <v>0</v>
      </c>
      <c r="R15" s="291">
        <v>144.82930490000001</v>
      </c>
      <c r="S15" s="291">
        <v>0</v>
      </c>
      <c r="T15" s="291">
        <v>-89.799134300000006</v>
      </c>
      <c r="U15" s="291">
        <v>0</v>
      </c>
      <c r="V15" s="291"/>
      <c r="W15" s="291"/>
      <c r="X15" s="291"/>
      <c r="Y15" s="291"/>
      <c r="Z15" s="291"/>
      <c r="AA15" s="291"/>
      <c r="AB15" s="291"/>
      <c r="AC15" s="291"/>
      <c r="AD15" s="291"/>
      <c r="AE15" s="291"/>
      <c r="AF15" s="291"/>
      <c r="AG15" s="291"/>
      <c r="AH15" s="291"/>
      <c r="AI15" s="291"/>
      <c r="AJ15" s="291">
        <v>37.6086217</v>
      </c>
      <c r="AK15" s="291">
        <v>0</v>
      </c>
      <c r="AL15" s="291"/>
      <c r="AM15" s="291"/>
      <c r="AN15" s="291"/>
      <c r="AO15" s="291"/>
      <c r="AP15" s="291"/>
      <c r="AQ15" s="291"/>
      <c r="AR15" s="291">
        <v>-369.51815599999998</v>
      </c>
      <c r="AS15" s="291">
        <v>230.50804310000001</v>
      </c>
      <c r="AT15" s="291"/>
      <c r="AU15" s="291"/>
      <c r="AV15" s="291"/>
      <c r="AW15" s="291"/>
      <c r="AX15" s="291"/>
      <c r="AY15" s="291"/>
      <c r="AZ15" s="291"/>
      <c r="BA15" s="291"/>
      <c r="BB15" s="291"/>
      <c r="BC15" s="291"/>
      <c r="BD15" s="291"/>
      <c r="BE15" s="291"/>
      <c r="BF15" s="291"/>
      <c r="BG15" s="291"/>
      <c r="BH15" s="291"/>
      <c r="BI15" s="291"/>
      <c r="BJ15" s="291"/>
      <c r="BK15" s="291"/>
      <c r="BL15" s="291"/>
      <c r="BM15" s="291"/>
      <c r="BN15" s="291"/>
      <c r="BO15" s="291"/>
      <c r="BP15" s="291"/>
      <c r="BQ15" s="291"/>
      <c r="BR15" s="291">
        <v>-156.75550879999997</v>
      </c>
      <c r="BS15" s="291">
        <v>230.50804310000001</v>
      </c>
      <c r="BT15" s="291"/>
      <c r="BU15" s="291"/>
      <c r="BV15" s="291"/>
      <c r="BW15" s="291"/>
      <c r="BX15" s="291"/>
      <c r="BY15" s="291"/>
      <c r="BZ15" s="291"/>
      <c r="CA15" s="291"/>
      <c r="CB15" s="291"/>
      <c r="CC15" s="291"/>
      <c r="CD15" s="291"/>
      <c r="CE15" s="291"/>
      <c r="CF15" s="291"/>
      <c r="CG15" s="291"/>
      <c r="CH15" s="291"/>
      <c r="CI15" s="291"/>
      <c r="CJ15" s="291"/>
      <c r="CK15" s="291"/>
      <c r="CL15" s="291"/>
      <c r="CM15" s="291"/>
      <c r="CN15" s="291"/>
      <c r="CO15" s="291"/>
      <c r="CP15" s="291"/>
      <c r="CQ15" s="291"/>
      <c r="CR15" s="291"/>
      <c r="CS15" s="291"/>
      <c r="CT15" s="291"/>
      <c r="CU15" s="291"/>
      <c r="CV15" s="291"/>
      <c r="CW15" s="291"/>
      <c r="CX15" s="291"/>
      <c r="CY15" s="291"/>
      <c r="CZ15" s="291"/>
      <c r="DA15" s="291"/>
      <c r="DB15" s="291"/>
      <c r="DC15" s="291"/>
      <c r="DD15" s="291"/>
      <c r="DE15" s="291"/>
      <c r="DF15" s="291"/>
      <c r="DG15" s="291"/>
      <c r="DH15" s="291"/>
      <c r="DI15" s="291"/>
      <c r="DJ15" s="291"/>
      <c r="DK15" s="291"/>
      <c r="DL15" s="291"/>
      <c r="DM15" s="291"/>
      <c r="DN15" s="291"/>
      <c r="DO15" s="291"/>
      <c r="DP15" s="291"/>
      <c r="DQ15" s="291"/>
      <c r="DR15" s="291"/>
      <c r="DS15" s="291"/>
      <c r="DT15" s="291"/>
      <c r="DU15" s="291"/>
      <c r="DV15" s="291"/>
      <c r="DW15" s="291"/>
      <c r="DX15" s="291"/>
      <c r="DY15" s="291"/>
      <c r="DZ15" s="291"/>
      <c r="EA15" s="291"/>
      <c r="EB15" s="291"/>
      <c r="EC15" s="291"/>
      <c r="ED15" s="291"/>
      <c r="EE15" s="291"/>
      <c r="EF15" s="291"/>
      <c r="EG15" s="291"/>
      <c r="EH15" s="291"/>
      <c r="EI15" s="291"/>
      <c r="EJ15" s="291"/>
      <c r="EK15" s="291"/>
      <c r="EL15" s="291"/>
      <c r="EM15" s="291"/>
      <c r="EN15" s="291"/>
      <c r="EO15" s="291"/>
      <c r="EP15" s="291"/>
      <c r="EQ15" s="291"/>
      <c r="ER15" s="291"/>
      <c r="ES15" s="291"/>
      <c r="ET15" s="291"/>
      <c r="EU15" s="291"/>
      <c r="EV15" s="291"/>
      <c r="EW15" s="291"/>
      <c r="EX15" s="291"/>
      <c r="EY15" s="291"/>
      <c r="EZ15" s="291"/>
      <c r="FA15" s="291"/>
      <c r="FB15" s="291"/>
      <c r="FC15" s="291"/>
      <c r="FD15" s="291"/>
      <c r="FE15" s="291"/>
      <c r="FF15" s="291"/>
      <c r="FG15" s="291"/>
      <c r="FH15" s="291"/>
      <c r="FI15" s="291"/>
      <c r="FJ15" s="291"/>
      <c r="FK15" s="291"/>
      <c r="FL15" s="291"/>
      <c r="FM15" s="291"/>
      <c r="FN15" s="291"/>
      <c r="FO15" s="291"/>
      <c r="FP15" s="291"/>
      <c r="FQ15" s="291"/>
      <c r="FR15" s="291"/>
    </row>
    <row r="16" spans="1:181" s="233" customFormat="1" x14ac:dyDescent="0.2">
      <c r="A16" s="290">
        <v>37408</v>
      </c>
      <c r="B16" s="291">
        <v>50</v>
      </c>
      <c r="C16" s="291">
        <v>0</v>
      </c>
      <c r="D16" s="291">
        <v>53.559981100000002</v>
      </c>
      <c r="E16" s="291">
        <v>0</v>
      </c>
      <c r="F16" s="291"/>
      <c r="G16" s="291"/>
      <c r="H16" s="291">
        <v>0</v>
      </c>
      <c r="I16" s="291">
        <v>0</v>
      </c>
      <c r="J16" s="291">
        <v>0</v>
      </c>
      <c r="K16" s="291">
        <v>0</v>
      </c>
      <c r="L16" s="291">
        <v>-2197</v>
      </c>
      <c r="M16" s="291">
        <v>0</v>
      </c>
      <c r="N16" s="291"/>
      <c r="O16" s="291"/>
      <c r="P16" s="291">
        <v>194.16528940000001</v>
      </c>
      <c r="Q16" s="291">
        <v>0</v>
      </c>
      <c r="R16" s="291">
        <v>-51.596129999999995</v>
      </c>
      <c r="S16" s="291">
        <v>0</v>
      </c>
      <c r="T16" s="291">
        <v>-3.7766940999999998</v>
      </c>
      <c r="U16" s="291">
        <v>0</v>
      </c>
      <c r="V16" s="291"/>
      <c r="W16" s="291"/>
      <c r="X16" s="291"/>
      <c r="Y16" s="291"/>
      <c r="Z16" s="291"/>
      <c r="AA16" s="291"/>
      <c r="AB16" s="291"/>
      <c r="AC16" s="291"/>
      <c r="AD16" s="291"/>
      <c r="AE16" s="291"/>
      <c r="AF16" s="291"/>
      <c r="AG16" s="291"/>
      <c r="AH16" s="291"/>
      <c r="AI16" s="291"/>
      <c r="AJ16" s="291">
        <v>-226.3407541</v>
      </c>
      <c r="AK16" s="291">
        <v>0</v>
      </c>
      <c r="AL16" s="291"/>
      <c r="AM16" s="291"/>
      <c r="AN16" s="291"/>
      <c r="AO16" s="291"/>
      <c r="AP16" s="291">
        <v>0</v>
      </c>
      <c r="AQ16" s="291">
        <v>312.50425089999999</v>
      </c>
      <c r="AR16" s="291">
        <v>-342.31661739999998</v>
      </c>
      <c r="AS16" s="291">
        <v>225.7268029</v>
      </c>
      <c r="AT16" s="291"/>
      <c r="AU16" s="291"/>
      <c r="AV16" s="291"/>
      <c r="AW16" s="291"/>
      <c r="AX16" s="291"/>
      <c r="AY16" s="291"/>
      <c r="AZ16" s="291"/>
      <c r="BA16" s="291"/>
      <c r="BB16" s="291"/>
      <c r="BC16" s="291"/>
      <c r="BD16" s="291"/>
      <c r="BE16" s="291"/>
      <c r="BF16" s="291"/>
      <c r="BG16" s="291"/>
      <c r="BH16" s="291"/>
      <c r="BI16" s="291"/>
      <c r="BJ16" s="291"/>
      <c r="BK16" s="291"/>
      <c r="BL16" s="291"/>
      <c r="BM16" s="291"/>
      <c r="BN16" s="291"/>
      <c r="BO16" s="291"/>
      <c r="BP16" s="291"/>
      <c r="BQ16" s="291"/>
      <c r="BR16" s="291">
        <v>-2523.3049250999998</v>
      </c>
      <c r="BS16" s="291">
        <v>538.23105379999993</v>
      </c>
      <c r="BT16" s="291"/>
      <c r="BU16" s="291"/>
      <c r="BV16" s="291"/>
      <c r="BW16" s="291"/>
      <c r="BX16" s="291"/>
      <c r="BY16" s="291"/>
      <c r="BZ16" s="291"/>
      <c r="CA16" s="291"/>
      <c r="CB16" s="291"/>
      <c r="CC16" s="291"/>
      <c r="CD16" s="291"/>
      <c r="CE16" s="291"/>
      <c r="CF16" s="291"/>
      <c r="CG16" s="291"/>
      <c r="CH16" s="291"/>
      <c r="CI16" s="291"/>
      <c r="CJ16" s="291"/>
      <c r="CK16" s="291"/>
      <c r="CL16" s="291"/>
      <c r="CM16" s="291"/>
      <c r="CN16" s="291"/>
      <c r="CO16" s="291"/>
      <c r="CP16" s="291"/>
      <c r="CQ16" s="291"/>
      <c r="CR16" s="291"/>
      <c r="CS16" s="291"/>
      <c r="CT16" s="291"/>
      <c r="CU16" s="291"/>
      <c r="CV16" s="291"/>
      <c r="CW16" s="291"/>
      <c r="CX16" s="291"/>
      <c r="CY16" s="291"/>
      <c r="CZ16" s="291"/>
      <c r="DA16" s="291"/>
      <c r="DB16" s="291"/>
      <c r="DC16" s="291"/>
      <c r="DD16" s="291"/>
      <c r="DE16" s="291"/>
      <c r="DF16" s="291"/>
      <c r="DG16" s="291"/>
      <c r="DH16" s="291"/>
      <c r="DI16" s="291"/>
      <c r="DJ16" s="291"/>
      <c r="DK16" s="291"/>
      <c r="DL16" s="291"/>
      <c r="DM16" s="291"/>
      <c r="DN16" s="291"/>
      <c r="DO16" s="291"/>
      <c r="DP16" s="291"/>
      <c r="DQ16" s="291"/>
      <c r="DR16" s="291"/>
      <c r="DS16" s="291"/>
      <c r="DT16" s="291"/>
      <c r="DU16" s="291"/>
      <c r="DV16" s="291"/>
      <c r="DW16" s="291"/>
      <c r="DX16" s="291"/>
      <c r="DY16" s="291"/>
      <c r="DZ16" s="291"/>
      <c r="EA16" s="291"/>
      <c r="EB16" s="291"/>
      <c r="EC16" s="291"/>
      <c r="ED16" s="291"/>
      <c r="EE16" s="291"/>
      <c r="EF16" s="291"/>
      <c r="EG16" s="291"/>
      <c r="EH16" s="291"/>
      <c r="EI16" s="291"/>
      <c r="EJ16" s="291"/>
      <c r="EK16" s="291"/>
      <c r="EL16" s="291"/>
      <c r="EM16" s="291"/>
      <c r="EN16" s="291"/>
      <c r="EO16" s="291"/>
      <c r="EP16" s="291"/>
      <c r="EQ16" s="291"/>
      <c r="ER16" s="291"/>
      <c r="ES16" s="291"/>
      <c r="ET16" s="291"/>
      <c r="EU16" s="291"/>
      <c r="EV16" s="291"/>
      <c r="EW16" s="291"/>
      <c r="EX16" s="291"/>
      <c r="EY16" s="291"/>
      <c r="EZ16" s="291"/>
      <c r="FA16" s="291"/>
      <c r="FB16" s="291"/>
      <c r="FC16" s="291"/>
      <c r="FD16" s="291"/>
      <c r="FE16" s="291"/>
      <c r="FF16" s="291"/>
      <c r="FG16" s="291"/>
      <c r="FH16" s="291"/>
      <c r="FI16" s="291"/>
      <c r="FJ16" s="291"/>
      <c r="FK16" s="291"/>
      <c r="FL16" s="291"/>
      <c r="FM16" s="291"/>
      <c r="FN16" s="291"/>
      <c r="FO16" s="291"/>
      <c r="FP16" s="291"/>
      <c r="FQ16" s="291"/>
      <c r="FR16" s="291"/>
    </row>
    <row r="17" spans="1:181" x14ac:dyDescent="0.2">
      <c r="A17" s="290">
        <v>37438</v>
      </c>
      <c r="B17" s="291"/>
      <c r="C17" s="291"/>
      <c r="D17" s="291">
        <v>10.954270599999999</v>
      </c>
      <c r="E17" s="291">
        <v>0</v>
      </c>
      <c r="F17" s="291"/>
      <c r="G17" s="291"/>
      <c r="H17" s="291">
        <v>0</v>
      </c>
      <c r="I17" s="291">
        <v>0</v>
      </c>
      <c r="J17" s="291">
        <v>0</v>
      </c>
      <c r="K17" s="291">
        <v>0</v>
      </c>
      <c r="L17" s="291">
        <v>-125</v>
      </c>
      <c r="M17" s="291">
        <v>0</v>
      </c>
      <c r="N17" s="291"/>
      <c r="O17" s="291"/>
      <c r="P17" s="291">
        <v>177.6905538</v>
      </c>
      <c r="Q17" s="291">
        <v>0</v>
      </c>
      <c r="R17" s="291">
        <v>95.188767799999994</v>
      </c>
      <c r="S17" s="291">
        <v>0</v>
      </c>
      <c r="T17" s="291">
        <v>1.4006076999999999</v>
      </c>
      <c r="U17" s="291">
        <v>0</v>
      </c>
      <c r="V17" s="291"/>
      <c r="W17" s="291"/>
      <c r="X17" s="291"/>
      <c r="Y17" s="291"/>
      <c r="Z17" s="291"/>
      <c r="AA17" s="291"/>
      <c r="AB17" s="291"/>
      <c r="AC17" s="291"/>
      <c r="AD17" s="291"/>
      <c r="AE17" s="291"/>
      <c r="AF17" s="291"/>
      <c r="AG17" s="291"/>
      <c r="AH17" s="291"/>
      <c r="AI17" s="291"/>
      <c r="AJ17" s="291">
        <v>40.683679400000003</v>
      </c>
      <c r="AK17" s="291">
        <v>0</v>
      </c>
      <c r="AL17" s="291"/>
      <c r="AM17" s="291"/>
      <c r="AN17" s="291"/>
      <c r="AO17" s="291"/>
      <c r="AP17" s="291"/>
      <c r="AQ17" s="291"/>
      <c r="AR17" s="291">
        <v>-386.41304830000001</v>
      </c>
      <c r="AS17" s="291">
        <v>267.8059657</v>
      </c>
      <c r="AT17" s="291"/>
      <c r="AU17" s="291"/>
      <c r="AV17" s="291"/>
      <c r="AW17" s="291"/>
      <c r="AX17" s="291"/>
      <c r="AY17" s="291"/>
      <c r="AZ17" s="291"/>
      <c r="BA17" s="291"/>
      <c r="BB17" s="291"/>
      <c r="BC17" s="291"/>
      <c r="BD17" s="291"/>
      <c r="BE17" s="291"/>
      <c r="BF17" s="291"/>
      <c r="BG17" s="291"/>
      <c r="BH17" s="291"/>
      <c r="BI17" s="291"/>
      <c r="BJ17" s="291"/>
      <c r="BK17" s="291"/>
      <c r="BL17" s="291"/>
      <c r="BM17" s="291"/>
      <c r="BN17" s="291"/>
      <c r="BO17" s="291"/>
      <c r="BP17" s="291"/>
      <c r="BQ17" s="291"/>
      <c r="BR17" s="291">
        <v>-185.49516900000003</v>
      </c>
      <c r="BS17" s="291">
        <v>267.8059657</v>
      </c>
      <c r="BT17" s="291"/>
      <c r="BU17" s="291"/>
      <c r="BV17" s="291"/>
      <c r="BW17" s="291"/>
      <c r="BX17" s="291"/>
      <c r="BY17" s="291"/>
      <c r="BZ17" s="291"/>
      <c r="CA17" s="291"/>
      <c r="CB17" s="291"/>
      <c r="CC17" s="291"/>
      <c r="CD17" s="291"/>
      <c r="CE17" s="291"/>
      <c r="CF17" s="291"/>
      <c r="CG17" s="291"/>
      <c r="CH17" s="291"/>
      <c r="CI17" s="291"/>
      <c r="CJ17" s="291"/>
      <c r="CK17" s="291"/>
      <c r="CL17" s="291"/>
      <c r="CM17" s="291"/>
      <c r="CN17" s="291"/>
      <c r="CO17" s="291"/>
      <c r="CP17" s="291"/>
      <c r="CQ17" s="291"/>
      <c r="CR17" s="291"/>
      <c r="CS17" s="291"/>
      <c r="CT17" s="291"/>
      <c r="CU17" s="291"/>
      <c r="CV17" s="291"/>
      <c r="CW17" s="291"/>
      <c r="CX17" s="291"/>
      <c r="CY17" s="291"/>
      <c r="CZ17" s="291"/>
      <c r="DA17" s="291"/>
      <c r="DB17" s="291"/>
      <c r="DC17" s="291"/>
      <c r="DD17" s="291"/>
      <c r="DE17" s="291"/>
      <c r="DF17" s="291"/>
      <c r="DG17" s="291"/>
      <c r="DH17" s="291"/>
      <c r="DI17" s="291"/>
      <c r="DJ17" s="291"/>
      <c r="DK17" s="291"/>
      <c r="DL17" s="291"/>
      <c r="DM17" s="291"/>
      <c r="DN17" s="291"/>
      <c r="DO17" s="291"/>
      <c r="DP17" s="291"/>
      <c r="DQ17" s="291"/>
      <c r="DR17" s="291"/>
      <c r="DS17" s="291"/>
      <c r="DT17" s="291"/>
      <c r="DU17" s="291"/>
      <c r="DV17" s="291"/>
      <c r="DW17" s="291"/>
      <c r="DX17" s="291"/>
      <c r="DY17" s="291"/>
      <c r="DZ17" s="291"/>
      <c r="EA17" s="291"/>
      <c r="EB17" s="291"/>
      <c r="EC17" s="291"/>
      <c r="ED17" s="293"/>
      <c r="EE17" s="293"/>
      <c r="EF17" s="293"/>
      <c r="EG17" s="293"/>
      <c r="EH17" s="293"/>
      <c r="EI17" s="293"/>
      <c r="EJ17" s="293"/>
      <c r="EK17" s="293"/>
      <c r="EL17" s="293"/>
      <c r="EM17" s="293"/>
      <c r="EN17" s="293"/>
      <c r="EO17" s="293"/>
      <c r="EP17" s="293"/>
      <c r="EQ17" s="293"/>
      <c r="ER17" s="293"/>
      <c r="ES17" s="293"/>
      <c r="ET17" s="293"/>
      <c r="EU17" s="293"/>
      <c r="EV17" s="293"/>
      <c r="EW17" s="293"/>
      <c r="EX17" s="293"/>
    </row>
    <row r="18" spans="1:181" x14ac:dyDescent="0.2">
      <c r="A18" s="290">
        <v>37469</v>
      </c>
      <c r="B18" s="291"/>
      <c r="C18" s="291"/>
      <c r="D18" s="291">
        <v>-56.626713299999999</v>
      </c>
      <c r="E18" s="291">
        <v>0</v>
      </c>
      <c r="F18" s="291"/>
      <c r="G18" s="291"/>
      <c r="H18" s="291">
        <v>0</v>
      </c>
      <c r="I18" s="291">
        <v>0</v>
      </c>
      <c r="J18" s="291">
        <v>0</v>
      </c>
      <c r="K18" s="291">
        <v>0</v>
      </c>
      <c r="L18" s="291"/>
      <c r="M18" s="291"/>
      <c r="N18" s="291"/>
      <c r="O18" s="291"/>
      <c r="P18" s="291">
        <v>172.94005060000001</v>
      </c>
      <c r="Q18" s="291">
        <v>0</v>
      </c>
      <c r="R18" s="291">
        <v>189.61406349999999</v>
      </c>
      <c r="S18" s="291">
        <v>0</v>
      </c>
      <c r="T18" s="291">
        <v>-17.959345200000001</v>
      </c>
      <c r="U18" s="291">
        <v>0</v>
      </c>
      <c r="V18" s="291"/>
      <c r="W18" s="291"/>
      <c r="X18" s="291"/>
      <c r="Y18" s="291"/>
      <c r="Z18" s="291"/>
      <c r="AA18" s="291"/>
      <c r="AB18" s="291"/>
      <c r="AC18" s="291"/>
      <c r="AD18" s="291"/>
      <c r="AE18" s="291"/>
      <c r="AF18" s="291"/>
      <c r="AG18" s="291"/>
      <c r="AH18" s="291"/>
      <c r="AI18" s="291"/>
      <c r="AJ18" s="291">
        <v>39.538324500000002</v>
      </c>
      <c r="AK18" s="291">
        <v>0</v>
      </c>
      <c r="AL18" s="291"/>
      <c r="AM18" s="291"/>
      <c r="AN18" s="291"/>
      <c r="AO18" s="291"/>
      <c r="AP18" s="291"/>
      <c r="AQ18" s="291"/>
      <c r="AR18" s="291">
        <v>-397.0380826</v>
      </c>
      <c r="AS18" s="291">
        <v>362.3721218</v>
      </c>
      <c r="AT18" s="291"/>
      <c r="AU18" s="291"/>
      <c r="AV18" s="291"/>
      <c r="AW18" s="291"/>
      <c r="AX18" s="291"/>
      <c r="AY18" s="291"/>
      <c r="AZ18" s="291"/>
      <c r="BA18" s="291"/>
      <c r="BB18" s="291"/>
      <c r="BC18" s="291"/>
      <c r="BD18" s="291"/>
      <c r="BE18" s="291"/>
      <c r="BF18" s="291"/>
      <c r="BG18" s="291"/>
      <c r="BH18" s="291"/>
      <c r="BI18" s="291"/>
      <c r="BJ18" s="291"/>
      <c r="BK18" s="291"/>
      <c r="BL18" s="291"/>
      <c r="BM18" s="291"/>
      <c r="BN18" s="291"/>
      <c r="BO18" s="291"/>
      <c r="BP18" s="291"/>
      <c r="BQ18" s="291"/>
      <c r="BR18" s="291">
        <v>-69.531702500000051</v>
      </c>
      <c r="BS18" s="291">
        <v>362.3721218</v>
      </c>
      <c r="BT18" s="291"/>
      <c r="BU18" s="291"/>
      <c r="BV18" s="291"/>
      <c r="BW18" s="291"/>
      <c r="BX18" s="291"/>
      <c r="BY18" s="291"/>
      <c r="BZ18" s="291"/>
      <c r="CA18" s="291"/>
      <c r="CB18" s="291"/>
      <c r="CC18" s="291"/>
      <c r="CD18" s="291"/>
      <c r="CE18" s="291"/>
      <c r="CF18" s="291"/>
      <c r="CG18" s="291"/>
      <c r="CH18" s="291"/>
      <c r="CI18" s="291"/>
      <c r="CJ18" s="291"/>
      <c r="CK18" s="291"/>
      <c r="CL18" s="291"/>
      <c r="CM18" s="291"/>
      <c r="CN18" s="293"/>
      <c r="CO18" s="293"/>
      <c r="CP18" s="293"/>
      <c r="CQ18" s="293"/>
      <c r="CR18" s="293"/>
      <c r="CS18" s="293"/>
      <c r="CT18" s="293"/>
      <c r="CU18" s="293"/>
      <c r="CV18" s="293"/>
      <c r="CW18" s="293"/>
      <c r="CX18" s="293"/>
      <c r="CY18" s="293"/>
      <c r="CZ18" s="293"/>
      <c r="DA18" s="293"/>
      <c r="DB18" s="293"/>
      <c r="DC18" s="293"/>
      <c r="DD18" s="293"/>
      <c r="DE18" s="293"/>
      <c r="DF18" s="293"/>
      <c r="DG18" s="293"/>
      <c r="DH18" s="293"/>
      <c r="DI18" s="293"/>
      <c r="DJ18" s="293"/>
      <c r="DK18" s="293"/>
      <c r="DL18" s="293"/>
      <c r="DM18" s="293"/>
      <c r="DN18" s="293"/>
      <c r="DO18" s="293"/>
      <c r="DP18" s="293"/>
      <c r="DQ18" s="293"/>
      <c r="DR18" s="293"/>
      <c r="DS18" s="293"/>
      <c r="DT18" s="293"/>
      <c r="DU18" s="293"/>
      <c r="DV18" s="293"/>
      <c r="DW18" s="293"/>
      <c r="DX18" s="293"/>
      <c r="DY18" s="293"/>
      <c r="DZ18" s="293"/>
      <c r="EA18" s="293"/>
      <c r="EB18" s="293"/>
      <c r="EC18" s="293"/>
      <c r="ED18" s="293"/>
      <c r="EE18" s="293"/>
      <c r="EF18" s="293"/>
      <c r="EG18" s="293"/>
      <c r="EH18" s="293"/>
      <c r="EI18" s="293"/>
      <c r="EJ18" s="293"/>
      <c r="EK18" s="293"/>
      <c r="EL18" s="293"/>
      <c r="EM18" s="293"/>
      <c r="EN18" s="293"/>
      <c r="EO18" s="293"/>
      <c r="EP18" s="293"/>
      <c r="EQ18" s="293"/>
      <c r="ER18" s="293"/>
      <c r="ES18" s="293"/>
      <c r="ET18" s="293"/>
      <c r="EU18" s="293"/>
      <c r="EV18" s="293"/>
      <c r="EW18" s="293"/>
      <c r="EX18" s="293"/>
      <c r="FX18" s="232">
        <v>0</v>
      </c>
      <c r="FY18" s="232">
        <v>0</v>
      </c>
    </row>
    <row r="19" spans="1:181" x14ac:dyDescent="0.2">
      <c r="A19" s="290">
        <v>37500</v>
      </c>
      <c r="B19" s="291"/>
      <c r="C19" s="291"/>
      <c r="D19" s="291">
        <v>-30.146178599999999</v>
      </c>
      <c r="E19" s="291">
        <v>0</v>
      </c>
      <c r="F19" s="291"/>
      <c r="G19" s="291"/>
      <c r="H19" s="291">
        <v>0</v>
      </c>
      <c r="I19" s="291">
        <v>0</v>
      </c>
      <c r="J19" s="291">
        <v>0</v>
      </c>
      <c r="K19" s="291">
        <v>0</v>
      </c>
      <c r="L19" s="291">
        <v>-310</v>
      </c>
      <c r="M19" s="291">
        <v>0</v>
      </c>
      <c r="N19" s="291"/>
      <c r="O19" s="291"/>
      <c r="P19" s="291">
        <v>170.79140390000001</v>
      </c>
      <c r="Q19" s="291">
        <v>0</v>
      </c>
      <c r="R19" s="291">
        <v>84.9794524</v>
      </c>
      <c r="S19" s="291">
        <v>0</v>
      </c>
      <c r="T19" s="291">
        <v>-32.786036199999998</v>
      </c>
      <c r="U19" s="291">
        <v>0</v>
      </c>
      <c r="V19" s="291"/>
      <c r="W19" s="291"/>
      <c r="X19" s="291"/>
      <c r="Y19" s="291"/>
      <c r="Z19" s="291"/>
      <c r="AA19" s="291"/>
      <c r="AB19" s="291"/>
      <c r="AC19" s="291"/>
      <c r="AD19" s="291"/>
      <c r="AE19" s="291"/>
      <c r="AF19" s="291"/>
      <c r="AG19" s="291"/>
      <c r="AH19" s="291"/>
      <c r="AI19" s="291"/>
      <c r="AJ19" s="291">
        <v>39.679738999999998</v>
      </c>
      <c r="AK19" s="291">
        <v>0</v>
      </c>
      <c r="AL19" s="291"/>
      <c r="AM19" s="291"/>
      <c r="AN19" s="291"/>
      <c r="AO19" s="291"/>
      <c r="AP19" s="291"/>
      <c r="AQ19" s="291"/>
      <c r="AR19" s="291">
        <v>-394.95938589999997</v>
      </c>
      <c r="AS19" s="291">
        <v>402.39164099999999</v>
      </c>
      <c r="AT19" s="291"/>
      <c r="AU19" s="291"/>
      <c r="AV19" s="291"/>
      <c r="AW19" s="291"/>
      <c r="AX19" s="291"/>
      <c r="AY19" s="291"/>
      <c r="AZ19" s="291"/>
      <c r="BA19" s="291"/>
      <c r="BB19" s="291"/>
      <c r="BC19" s="291"/>
      <c r="BD19" s="291"/>
      <c r="BE19" s="291"/>
      <c r="BF19" s="291"/>
      <c r="BG19" s="291"/>
      <c r="BH19" s="291"/>
      <c r="BI19" s="291"/>
      <c r="BJ19" s="291"/>
      <c r="BK19" s="291"/>
      <c r="BL19" s="291"/>
      <c r="BM19" s="291"/>
      <c r="BN19" s="291"/>
      <c r="BO19" s="291"/>
      <c r="BP19" s="291"/>
      <c r="BQ19" s="291"/>
      <c r="BR19" s="291">
        <v>-472.44100539999994</v>
      </c>
      <c r="BS19" s="291">
        <v>402.39164099999999</v>
      </c>
      <c r="BT19" s="291"/>
      <c r="BU19" s="291"/>
      <c r="BV19" s="291"/>
      <c r="BW19" s="291"/>
      <c r="BX19" s="291"/>
      <c r="BY19" s="291"/>
      <c r="BZ19" s="291"/>
      <c r="CA19" s="291"/>
      <c r="CB19" s="291"/>
      <c r="CC19" s="291"/>
      <c r="CD19" s="291"/>
      <c r="CE19" s="291"/>
      <c r="CF19" s="291"/>
      <c r="CG19" s="291"/>
      <c r="CH19" s="291"/>
      <c r="CI19" s="291"/>
      <c r="CJ19" s="293"/>
      <c r="CK19" s="293"/>
      <c r="CL19" s="293"/>
      <c r="CM19" s="293"/>
      <c r="CN19" s="293"/>
      <c r="CO19" s="293"/>
      <c r="CP19" s="293"/>
      <c r="CQ19" s="293"/>
      <c r="CR19" s="293"/>
      <c r="CS19" s="293"/>
      <c r="CT19" s="293"/>
      <c r="CU19" s="293"/>
      <c r="CV19" s="293"/>
      <c r="CW19" s="293"/>
      <c r="CX19" s="293"/>
      <c r="CY19" s="293"/>
      <c r="CZ19" s="293"/>
      <c r="DA19" s="293"/>
      <c r="DB19" s="293"/>
      <c r="DC19" s="293"/>
      <c r="DD19" s="293"/>
      <c r="DE19" s="293"/>
      <c r="DF19" s="293"/>
      <c r="DG19" s="293"/>
      <c r="DH19" s="293"/>
      <c r="DI19" s="293"/>
      <c r="DJ19" s="293"/>
      <c r="DK19" s="293"/>
      <c r="DL19" s="293"/>
      <c r="DM19" s="293"/>
      <c r="DN19" s="293"/>
      <c r="DO19" s="293"/>
      <c r="DP19" s="293"/>
      <c r="DQ19" s="293"/>
      <c r="DR19" s="293"/>
      <c r="DS19" s="293"/>
      <c r="DT19" s="293"/>
      <c r="DU19" s="293"/>
      <c r="DV19" s="293"/>
      <c r="DW19" s="293"/>
      <c r="DX19" s="293"/>
      <c r="DY19" s="293"/>
      <c r="DZ19" s="293"/>
      <c r="EA19" s="293"/>
      <c r="EB19" s="293"/>
      <c r="EC19" s="293"/>
      <c r="ED19" s="293"/>
      <c r="EE19" s="293"/>
      <c r="EF19" s="293"/>
      <c r="EG19" s="293"/>
      <c r="EH19" s="293"/>
      <c r="EI19" s="293"/>
      <c r="EJ19" s="293"/>
      <c r="EK19" s="293"/>
      <c r="EL19" s="293"/>
      <c r="EM19" s="293"/>
      <c r="EN19" s="293"/>
      <c r="EO19" s="293"/>
      <c r="EP19" s="293"/>
      <c r="EQ19" s="293"/>
      <c r="ER19" s="293"/>
      <c r="ES19" s="293"/>
      <c r="ET19" s="293"/>
      <c r="EU19" s="293"/>
      <c r="EV19" s="293"/>
      <c r="EW19" s="293"/>
      <c r="EX19" s="293"/>
      <c r="FX19" s="232">
        <v>0</v>
      </c>
      <c r="FY19" s="232">
        <v>0</v>
      </c>
    </row>
    <row r="20" spans="1:181" x14ac:dyDescent="0.2">
      <c r="A20" s="290">
        <v>37530</v>
      </c>
      <c r="B20" s="291"/>
      <c r="C20" s="291"/>
      <c r="D20" s="291">
        <v>48.202735500000003</v>
      </c>
      <c r="E20" s="291">
        <v>0</v>
      </c>
      <c r="F20" s="291"/>
      <c r="G20" s="291"/>
      <c r="H20" s="291">
        <v>0</v>
      </c>
      <c r="I20" s="291">
        <v>0</v>
      </c>
      <c r="J20" s="291">
        <v>0</v>
      </c>
      <c r="K20" s="291">
        <v>0</v>
      </c>
      <c r="L20" s="291">
        <v>-100</v>
      </c>
      <c r="M20" s="291">
        <v>0</v>
      </c>
      <c r="N20" s="291"/>
      <c r="O20" s="291"/>
      <c r="P20" s="291">
        <v>176.682896</v>
      </c>
      <c r="Q20" s="291">
        <v>0</v>
      </c>
      <c r="R20" s="291">
        <v>0</v>
      </c>
      <c r="S20" s="291">
        <v>0</v>
      </c>
      <c r="T20" s="291">
        <v>-41.165466299999999</v>
      </c>
      <c r="U20" s="291">
        <v>0</v>
      </c>
      <c r="V20" s="291"/>
      <c r="W20" s="291"/>
      <c r="X20" s="291"/>
      <c r="Y20" s="291"/>
      <c r="Z20" s="291"/>
      <c r="AA20" s="291"/>
      <c r="AB20" s="291"/>
      <c r="AC20" s="291"/>
      <c r="AD20" s="291"/>
      <c r="AE20" s="291"/>
      <c r="AF20" s="291"/>
      <c r="AG20" s="291"/>
      <c r="AH20" s="291"/>
      <c r="AI20" s="291"/>
      <c r="AJ20" s="291">
        <v>44.166341899999999</v>
      </c>
      <c r="AK20" s="291">
        <v>0</v>
      </c>
      <c r="AL20" s="291"/>
      <c r="AM20" s="291"/>
      <c r="AN20" s="291"/>
      <c r="AO20" s="291"/>
      <c r="AP20" s="291"/>
      <c r="AQ20" s="291"/>
      <c r="AR20" s="291">
        <v>-430.21138530000002</v>
      </c>
      <c r="AS20" s="291">
        <v>453.59837040000002</v>
      </c>
      <c r="AT20" s="291"/>
      <c r="AU20" s="291"/>
      <c r="AV20" s="291"/>
      <c r="AW20" s="291"/>
      <c r="AX20" s="291"/>
      <c r="AY20" s="291"/>
      <c r="AZ20" s="291"/>
      <c r="BA20" s="291"/>
      <c r="BB20" s="291"/>
      <c r="BC20" s="291"/>
      <c r="BD20" s="291"/>
      <c r="BE20" s="291"/>
      <c r="BF20" s="291"/>
      <c r="BG20" s="291"/>
      <c r="BH20" s="291"/>
      <c r="BI20" s="291"/>
      <c r="BJ20" s="291"/>
      <c r="BK20" s="291"/>
      <c r="BL20" s="291"/>
      <c r="BM20" s="291"/>
      <c r="BN20" s="291"/>
      <c r="BO20" s="291"/>
      <c r="BP20" s="291"/>
      <c r="BQ20" s="291"/>
      <c r="BR20" s="291">
        <v>-302.32487820000006</v>
      </c>
      <c r="BS20" s="291">
        <v>453.59837040000002</v>
      </c>
      <c r="BT20" s="291"/>
      <c r="BU20" s="291"/>
      <c r="BV20" s="291"/>
      <c r="BW20" s="291"/>
      <c r="BX20" s="291"/>
      <c r="BY20" s="291"/>
      <c r="BZ20" s="291"/>
      <c r="CA20" s="291"/>
      <c r="CB20" s="291"/>
      <c r="CC20" s="291"/>
      <c r="CD20" s="293"/>
      <c r="CE20" s="293"/>
      <c r="CF20" s="293"/>
      <c r="CG20" s="293"/>
      <c r="CH20" s="293"/>
      <c r="CI20" s="293"/>
      <c r="CJ20" s="293"/>
      <c r="CK20" s="293"/>
      <c r="CL20" s="293"/>
      <c r="CM20" s="293"/>
      <c r="CN20" s="293"/>
      <c r="CO20" s="293"/>
      <c r="CP20" s="293"/>
      <c r="CQ20" s="293"/>
      <c r="CR20" s="293"/>
      <c r="CS20" s="293"/>
      <c r="CT20" s="293"/>
      <c r="CU20" s="293"/>
      <c r="CV20" s="293"/>
      <c r="CW20" s="293"/>
      <c r="CX20" s="293"/>
      <c r="CY20" s="293"/>
      <c r="CZ20" s="293"/>
      <c r="DA20" s="293"/>
      <c r="DB20" s="293"/>
      <c r="DC20" s="293"/>
      <c r="DD20" s="293"/>
      <c r="DE20" s="293"/>
      <c r="DF20" s="293"/>
      <c r="DG20" s="293"/>
      <c r="DH20" s="293"/>
      <c r="DI20" s="293"/>
      <c r="DJ20" s="293"/>
      <c r="DK20" s="293"/>
      <c r="DL20" s="293"/>
      <c r="DM20" s="293"/>
      <c r="DN20" s="293"/>
      <c r="DO20" s="293"/>
      <c r="DP20" s="293"/>
      <c r="DQ20" s="293"/>
      <c r="DR20" s="293"/>
      <c r="DS20" s="293"/>
      <c r="DT20" s="293"/>
      <c r="DU20" s="293"/>
      <c r="DV20" s="293"/>
      <c r="DW20" s="293"/>
      <c r="DX20" s="293"/>
      <c r="DY20" s="293"/>
      <c r="DZ20" s="293"/>
      <c r="EA20" s="293"/>
      <c r="EB20" s="293"/>
      <c r="EC20" s="293"/>
      <c r="ED20" s="293"/>
      <c r="EE20" s="293"/>
      <c r="EF20" s="293"/>
      <c r="EG20" s="293"/>
      <c r="EH20" s="293"/>
      <c r="EI20" s="293"/>
      <c r="EJ20" s="293"/>
      <c r="EK20" s="293"/>
      <c r="EL20" s="293"/>
      <c r="EM20" s="293"/>
      <c r="EN20" s="293"/>
      <c r="EO20" s="293"/>
      <c r="EP20" s="293"/>
      <c r="EQ20" s="293"/>
      <c r="ER20" s="293"/>
      <c r="ES20" s="293"/>
      <c r="ET20" s="293"/>
      <c r="EU20" s="293"/>
      <c r="EV20" s="293"/>
      <c r="EW20" s="293"/>
      <c r="EX20" s="293"/>
      <c r="FT20" s="232">
        <v>33.333333000000003</v>
      </c>
      <c r="FU20" s="232">
        <v>0</v>
      </c>
      <c r="FX20" s="232">
        <v>1329.2461948</v>
      </c>
      <c r="FY20" s="232">
        <v>-12.884343000000001</v>
      </c>
    </row>
    <row r="21" spans="1:181" x14ac:dyDescent="0.2">
      <c r="A21" s="290">
        <v>37561</v>
      </c>
      <c r="B21" s="291"/>
      <c r="C21" s="291"/>
      <c r="D21" s="291">
        <v>36.088977499999999</v>
      </c>
      <c r="E21" s="291">
        <v>0</v>
      </c>
      <c r="F21" s="291"/>
      <c r="G21" s="291"/>
      <c r="H21" s="291">
        <v>0</v>
      </c>
      <c r="I21" s="291">
        <v>0</v>
      </c>
      <c r="J21" s="291">
        <v>0</v>
      </c>
      <c r="K21" s="291">
        <v>0</v>
      </c>
      <c r="L21" s="291"/>
      <c r="M21" s="291"/>
      <c r="N21" s="291"/>
      <c r="O21" s="291"/>
      <c r="P21" s="291">
        <v>139.09035499999999</v>
      </c>
      <c r="Q21" s="291">
        <v>0</v>
      </c>
      <c r="R21" s="291">
        <v>0</v>
      </c>
      <c r="S21" s="291">
        <v>0</v>
      </c>
      <c r="T21" s="291">
        <v>23.147528099999999</v>
      </c>
      <c r="U21" s="291">
        <v>0</v>
      </c>
      <c r="V21" s="291"/>
      <c r="W21" s="291"/>
      <c r="X21" s="291"/>
      <c r="Y21" s="291"/>
      <c r="Z21" s="291"/>
      <c r="AA21" s="291"/>
      <c r="AB21" s="291"/>
      <c r="AC21" s="291"/>
      <c r="AD21" s="291"/>
      <c r="AE21" s="291"/>
      <c r="AF21" s="291"/>
      <c r="AG21" s="291"/>
      <c r="AH21" s="291"/>
      <c r="AI21" s="291"/>
      <c r="AJ21" s="291">
        <v>42.720678999999997</v>
      </c>
      <c r="AK21" s="291">
        <v>0</v>
      </c>
      <c r="AL21" s="291"/>
      <c r="AM21" s="291"/>
      <c r="AN21" s="291"/>
      <c r="AO21" s="291"/>
      <c r="AP21" s="291"/>
      <c r="AQ21" s="291"/>
      <c r="AR21" s="291">
        <v>-408.96326979999998</v>
      </c>
      <c r="AS21" s="291">
        <v>427.50283769999999</v>
      </c>
      <c r="AT21" s="291"/>
      <c r="AU21" s="291"/>
      <c r="AV21" s="291"/>
      <c r="AW21" s="291"/>
      <c r="AX21" s="291"/>
      <c r="AY21" s="291"/>
      <c r="AZ21" s="291"/>
      <c r="BA21" s="291"/>
      <c r="BB21" s="291"/>
      <c r="BC21" s="291"/>
      <c r="BD21" s="291"/>
      <c r="BE21" s="291"/>
      <c r="BF21" s="291"/>
      <c r="BG21" s="291"/>
      <c r="BH21" s="291"/>
      <c r="BI21" s="291"/>
      <c r="BJ21" s="291"/>
      <c r="BK21" s="291"/>
      <c r="BL21" s="291"/>
      <c r="BM21" s="291"/>
      <c r="BN21" s="291"/>
      <c r="BO21" s="291"/>
      <c r="BP21" s="291"/>
      <c r="BQ21" s="291"/>
      <c r="BR21" s="291">
        <v>-167.91573020000001</v>
      </c>
      <c r="BS21" s="291">
        <v>427.50283769999999</v>
      </c>
      <c r="BT21" s="291"/>
      <c r="BU21" s="291"/>
      <c r="BV21" s="291"/>
      <c r="BW21" s="291"/>
      <c r="BX21" s="291"/>
      <c r="BY21" s="291"/>
      <c r="BZ21" s="291"/>
      <c r="CA21" s="291"/>
      <c r="CB21" s="291"/>
      <c r="CC21" s="293"/>
      <c r="CD21" s="293"/>
      <c r="CE21" s="293"/>
      <c r="CF21" s="293"/>
      <c r="CG21" s="293"/>
      <c r="CH21" s="293"/>
      <c r="CI21" s="293"/>
      <c r="CJ21" s="293"/>
      <c r="CK21" s="293"/>
      <c r="CL21" s="293"/>
      <c r="CM21" s="293"/>
      <c r="CN21" s="293"/>
      <c r="CO21" s="293"/>
      <c r="CP21" s="293"/>
      <c r="CQ21" s="293"/>
      <c r="CR21" s="293"/>
      <c r="CS21" s="293"/>
      <c r="CT21" s="293"/>
      <c r="CU21" s="293"/>
      <c r="CV21" s="293"/>
      <c r="CW21" s="293"/>
      <c r="CX21" s="293"/>
      <c r="CY21" s="293"/>
      <c r="CZ21" s="293"/>
      <c r="DA21" s="293"/>
      <c r="DB21" s="293"/>
      <c r="DC21" s="293"/>
      <c r="DD21" s="293"/>
      <c r="DE21" s="293"/>
      <c r="DF21" s="293"/>
      <c r="DG21" s="293"/>
      <c r="DH21" s="293"/>
      <c r="DI21" s="293"/>
      <c r="DJ21" s="293"/>
      <c r="DK21" s="293"/>
      <c r="DL21" s="293"/>
      <c r="DM21" s="293"/>
      <c r="DN21" s="293"/>
      <c r="DO21" s="293"/>
      <c r="DP21" s="293"/>
      <c r="DQ21" s="293"/>
      <c r="DR21" s="293"/>
      <c r="DS21" s="293"/>
      <c r="DT21" s="293"/>
      <c r="DU21" s="293"/>
      <c r="DV21" s="293"/>
      <c r="DW21" s="293"/>
      <c r="DX21" s="293"/>
      <c r="DY21" s="293"/>
      <c r="DZ21" s="293"/>
      <c r="EA21" s="293"/>
      <c r="EB21" s="293"/>
      <c r="EC21" s="293"/>
      <c r="ED21" s="293"/>
      <c r="EE21" s="293"/>
      <c r="EF21" s="293"/>
      <c r="EG21" s="293"/>
      <c r="EH21" s="293"/>
      <c r="EI21" s="293"/>
      <c r="EJ21" s="293"/>
      <c r="EK21" s="293"/>
      <c r="EL21" s="293"/>
      <c r="EM21" s="293"/>
      <c r="EN21" s="293"/>
      <c r="EO21" s="293"/>
      <c r="EP21" s="293"/>
      <c r="EQ21" s="293"/>
      <c r="ER21" s="293"/>
      <c r="ES21" s="293"/>
      <c r="ET21" s="293"/>
      <c r="EU21" s="293"/>
      <c r="EV21" s="293"/>
      <c r="EW21" s="293"/>
      <c r="EX21" s="293"/>
      <c r="FT21" s="232">
        <v>49.844770000000004</v>
      </c>
      <c r="FU21" s="232">
        <v>0</v>
      </c>
      <c r="FX21" s="232">
        <v>-867.02546779999977</v>
      </c>
      <c r="FY21" s="232">
        <v>0</v>
      </c>
    </row>
    <row r="22" spans="1:181" x14ac:dyDescent="0.2">
      <c r="A22" s="290">
        <v>37591</v>
      </c>
      <c r="B22" s="291">
        <v>0</v>
      </c>
      <c r="C22" s="291">
        <v>0</v>
      </c>
      <c r="D22" s="291">
        <v>-224.80157600000001</v>
      </c>
      <c r="E22" s="291">
        <v>0</v>
      </c>
      <c r="F22" s="291"/>
      <c r="G22" s="291"/>
      <c r="H22" s="291">
        <v>0</v>
      </c>
      <c r="I22" s="291">
        <v>0</v>
      </c>
      <c r="J22" s="291">
        <v>0</v>
      </c>
      <c r="K22" s="291">
        <v>0</v>
      </c>
      <c r="L22" s="291">
        <v>537</v>
      </c>
      <c r="M22" s="291">
        <v>0</v>
      </c>
      <c r="N22" s="291"/>
      <c r="O22" s="291"/>
      <c r="P22" s="291">
        <v>123.3181065</v>
      </c>
      <c r="Q22" s="291">
        <v>0</v>
      </c>
      <c r="R22" s="291">
        <v>237.80082290000001</v>
      </c>
      <c r="S22" s="291">
        <v>0</v>
      </c>
      <c r="T22" s="291">
        <v>30.6893596</v>
      </c>
      <c r="U22" s="291">
        <v>0</v>
      </c>
      <c r="V22" s="291"/>
      <c r="W22" s="291"/>
      <c r="X22" s="291"/>
      <c r="Y22" s="291"/>
      <c r="Z22" s="291"/>
      <c r="AA22" s="291"/>
      <c r="AB22" s="291"/>
      <c r="AC22" s="291"/>
      <c r="AD22" s="291"/>
      <c r="AE22" s="291"/>
      <c r="AF22" s="291"/>
      <c r="AG22" s="291"/>
      <c r="AH22" s="291"/>
      <c r="AI22" s="291"/>
      <c r="AJ22" s="291">
        <v>18.570845500000001</v>
      </c>
      <c r="AK22" s="291">
        <v>0</v>
      </c>
      <c r="AL22" s="291"/>
      <c r="AM22" s="291"/>
      <c r="AN22" s="291"/>
      <c r="AO22" s="291"/>
      <c r="AP22" s="291"/>
      <c r="AQ22" s="291"/>
      <c r="AR22" s="291">
        <v>-396.88848819999998</v>
      </c>
      <c r="AS22" s="291">
        <v>423.34605310000001</v>
      </c>
      <c r="AT22" s="291"/>
      <c r="AU22" s="291"/>
      <c r="AV22" s="291"/>
      <c r="AW22" s="291"/>
      <c r="AX22" s="291"/>
      <c r="AY22" s="291"/>
      <c r="AZ22" s="291"/>
      <c r="BA22" s="291"/>
      <c r="BB22" s="291"/>
      <c r="BC22" s="291"/>
      <c r="BD22" s="291"/>
      <c r="BE22" s="291"/>
      <c r="BF22" s="291"/>
      <c r="BG22" s="291"/>
      <c r="BH22" s="291"/>
      <c r="BI22" s="291"/>
      <c r="BJ22" s="291"/>
      <c r="BK22" s="291"/>
      <c r="BL22" s="291"/>
      <c r="BM22" s="291"/>
      <c r="BN22" s="291"/>
      <c r="BO22" s="291"/>
      <c r="BP22" s="291"/>
      <c r="BQ22" s="291"/>
      <c r="BR22" s="291">
        <v>325.68907030000003</v>
      </c>
      <c r="BS22" s="291">
        <v>423.34605310000001</v>
      </c>
      <c r="BT22" s="291"/>
      <c r="BU22" s="291"/>
      <c r="BV22" s="293"/>
      <c r="BW22" s="293"/>
      <c r="BX22" s="293"/>
      <c r="BY22" s="293"/>
      <c r="BZ22" s="293"/>
      <c r="CA22" s="293"/>
      <c r="CB22" s="293"/>
      <c r="CC22" s="293"/>
      <c r="CD22" s="293"/>
      <c r="CE22" s="293"/>
      <c r="CF22" s="293"/>
      <c r="CG22" s="293"/>
      <c r="CH22" s="293"/>
      <c r="CI22" s="293"/>
      <c r="CJ22" s="293"/>
      <c r="CK22" s="293"/>
      <c r="CL22" s="293"/>
      <c r="CM22" s="293"/>
      <c r="CN22" s="293"/>
      <c r="CO22" s="293"/>
      <c r="CP22" s="293"/>
      <c r="CQ22" s="293"/>
      <c r="CR22" s="293"/>
      <c r="CS22" s="293"/>
      <c r="CT22" s="293"/>
      <c r="CU22" s="293"/>
      <c r="CV22" s="293"/>
      <c r="CW22" s="293"/>
      <c r="CX22" s="293"/>
      <c r="CY22" s="293"/>
      <c r="CZ22" s="293"/>
      <c r="DA22" s="293"/>
      <c r="DB22" s="293"/>
      <c r="DC22" s="293"/>
      <c r="DD22" s="293"/>
      <c r="DE22" s="293"/>
      <c r="DF22" s="293"/>
      <c r="DG22" s="293"/>
      <c r="DH22" s="293"/>
      <c r="DI22" s="293"/>
      <c r="DJ22" s="293"/>
      <c r="DK22" s="293"/>
      <c r="DL22" s="293"/>
      <c r="DM22" s="293"/>
      <c r="DN22" s="293"/>
      <c r="DO22" s="293"/>
      <c r="DP22" s="293"/>
      <c r="DQ22" s="293"/>
      <c r="DR22" s="293"/>
      <c r="DS22" s="293"/>
      <c r="DT22" s="293"/>
      <c r="DU22" s="293"/>
      <c r="DV22" s="293"/>
      <c r="DW22" s="293"/>
      <c r="DX22" s="293"/>
      <c r="DY22" s="293"/>
      <c r="DZ22" s="293"/>
      <c r="EA22" s="293"/>
      <c r="EB22" s="293"/>
      <c r="EC22" s="293"/>
      <c r="ED22" s="293"/>
      <c r="EE22" s="293"/>
      <c r="EF22" s="293"/>
      <c r="EG22" s="293"/>
      <c r="EH22" s="293"/>
      <c r="EI22" s="293"/>
      <c r="EJ22" s="293"/>
      <c r="EK22" s="293"/>
      <c r="EL22" s="293"/>
      <c r="EM22" s="293"/>
      <c r="EN22" s="293"/>
      <c r="EO22" s="293"/>
      <c r="EP22" s="293"/>
      <c r="EQ22" s="293"/>
      <c r="ER22" s="293"/>
      <c r="ES22" s="293"/>
      <c r="ET22" s="293"/>
      <c r="EU22" s="293"/>
      <c r="EV22" s="293"/>
      <c r="EW22" s="293"/>
      <c r="EX22" s="293"/>
      <c r="FT22" s="232">
        <v>99.220578000000003</v>
      </c>
      <c r="FU22" s="232">
        <v>0</v>
      </c>
      <c r="FX22" s="232">
        <v>-252.92546930000026</v>
      </c>
      <c r="FY22" s="232">
        <v>0</v>
      </c>
    </row>
    <row r="23" spans="1:181" x14ac:dyDescent="0.2">
      <c r="A23" s="290">
        <v>37622</v>
      </c>
      <c r="B23" s="291">
        <v>0.92846050000000002</v>
      </c>
      <c r="C23" s="291">
        <v>0</v>
      </c>
      <c r="D23" s="291">
        <v>10.9841044</v>
      </c>
      <c r="E23" s="291">
        <v>0</v>
      </c>
      <c r="F23" s="291"/>
      <c r="G23" s="291"/>
      <c r="H23" s="291">
        <v>0</v>
      </c>
      <c r="I23" s="291">
        <v>0</v>
      </c>
      <c r="J23" s="291">
        <v>0</v>
      </c>
      <c r="K23" s="291">
        <v>0</v>
      </c>
      <c r="L23" s="291">
        <v>-450</v>
      </c>
      <c r="M23" s="291">
        <v>0</v>
      </c>
      <c r="N23" s="291"/>
      <c r="O23" s="291"/>
      <c r="P23" s="291">
        <v>31.0705913</v>
      </c>
      <c r="Q23" s="291">
        <v>0</v>
      </c>
      <c r="R23" s="291">
        <v>858.82599560000006</v>
      </c>
      <c r="S23" s="291">
        <v>0</v>
      </c>
      <c r="T23" s="291">
        <v>9.0206975000000007</v>
      </c>
      <c r="U23" s="291">
        <v>0</v>
      </c>
      <c r="V23" s="291"/>
      <c r="W23" s="291"/>
      <c r="X23" s="291"/>
      <c r="Y23" s="291"/>
      <c r="Z23" s="291"/>
      <c r="AA23" s="291"/>
      <c r="AB23" s="291"/>
      <c r="AC23" s="291"/>
      <c r="AD23" s="291"/>
      <c r="AE23" s="291"/>
      <c r="AF23" s="291"/>
      <c r="AG23" s="291"/>
      <c r="AH23" s="291"/>
      <c r="AI23" s="291"/>
      <c r="AJ23" s="291">
        <v>44.352559800000002</v>
      </c>
      <c r="AK23" s="291">
        <v>0</v>
      </c>
      <c r="AL23" s="291"/>
      <c r="AM23" s="291"/>
      <c r="AN23" s="291"/>
      <c r="AO23" s="291"/>
      <c r="AP23" s="291"/>
      <c r="AQ23" s="291"/>
      <c r="AR23" s="291">
        <v>-397.54990670000001</v>
      </c>
      <c r="AS23" s="291">
        <v>444.3967432</v>
      </c>
      <c r="AT23" s="291"/>
      <c r="AU23" s="291"/>
      <c r="AV23" s="291"/>
      <c r="AW23" s="291"/>
      <c r="AX23" s="291"/>
      <c r="AY23" s="291"/>
      <c r="AZ23" s="291"/>
      <c r="BA23" s="291"/>
      <c r="BB23" s="291"/>
      <c r="BC23" s="291"/>
      <c r="BD23" s="291"/>
      <c r="BE23" s="291"/>
      <c r="BF23" s="291"/>
      <c r="BG23" s="291"/>
      <c r="BH23" s="291"/>
      <c r="BI23" s="291"/>
      <c r="BJ23" s="291"/>
      <c r="BK23" s="291"/>
      <c r="BL23" s="291"/>
      <c r="BM23" s="291"/>
      <c r="BN23" s="291"/>
      <c r="BO23" s="291"/>
      <c r="BP23" s="291"/>
      <c r="BQ23" s="291"/>
      <c r="BR23" s="291">
        <v>107.63250240000002</v>
      </c>
      <c r="BS23" s="291">
        <v>444.3967432</v>
      </c>
      <c r="BT23" s="291"/>
      <c r="BU23" s="291"/>
      <c r="BV23" s="293"/>
      <c r="BW23" s="293"/>
      <c r="BX23" s="293"/>
      <c r="BY23" s="293"/>
      <c r="BZ23" s="293"/>
      <c r="CA23" s="293"/>
      <c r="CB23" s="293"/>
      <c r="CC23" s="293"/>
      <c r="CD23" s="293"/>
      <c r="CE23" s="293"/>
      <c r="CF23" s="293"/>
      <c r="CG23" s="293"/>
      <c r="CH23" s="293"/>
      <c r="CI23" s="293"/>
      <c r="CJ23" s="293"/>
      <c r="CK23" s="293"/>
      <c r="CL23" s="293"/>
      <c r="CM23" s="293"/>
      <c r="CN23" s="293"/>
      <c r="CO23" s="293"/>
      <c r="CP23" s="293"/>
      <c r="CQ23" s="293"/>
      <c r="CR23" s="293"/>
      <c r="CS23" s="293"/>
      <c r="CT23" s="293"/>
      <c r="CU23" s="293"/>
      <c r="CV23" s="293"/>
      <c r="CW23" s="293"/>
      <c r="CX23" s="293"/>
      <c r="CY23" s="293"/>
      <c r="CZ23" s="293"/>
      <c r="DA23" s="293"/>
      <c r="DB23" s="293"/>
      <c r="DC23" s="293"/>
      <c r="DD23" s="293"/>
      <c r="DE23" s="293"/>
      <c r="DF23" s="293"/>
      <c r="DG23" s="293"/>
      <c r="DH23" s="293"/>
      <c r="DI23" s="293"/>
      <c r="DJ23" s="293"/>
      <c r="DK23" s="293"/>
      <c r="DL23" s="293"/>
      <c r="DM23" s="293"/>
      <c r="DN23" s="293"/>
      <c r="DO23" s="293"/>
      <c r="DP23" s="293"/>
      <c r="DQ23" s="293"/>
      <c r="DR23" s="293"/>
      <c r="DS23" s="293"/>
      <c r="DT23" s="293"/>
      <c r="DU23" s="293"/>
      <c r="DV23" s="293"/>
      <c r="DW23" s="293"/>
      <c r="DX23" s="293"/>
      <c r="DY23" s="293"/>
      <c r="DZ23" s="293"/>
      <c r="EA23" s="293"/>
      <c r="EB23" s="293"/>
      <c r="EC23" s="293"/>
      <c r="ED23" s="293"/>
      <c r="EE23" s="293"/>
      <c r="EF23" s="293"/>
      <c r="EG23" s="293"/>
      <c r="EH23" s="293"/>
      <c r="EI23" s="293"/>
      <c r="EJ23" s="293"/>
      <c r="EK23" s="293"/>
      <c r="EL23" s="293"/>
      <c r="EM23" s="293"/>
      <c r="EN23" s="293"/>
      <c r="EO23" s="293"/>
      <c r="EP23" s="293"/>
      <c r="EQ23" s="293"/>
      <c r="ER23" s="293"/>
      <c r="ES23" s="293"/>
      <c r="ET23" s="293"/>
      <c r="EU23" s="293"/>
      <c r="EV23" s="293"/>
      <c r="EW23" s="293"/>
      <c r="EX23" s="293"/>
      <c r="FT23" s="232">
        <v>98.749244000000004</v>
      </c>
      <c r="FU23" s="232">
        <v>0</v>
      </c>
      <c r="FX23" s="232">
        <v>78.729531799999947</v>
      </c>
      <c r="FY23" s="232">
        <v>0</v>
      </c>
    </row>
    <row r="24" spans="1:181" x14ac:dyDescent="0.2">
      <c r="A24" s="290">
        <v>37653</v>
      </c>
      <c r="B24" s="291">
        <v>0.92429079999999997</v>
      </c>
      <c r="C24" s="291">
        <v>0</v>
      </c>
      <c r="D24" s="291">
        <v>31.165533799999999</v>
      </c>
      <c r="E24" s="291">
        <v>0</v>
      </c>
      <c r="F24" s="291"/>
      <c r="G24" s="291"/>
      <c r="H24" s="291">
        <v>0</v>
      </c>
      <c r="I24" s="291">
        <v>0</v>
      </c>
      <c r="J24" s="291">
        <v>0</v>
      </c>
      <c r="K24" s="291">
        <v>0</v>
      </c>
      <c r="L24" s="291"/>
      <c r="M24" s="291"/>
      <c r="N24" s="291"/>
      <c r="O24" s="291"/>
      <c r="P24" s="291">
        <v>17.885734899999999</v>
      </c>
      <c r="Q24" s="291">
        <v>0</v>
      </c>
      <c r="R24" s="291">
        <v>0</v>
      </c>
      <c r="S24" s="291">
        <v>0</v>
      </c>
      <c r="T24" s="291">
        <v>-70.296328799999998</v>
      </c>
      <c r="U24" s="291">
        <v>0</v>
      </c>
      <c r="V24" s="291"/>
      <c r="W24" s="291"/>
      <c r="X24" s="291"/>
      <c r="Y24" s="291"/>
      <c r="Z24" s="291"/>
      <c r="AA24" s="291"/>
      <c r="AB24" s="291"/>
      <c r="AC24" s="291"/>
      <c r="AD24" s="291"/>
      <c r="AE24" s="291"/>
      <c r="AF24" s="291"/>
      <c r="AG24" s="291"/>
      <c r="AH24" s="291"/>
      <c r="AI24" s="291"/>
      <c r="AJ24" s="291">
        <v>36.0584311</v>
      </c>
      <c r="AK24" s="291">
        <v>0</v>
      </c>
      <c r="AL24" s="291"/>
      <c r="AM24" s="291"/>
      <c r="AN24" s="291"/>
      <c r="AO24" s="291"/>
      <c r="AP24" s="291"/>
      <c r="AQ24" s="291"/>
      <c r="AR24" s="291">
        <v>-437.1167562</v>
      </c>
      <c r="AS24" s="291">
        <v>408.28764589999997</v>
      </c>
      <c r="AT24" s="291"/>
      <c r="AU24" s="291"/>
      <c r="AV24" s="291"/>
      <c r="AW24" s="291"/>
      <c r="AX24" s="291"/>
      <c r="AY24" s="291"/>
      <c r="AZ24" s="291"/>
      <c r="BA24" s="291"/>
      <c r="BB24" s="291"/>
      <c r="BC24" s="291"/>
      <c r="BD24" s="291">
        <v>0</v>
      </c>
      <c r="BE24" s="291">
        <v>-11.7060122</v>
      </c>
      <c r="BF24" s="291"/>
      <c r="BG24" s="291"/>
      <c r="BH24" s="291"/>
      <c r="BI24" s="291"/>
      <c r="BJ24" s="291"/>
      <c r="BK24" s="291"/>
      <c r="BL24" s="291"/>
      <c r="BM24" s="291"/>
      <c r="BN24" s="291"/>
      <c r="BO24" s="291"/>
      <c r="BP24" s="291"/>
      <c r="BQ24" s="291"/>
      <c r="BR24" s="291">
        <v>-421.37909439999999</v>
      </c>
      <c r="BS24" s="291">
        <v>396.5816337</v>
      </c>
      <c r="BT24" s="291"/>
      <c r="BU24" s="291"/>
      <c r="BV24" s="293"/>
      <c r="BW24" s="293"/>
      <c r="BX24" s="293"/>
      <c r="BY24" s="293"/>
      <c r="BZ24" s="293"/>
      <c r="CA24" s="293"/>
      <c r="CB24" s="293"/>
      <c r="CC24" s="293"/>
      <c r="CD24" s="293"/>
      <c r="CE24" s="293"/>
      <c r="CF24" s="293"/>
      <c r="CG24" s="293"/>
      <c r="CH24" s="293"/>
      <c r="CI24" s="293"/>
      <c r="CJ24" s="293"/>
      <c r="CK24" s="293"/>
      <c r="CL24" s="293"/>
      <c r="CM24" s="293"/>
      <c r="CN24" s="293"/>
      <c r="CO24" s="293"/>
      <c r="CP24" s="293"/>
      <c r="CQ24" s="293"/>
      <c r="CR24" s="293"/>
      <c r="CS24" s="293"/>
      <c r="CT24" s="293"/>
      <c r="CU24" s="293"/>
      <c r="CV24" s="293"/>
      <c r="CW24" s="293"/>
      <c r="CX24" s="293"/>
      <c r="CY24" s="293"/>
      <c r="CZ24" s="293"/>
      <c r="DA24" s="293"/>
      <c r="DB24" s="293"/>
      <c r="DC24" s="293"/>
      <c r="DD24" s="293"/>
      <c r="DE24" s="293"/>
      <c r="DF24" s="293"/>
      <c r="DG24" s="293"/>
      <c r="DH24" s="293"/>
      <c r="DI24" s="293"/>
      <c r="DJ24" s="293"/>
      <c r="DK24" s="293"/>
      <c r="DL24" s="293"/>
      <c r="DM24" s="293"/>
      <c r="DN24" s="293"/>
      <c r="DO24" s="293"/>
      <c r="DP24" s="293"/>
      <c r="DQ24" s="293"/>
      <c r="DR24" s="293"/>
      <c r="DS24" s="293"/>
      <c r="DT24" s="293"/>
      <c r="DU24" s="293"/>
      <c r="DV24" s="293"/>
      <c r="DW24" s="293"/>
      <c r="DX24" s="293"/>
      <c r="DY24" s="293"/>
      <c r="DZ24" s="293"/>
      <c r="EA24" s="293"/>
      <c r="EB24" s="293"/>
      <c r="EC24" s="293"/>
      <c r="ED24" s="293"/>
      <c r="EE24" s="293"/>
      <c r="EF24" s="293"/>
      <c r="EG24" s="293"/>
      <c r="EH24" s="293"/>
      <c r="EI24" s="293"/>
      <c r="EJ24" s="293"/>
      <c r="EK24" s="293"/>
      <c r="EL24" s="293"/>
      <c r="EM24" s="293"/>
      <c r="EN24" s="293"/>
      <c r="EO24" s="293"/>
      <c r="EP24" s="293"/>
      <c r="EQ24" s="293"/>
      <c r="ER24" s="293"/>
      <c r="ES24" s="293"/>
      <c r="ET24" s="293"/>
      <c r="EU24" s="293"/>
      <c r="EV24" s="293"/>
      <c r="EW24" s="293"/>
      <c r="EX24" s="293"/>
      <c r="FT24" s="232">
        <v>98.272152000000006</v>
      </c>
      <c r="FU24" s="232">
        <v>0</v>
      </c>
      <c r="FX24" s="232">
        <v>-400.3648268</v>
      </c>
      <c r="FY24" s="232">
        <v>0</v>
      </c>
    </row>
    <row r="25" spans="1:181" x14ac:dyDescent="0.2">
      <c r="A25" s="292">
        <v>37681</v>
      </c>
      <c r="B25" s="293">
        <v>0.92048609999999997</v>
      </c>
      <c r="C25" s="293">
        <v>0</v>
      </c>
      <c r="D25" s="293">
        <v>36.390506799999997</v>
      </c>
      <c r="E25" s="293">
        <v>0</v>
      </c>
      <c r="F25" s="293"/>
      <c r="G25" s="293"/>
      <c r="H25" s="293">
        <v>0</v>
      </c>
      <c r="I25" s="293">
        <v>0</v>
      </c>
      <c r="J25" s="293">
        <v>0</v>
      </c>
      <c r="K25" s="293">
        <v>0</v>
      </c>
      <c r="L25" s="293">
        <v>-150</v>
      </c>
      <c r="M25" s="293">
        <v>0</v>
      </c>
      <c r="N25" s="293"/>
      <c r="O25" s="293"/>
      <c r="P25" s="293">
        <v>11.1198806</v>
      </c>
      <c r="Q25" s="293">
        <v>0</v>
      </c>
      <c r="R25" s="293">
        <v>138.07291609999999</v>
      </c>
      <c r="S25" s="293">
        <v>0</v>
      </c>
      <c r="T25" s="293">
        <v>-151.8861144</v>
      </c>
      <c r="U25" s="293">
        <v>0</v>
      </c>
      <c r="V25" s="291"/>
      <c r="W25" s="291"/>
      <c r="X25" s="293"/>
      <c r="Y25" s="293"/>
      <c r="Z25" s="293"/>
      <c r="AA25" s="293"/>
      <c r="AB25" s="293"/>
      <c r="AC25" s="293"/>
      <c r="AD25" s="293"/>
      <c r="AE25" s="293"/>
      <c r="AF25" s="291"/>
      <c r="AG25" s="291"/>
      <c r="AH25" s="293"/>
      <c r="AI25" s="293"/>
      <c r="AJ25" s="293">
        <v>33.124613099999998</v>
      </c>
      <c r="AK25" s="293">
        <v>0</v>
      </c>
      <c r="AL25" s="293"/>
      <c r="AM25" s="293"/>
      <c r="AN25" s="293"/>
      <c r="AO25" s="293"/>
      <c r="AP25" s="293"/>
      <c r="AQ25" s="293"/>
      <c r="AR25" s="293">
        <v>-460.27962810000002</v>
      </c>
      <c r="AS25" s="293">
        <v>438.5407912</v>
      </c>
      <c r="AT25" s="293"/>
      <c r="AU25" s="293"/>
      <c r="AV25" s="293"/>
      <c r="AW25" s="293"/>
      <c r="AX25" s="293"/>
      <c r="AY25" s="293"/>
      <c r="AZ25" s="293"/>
      <c r="BA25" s="293"/>
      <c r="BB25" s="293"/>
      <c r="BC25" s="293"/>
      <c r="BD25" s="293">
        <v>0</v>
      </c>
      <c r="BE25" s="293">
        <v>-18.400589999999998</v>
      </c>
      <c r="BF25" s="293"/>
      <c r="BG25" s="293"/>
      <c r="BH25" s="293"/>
      <c r="BI25" s="293"/>
      <c r="BJ25" s="293"/>
      <c r="BK25" s="293"/>
      <c r="BL25" s="293"/>
      <c r="BM25" s="293"/>
      <c r="BN25" s="293"/>
      <c r="BO25" s="293"/>
      <c r="BP25" s="293"/>
      <c r="BQ25" s="293"/>
      <c r="BR25" s="293">
        <v>-542.53733980000004</v>
      </c>
      <c r="BS25" s="293">
        <v>420.14020119999998</v>
      </c>
      <c r="BT25" s="293"/>
      <c r="BU25" s="293"/>
      <c r="BV25" s="293"/>
      <c r="BW25" s="293"/>
      <c r="BX25" s="293"/>
      <c r="BY25" s="293"/>
      <c r="BZ25" s="293"/>
      <c r="CA25" s="293"/>
      <c r="CB25" s="293"/>
      <c r="CC25" s="293"/>
      <c r="CD25" s="293"/>
      <c r="CE25" s="293"/>
      <c r="CF25" s="293"/>
      <c r="CG25" s="293"/>
      <c r="CH25" s="293"/>
      <c r="CI25" s="293"/>
      <c r="CJ25" s="293"/>
      <c r="CK25" s="293"/>
      <c r="CL25" s="293"/>
      <c r="CM25" s="293"/>
      <c r="CN25" s="293"/>
      <c r="CO25" s="293"/>
      <c r="CP25" s="293"/>
      <c r="CQ25" s="293"/>
      <c r="CR25" s="293"/>
      <c r="CS25" s="293"/>
      <c r="CT25" s="293"/>
      <c r="CU25" s="293"/>
      <c r="CV25" s="293"/>
      <c r="CW25" s="293"/>
      <c r="CX25" s="293"/>
      <c r="CY25" s="293"/>
      <c r="CZ25" s="293"/>
      <c r="DA25" s="293"/>
      <c r="DB25" s="293"/>
      <c r="DC25" s="293"/>
      <c r="DD25" s="293"/>
      <c r="DE25" s="293"/>
      <c r="DF25" s="293"/>
      <c r="DG25" s="293"/>
      <c r="DH25" s="293"/>
      <c r="DI25" s="293"/>
      <c r="DJ25" s="293"/>
      <c r="DK25" s="293"/>
      <c r="DL25" s="293"/>
      <c r="DM25" s="293"/>
      <c r="DN25" s="293"/>
      <c r="DO25" s="293"/>
      <c r="DP25" s="293"/>
      <c r="DQ25" s="293"/>
      <c r="DR25" s="293"/>
      <c r="DS25" s="293"/>
      <c r="DT25" s="293"/>
      <c r="DU25" s="293"/>
      <c r="DV25" s="293"/>
      <c r="DW25" s="293"/>
      <c r="DX25" s="293"/>
      <c r="DY25" s="293"/>
      <c r="DZ25" s="293"/>
      <c r="EA25" s="293"/>
      <c r="EB25" s="293"/>
      <c r="EC25" s="293"/>
      <c r="ED25" s="293"/>
      <c r="EE25" s="293"/>
      <c r="EF25" s="293"/>
      <c r="EG25" s="293"/>
      <c r="EH25" s="293"/>
      <c r="EI25" s="293"/>
      <c r="EJ25" s="293"/>
      <c r="EK25" s="293"/>
      <c r="EL25" s="293"/>
      <c r="EM25" s="293"/>
      <c r="EN25" s="293"/>
      <c r="EO25" s="293"/>
      <c r="EP25" s="293"/>
      <c r="EQ25" s="293"/>
      <c r="ER25" s="293"/>
      <c r="ES25" s="293"/>
      <c r="ET25" s="293"/>
      <c r="EU25" s="293"/>
      <c r="EV25" s="293"/>
      <c r="EW25" s="293"/>
      <c r="EX25" s="293"/>
      <c r="FX25" s="232">
        <v>828.75072220000004</v>
      </c>
      <c r="FY25" s="232">
        <v>53.159560100000007</v>
      </c>
    </row>
    <row r="26" spans="1:181" x14ac:dyDescent="0.2">
      <c r="A26" s="292">
        <v>37712</v>
      </c>
      <c r="B26" s="293">
        <v>0.91626879999999999</v>
      </c>
      <c r="C26" s="293">
        <v>0</v>
      </c>
      <c r="D26" s="293">
        <v>23.8414064</v>
      </c>
      <c r="E26" s="293">
        <v>0</v>
      </c>
      <c r="F26" s="293"/>
      <c r="G26" s="293"/>
      <c r="H26" s="293">
        <v>0</v>
      </c>
      <c r="I26" s="293">
        <v>0</v>
      </c>
      <c r="J26" s="293">
        <v>0</v>
      </c>
      <c r="K26" s="293">
        <v>0</v>
      </c>
      <c r="L26" s="293"/>
      <c r="M26" s="293"/>
      <c r="N26" s="293"/>
      <c r="O26" s="293"/>
      <c r="P26" s="293">
        <v>10.9574455</v>
      </c>
      <c r="Q26" s="293">
        <v>0</v>
      </c>
      <c r="R26" s="293">
        <v>0</v>
      </c>
      <c r="S26" s="293">
        <v>0</v>
      </c>
      <c r="T26" s="293">
        <v>-122.6518126</v>
      </c>
      <c r="U26" s="293">
        <v>0</v>
      </c>
      <c r="V26" s="291"/>
      <c r="W26" s="291"/>
      <c r="X26" s="293"/>
      <c r="Y26" s="293"/>
      <c r="Z26" s="293"/>
      <c r="AA26" s="293"/>
      <c r="AB26" s="293"/>
      <c r="AC26" s="293"/>
      <c r="AD26" s="293"/>
      <c r="AE26" s="293"/>
      <c r="AF26" s="291"/>
      <c r="AG26" s="291"/>
      <c r="AH26" s="293"/>
      <c r="AI26" s="293"/>
      <c r="AJ26" s="293">
        <v>31.833011500000001</v>
      </c>
      <c r="AK26" s="293">
        <v>0</v>
      </c>
      <c r="AL26" s="293"/>
      <c r="AM26" s="293"/>
      <c r="AN26" s="293"/>
      <c r="AO26" s="293"/>
      <c r="AP26" s="293"/>
      <c r="AQ26" s="293"/>
      <c r="AR26" s="293">
        <v>-424.18918789999998</v>
      </c>
      <c r="AS26" s="293">
        <v>391.660571</v>
      </c>
      <c r="AT26" s="293"/>
      <c r="AU26" s="293"/>
      <c r="AV26" s="293"/>
      <c r="AW26" s="293"/>
      <c r="AX26" s="293"/>
      <c r="AY26" s="293"/>
      <c r="AZ26" s="293"/>
      <c r="BA26" s="293"/>
      <c r="BB26" s="293"/>
      <c r="BC26" s="293"/>
      <c r="BD26" s="293">
        <v>0</v>
      </c>
      <c r="BE26" s="293">
        <v>-16.7318076</v>
      </c>
      <c r="BF26" s="293"/>
      <c r="BG26" s="293"/>
      <c r="BH26" s="293"/>
      <c r="BI26" s="293"/>
      <c r="BJ26" s="293"/>
      <c r="BK26" s="293"/>
      <c r="BL26" s="293"/>
      <c r="BM26" s="293"/>
      <c r="BN26" s="293"/>
      <c r="BO26" s="293"/>
      <c r="BP26" s="293"/>
      <c r="BQ26" s="293"/>
      <c r="BR26" s="293">
        <v>-479.29286830000001</v>
      </c>
      <c r="BS26" s="293">
        <v>374.92876339999998</v>
      </c>
      <c r="BT26" s="293"/>
      <c r="BU26" s="293"/>
      <c r="BV26" s="293"/>
      <c r="BW26" s="293"/>
      <c r="BX26" s="293"/>
      <c r="BY26" s="293"/>
      <c r="BZ26" s="293"/>
      <c r="CA26" s="293"/>
      <c r="CB26" s="293"/>
      <c r="CC26" s="293"/>
      <c r="CD26" s="293"/>
      <c r="CE26" s="293"/>
      <c r="CF26" s="293"/>
      <c r="CG26" s="293"/>
      <c r="CH26" s="293"/>
      <c r="CI26" s="293"/>
      <c r="CJ26" s="293"/>
      <c r="CK26" s="293"/>
      <c r="CL26" s="293"/>
      <c r="CM26" s="293"/>
      <c r="CN26" s="293"/>
      <c r="CO26" s="293"/>
      <c r="CP26" s="293"/>
      <c r="CQ26" s="293"/>
      <c r="CR26" s="293"/>
      <c r="CS26" s="293"/>
      <c r="CT26" s="293"/>
      <c r="CU26" s="293"/>
      <c r="CV26" s="293"/>
      <c r="CW26" s="293"/>
      <c r="CX26" s="293"/>
      <c r="CY26" s="293"/>
      <c r="CZ26" s="293"/>
      <c r="DA26" s="293"/>
      <c r="DB26" s="293"/>
      <c r="DC26" s="293"/>
      <c r="DD26" s="293"/>
      <c r="DE26" s="293"/>
      <c r="DF26" s="293"/>
      <c r="DG26" s="293"/>
      <c r="DH26" s="293"/>
      <c r="DI26" s="293"/>
      <c r="DJ26" s="293"/>
      <c r="DK26" s="293"/>
      <c r="DL26" s="293"/>
      <c r="DM26" s="293"/>
      <c r="DN26" s="293"/>
      <c r="DO26" s="293"/>
      <c r="DP26" s="293"/>
      <c r="DQ26" s="293"/>
      <c r="DR26" s="293"/>
      <c r="DS26" s="293"/>
      <c r="DT26" s="293"/>
      <c r="DU26" s="293"/>
      <c r="DV26" s="293"/>
      <c r="DW26" s="293"/>
      <c r="DX26" s="293"/>
      <c r="DY26" s="293"/>
      <c r="DZ26" s="293"/>
      <c r="EA26" s="293"/>
      <c r="EB26" s="293"/>
      <c r="EC26" s="293"/>
      <c r="ED26" s="293"/>
      <c r="EE26" s="293"/>
      <c r="EF26" s="293"/>
      <c r="EG26" s="293"/>
      <c r="EH26" s="293"/>
      <c r="EI26" s="293"/>
      <c r="EJ26" s="293"/>
      <c r="EK26" s="293"/>
      <c r="EL26" s="293"/>
      <c r="EM26" s="293"/>
      <c r="EN26" s="293"/>
      <c r="EO26" s="293"/>
      <c r="EP26" s="293"/>
      <c r="EQ26" s="293"/>
      <c r="ER26" s="293"/>
      <c r="ES26" s="293"/>
      <c r="ET26" s="293"/>
      <c r="EU26" s="293"/>
      <c r="EV26" s="293"/>
      <c r="EW26" s="293"/>
      <c r="EX26" s="293"/>
      <c r="FX26" s="232">
        <v>968.66863750000016</v>
      </c>
      <c r="FY26" s="232">
        <v>0</v>
      </c>
    </row>
    <row r="27" spans="1:181" x14ac:dyDescent="0.2">
      <c r="A27" s="292">
        <v>37742</v>
      </c>
      <c r="B27" s="293">
        <v>0.91220220000000007</v>
      </c>
      <c r="C27" s="293">
        <v>0</v>
      </c>
      <c r="D27" s="293">
        <v>82.223975199999998</v>
      </c>
      <c r="E27" s="293">
        <v>0</v>
      </c>
      <c r="F27" s="293"/>
      <c r="G27" s="293"/>
      <c r="H27" s="293">
        <v>0</v>
      </c>
      <c r="I27" s="293">
        <v>0</v>
      </c>
      <c r="J27" s="293">
        <v>0</v>
      </c>
      <c r="K27" s="293">
        <v>0</v>
      </c>
      <c r="L27" s="293"/>
      <c r="M27" s="293"/>
      <c r="N27" s="293"/>
      <c r="O27" s="293"/>
      <c r="P27" s="293">
        <v>11.0987241</v>
      </c>
      <c r="Q27" s="293">
        <v>0</v>
      </c>
      <c r="R27" s="293">
        <v>0</v>
      </c>
      <c r="S27" s="293">
        <v>0</v>
      </c>
      <c r="T27" s="293">
        <v>-160.81762219999999</v>
      </c>
      <c r="U27" s="293">
        <v>0</v>
      </c>
      <c r="V27" s="291"/>
      <c r="W27" s="291"/>
      <c r="X27" s="293"/>
      <c r="Y27" s="293"/>
      <c r="Z27" s="293"/>
      <c r="AA27" s="293"/>
      <c r="AB27" s="293"/>
      <c r="AC27" s="293"/>
      <c r="AD27" s="293"/>
      <c r="AE27" s="293"/>
      <c r="AF27" s="291"/>
      <c r="AG27" s="291"/>
      <c r="AH27" s="293"/>
      <c r="AI27" s="293"/>
      <c r="AJ27" s="293">
        <v>36.2500049</v>
      </c>
      <c r="AK27" s="293">
        <v>0</v>
      </c>
      <c r="AL27" s="293"/>
      <c r="AM27" s="293"/>
      <c r="AN27" s="293"/>
      <c r="AO27" s="293"/>
      <c r="AP27" s="293"/>
      <c r="AQ27" s="293"/>
      <c r="AR27" s="293">
        <v>-473.61210990000001</v>
      </c>
      <c r="AS27" s="293">
        <v>407.31146460000002</v>
      </c>
      <c r="AT27" s="293"/>
      <c r="AU27" s="293"/>
      <c r="AV27" s="293"/>
      <c r="AW27" s="293"/>
      <c r="AX27" s="293"/>
      <c r="AY27" s="293"/>
      <c r="AZ27" s="293"/>
      <c r="BA27" s="293"/>
      <c r="BB27" s="293"/>
      <c r="BC27" s="293"/>
      <c r="BD27" s="293">
        <v>0</v>
      </c>
      <c r="BE27" s="293">
        <v>-19.246052599999999</v>
      </c>
      <c r="BF27" s="293"/>
      <c r="BG27" s="293"/>
      <c r="BH27" s="293"/>
      <c r="BI27" s="293"/>
      <c r="BJ27" s="293"/>
      <c r="BK27" s="293"/>
      <c r="BL27" s="293"/>
      <c r="BM27" s="293"/>
      <c r="BN27" s="293"/>
      <c r="BO27" s="293"/>
      <c r="BP27" s="293"/>
      <c r="BQ27" s="293"/>
      <c r="BR27" s="293">
        <v>-503.94482570000002</v>
      </c>
      <c r="BS27" s="293">
        <v>388.06541200000004</v>
      </c>
      <c r="BT27" s="293"/>
      <c r="BU27" s="293"/>
      <c r="BV27" s="293"/>
      <c r="BW27" s="293"/>
      <c r="BX27" s="293"/>
      <c r="BY27" s="293"/>
      <c r="BZ27" s="293"/>
      <c r="CA27" s="293"/>
      <c r="CB27" s="293"/>
      <c r="CC27" s="293"/>
      <c r="CD27" s="293"/>
      <c r="CE27" s="293"/>
      <c r="CF27" s="293"/>
      <c r="CG27" s="293"/>
      <c r="CH27" s="293"/>
      <c r="CI27" s="293"/>
      <c r="CJ27" s="293"/>
      <c r="CK27" s="293"/>
      <c r="CL27" s="293"/>
      <c r="CM27" s="293"/>
      <c r="CN27" s="293"/>
      <c r="CO27" s="293"/>
      <c r="CP27" s="293"/>
      <c r="CQ27" s="293"/>
      <c r="CR27" s="293"/>
      <c r="CS27" s="293"/>
      <c r="CT27" s="293"/>
      <c r="CU27" s="293"/>
      <c r="CV27" s="293"/>
      <c r="CW27" s="293"/>
      <c r="CX27" s="293"/>
      <c r="CY27" s="293"/>
      <c r="CZ27" s="293"/>
      <c r="DA27" s="293"/>
      <c r="DB27" s="293"/>
      <c r="DC27" s="293"/>
      <c r="DD27" s="293"/>
      <c r="DE27" s="293"/>
      <c r="DF27" s="293"/>
      <c r="DG27" s="293"/>
      <c r="DH27" s="293"/>
      <c r="DI27" s="293"/>
      <c r="DJ27" s="293"/>
      <c r="DK27" s="293"/>
      <c r="DL27" s="293"/>
      <c r="DM27" s="293"/>
      <c r="DN27" s="293"/>
      <c r="DO27" s="293"/>
      <c r="DP27" s="293"/>
      <c r="DQ27" s="293"/>
      <c r="DR27" s="293"/>
      <c r="DS27" s="293"/>
      <c r="DT27" s="293"/>
      <c r="DU27" s="293"/>
      <c r="DV27" s="293"/>
      <c r="DW27" s="293"/>
      <c r="DX27" s="293"/>
      <c r="DY27" s="293"/>
      <c r="DZ27" s="293"/>
      <c r="EA27" s="293"/>
      <c r="EB27" s="293"/>
      <c r="EC27" s="293"/>
      <c r="ED27" s="293"/>
      <c r="EE27" s="293"/>
      <c r="EF27" s="293"/>
      <c r="EG27" s="293"/>
      <c r="EH27" s="293"/>
      <c r="EI27" s="293"/>
      <c r="EJ27" s="293"/>
      <c r="EK27" s="293"/>
      <c r="EL27" s="293"/>
      <c r="EM27" s="293"/>
      <c r="EN27" s="293"/>
      <c r="EO27" s="293"/>
      <c r="EP27" s="293"/>
      <c r="EQ27" s="293"/>
      <c r="ER27" s="293"/>
      <c r="ES27" s="293"/>
      <c r="ET27" s="293"/>
      <c r="EU27" s="293"/>
      <c r="EV27" s="293"/>
      <c r="EW27" s="293"/>
      <c r="EX27" s="293"/>
      <c r="FX27" s="232">
        <v>1046.5624979000002</v>
      </c>
      <c r="FY27" s="232">
        <v>0</v>
      </c>
    </row>
    <row r="28" spans="1:181" x14ac:dyDescent="0.2">
      <c r="A28" s="292">
        <v>37773</v>
      </c>
      <c r="B28" s="293">
        <v>0.90796529999999998</v>
      </c>
      <c r="C28" s="293">
        <v>0</v>
      </c>
      <c r="D28" s="293">
        <v>138.2618828</v>
      </c>
      <c r="E28" s="293">
        <v>0</v>
      </c>
      <c r="F28" s="293"/>
      <c r="G28" s="293"/>
      <c r="H28" s="293">
        <v>0</v>
      </c>
      <c r="I28" s="293">
        <v>0</v>
      </c>
      <c r="J28" s="293">
        <v>0</v>
      </c>
      <c r="K28" s="293">
        <v>0</v>
      </c>
      <c r="L28" s="293">
        <v>525</v>
      </c>
      <c r="M28" s="293">
        <v>0</v>
      </c>
      <c r="N28" s="293"/>
      <c r="O28" s="293"/>
      <c r="P28" s="293">
        <v>10.787617600000001</v>
      </c>
      <c r="Q28" s="293">
        <v>0</v>
      </c>
      <c r="R28" s="293">
        <v>-408.58439120000003</v>
      </c>
      <c r="S28" s="293">
        <v>0</v>
      </c>
      <c r="T28" s="293">
        <v>-198.33516220000001</v>
      </c>
      <c r="U28" s="293">
        <v>0</v>
      </c>
      <c r="V28" s="291"/>
      <c r="W28" s="291"/>
      <c r="X28" s="293"/>
      <c r="Y28" s="293"/>
      <c r="Z28" s="293"/>
      <c r="AA28" s="293"/>
      <c r="AB28" s="293"/>
      <c r="AC28" s="293"/>
      <c r="AD28" s="293"/>
      <c r="AE28" s="293"/>
      <c r="AF28" s="291"/>
      <c r="AG28" s="291"/>
      <c r="AH28" s="293"/>
      <c r="AI28" s="293"/>
      <c r="AJ28" s="293">
        <v>122.5508023</v>
      </c>
      <c r="AK28" s="293">
        <v>0</v>
      </c>
      <c r="AL28" s="293"/>
      <c r="AM28" s="293"/>
      <c r="AN28" s="293"/>
      <c r="AO28" s="293"/>
      <c r="AP28" s="293"/>
      <c r="AQ28" s="293"/>
      <c r="AR28" s="293">
        <v>-387.60957669999999</v>
      </c>
      <c r="AS28" s="293">
        <v>333.08168380000001</v>
      </c>
      <c r="AT28" s="293"/>
      <c r="AU28" s="293"/>
      <c r="AV28" s="293"/>
      <c r="AW28" s="293"/>
      <c r="AX28" s="293"/>
      <c r="AY28" s="293"/>
      <c r="AZ28" s="293"/>
      <c r="BA28" s="293"/>
      <c r="BB28" s="293"/>
      <c r="BC28" s="293"/>
      <c r="BD28" s="293">
        <v>0</v>
      </c>
      <c r="BE28" s="293">
        <v>-16.7382372</v>
      </c>
      <c r="BF28" s="293"/>
      <c r="BG28" s="293"/>
      <c r="BH28" s="293"/>
      <c r="BI28" s="293"/>
      <c r="BJ28" s="293"/>
      <c r="BK28" s="293"/>
      <c r="BL28" s="293"/>
      <c r="BM28" s="293"/>
      <c r="BN28" s="293"/>
      <c r="BO28" s="293"/>
      <c r="BP28" s="293"/>
      <c r="BQ28" s="293"/>
      <c r="BR28" s="293">
        <v>-197.0208621000001</v>
      </c>
      <c r="BS28" s="293">
        <v>316.34344659999999</v>
      </c>
      <c r="BT28" s="293"/>
      <c r="BU28" s="293"/>
      <c r="BV28" s="293"/>
      <c r="BW28" s="293"/>
      <c r="BX28" s="293"/>
      <c r="BY28" s="293"/>
      <c r="BZ28" s="293"/>
      <c r="CA28" s="293"/>
      <c r="CB28" s="293"/>
      <c r="CC28" s="293"/>
      <c r="CD28" s="293"/>
      <c r="CE28" s="293"/>
      <c r="CF28" s="293"/>
      <c r="CG28" s="293"/>
      <c r="CH28" s="293"/>
      <c r="CI28" s="293"/>
      <c r="CJ28" s="293"/>
      <c r="CK28" s="293"/>
      <c r="CL28" s="293"/>
      <c r="CM28" s="293"/>
      <c r="CN28" s="293"/>
      <c r="CO28" s="293"/>
      <c r="CP28" s="293"/>
      <c r="CQ28" s="293"/>
      <c r="CR28" s="293"/>
      <c r="CS28" s="293"/>
      <c r="CT28" s="293"/>
      <c r="CU28" s="293"/>
      <c r="CV28" s="293"/>
      <c r="CW28" s="293"/>
      <c r="CX28" s="293"/>
      <c r="CY28" s="293"/>
      <c r="CZ28" s="293"/>
      <c r="DA28" s="293"/>
      <c r="DB28" s="293"/>
      <c r="DC28" s="293"/>
      <c r="DD28" s="293"/>
      <c r="DE28" s="293"/>
      <c r="DF28" s="293"/>
      <c r="DG28" s="293"/>
      <c r="DH28" s="293"/>
      <c r="DI28" s="293"/>
      <c r="DJ28" s="293"/>
      <c r="DK28" s="293"/>
      <c r="DL28" s="293"/>
      <c r="DM28" s="293"/>
      <c r="DN28" s="293"/>
      <c r="DO28" s="293"/>
      <c r="DP28" s="293"/>
      <c r="DQ28" s="293"/>
      <c r="DR28" s="293"/>
      <c r="DS28" s="293"/>
      <c r="DT28" s="293"/>
      <c r="DU28" s="293"/>
      <c r="DV28" s="293"/>
      <c r="DW28" s="293"/>
      <c r="DX28" s="293"/>
      <c r="DY28" s="293"/>
      <c r="DZ28" s="293"/>
      <c r="EA28" s="293"/>
      <c r="EB28" s="293"/>
      <c r="EC28" s="293"/>
      <c r="ED28" s="293"/>
      <c r="EE28" s="293"/>
      <c r="EF28" s="293"/>
      <c r="EG28" s="293"/>
      <c r="EH28" s="293"/>
      <c r="EI28" s="293"/>
      <c r="EJ28" s="293"/>
      <c r="EK28" s="293"/>
      <c r="EL28" s="293"/>
      <c r="EM28" s="293"/>
      <c r="EN28" s="293"/>
      <c r="EO28" s="293"/>
      <c r="EP28" s="293"/>
      <c r="EQ28" s="293"/>
      <c r="ER28" s="293"/>
      <c r="ES28" s="293"/>
      <c r="ET28" s="293"/>
      <c r="EU28" s="293"/>
      <c r="EV28" s="293"/>
      <c r="EW28" s="293"/>
      <c r="EX28" s="293"/>
      <c r="FX28" s="232">
        <v>195.131879</v>
      </c>
      <c r="FY28" s="232">
        <v>0</v>
      </c>
    </row>
    <row r="29" spans="1:181" x14ac:dyDescent="0.2">
      <c r="A29" s="292">
        <v>37803</v>
      </c>
      <c r="B29" s="293">
        <v>0.90385210000000005</v>
      </c>
      <c r="C29" s="293">
        <v>0</v>
      </c>
      <c r="D29" s="293">
        <v>91.937917200000001</v>
      </c>
      <c r="E29" s="293">
        <v>0</v>
      </c>
      <c r="F29" s="293"/>
      <c r="G29" s="293"/>
      <c r="H29" s="293">
        <v>0</v>
      </c>
      <c r="I29" s="293">
        <v>0</v>
      </c>
      <c r="J29" s="293">
        <v>0</v>
      </c>
      <c r="K29" s="293">
        <v>0</v>
      </c>
      <c r="L29" s="293"/>
      <c r="M29" s="293"/>
      <c r="N29" s="293"/>
      <c r="O29" s="293"/>
      <c r="P29" s="293">
        <v>11.0310617</v>
      </c>
      <c r="Q29" s="293">
        <v>0</v>
      </c>
      <c r="R29" s="293">
        <v>0</v>
      </c>
      <c r="S29" s="293">
        <v>0</v>
      </c>
      <c r="T29" s="293">
        <v>-230.55594780000001</v>
      </c>
      <c r="U29" s="293">
        <v>0</v>
      </c>
      <c r="V29" s="291"/>
      <c r="W29" s="291"/>
      <c r="X29" s="293"/>
      <c r="Y29" s="293"/>
      <c r="Z29" s="293"/>
      <c r="AA29" s="293"/>
      <c r="AB29" s="293"/>
      <c r="AC29" s="293"/>
      <c r="AD29" s="293"/>
      <c r="AE29" s="293"/>
      <c r="AF29" s="291"/>
      <c r="AG29" s="291"/>
      <c r="AH29" s="293"/>
      <c r="AI29" s="293"/>
      <c r="AJ29" s="293">
        <v>38.525793399999998</v>
      </c>
      <c r="AK29" s="293">
        <v>0</v>
      </c>
      <c r="AL29" s="293"/>
      <c r="AM29" s="293"/>
      <c r="AN29" s="293"/>
      <c r="AO29" s="293"/>
      <c r="AP29" s="293"/>
      <c r="AQ29" s="293"/>
      <c r="AR29" s="293">
        <v>-468.42826170000001</v>
      </c>
      <c r="AS29" s="293">
        <v>401.0702253</v>
      </c>
      <c r="AT29" s="293"/>
      <c r="AU29" s="293"/>
      <c r="AV29" s="293"/>
      <c r="AW29" s="293"/>
      <c r="AX29" s="293"/>
      <c r="AY29" s="293"/>
      <c r="AZ29" s="293"/>
      <c r="BA29" s="293"/>
      <c r="BB29" s="293"/>
      <c r="BC29" s="293"/>
      <c r="BD29" s="293">
        <v>0</v>
      </c>
      <c r="BE29" s="293">
        <v>-19.252740200000002</v>
      </c>
      <c r="BF29" s="293"/>
      <c r="BG29" s="293"/>
      <c r="BH29" s="293"/>
      <c r="BI29" s="293"/>
      <c r="BJ29" s="293"/>
      <c r="BK29" s="293"/>
      <c r="BL29" s="293"/>
      <c r="BM29" s="293"/>
      <c r="BN29" s="293"/>
      <c r="BO29" s="293"/>
      <c r="BP29" s="293"/>
      <c r="BQ29" s="293"/>
      <c r="BR29" s="293">
        <v>-556.5855851</v>
      </c>
      <c r="BS29" s="293">
        <v>381.8174851</v>
      </c>
      <c r="BT29" s="293"/>
      <c r="BU29" s="293"/>
      <c r="BV29" s="293"/>
      <c r="BW29" s="293"/>
      <c r="BX29" s="293"/>
      <c r="BY29" s="293"/>
      <c r="BZ29" s="293"/>
      <c r="CA29" s="293"/>
      <c r="CB29" s="293"/>
      <c r="CC29" s="293"/>
      <c r="CD29" s="293"/>
      <c r="CE29" s="293"/>
      <c r="CF29" s="293"/>
      <c r="CG29" s="293"/>
      <c r="CH29" s="293"/>
      <c r="CI29" s="293"/>
      <c r="CJ29" s="293"/>
      <c r="CK29" s="293"/>
      <c r="CL29" s="293"/>
      <c r="CM29" s="293"/>
      <c r="CN29" s="293"/>
      <c r="CO29" s="293"/>
      <c r="CP29" s="293"/>
      <c r="CQ29" s="293"/>
      <c r="CR29" s="293"/>
      <c r="CS29" s="293"/>
      <c r="CT29" s="293"/>
      <c r="CU29" s="293"/>
      <c r="CV29" s="293"/>
      <c r="CW29" s="293"/>
      <c r="CX29" s="293"/>
      <c r="CY29" s="293"/>
      <c r="CZ29" s="293"/>
      <c r="DA29" s="293"/>
      <c r="DB29" s="293"/>
      <c r="DC29" s="293"/>
      <c r="DD29" s="293"/>
      <c r="DE29" s="293"/>
      <c r="DF29" s="293"/>
      <c r="DG29" s="293"/>
      <c r="DH29" s="293"/>
      <c r="DI29" s="293"/>
      <c r="DJ29" s="293"/>
      <c r="DK29" s="293"/>
      <c r="DL29" s="293"/>
      <c r="DM29" s="293"/>
      <c r="DN29" s="293"/>
      <c r="DO29" s="293"/>
      <c r="DP29" s="293"/>
      <c r="DQ29" s="293"/>
      <c r="DR29" s="293"/>
      <c r="DS29" s="293"/>
      <c r="DT29" s="293"/>
      <c r="DU29" s="293"/>
      <c r="DV29" s="293"/>
      <c r="DW29" s="293"/>
      <c r="DX29" s="293"/>
      <c r="DY29" s="293"/>
      <c r="DZ29" s="293"/>
      <c r="EA29" s="293"/>
      <c r="EB29" s="293"/>
      <c r="EC29" s="293"/>
      <c r="ED29" s="293"/>
      <c r="EE29" s="293"/>
      <c r="EF29" s="293"/>
      <c r="EG29" s="293"/>
      <c r="EH29" s="293"/>
      <c r="EI29" s="293"/>
      <c r="EJ29" s="293"/>
      <c r="EK29" s="293"/>
      <c r="EL29" s="293"/>
      <c r="EM29" s="293"/>
      <c r="EN29" s="293"/>
      <c r="EO29" s="293"/>
      <c r="EP29" s="293"/>
      <c r="EQ29" s="293"/>
      <c r="ER29" s="293"/>
      <c r="ES29" s="293"/>
      <c r="ET29" s="293"/>
      <c r="EU29" s="293"/>
      <c r="EV29" s="293"/>
      <c r="EW29" s="293"/>
      <c r="EX29" s="293"/>
      <c r="FX29" s="232">
        <v>194.16953790000002</v>
      </c>
      <c r="FY29" s="232">
        <v>0</v>
      </c>
    </row>
    <row r="30" spans="1:181" x14ac:dyDescent="0.2">
      <c r="A30" s="292">
        <v>37834</v>
      </c>
      <c r="B30" s="293">
        <v>0.89959960000000005</v>
      </c>
      <c r="C30" s="293">
        <v>0</v>
      </c>
      <c r="D30" s="293">
        <v>91.437034199999999</v>
      </c>
      <c r="E30" s="293">
        <v>0</v>
      </c>
      <c r="F30" s="293"/>
      <c r="G30" s="293"/>
      <c r="H30" s="293">
        <v>0</v>
      </c>
      <c r="I30" s="293">
        <v>0</v>
      </c>
      <c r="J30" s="293">
        <v>0</v>
      </c>
      <c r="K30" s="293">
        <v>0</v>
      </c>
      <c r="L30" s="293"/>
      <c r="M30" s="293"/>
      <c r="N30" s="293"/>
      <c r="O30" s="293"/>
      <c r="P30" s="293">
        <v>10.7974055</v>
      </c>
      <c r="Q30" s="293">
        <v>0</v>
      </c>
      <c r="R30" s="293">
        <v>0</v>
      </c>
      <c r="S30" s="293">
        <v>0</v>
      </c>
      <c r="T30" s="293">
        <v>-218.6243834</v>
      </c>
      <c r="U30" s="293">
        <v>0</v>
      </c>
      <c r="V30" s="291"/>
      <c r="W30" s="291"/>
      <c r="X30" s="293"/>
      <c r="Y30" s="293"/>
      <c r="Z30" s="293"/>
      <c r="AA30" s="293"/>
      <c r="AB30" s="293"/>
      <c r="AC30" s="293"/>
      <c r="AD30" s="293"/>
      <c r="AE30" s="293"/>
      <c r="AF30" s="291"/>
      <c r="AG30" s="291"/>
      <c r="AH30" s="293"/>
      <c r="AI30" s="293"/>
      <c r="AJ30" s="293">
        <v>35.207630100000003</v>
      </c>
      <c r="AK30" s="293">
        <v>0</v>
      </c>
      <c r="AL30" s="293"/>
      <c r="AM30" s="293"/>
      <c r="AN30" s="293"/>
      <c r="AO30" s="293"/>
      <c r="AP30" s="293"/>
      <c r="AQ30" s="293"/>
      <c r="AR30" s="293">
        <v>-428.90453300000001</v>
      </c>
      <c r="AS30" s="293">
        <v>360.95300120000002</v>
      </c>
      <c r="AT30" s="293"/>
      <c r="AU30" s="293"/>
      <c r="AV30" s="293"/>
      <c r="AW30" s="293"/>
      <c r="AX30" s="293"/>
      <c r="AY30" s="293"/>
      <c r="AZ30" s="293"/>
      <c r="BA30" s="293"/>
      <c r="BB30" s="293"/>
      <c r="BC30" s="293"/>
      <c r="BD30" s="293">
        <v>0</v>
      </c>
      <c r="BE30" s="293">
        <v>-17.580441400000002</v>
      </c>
      <c r="BF30" s="293"/>
      <c r="BG30" s="293"/>
      <c r="BH30" s="293"/>
      <c r="BI30" s="293"/>
      <c r="BJ30" s="293"/>
      <c r="BK30" s="293"/>
      <c r="BL30" s="293"/>
      <c r="BM30" s="293"/>
      <c r="BN30" s="293"/>
      <c r="BO30" s="293"/>
      <c r="BP30" s="293"/>
      <c r="BQ30" s="293"/>
      <c r="BR30" s="293">
        <v>-509.18724700000001</v>
      </c>
      <c r="BS30" s="293">
        <v>343.37255980000003</v>
      </c>
      <c r="BT30" s="293"/>
      <c r="BU30" s="293"/>
      <c r="BV30" s="293"/>
      <c r="BW30" s="293"/>
      <c r="BX30" s="293"/>
      <c r="BY30" s="293"/>
      <c r="BZ30" s="293"/>
      <c r="CA30" s="293"/>
      <c r="CB30" s="293"/>
      <c r="CC30" s="293"/>
      <c r="CD30" s="293"/>
      <c r="CE30" s="293"/>
      <c r="CF30" s="293"/>
      <c r="CG30" s="293"/>
      <c r="CH30" s="293"/>
      <c r="CI30" s="293"/>
      <c r="CJ30" s="293"/>
      <c r="CK30" s="293"/>
      <c r="CL30" s="293"/>
      <c r="CM30" s="293"/>
      <c r="CN30" s="293"/>
      <c r="CO30" s="293"/>
      <c r="CP30" s="293"/>
      <c r="CQ30" s="293"/>
      <c r="CR30" s="293"/>
      <c r="CS30" s="293"/>
      <c r="CT30" s="293"/>
      <c r="CU30" s="293"/>
      <c r="CV30" s="293"/>
      <c r="CW30" s="293"/>
      <c r="CX30" s="293"/>
      <c r="CY30" s="293"/>
      <c r="CZ30" s="293"/>
      <c r="DA30" s="293"/>
      <c r="DB30" s="293"/>
      <c r="DC30" s="293"/>
      <c r="DD30" s="293"/>
      <c r="DE30" s="293"/>
      <c r="DF30" s="293"/>
      <c r="DG30" s="293"/>
      <c r="DH30" s="293"/>
      <c r="DI30" s="293"/>
      <c r="DJ30" s="293"/>
      <c r="DK30" s="293"/>
      <c r="DL30" s="293"/>
      <c r="DM30" s="293"/>
      <c r="DN30" s="293"/>
      <c r="DO30" s="293"/>
      <c r="DP30" s="293"/>
      <c r="DQ30" s="293"/>
      <c r="DR30" s="293"/>
      <c r="DS30" s="293"/>
      <c r="DT30" s="293"/>
      <c r="DU30" s="293"/>
      <c r="DV30" s="293"/>
      <c r="DW30" s="293"/>
      <c r="DX30" s="293"/>
      <c r="DY30" s="293"/>
      <c r="DZ30" s="293"/>
      <c r="EA30" s="293"/>
      <c r="EB30" s="293"/>
      <c r="EC30" s="293"/>
      <c r="ED30" s="293"/>
      <c r="EE30" s="293"/>
      <c r="EF30" s="293"/>
      <c r="EG30" s="293"/>
      <c r="EH30" s="293"/>
      <c r="EI30" s="293"/>
      <c r="EJ30" s="293"/>
      <c r="EK30" s="293"/>
      <c r="EL30" s="293"/>
      <c r="EM30" s="293"/>
      <c r="EN30" s="293"/>
      <c r="EO30" s="293"/>
      <c r="EP30" s="293"/>
      <c r="EQ30" s="293"/>
      <c r="ER30" s="293"/>
      <c r="ES30" s="293"/>
      <c r="ET30" s="293"/>
      <c r="EU30" s="293"/>
      <c r="EV30" s="293"/>
      <c r="EW30" s="293"/>
      <c r="EX30" s="293"/>
      <c r="FX30" s="232">
        <v>181.45276660000002</v>
      </c>
      <c r="FY30" s="232">
        <v>0</v>
      </c>
    </row>
    <row r="31" spans="1:181" x14ac:dyDescent="0.2">
      <c r="A31" s="292">
        <v>37865</v>
      </c>
      <c r="B31" s="293">
        <v>0.89531709999999998</v>
      </c>
      <c r="C31" s="293">
        <v>0</v>
      </c>
      <c r="D31" s="293">
        <v>80.727938699999996</v>
      </c>
      <c r="E31" s="293">
        <v>0</v>
      </c>
      <c r="F31" s="293"/>
      <c r="G31" s="293"/>
      <c r="H31" s="293">
        <v>0</v>
      </c>
      <c r="I31" s="293">
        <v>0</v>
      </c>
      <c r="J31" s="293">
        <v>0</v>
      </c>
      <c r="K31" s="293">
        <v>0</v>
      </c>
      <c r="L31" s="293"/>
      <c r="M31" s="293"/>
      <c r="N31" s="293"/>
      <c r="O31" s="293"/>
      <c r="P31" s="293">
        <v>10.796139800000001</v>
      </c>
      <c r="Q31" s="293">
        <v>0</v>
      </c>
      <c r="R31" s="293">
        <v>-179.0634235</v>
      </c>
      <c r="S31" s="293">
        <v>0</v>
      </c>
      <c r="T31" s="293">
        <v>-248.13581550000001</v>
      </c>
      <c r="U31" s="293">
        <v>0</v>
      </c>
      <c r="V31" s="291"/>
      <c r="W31" s="291"/>
      <c r="X31" s="293"/>
      <c r="Y31" s="293"/>
      <c r="Z31" s="293"/>
      <c r="AA31" s="293"/>
      <c r="AB31" s="293"/>
      <c r="AC31" s="293"/>
      <c r="AD31" s="293"/>
      <c r="AE31" s="293"/>
      <c r="AF31" s="291"/>
      <c r="AG31" s="291"/>
      <c r="AH31" s="293"/>
      <c r="AI31" s="293"/>
      <c r="AJ31" s="293">
        <v>215.9110948</v>
      </c>
      <c r="AK31" s="293">
        <v>0</v>
      </c>
      <c r="AL31" s="293"/>
      <c r="AM31" s="293"/>
      <c r="AN31" s="293"/>
      <c r="AO31" s="293"/>
      <c r="AP31" s="293"/>
      <c r="AQ31" s="293"/>
      <c r="AR31" s="293">
        <v>-415.71304520000001</v>
      </c>
      <c r="AS31" s="293">
        <v>369.54069559999999</v>
      </c>
      <c r="AT31" s="293"/>
      <c r="AU31" s="293"/>
      <c r="AV31" s="293"/>
      <c r="AW31" s="293"/>
      <c r="AX31" s="293"/>
      <c r="AY31" s="293"/>
      <c r="AZ31" s="293"/>
      <c r="BA31" s="293"/>
      <c r="BB31" s="293"/>
      <c r="BC31" s="293"/>
      <c r="BD31" s="293">
        <v>0</v>
      </c>
      <c r="BE31" s="293">
        <v>-17.580781399999999</v>
      </c>
      <c r="BF31" s="293"/>
      <c r="BG31" s="293"/>
      <c r="BH31" s="293"/>
      <c r="BI31" s="293"/>
      <c r="BJ31" s="293"/>
      <c r="BK31" s="293"/>
      <c r="BL31" s="293"/>
      <c r="BM31" s="293"/>
      <c r="BN31" s="293"/>
      <c r="BO31" s="293"/>
      <c r="BP31" s="293"/>
      <c r="BQ31" s="293"/>
      <c r="BR31" s="293">
        <v>-534.58179380000001</v>
      </c>
      <c r="BS31" s="293">
        <v>351.95991420000001</v>
      </c>
      <c r="BT31" s="293"/>
      <c r="BU31" s="293"/>
      <c r="BV31" s="293"/>
      <c r="BW31" s="293"/>
      <c r="BX31" s="293"/>
      <c r="BY31" s="293"/>
      <c r="BZ31" s="293"/>
      <c r="CA31" s="293"/>
      <c r="CB31" s="293"/>
      <c r="CC31" s="293"/>
      <c r="CD31" s="293"/>
      <c r="CE31" s="293"/>
      <c r="CF31" s="293"/>
      <c r="CG31" s="293"/>
      <c r="CH31" s="293"/>
      <c r="CI31" s="293"/>
      <c r="CJ31" s="293"/>
      <c r="CK31" s="293"/>
      <c r="CL31" s="293"/>
      <c r="CM31" s="293"/>
      <c r="CN31" s="293"/>
      <c r="CO31" s="293"/>
      <c r="CP31" s="293"/>
      <c r="CQ31" s="293"/>
      <c r="CR31" s="293"/>
      <c r="CS31" s="293"/>
      <c r="CT31" s="293"/>
      <c r="CU31" s="293"/>
      <c r="CV31" s="293"/>
      <c r="CW31" s="293"/>
      <c r="CX31" s="293"/>
      <c r="CY31" s="293"/>
      <c r="CZ31" s="293"/>
      <c r="DA31" s="293"/>
      <c r="DB31" s="293"/>
      <c r="DC31" s="293"/>
      <c r="DD31" s="293"/>
      <c r="DE31" s="293"/>
      <c r="DF31" s="293"/>
      <c r="DG31" s="293"/>
      <c r="DH31" s="293"/>
      <c r="DI31" s="293"/>
      <c r="DJ31" s="293"/>
      <c r="DK31" s="293"/>
      <c r="DL31" s="293"/>
      <c r="DM31" s="293"/>
      <c r="DN31" s="293"/>
      <c r="DO31" s="293"/>
      <c r="DP31" s="293"/>
      <c r="DQ31" s="293"/>
      <c r="DR31" s="293"/>
      <c r="DS31" s="293"/>
      <c r="DT31" s="293"/>
      <c r="DU31" s="293"/>
      <c r="DV31" s="293"/>
      <c r="DW31" s="293"/>
      <c r="DX31" s="293"/>
      <c r="DY31" s="293"/>
      <c r="DZ31" s="293"/>
      <c r="EA31" s="293"/>
      <c r="EB31" s="293"/>
      <c r="EC31" s="293"/>
      <c r="ED31" s="293"/>
      <c r="EE31" s="293"/>
      <c r="EF31" s="293"/>
      <c r="EG31" s="293"/>
      <c r="EH31" s="293"/>
      <c r="EI31" s="293"/>
      <c r="EJ31" s="293"/>
      <c r="EK31" s="293"/>
      <c r="EL31" s="293"/>
      <c r="EM31" s="293"/>
      <c r="EN31" s="293"/>
      <c r="EO31" s="293"/>
      <c r="EP31" s="293"/>
      <c r="EQ31" s="293"/>
      <c r="ER31" s="293"/>
      <c r="ES31" s="293"/>
      <c r="ET31" s="293"/>
      <c r="EU31" s="293"/>
      <c r="EV31" s="293"/>
      <c r="EW31" s="293"/>
      <c r="EX31" s="293"/>
      <c r="FX31" s="232">
        <v>27.383290400000014</v>
      </c>
      <c r="FY31" s="232">
        <v>0</v>
      </c>
    </row>
    <row r="32" spans="1:181" x14ac:dyDescent="0.2">
      <c r="A32" s="292">
        <v>37895</v>
      </c>
      <c r="B32" s="293">
        <v>0.89117560000000007</v>
      </c>
      <c r="C32" s="293">
        <v>0</v>
      </c>
      <c r="D32" s="293">
        <v>113.32237929999999</v>
      </c>
      <c r="E32" s="293">
        <v>0</v>
      </c>
      <c r="F32" s="293"/>
      <c r="G32" s="293"/>
      <c r="H32" s="293">
        <v>0</v>
      </c>
      <c r="I32" s="293">
        <v>0</v>
      </c>
      <c r="J32" s="293">
        <v>0</v>
      </c>
      <c r="K32" s="293">
        <v>0</v>
      </c>
      <c r="L32" s="293"/>
      <c r="M32" s="293"/>
      <c r="N32" s="293"/>
      <c r="O32" s="293"/>
      <c r="P32" s="293">
        <v>10.819998500000001</v>
      </c>
      <c r="Q32" s="293">
        <v>0</v>
      </c>
      <c r="R32" s="293">
        <v>0</v>
      </c>
      <c r="S32" s="293">
        <v>0</v>
      </c>
      <c r="T32" s="293">
        <v>-236.84374919999999</v>
      </c>
      <c r="U32" s="293">
        <v>0</v>
      </c>
      <c r="V32" s="291"/>
      <c r="W32" s="291"/>
      <c r="X32" s="293"/>
      <c r="Y32" s="293"/>
      <c r="Z32" s="293"/>
      <c r="AA32" s="293"/>
      <c r="AB32" s="293"/>
      <c r="AC32" s="293"/>
      <c r="AD32" s="293"/>
      <c r="AE32" s="293"/>
      <c r="AF32" s="291"/>
      <c r="AG32" s="291"/>
      <c r="AH32" s="293"/>
      <c r="AI32" s="293"/>
      <c r="AJ32" s="293">
        <v>39.111915199999999</v>
      </c>
      <c r="AK32" s="293">
        <v>0</v>
      </c>
      <c r="AL32" s="293"/>
      <c r="AM32" s="293"/>
      <c r="AN32" s="293"/>
      <c r="AO32" s="293"/>
      <c r="AP32" s="293"/>
      <c r="AQ32" s="293"/>
      <c r="AR32" s="293">
        <v>-452.66422010000002</v>
      </c>
      <c r="AS32" s="293">
        <v>393.93133699999998</v>
      </c>
      <c r="AT32" s="293"/>
      <c r="AU32" s="293"/>
      <c r="AV32" s="293"/>
      <c r="AW32" s="293"/>
      <c r="AX32" s="293"/>
      <c r="AY32" s="293"/>
      <c r="AZ32" s="293"/>
      <c r="BA32" s="293"/>
      <c r="BB32" s="293"/>
      <c r="BC32" s="293"/>
      <c r="BD32" s="293">
        <v>0</v>
      </c>
      <c r="BE32" s="293">
        <v>-18.419652200000002</v>
      </c>
      <c r="BF32" s="293"/>
      <c r="BG32" s="293"/>
      <c r="BH32" s="293"/>
      <c r="BI32" s="293"/>
      <c r="BJ32" s="293"/>
      <c r="BK32" s="293"/>
      <c r="BL32" s="293"/>
      <c r="BM32" s="293"/>
      <c r="BN32" s="293"/>
      <c r="BO32" s="293"/>
      <c r="BP32" s="293"/>
      <c r="BQ32" s="293"/>
      <c r="BR32" s="293">
        <v>-525.36250070000006</v>
      </c>
      <c r="BS32" s="293">
        <v>375.51168480000001</v>
      </c>
      <c r="BT32" s="293"/>
      <c r="BU32" s="293"/>
      <c r="BV32" s="293"/>
      <c r="BW32" s="293"/>
      <c r="BX32" s="293"/>
      <c r="BY32" s="293"/>
      <c r="BZ32" s="293"/>
      <c r="CA32" s="293"/>
      <c r="CB32" s="293"/>
      <c r="CC32" s="293"/>
      <c r="CD32" s="293"/>
      <c r="CE32" s="293"/>
      <c r="CF32" s="293"/>
      <c r="CG32" s="293"/>
      <c r="CH32" s="293"/>
      <c r="CI32" s="293"/>
      <c r="CJ32" s="293"/>
      <c r="CK32" s="293"/>
      <c r="CL32" s="293"/>
      <c r="CM32" s="293"/>
      <c r="CN32" s="293"/>
      <c r="CO32" s="293"/>
      <c r="CP32" s="293"/>
      <c r="CQ32" s="293"/>
      <c r="CR32" s="293"/>
      <c r="CS32" s="293"/>
      <c r="CT32" s="293"/>
      <c r="CU32" s="293"/>
      <c r="CV32" s="293"/>
      <c r="CW32" s="293"/>
      <c r="CX32" s="293"/>
      <c r="CY32" s="293"/>
      <c r="CZ32" s="293"/>
      <c r="DA32" s="293"/>
      <c r="DB32" s="293"/>
      <c r="DC32" s="293"/>
      <c r="DD32" s="293"/>
      <c r="DE32" s="293"/>
      <c r="DF32" s="293"/>
      <c r="DG32" s="293"/>
      <c r="DH32" s="293"/>
      <c r="DI32" s="293"/>
      <c r="DJ32" s="293"/>
      <c r="DK32" s="293"/>
      <c r="DL32" s="293"/>
      <c r="DM32" s="293"/>
      <c r="DN32" s="293"/>
      <c r="DO32" s="293"/>
      <c r="DP32" s="293"/>
      <c r="DQ32" s="293"/>
      <c r="DR32" s="293"/>
      <c r="DS32" s="293"/>
      <c r="DT32" s="293"/>
      <c r="DU32" s="293"/>
      <c r="DV32" s="293"/>
      <c r="DW32" s="293"/>
      <c r="DX32" s="293"/>
      <c r="DY32" s="293"/>
      <c r="DZ32" s="293"/>
      <c r="EA32" s="293"/>
      <c r="EB32" s="293"/>
      <c r="EC32" s="293"/>
      <c r="ED32" s="293"/>
      <c r="EE32" s="293"/>
      <c r="EF32" s="293"/>
      <c r="EG32" s="293"/>
      <c r="EH32" s="293"/>
      <c r="EI32" s="293"/>
      <c r="EJ32" s="293"/>
      <c r="EK32" s="293"/>
      <c r="EL32" s="293"/>
      <c r="EM32" s="293"/>
      <c r="EN32" s="293"/>
      <c r="EO32" s="293"/>
      <c r="EP32" s="293"/>
      <c r="EQ32" s="293"/>
      <c r="ER32" s="293"/>
      <c r="ES32" s="293"/>
      <c r="ET32" s="293"/>
      <c r="EU32" s="293"/>
      <c r="EV32" s="293"/>
      <c r="EW32" s="293"/>
      <c r="EX32" s="293"/>
      <c r="FX32" s="232">
        <v>19.663371800000007</v>
      </c>
      <c r="FY32" s="232">
        <v>0</v>
      </c>
    </row>
    <row r="33" spans="1:181" x14ac:dyDescent="0.2">
      <c r="A33" s="292">
        <v>37926</v>
      </c>
      <c r="B33" s="293">
        <v>0.88690950000000002</v>
      </c>
      <c r="C33" s="293">
        <v>0</v>
      </c>
      <c r="D33" s="293">
        <v>93.094737199999997</v>
      </c>
      <c r="E33" s="293">
        <v>0</v>
      </c>
      <c r="F33" s="293"/>
      <c r="G33" s="293"/>
      <c r="H33" s="293">
        <v>0</v>
      </c>
      <c r="I33" s="293">
        <v>0</v>
      </c>
      <c r="J33" s="293">
        <v>0</v>
      </c>
      <c r="K33" s="293">
        <v>0</v>
      </c>
      <c r="L33" s="293"/>
      <c r="M33" s="293"/>
      <c r="N33" s="293"/>
      <c r="O33" s="293"/>
      <c r="P33" s="293">
        <v>10.5904179</v>
      </c>
      <c r="Q33" s="293">
        <v>0</v>
      </c>
      <c r="R33" s="293">
        <v>0</v>
      </c>
      <c r="S33" s="293">
        <v>0</v>
      </c>
      <c r="T33" s="293">
        <v>-174.09162480000001</v>
      </c>
      <c r="U33" s="293">
        <v>0</v>
      </c>
      <c r="V33" s="291"/>
      <c r="W33" s="291"/>
      <c r="X33" s="293"/>
      <c r="Y33" s="293"/>
      <c r="Z33" s="293"/>
      <c r="AA33" s="293"/>
      <c r="AB33" s="293"/>
      <c r="AC33" s="293"/>
      <c r="AD33" s="293"/>
      <c r="AE33" s="293"/>
      <c r="AF33" s="291"/>
      <c r="AG33" s="291"/>
      <c r="AH33" s="293"/>
      <c r="AI33" s="293"/>
      <c r="AJ33" s="293">
        <v>35.518949800000001</v>
      </c>
      <c r="AK33" s="293">
        <v>0</v>
      </c>
      <c r="AL33" s="293"/>
      <c r="AM33" s="293"/>
      <c r="AN33" s="293"/>
      <c r="AO33" s="293"/>
      <c r="AP33" s="293"/>
      <c r="AQ33" s="293"/>
      <c r="AR33" s="293">
        <v>-401.67583000000002</v>
      </c>
      <c r="AS33" s="293">
        <v>345.86095920000002</v>
      </c>
      <c r="AT33" s="293"/>
      <c r="AU33" s="293"/>
      <c r="AV33" s="293"/>
      <c r="AW33" s="293"/>
      <c r="AX33" s="293"/>
      <c r="AY33" s="293"/>
      <c r="AZ33" s="293"/>
      <c r="BA33" s="293"/>
      <c r="BB33" s="293"/>
      <c r="BC33" s="293"/>
      <c r="BD33" s="293">
        <v>0</v>
      </c>
      <c r="BE33" s="293">
        <v>-17.582181599999998</v>
      </c>
      <c r="BF33" s="293"/>
      <c r="BG33" s="293"/>
      <c r="BH33" s="293"/>
      <c r="BI33" s="293"/>
      <c r="BJ33" s="293"/>
      <c r="BK33" s="293"/>
      <c r="BL33" s="293"/>
      <c r="BM33" s="293"/>
      <c r="BN33" s="293"/>
      <c r="BO33" s="293"/>
      <c r="BP33" s="293"/>
      <c r="BQ33" s="293"/>
      <c r="BR33" s="293">
        <v>-435.67644040000005</v>
      </c>
      <c r="BS33" s="293">
        <v>328.27877760000001</v>
      </c>
      <c r="BT33" s="293"/>
      <c r="BU33" s="293"/>
      <c r="BV33" s="293"/>
      <c r="BW33" s="293"/>
      <c r="BX33" s="293"/>
      <c r="BY33" s="293"/>
      <c r="BZ33" s="293"/>
      <c r="CA33" s="293"/>
      <c r="CB33" s="293"/>
      <c r="CC33" s="293"/>
      <c r="CD33" s="293"/>
      <c r="CE33" s="293"/>
      <c r="CF33" s="293"/>
      <c r="CG33" s="293"/>
      <c r="CH33" s="293"/>
      <c r="CI33" s="293"/>
      <c r="CJ33" s="293"/>
      <c r="CK33" s="293"/>
      <c r="CL33" s="293"/>
      <c r="CM33" s="293"/>
      <c r="CN33" s="293"/>
      <c r="CO33" s="293"/>
      <c r="CP33" s="293"/>
      <c r="CQ33" s="293"/>
      <c r="CR33" s="293"/>
      <c r="CS33" s="293"/>
      <c r="CT33" s="293"/>
      <c r="CU33" s="293"/>
      <c r="CV33" s="293"/>
      <c r="CW33" s="293"/>
      <c r="CX33" s="293"/>
      <c r="CY33" s="293"/>
      <c r="CZ33" s="293"/>
      <c r="DA33" s="293"/>
      <c r="DB33" s="293"/>
      <c r="DC33" s="293"/>
      <c r="DD33" s="293"/>
      <c r="DE33" s="293"/>
      <c r="DF33" s="293"/>
      <c r="DG33" s="293"/>
      <c r="DH33" s="293"/>
      <c r="DI33" s="293"/>
      <c r="DJ33" s="293"/>
      <c r="DK33" s="293"/>
      <c r="DL33" s="293"/>
      <c r="DM33" s="293"/>
      <c r="DN33" s="293"/>
      <c r="DO33" s="293"/>
      <c r="DP33" s="293"/>
      <c r="DQ33" s="293"/>
      <c r="DR33" s="293"/>
      <c r="DS33" s="293"/>
      <c r="DT33" s="293"/>
      <c r="DU33" s="293"/>
      <c r="DV33" s="293"/>
      <c r="DW33" s="293"/>
      <c r="DX33" s="293"/>
      <c r="DY33" s="293"/>
      <c r="DZ33" s="293"/>
      <c r="EA33" s="293"/>
      <c r="EB33" s="293"/>
      <c r="EC33" s="293"/>
      <c r="ED33" s="293"/>
      <c r="EE33" s="293"/>
      <c r="EF33" s="293"/>
      <c r="EG33" s="293"/>
      <c r="EH33" s="293"/>
      <c r="EI33" s="293"/>
      <c r="EJ33" s="293"/>
      <c r="EK33" s="293"/>
      <c r="EL33" s="293"/>
      <c r="EM33" s="293"/>
      <c r="EN33" s="293"/>
      <c r="EO33" s="293"/>
      <c r="EP33" s="293"/>
      <c r="EQ33" s="293"/>
      <c r="ER33" s="293"/>
      <c r="ES33" s="293"/>
      <c r="ET33" s="293"/>
      <c r="EU33" s="293"/>
      <c r="EV33" s="293"/>
      <c r="EW33" s="293"/>
      <c r="EX33" s="293"/>
      <c r="FX33" s="232">
        <v>-348.54836290000003</v>
      </c>
      <c r="FY33" s="232">
        <v>0</v>
      </c>
    </row>
    <row r="34" spans="1:181" x14ac:dyDescent="0.2">
      <c r="A34" s="292">
        <v>37956</v>
      </c>
      <c r="B34" s="293">
        <v>0.88275809999999999</v>
      </c>
      <c r="C34" s="293">
        <v>0</v>
      </c>
      <c r="D34" s="293">
        <v>28.2637733</v>
      </c>
      <c r="E34" s="293">
        <v>0</v>
      </c>
      <c r="F34" s="293"/>
      <c r="G34" s="293"/>
      <c r="H34" s="293">
        <v>0</v>
      </c>
      <c r="I34" s="293">
        <v>0</v>
      </c>
      <c r="J34" s="293">
        <v>0</v>
      </c>
      <c r="K34" s="293">
        <v>0</v>
      </c>
      <c r="L34" s="293">
        <v>603</v>
      </c>
      <c r="M34" s="293">
        <v>0</v>
      </c>
      <c r="N34" s="293"/>
      <c r="O34" s="293"/>
      <c r="P34" s="293">
        <v>10.719279200000001</v>
      </c>
      <c r="Q34" s="293">
        <v>0</v>
      </c>
      <c r="R34" s="293">
        <v>463.44801840000002</v>
      </c>
      <c r="S34" s="293">
        <v>0</v>
      </c>
      <c r="T34" s="293">
        <v>-176.30768749999999</v>
      </c>
      <c r="U34" s="293">
        <v>0</v>
      </c>
      <c r="V34" s="291"/>
      <c r="W34" s="291"/>
      <c r="X34" s="293"/>
      <c r="Y34" s="293"/>
      <c r="Z34" s="293"/>
      <c r="AA34" s="293"/>
      <c r="AB34" s="293"/>
      <c r="AC34" s="293"/>
      <c r="AD34" s="293"/>
      <c r="AE34" s="293"/>
      <c r="AF34" s="291"/>
      <c r="AG34" s="291"/>
      <c r="AH34" s="293"/>
      <c r="AI34" s="293"/>
      <c r="AJ34" s="293">
        <v>84.409332500000005</v>
      </c>
      <c r="AK34" s="293">
        <v>0</v>
      </c>
      <c r="AL34" s="293"/>
      <c r="AM34" s="293"/>
      <c r="AN34" s="293"/>
      <c r="AO34" s="293"/>
      <c r="AP34" s="293"/>
      <c r="AQ34" s="293"/>
      <c r="AR34" s="293">
        <v>-441.65809719999999</v>
      </c>
      <c r="AS34" s="293">
        <v>391.45341480000002</v>
      </c>
      <c r="AT34" s="293"/>
      <c r="AU34" s="293"/>
      <c r="AV34" s="293"/>
      <c r="AW34" s="293"/>
      <c r="AX34" s="293"/>
      <c r="AY34" s="293"/>
      <c r="AZ34" s="293"/>
      <c r="BA34" s="293"/>
      <c r="BB34" s="293"/>
      <c r="BC34" s="293"/>
      <c r="BD34" s="293">
        <v>0</v>
      </c>
      <c r="BE34" s="293">
        <v>-18.419400199999998</v>
      </c>
      <c r="BF34" s="293"/>
      <c r="BG34" s="293"/>
      <c r="BH34" s="293"/>
      <c r="BI34" s="293"/>
      <c r="BJ34" s="293"/>
      <c r="BK34" s="293"/>
      <c r="BL34" s="293"/>
      <c r="BM34" s="293"/>
      <c r="BN34" s="293"/>
      <c r="BO34" s="293"/>
      <c r="BP34" s="293"/>
      <c r="BQ34" s="293"/>
      <c r="BR34" s="293">
        <v>572.75737679999997</v>
      </c>
      <c r="BS34" s="293">
        <v>373.03401460000003</v>
      </c>
      <c r="BT34" s="293"/>
      <c r="BU34" s="293"/>
      <c r="BV34" s="293"/>
      <c r="BW34" s="293"/>
      <c r="BX34" s="293"/>
      <c r="BY34" s="293"/>
      <c r="BZ34" s="293"/>
      <c r="CA34" s="293"/>
      <c r="CB34" s="293"/>
      <c r="CC34" s="293"/>
      <c r="CD34" s="293"/>
      <c r="CE34" s="293"/>
      <c r="CF34" s="293"/>
      <c r="CG34" s="293"/>
      <c r="CH34" s="293"/>
      <c r="CI34" s="293"/>
      <c r="CJ34" s="293"/>
      <c r="CK34" s="293"/>
      <c r="CL34" s="293"/>
      <c r="CM34" s="293"/>
      <c r="CN34" s="293"/>
      <c r="CO34" s="293"/>
      <c r="CP34" s="293"/>
      <c r="CQ34" s="293"/>
      <c r="CR34" s="293"/>
      <c r="CS34" s="293"/>
      <c r="CT34" s="293"/>
      <c r="CU34" s="293"/>
      <c r="CV34" s="293"/>
      <c r="CW34" s="293"/>
      <c r="CX34" s="293"/>
      <c r="CY34" s="293"/>
      <c r="CZ34" s="293"/>
      <c r="DA34" s="293"/>
      <c r="DB34" s="293"/>
      <c r="DC34" s="293"/>
      <c r="DD34" s="293"/>
      <c r="DE34" s="293"/>
      <c r="DF34" s="293"/>
      <c r="DG34" s="293"/>
      <c r="DH34" s="293"/>
      <c r="DI34" s="293"/>
      <c r="DJ34" s="293"/>
      <c r="DK34" s="293"/>
      <c r="DL34" s="293"/>
      <c r="DM34" s="293"/>
      <c r="DN34" s="293"/>
      <c r="DO34" s="293"/>
      <c r="DP34" s="293"/>
      <c r="DQ34" s="293"/>
      <c r="DR34" s="293"/>
      <c r="DS34" s="293"/>
      <c r="DT34" s="293"/>
      <c r="DU34" s="293"/>
      <c r="DV34" s="293"/>
      <c r="DW34" s="293"/>
      <c r="DX34" s="293"/>
      <c r="DY34" s="293"/>
      <c r="DZ34" s="293"/>
      <c r="EA34" s="293"/>
      <c r="EB34" s="293"/>
      <c r="EC34" s="293"/>
      <c r="ED34" s="293"/>
      <c r="EE34" s="293"/>
      <c r="EF34" s="293"/>
      <c r="EG34" s="293"/>
      <c r="EH34" s="293"/>
      <c r="EI34" s="293"/>
      <c r="EJ34" s="293"/>
      <c r="EK34" s="293"/>
      <c r="EL34" s="293"/>
      <c r="EM34" s="293"/>
      <c r="EN34" s="293"/>
      <c r="EO34" s="293"/>
      <c r="EP34" s="293"/>
      <c r="EQ34" s="293"/>
      <c r="ER34" s="293"/>
      <c r="ES34" s="293"/>
      <c r="ET34" s="293"/>
      <c r="EU34" s="293"/>
      <c r="EV34" s="293"/>
      <c r="EW34" s="293"/>
      <c r="EX34" s="293"/>
      <c r="FX34" s="232">
        <v>204.1366438</v>
      </c>
      <c r="FY34" s="232">
        <v>0</v>
      </c>
    </row>
    <row r="35" spans="1:181" x14ac:dyDescent="0.2">
      <c r="A35" s="292">
        <v>37987</v>
      </c>
      <c r="B35" s="293">
        <v>0.87845620000000002</v>
      </c>
      <c r="C35" s="293">
        <v>0</v>
      </c>
      <c r="D35" s="293">
        <v>33.799274500000003</v>
      </c>
      <c r="E35" s="293">
        <v>0</v>
      </c>
      <c r="F35" s="293"/>
      <c r="G35" s="293"/>
      <c r="H35" s="293">
        <v>0</v>
      </c>
      <c r="I35" s="293">
        <v>0</v>
      </c>
      <c r="J35" s="293">
        <v>0</v>
      </c>
      <c r="K35" s="293">
        <v>0</v>
      </c>
      <c r="L35" s="293"/>
      <c r="M35" s="293"/>
      <c r="N35" s="293"/>
      <c r="O35" s="293"/>
      <c r="P35" s="293">
        <v>0.53480640000000002</v>
      </c>
      <c r="Q35" s="293">
        <v>0</v>
      </c>
      <c r="R35" s="293">
        <v>0</v>
      </c>
      <c r="S35" s="293">
        <v>0</v>
      </c>
      <c r="T35" s="293">
        <v>-162.93382020000001</v>
      </c>
      <c r="U35" s="293">
        <v>0</v>
      </c>
      <c r="V35" s="291"/>
      <c r="W35" s="291"/>
      <c r="X35" s="293"/>
      <c r="Y35" s="293"/>
      <c r="Z35" s="293"/>
      <c r="AA35" s="293"/>
      <c r="AB35" s="293"/>
      <c r="AC35" s="293"/>
      <c r="AD35" s="293"/>
      <c r="AE35" s="293"/>
      <c r="AF35" s="291"/>
      <c r="AG35" s="291"/>
      <c r="AH35" s="293"/>
      <c r="AI35" s="293"/>
      <c r="AJ35" s="293">
        <v>37.932617999999998</v>
      </c>
      <c r="AK35" s="293">
        <v>0</v>
      </c>
      <c r="AL35" s="293"/>
      <c r="AM35" s="293"/>
      <c r="AN35" s="293"/>
      <c r="AO35" s="293"/>
      <c r="AP35" s="293"/>
      <c r="AQ35" s="293"/>
      <c r="AR35" s="293">
        <v>-416.36204670000001</v>
      </c>
      <c r="AS35" s="293">
        <v>361.81333649999999</v>
      </c>
      <c r="AT35" s="293"/>
      <c r="AU35" s="293"/>
      <c r="AV35" s="293"/>
      <c r="AW35" s="293"/>
      <c r="AX35" s="293"/>
      <c r="AY35" s="293"/>
      <c r="AZ35" s="293"/>
      <c r="BA35" s="293"/>
      <c r="BB35" s="293"/>
      <c r="BC35" s="293"/>
      <c r="BD35" s="293">
        <v>0</v>
      </c>
      <c r="BE35" s="293">
        <v>-17.582242000000001</v>
      </c>
      <c r="BF35" s="293"/>
      <c r="BG35" s="293"/>
      <c r="BH35" s="293"/>
      <c r="BI35" s="293"/>
      <c r="BJ35" s="293"/>
      <c r="BK35" s="293"/>
      <c r="BL35" s="293"/>
      <c r="BM35" s="293"/>
      <c r="BN35" s="293"/>
      <c r="BO35" s="293"/>
      <c r="BP35" s="293"/>
      <c r="BQ35" s="293"/>
      <c r="BR35" s="293">
        <v>-506.15071180000001</v>
      </c>
      <c r="BS35" s="293">
        <v>344.23109449999998</v>
      </c>
      <c r="BT35" s="293"/>
      <c r="BU35" s="293"/>
      <c r="BV35" s="293"/>
      <c r="BW35" s="293"/>
      <c r="BX35" s="293"/>
      <c r="BY35" s="293"/>
      <c r="BZ35" s="293"/>
      <c r="CA35" s="293"/>
      <c r="CB35" s="293"/>
      <c r="CC35" s="293"/>
      <c r="CD35" s="293"/>
      <c r="CE35" s="293"/>
      <c r="CF35" s="293"/>
      <c r="CG35" s="293"/>
      <c r="CH35" s="293"/>
      <c r="CI35" s="293"/>
      <c r="CJ35" s="293"/>
      <c r="CK35" s="293"/>
      <c r="CL35" s="293"/>
      <c r="CM35" s="293"/>
      <c r="CN35" s="293"/>
      <c r="CO35" s="293"/>
      <c r="CP35" s="293"/>
      <c r="CQ35" s="293"/>
      <c r="CR35" s="293"/>
      <c r="CS35" s="293"/>
      <c r="CT35" s="293"/>
      <c r="CU35" s="293"/>
      <c r="CV35" s="293"/>
      <c r="CW35" s="293"/>
      <c r="CX35" s="293"/>
      <c r="CY35" s="293"/>
      <c r="CZ35" s="293"/>
      <c r="DA35" s="293"/>
      <c r="DB35" s="293"/>
      <c r="DC35" s="293"/>
      <c r="DD35" s="293"/>
      <c r="DE35" s="293"/>
      <c r="DF35" s="293"/>
      <c r="DG35" s="293"/>
      <c r="DH35" s="293"/>
      <c r="DI35" s="293"/>
      <c r="DJ35" s="293"/>
      <c r="DK35" s="293"/>
      <c r="DL35" s="293"/>
      <c r="DM35" s="293"/>
      <c r="DN35" s="293"/>
      <c r="DO35" s="293"/>
      <c r="DP35" s="293"/>
      <c r="DQ35" s="293"/>
      <c r="DR35" s="293"/>
      <c r="DS35" s="293"/>
      <c r="DT35" s="293"/>
      <c r="DU35" s="293"/>
      <c r="DV35" s="293"/>
      <c r="DW35" s="293"/>
      <c r="DX35" s="293"/>
      <c r="DY35" s="293"/>
      <c r="DZ35" s="293"/>
      <c r="EA35" s="293"/>
      <c r="EB35" s="293"/>
      <c r="EC35" s="293"/>
      <c r="ED35" s="293"/>
      <c r="EE35" s="293"/>
      <c r="EF35" s="293"/>
      <c r="EG35" s="293"/>
      <c r="EH35" s="293"/>
      <c r="EI35" s="293"/>
      <c r="EJ35" s="293"/>
      <c r="EK35" s="293"/>
      <c r="EL35" s="293"/>
      <c r="EM35" s="293"/>
      <c r="EN35" s="293"/>
      <c r="EO35" s="293"/>
      <c r="EP35" s="293"/>
      <c r="EQ35" s="293"/>
      <c r="ER35" s="293"/>
      <c r="ES35" s="293"/>
      <c r="ET35" s="293"/>
      <c r="EU35" s="293"/>
      <c r="EV35" s="293"/>
      <c r="EW35" s="293"/>
      <c r="EX35" s="293"/>
      <c r="FX35" s="232">
        <v>205.86348600000002</v>
      </c>
      <c r="FY35" s="232">
        <v>0</v>
      </c>
    </row>
    <row r="36" spans="1:181" x14ac:dyDescent="0.2">
      <c r="A36" s="292">
        <v>38018</v>
      </c>
      <c r="B36" s="293">
        <v>0.87414389999999997</v>
      </c>
      <c r="C36" s="293">
        <v>0</v>
      </c>
      <c r="D36" s="293">
        <v>46.523175100000003</v>
      </c>
      <c r="E36" s="293">
        <v>0</v>
      </c>
      <c r="F36" s="293"/>
      <c r="G36" s="293"/>
      <c r="H36" s="293"/>
      <c r="I36" s="293"/>
      <c r="J36" s="293"/>
      <c r="K36" s="293"/>
      <c r="L36" s="293"/>
      <c r="M36" s="293"/>
      <c r="N36" s="293"/>
      <c r="O36" s="293"/>
      <c r="P36" s="293"/>
      <c r="Q36" s="293"/>
      <c r="R36" s="293">
        <v>0</v>
      </c>
      <c r="S36" s="293">
        <v>0</v>
      </c>
      <c r="T36" s="293">
        <v>-47.127647400000001</v>
      </c>
      <c r="U36" s="293">
        <v>0</v>
      </c>
      <c r="V36" s="291"/>
      <c r="W36" s="291"/>
      <c r="X36" s="293"/>
      <c r="Y36" s="293"/>
      <c r="Z36" s="293"/>
      <c r="AA36" s="293"/>
      <c r="AB36" s="293"/>
      <c r="AC36" s="293"/>
      <c r="AD36" s="293"/>
      <c r="AE36" s="293"/>
      <c r="AF36" s="291"/>
      <c r="AG36" s="291"/>
      <c r="AH36" s="293"/>
      <c r="AI36" s="293"/>
      <c r="AJ36" s="293">
        <v>11.747619500000001</v>
      </c>
      <c r="AK36" s="293">
        <v>0</v>
      </c>
      <c r="AL36" s="293"/>
      <c r="AM36" s="293"/>
      <c r="AN36" s="293"/>
      <c r="AO36" s="293"/>
      <c r="AP36" s="293"/>
      <c r="AQ36" s="293"/>
      <c r="AR36" s="293">
        <v>-349.70309090000001</v>
      </c>
      <c r="AS36" s="293">
        <v>337.56440320000002</v>
      </c>
      <c r="AT36" s="293"/>
      <c r="AU36" s="293"/>
      <c r="AV36" s="293"/>
      <c r="AW36" s="293"/>
      <c r="AX36" s="293"/>
      <c r="AY36" s="293"/>
      <c r="AZ36" s="293"/>
      <c r="BA36" s="293"/>
      <c r="BB36" s="293"/>
      <c r="BC36" s="293"/>
      <c r="BD36" s="293">
        <v>0</v>
      </c>
      <c r="BE36" s="293">
        <v>-5.8608392</v>
      </c>
      <c r="BF36" s="293"/>
      <c r="BG36" s="293"/>
      <c r="BH36" s="293"/>
      <c r="BI36" s="293"/>
      <c r="BJ36" s="293"/>
      <c r="BK36" s="293"/>
      <c r="BL36" s="293"/>
      <c r="BM36" s="293"/>
      <c r="BN36" s="293"/>
      <c r="BO36" s="293"/>
      <c r="BP36" s="293"/>
      <c r="BQ36" s="293"/>
      <c r="BR36" s="293">
        <v>-337.68579979999998</v>
      </c>
      <c r="BS36" s="293">
        <v>331.70356400000003</v>
      </c>
      <c r="BT36" s="293"/>
      <c r="BU36" s="293"/>
      <c r="BV36" s="293"/>
      <c r="BW36" s="293"/>
      <c r="BX36" s="293"/>
      <c r="BY36" s="293"/>
      <c r="BZ36" s="293"/>
      <c r="CA36" s="293"/>
      <c r="CB36" s="293"/>
      <c r="CC36" s="293"/>
      <c r="CD36" s="293"/>
      <c r="CE36" s="293"/>
      <c r="CF36" s="293"/>
      <c r="CG36" s="293"/>
      <c r="CH36" s="293"/>
      <c r="CI36" s="293"/>
      <c r="CJ36" s="293"/>
      <c r="CK36" s="293"/>
      <c r="CL36" s="293"/>
      <c r="CM36" s="293"/>
      <c r="CN36" s="293"/>
      <c r="CO36" s="293"/>
      <c r="CP36" s="293"/>
      <c r="CQ36" s="293"/>
      <c r="CR36" s="293"/>
      <c r="CS36" s="293"/>
      <c r="CT36" s="293"/>
      <c r="CU36" s="293"/>
      <c r="CV36" s="293"/>
      <c r="CW36" s="293"/>
      <c r="CX36" s="293"/>
      <c r="CY36" s="293"/>
      <c r="CZ36" s="293"/>
      <c r="DA36" s="293"/>
      <c r="DB36" s="293"/>
      <c r="DC36" s="293"/>
      <c r="DD36" s="293"/>
      <c r="DE36" s="293"/>
      <c r="DF36" s="293"/>
      <c r="DG36" s="293"/>
      <c r="DH36" s="293"/>
      <c r="DI36" s="293"/>
      <c r="DJ36" s="293"/>
      <c r="DK36" s="293"/>
      <c r="DL36" s="293"/>
      <c r="DM36" s="293"/>
      <c r="DN36" s="293"/>
      <c r="DO36" s="293"/>
      <c r="DP36" s="293"/>
      <c r="DQ36" s="293"/>
      <c r="DR36" s="293"/>
      <c r="DS36" s="293"/>
      <c r="DT36" s="293"/>
      <c r="DU36" s="293"/>
      <c r="DV36" s="293"/>
      <c r="DW36" s="293"/>
      <c r="DX36" s="293"/>
      <c r="DY36" s="293"/>
      <c r="DZ36" s="293"/>
      <c r="EA36" s="293"/>
      <c r="EB36" s="293"/>
      <c r="EC36" s="293"/>
      <c r="ED36" s="293"/>
      <c r="EE36" s="293"/>
      <c r="EF36" s="293"/>
      <c r="EG36" s="293"/>
      <c r="EH36" s="293"/>
      <c r="EI36" s="293"/>
      <c r="EJ36" s="293"/>
      <c r="EK36" s="293"/>
      <c r="EL36" s="293"/>
      <c r="EM36" s="293"/>
      <c r="EN36" s="293"/>
      <c r="EO36" s="293"/>
      <c r="EP36" s="293"/>
      <c r="EQ36" s="293"/>
      <c r="ER36" s="293"/>
      <c r="ES36" s="293"/>
      <c r="ET36" s="293"/>
      <c r="EU36" s="293"/>
      <c r="EV36" s="293"/>
      <c r="EW36" s="293"/>
      <c r="EX36" s="293"/>
      <c r="FX36" s="232">
        <v>220.37545340000003</v>
      </c>
      <c r="FY36" s="232">
        <v>0</v>
      </c>
    </row>
    <row r="37" spans="1:181" x14ac:dyDescent="0.2">
      <c r="A37" s="292">
        <v>38047</v>
      </c>
      <c r="B37" s="293">
        <v>0.87009060000000005</v>
      </c>
      <c r="C37" s="293">
        <v>0</v>
      </c>
      <c r="D37" s="293">
        <v>54.570313800000001</v>
      </c>
      <c r="E37" s="293">
        <v>0</v>
      </c>
      <c r="F37" s="293"/>
      <c r="G37" s="293"/>
      <c r="H37" s="293"/>
      <c r="I37" s="293"/>
      <c r="J37" s="293"/>
      <c r="K37" s="293"/>
      <c r="L37" s="293"/>
      <c r="M37" s="293"/>
      <c r="N37" s="293"/>
      <c r="O37" s="293"/>
      <c r="P37" s="293"/>
      <c r="Q37" s="293"/>
      <c r="R37" s="293">
        <v>0</v>
      </c>
      <c r="S37" s="293">
        <v>0</v>
      </c>
      <c r="T37" s="293">
        <v>16.099153900000001</v>
      </c>
      <c r="U37" s="293">
        <v>0</v>
      </c>
      <c r="V37" s="291"/>
      <c r="W37" s="291"/>
      <c r="X37" s="293"/>
      <c r="Y37" s="293"/>
      <c r="Z37" s="293"/>
      <c r="AA37" s="293"/>
      <c r="AB37" s="293"/>
      <c r="AC37" s="293"/>
      <c r="AD37" s="293"/>
      <c r="AE37" s="293"/>
      <c r="AF37" s="291"/>
      <c r="AG37" s="291"/>
      <c r="AH37" s="293"/>
      <c r="AI37" s="293"/>
      <c r="AJ37" s="293"/>
      <c r="AK37" s="293"/>
      <c r="AL37" s="293"/>
      <c r="AM37" s="293"/>
      <c r="AN37" s="293"/>
      <c r="AO37" s="293"/>
      <c r="AP37" s="293"/>
      <c r="AQ37" s="293"/>
      <c r="AR37" s="293">
        <v>-388.0765222</v>
      </c>
      <c r="AS37" s="293">
        <v>406.651006</v>
      </c>
      <c r="AT37" s="293"/>
      <c r="AU37" s="293"/>
      <c r="AV37" s="293"/>
      <c r="AW37" s="293"/>
      <c r="AX37" s="293"/>
      <c r="AY37" s="293"/>
      <c r="AZ37" s="293"/>
      <c r="BA37" s="293"/>
      <c r="BB37" s="293"/>
      <c r="BC37" s="293"/>
      <c r="BD37" s="293"/>
      <c r="BE37" s="293"/>
      <c r="BF37" s="293"/>
      <c r="BG37" s="293"/>
      <c r="BH37" s="293"/>
      <c r="BI37" s="293"/>
      <c r="BJ37" s="293"/>
      <c r="BK37" s="293"/>
      <c r="BL37" s="293"/>
      <c r="BM37" s="293"/>
      <c r="BN37" s="293"/>
      <c r="BO37" s="293"/>
      <c r="BP37" s="293"/>
      <c r="BQ37" s="293"/>
      <c r="BR37" s="293">
        <v>-316.53696389999999</v>
      </c>
      <c r="BS37" s="293">
        <v>406.651006</v>
      </c>
      <c r="BT37" s="293"/>
      <c r="BU37" s="293"/>
      <c r="BV37" s="293"/>
      <c r="BW37" s="293"/>
      <c r="BX37" s="293"/>
      <c r="BY37" s="293"/>
      <c r="BZ37" s="293"/>
      <c r="CA37" s="293"/>
      <c r="CB37" s="293"/>
      <c r="CC37" s="293"/>
      <c r="CD37" s="293"/>
      <c r="CE37" s="293"/>
      <c r="CF37" s="293"/>
      <c r="CG37" s="293"/>
      <c r="CH37" s="293"/>
      <c r="CI37" s="293"/>
      <c r="CJ37" s="293"/>
      <c r="CK37" s="293"/>
      <c r="CL37" s="293"/>
      <c r="CM37" s="293"/>
      <c r="CN37" s="293"/>
      <c r="CO37" s="293"/>
      <c r="CP37" s="293"/>
      <c r="CQ37" s="293"/>
      <c r="CR37" s="293"/>
      <c r="CS37" s="293"/>
      <c r="CT37" s="293"/>
      <c r="CU37" s="293"/>
      <c r="CV37" s="293"/>
      <c r="CW37" s="293"/>
      <c r="CX37" s="293"/>
      <c r="CY37" s="293"/>
      <c r="CZ37" s="293"/>
      <c r="DA37" s="293"/>
      <c r="DB37" s="293"/>
      <c r="DC37" s="293"/>
      <c r="DD37" s="293"/>
      <c r="DE37" s="293"/>
      <c r="DF37" s="293"/>
      <c r="DG37" s="293"/>
      <c r="DH37" s="293"/>
      <c r="DI37" s="293"/>
      <c r="DJ37" s="293"/>
      <c r="DK37" s="293"/>
      <c r="DL37" s="293"/>
      <c r="DM37" s="293"/>
      <c r="DN37" s="293"/>
      <c r="DO37" s="293"/>
      <c r="DP37" s="293"/>
      <c r="DQ37" s="293"/>
      <c r="DR37" s="293"/>
      <c r="DS37" s="293"/>
      <c r="DT37" s="293"/>
      <c r="DU37" s="293"/>
      <c r="DV37" s="293"/>
      <c r="DW37" s="293"/>
      <c r="DX37" s="293"/>
      <c r="DY37" s="293"/>
      <c r="DZ37" s="293"/>
      <c r="EA37" s="293"/>
      <c r="EB37" s="293"/>
      <c r="EC37" s="293"/>
      <c r="ED37" s="293"/>
      <c r="EE37" s="293"/>
      <c r="EF37" s="293"/>
      <c r="EG37" s="293"/>
      <c r="EH37" s="293"/>
      <c r="EI37" s="293"/>
      <c r="EJ37" s="293"/>
      <c r="EK37" s="293"/>
      <c r="EL37" s="293"/>
      <c r="EM37" s="293"/>
      <c r="EN37" s="293"/>
      <c r="EO37" s="293"/>
      <c r="EP37" s="293"/>
      <c r="EQ37" s="293"/>
      <c r="ER37" s="293"/>
      <c r="ES37" s="293"/>
      <c r="ET37" s="293"/>
      <c r="EU37" s="293"/>
      <c r="EV37" s="293"/>
      <c r="EW37" s="293"/>
      <c r="EX37" s="293"/>
      <c r="FX37" s="232">
        <v>243.68398160000001</v>
      </c>
      <c r="FY37" s="232">
        <v>0</v>
      </c>
    </row>
    <row r="38" spans="1:181" x14ac:dyDescent="0.2">
      <c r="A38" s="292">
        <v>38078</v>
      </c>
      <c r="B38" s="293">
        <v>0.86579729999999999</v>
      </c>
      <c r="C38" s="293">
        <v>0</v>
      </c>
      <c r="D38" s="293">
        <v>106.3311367</v>
      </c>
      <c r="E38" s="293">
        <v>0</v>
      </c>
      <c r="F38" s="293"/>
      <c r="G38" s="293"/>
      <c r="H38" s="293"/>
      <c r="I38" s="293"/>
      <c r="J38" s="293"/>
      <c r="K38" s="293"/>
      <c r="L38" s="293"/>
      <c r="M38" s="293"/>
      <c r="N38" s="293"/>
      <c r="O38" s="293"/>
      <c r="P38" s="293"/>
      <c r="Q38" s="293"/>
      <c r="R38" s="293">
        <v>0</v>
      </c>
      <c r="S38" s="293">
        <v>0</v>
      </c>
      <c r="T38" s="293">
        <v>14.6254548</v>
      </c>
      <c r="U38" s="293">
        <v>0</v>
      </c>
      <c r="V38" s="293"/>
      <c r="W38" s="293"/>
      <c r="X38" s="293"/>
      <c r="Y38" s="293"/>
      <c r="Z38" s="293"/>
      <c r="AA38" s="293"/>
      <c r="AB38" s="293"/>
      <c r="AC38" s="293"/>
      <c r="AD38" s="293"/>
      <c r="AE38" s="293"/>
      <c r="AF38" s="293"/>
      <c r="AG38" s="293"/>
      <c r="AH38" s="293"/>
      <c r="AI38" s="293"/>
      <c r="AJ38" s="293"/>
      <c r="AK38" s="293"/>
      <c r="AL38" s="293"/>
      <c r="AM38" s="293"/>
      <c r="AN38" s="293"/>
      <c r="AO38" s="293"/>
      <c r="AP38" s="293"/>
      <c r="AQ38" s="293"/>
      <c r="AR38" s="293">
        <v>-329.14405720000002</v>
      </c>
      <c r="AS38" s="293">
        <v>330.88790710000001</v>
      </c>
      <c r="AT38" s="293"/>
      <c r="AU38" s="293"/>
      <c r="AV38" s="293"/>
      <c r="AW38" s="293"/>
      <c r="AX38" s="293"/>
      <c r="AY38" s="293"/>
      <c r="AZ38" s="293"/>
      <c r="BA38" s="293"/>
      <c r="BB38" s="293"/>
      <c r="BC38" s="293"/>
      <c r="BD38" s="293"/>
      <c r="BE38" s="293"/>
      <c r="BF38" s="293"/>
      <c r="BG38" s="293"/>
      <c r="BH38" s="293"/>
      <c r="BI38" s="293"/>
      <c r="BJ38" s="293"/>
      <c r="BK38" s="293"/>
      <c r="BL38" s="293"/>
      <c r="BM38" s="293"/>
      <c r="BN38" s="293"/>
      <c r="BO38" s="293"/>
      <c r="BP38" s="293"/>
      <c r="BQ38" s="293"/>
      <c r="BR38" s="293">
        <v>-207.32166840000002</v>
      </c>
      <c r="BS38" s="293">
        <v>330.88790710000001</v>
      </c>
      <c r="BT38" s="293"/>
      <c r="BU38" s="293"/>
      <c r="BV38" s="293"/>
      <c r="BW38" s="293"/>
      <c r="BX38" s="293"/>
      <c r="BY38" s="293"/>
      <c r="BZ38" s="293"/>
      <c r="CA38" s="293"/>
      <c r="CB38" s="293"/>
      <c r="CC38" s="293"/>
      <c r="CD38" s="293"/>
      <c r="CE38" s="293"/>
      <c r="CF38" s="293"/>
      <c r="CG38" s="293"/>
      <c r="CH38" s="293"/>
      <c r="CI38" s="293"/>
      <c r="CJ38" s="293"/>
      <c r="CK38" s="293"/>
      <c r="CL38" s="293"/>
      <c r="CM38" s="293"/>
      <c r="CN38" s="293"/>
      <c r="CO38" s="293"/>
      <c r="CP38" s="293"/>
      <c r="CQ38" s="293"/>
      <c r="CR38" s="293"/>
      <c r="CS38" s="293"/>
      <c r="CT38" s="293"/>
      <c r="CU38" s="293"/>
      <c r="CV38" s="293"/>
      <c r="CW38" s="293"/>
      <c r="CX38" s="293"/>
      <c r="CY38" s="293"/>
      <c r="CZ38" s="293"/>
      <c r="DA38" s="293"/>
      <c r="DB38" s="293"/>
      <c r="DC38" s="293"/>
      <c r="DD38" s="293"/>
      <c r="DE38" s="293"/>
      <c r="DF38" s="293"/>
      <c r="DG38" s="293"/>
      <c r="DH38" s="293"/>
      <c r="DI38" s="293"/>
      <c r="DJ38" s="293"/>
      <c r="DK38" s="293"/>
      <c r="DL38" s="293"/>
      <c r="DM38" s="293"/>
      <c r="DN38" s="293"/>
      <c r="DO38" s="293"/>
      <c r="DP38" s="293"/>
      <c r="DQ38" s="293"/>
      <c r="DR38" s="293"/>
      <c r="DS38" s="293"/>
      <c r="DT38" s="293"/>
      <c r="DU38" s="293"/>
      <c r="DV38" s="293"/>
      <c r="DW38" s="293"/>
      <c r="DX38" s="293"/>
      <c r="DY38" s="293"/>
      <c r="DZ38" s="293"/>
      <c r="EA38" s="293"/>
      <c r="EB38" s="293"/>
      <c r="EC38" s="293"/>
      <c r="ED38" s="293"/>
      <c r="EE38" s="293"/>
      <c r="EF38" s="293"/>
      <c r="EG38" s="293"/>
      <c r="EH38" s="293"/>
      <c r="EI38" s="293"/>
      <c r="EJ38" s="293"/>
      <c r="EK38" s="293"/>
      <c r="EL38" s="293"/>
      <c r="EM38" s="293"/>
      <c r="EN38" s="293"/>
      <c r="EO38" s="293"/>
      <c r="EP38" s="293"/>
      <c r="EQ38" s="293"/>
      <c r="ER38" s="293"/>
      <c r="ES38" s="293"/>
      <c r="ET38" s="293"/>
      <c r="EU38" s="293"/>
      <c r="EV38" s="293"/>
      <c r="EW38" s="293"/>
      <c r="EX38" s="293"/>
      <c r="FX38" s="232">
        <v>242.24687620000003</v>
      </c>
      <c r="FY38" s="232">
        <v>0</v>
      </c>
    </row>
    <row r="39" spans="1:181" x14ac:dyDescent="0.2">
      <c r="A39" s="292">
        <v>38108</v>
      </c>
      <c r="B39" s="293">
        <v>0.86168869999999997</v>
      </c>
      <c r="C39" s="293">
        <v>0</v>
      </c>
      <c r="D39" s="293">
        <v>104.32605169999999</v>
      </c>
      <c r="E39" s="293">
        <v>0</v>
      </c>
      <c r="F39" s="293"/>
      <c r="G39" s="293"/>
      <c r="H39" s="293"/>
      <c r="I39" s="293"/>
      <c r="J39" s="293"/>
      <c r="K39" s="293"/>
      <c r="L39" s="293"/>
      <c r="M39" s="293"/>
      <c r="N39" s="293"/>
      <c r="O39" s="293"/>
      <c r="P39" s="293"/>
      <c r="Q39" s="293"/>
      <c r="R39" s="293">
        <v>0</v>
      </c>
      <c r="S39" s="293">
        <v>0</v>
      </c>
      <c r="T39" s="293">
        <v>4.5886129000000002</v>
      </c>
      <c r="U39" s="293">
        <v>0</v>
      </c>
      <c r="V39" s="293"/>
      <c r="W39" s="293"/>
      <c r="X39" s="293"/>
      <c r="Y39" s="293"/>
      <c r="Z39" s="293"/>
      <c r="AA39" s="293"/>
      <c r="AB39" s="293"/>
      <c r="AC39" s="293"/>
      <c r="AD39" s="293"/>
      <c r="AE39" s="293"/>
      <c r="AF39" s="293"/>
      <c r="AG39" s="293"/>
      <c r="AH39" s="293"/>
      <c r="AI39" s="293"/>
      <c r="AJ39" s="293"/>
      <c r="AK39" s="293"/>
      <c r="AL39" s="293"/>
      <c r="AM39" s="293"/>
      <c r="AN39" s="293"/>
      <c r="AO39" s="293"/>
      <c r="AP39" s="293"/>
      <c r="AQ39" s="293"/>
      <c r="AR39" s="293">
        <v>-316.66589320000003</v>
      </c>
      <c r="AS39" s="293">
        <v>327.94356340000002</v>
      </c>
      <c r="AT39" s="293"/>
      <c r="AU39" s="293"/>
      <c r="AV39" s="293"/>
      <c r="AW39" s="293"/>
      <c r="AX39" s="293"/>
      <c r="AY39" s="293"/>
      <c r="AZ39" s="293"/>
      <c r="BA39" s="293"/>
      <c r="BB39" s="293"/>
      <c r="BC39" s="293"/>
      <c r="BD39" s="293"/>
      <c r="BE39" s="293"/>
      <c r="BF39" s="293"/>
      <c r="BG39" s="293"/>
      <c r="BH39" s="293"/>
      <c r="BI39" s="293"/>
      <c r="BJ39" s="293"/>
      <c r="BK39" s="293"/>
      <c r="BL39" s="293"/>
      <c r="BM39" s="293"/>
      <c r="BN39" s="293"/>
      <c r="BO39" s="293"/>
      <c r="BP39" s="293"/>
      <c r="BQ39" s="293"/>
      <c r="BR39" s="293">
        <v>-206.88953990000005</v>
      </c>
      <c r="BS39" s="293">
        <v>327.94356340000002</v>
      </c>
      <c r="BT39" s="293"/>
      <c r="BU39" s="293"/>
      <c r="BV39" s="293"/>
      <c r="BW39" s="293"/>
      <c r="BX39" s="293"/>
      <c r="BY39" s="293"/>
      <c r="BZ39" s="293"/>
      <c r="CA39" s="293"/>
      <c r="CB39" s="293"/>
      <c r="CC39" s="293"/>
      <c r="CD39" s="293"/>
      <c r="CE39" s="293"/>
      <c r="CF39" s="293"/>
      <c r="CG39" s="293"/>
      <c r="CH39" s="293"/>
      <c r="CI39" s="293"/>
      <c r="CJ39" s="293"/>
      <c r="CK39" s="293"/>
      <c r="CL39" s="293"/>
      <c r="CM39" s="293"/>
      <c r="CN39" s="293"/>
      <c r="CO39" s="293"/>
      <c r="CP39" s="293"/>
      <c r="CQ39" s="293"/>
      <c r="CR39" s="293"/>
      <c r="CS39" s="293"/>
      <c r="CT39" s="293"/>
      <c r="CU39" s="293"/>
      <c r="CV39" s="293"/>
      <c r="CW39" s="293"/>
      <c r="CX39" s="293"/>
      <c r="CY39" s="293"/>
      <c r="CZ39" s="293"/>
      <c r="DA39" s="293"/>
      <c r="DB39" s="293"/>
      <c r="DC39" s="293"/>
      <c r="DD39" s="293"/>
      <c r="DE39" s="293"/>
      <c r="DF39" s="293"/>
      <c r="DG39" s="293"/>
      <c r="DH39" s="293"/>
      <c r="DI39" s="293"/>
      <c r="DJ39" s="293"/>
      <c r="DK39" s="293"/>
      <c r="DL39" s="293"/>
      <c r="DM39" s="293"/>
      <c r="DN39" s="293"/>
      <c r="DO39" s="293"/>
      <c r="DP39" s="293"/>
      <c r="DQ39" s="293"/>
      <c r="DR39" s="293"/>
      <c r="DS39" s="293"/>
      <c r="DT39" s="293"/>
      <c r="DU39" s="293"/>
      <c r="DV39" s="293"/>
      <c r="DW39" s="293"/>
      <c r="DX39" s="293"/>
      <c r="DY39" s="293"/>
      <c r="DZ39" s="293"/>
      <c r="EA39" s="293"/>
      <c r="EB39" s="293"/>
      <c r="EC39" s="293"/>
      <c r="ED39" s="293"/>
      <c r="EE39" s="293"/>
      <c r="EF39" s="293"/>
      <c r="EG39" s="293"/>
      <c r="EH39" s="293"/>
      <c r="EI39" s="293"/>
      <c r="EJ39" s="293"/>
      <c r="EK39" s="293"/>
      <c r="EL39" s="293"/>
      <c r="EM39" s="293"/>
      <c r="EN39" s="293"/>
      <c r="EO39" s="293"/>
      <c r="EP39" s="293"/>
      <c r="EQ39" s="293"/>
      <c r="ER39" s="293"/>
      <c r="ES39" s="293"/>
      <c r="ET39" s="293"/>
      <c r="EU39" s="293"/>
      <c r="EV39" s="293"/>
      <c r="EW39" s="293"/>
      <c r="EX39" s="293"/>
      <c r="FX39" s="232">
        <v>243.27002730000004</v>
      </c>
      <c r="FY39" s="232">
        <v>0</v>
      </c>
    </row>
    <row r="40" spans="1:181" x14ac:dyDescent="0.2">
      <c r="A40" s="292">
        <v>38139</v>
      </c>
      <c r="B40" s="293">
        <v>0.85742970000000007</v>
      </c>
      <c r="C40" s="293">
        <v>0</v>
      </c>
      <c r="D40" s="293">
        <v>37.217986400000001</v>
      </c>
      <c r="E40" s="293">
        <v>0</v>
      </c>
      <c r="F40" s="293"/>
      <c r="G40" s="293"/>
      <c r="H40" s="293"/>
      <c r="I40" s="293"/>
      <c r="J40" s="293"/>
      <c r="K40" s="293"/>
      <c r="L40" s="293"/>
      <c r="M40" s="293"/>
      <c r="N40" s="293"/>
      <c r="O40" s="293"/>
      <c r="P40" s="293"/>
      <c r="Q40" s="293"/>
      <c r="R40" s="293">
        <v>0</v>
      </c>
      <c r="S40" s="293">
        <v>0</v>
      </c>
      <c r="T40" s="293">
        <v>3.392385</v>
      </c>
      <c r="U40" s="293">
        <v>0</v>
      </c>
      <c r="V40" s="293"/>
      <c r="W40" s="293"/>
      <c r="X40" s="293"/>
      <c r="Y40" s="293"/>
      <c r="Z40" s="293"/>
      <c r="AA40" s="293"/>
      <c r="AB40" s="293"/>
      <c r="AC40" s="293"/>
      <c r="AD40" s="293"/>
      <c r="AE40" s="293"/>
      <c r="AF40" s="293"/>
      <c r="AG40" s="293"/>
      <c r="AH40" s="293"/>
      <c r="AI40" s="293"/>
      <c r="AJ40" s="293"/>
      <c r="AK40" s="293"/>
      <c r="AL40" s="293"/>
      <c r="AM40" s="293"/>
      <c r="AN40" s="293"/>
      <c r="AO40" s="293"/>
      <c r="AP40" s="293"/>
      <c r="AQ40" s="293"/>
      <c r="AR40" s="293">
        <v>-365.95876120000003</v>
      </c>
      <c r="AS40" s="293">
        <v>373.62239460000001</v>
      </c>
      <c r="AT40" s="293"/>
      <c r="AU40" s="293"/>
      <c r="AV40" s="293"/>
      <c r="AW40" s="293"/>
      <c r="AX40" s="293"/>
      <c r="AY40" s="293"/>
      <c r="AZ40" s="293"/>
      <c r="BA40" s="293"/>
      <c r="BB40" s="293"/>
      <c r="BC40" s="293"/>
      <c r="BD40" s="293"/>
      <c r="BE40" s="293"/>
      <c r="BF40" s="293"/>
      <c r="BG40" s="293"/>
      <c r="BH40" s="293"/>
      <c r="BI40" s="293"/>
      <c r="BJ40" s="293"/>
      <c r="BK40" s="293"/>
      <c r="BL40" s="293"/>
      <c r="BM40" s="293"/>
      <c r="BN40" s="293"/>
      <c r="BO40" s="293"/>
      <c r="BP40" s="293"/>
      <c r="BQ40" s="293"/>
      <c r="BR40" s="293">
        <v>-324.49096010000005</v>
      </c>
      <c r="BS40" s="293">
        <v>373.62239460000001</v>
      </c>
      <c r="BT40" s="293"/>
      <c r="BU40" s="293"/>
      <c r="BV40" s="293"/>
      <c r="BW40" s="293"/>
      <c r="BX40" s="293"/>
      <c r="BY40" s="293"/>
      <c r="BZ40" s="293"/>
      <c r="CA40" s="293"/>
      <c r="CB40" s="293"/>
      <c r="CC40" s="293"/>
      <c r="CD40" s="293"/>
      <c r="CE40" s="293"/>
      <c r="CF40" s="293"/>
      <c r="CG40" s="293"/>
      <c r="CH40" s="293"/>
      <c r="CI40" s="293"/>
      <c r="CJ40" s="293"/>
      <c r="CK40" s="293"/>
      <c r="CL40" s="293"/>
      <c r="CM40" s="293"/>
      <c r="CN40" s="293"/>
      <c r="CO40" s="293"/>
      <c r="CP40" s="293"/>
      <c r="CQ40" s="293"/>
      <c r="CR40" s="293"/>
      <c r="CS40" s="293"/>
      <c r="CT40" s="293"/>
      <c r="CU40" s="293"/>
      <c r="CV40" s="293"/>
      <c r="CW40" s="293"/>
      <c r="CX40" s="293"/>
      <c r="CY40" s="293"/>
      <c r="CZ40" s="293"/>
      <c r="DA40" s="293"/>
      <c r="DB40" s="293"/>
      <c r="DC40" s="293"/>
      <c r="DD40" s="293"/>
      <c r="DE40" s="293"/>
      <c r="DF40" s="293"/>
      <c r="DG40" s="293"/>
      <c r="DH40" s="293"/>
      <c r="DI40" s="293"/>
      <c r="DJ40" s="293"/>
      <c r="DK40" s="293"/>
      <c r="DL40" s="293"/>
      <c r="DM40" s="293"/>
      <c r="DN40" s="293"/>
      <c r="DO40" s="293"/>
      <c r="DP40" s="293"/>
      <c r="DQ40" s="293"/>
      <c r="DR40" s="293"/>
      <c r="DS40" s="293"/>
      <c r="DT40" s="293"/>
      <c r="DU40" s="293"/>
      <c r="DV40" s="293"/>
      <c r="DW40" s="293"/>
      <c r="DX40" s="293"/>
      <c r="DY40" s="293"/>
      <c r="DZ40" s="293"/>
      <c r="EA40" s="293"/>
      <c r="EB40" s="293"/>
      <c r="EC40" s="293"/>
      <c r="ED40" s="293"/>
      <c r="EE40" s="293"/>
      <c r="EF40" s="293"/>
      <c r="EG40" s="293"/>
      <c r="EH40" s="293"/>
      <c r="EI40" s="293"/>
      <c r="EJ40" s="293"/>
      <c r="EK40" s="293"/>
      <c r="EL40" s="293"/>
      <c r="EM40" s="293"/>
      <c r="EN40" s="293"/>
      <c r="EO40" s="293"/>
      <c r="EP40" s="293"/>
      <c r="EQ40" s="293"/>
      <c r="ER40" s="293"/>
      <c r="ES40" s="293"/>
      <c r="ET40" s="293"/>
      <c r="EU40" s="293"/>
      <c r="EV40" s="293"/>
      <c r="EW40" s="293"/>
      <c r="EX40" s="293"/>
      <c r="FX40" s="232">
        <v>252.51695340000001</v>
      </c>
      <c r="FY40" s="232">
        <v>0</v>
      </c>
    </row>
    <row r="41" spans="1:181" x14ac:dyDescent="0.2">
      <c r="A41" s="292">
        <v>38169</v>
      </c>
      <c r="B41" s="293">
        <v>0.85331950000000001</v>
      </c>
      <c r="C41" s="293">
        <v>0</v>
      </c>
      <c r="D41" s="293">
        <v>22.046841300000001</v>
      </c>
      <c r="E41" s="293">
        <v>0</v>
      </c>
      <c r="F41" s="293"/>
      <c r="G41" s="293"/>
      <c r="H41" s="293"/>
      <c r="I41" s="293"/>
      <c r="J41" s="293"/>
      <c r="K41" s="293"/>
      <c r="L41" s="293"/>
      <c r="M41" s="293"/>
      <c r="N41" s="293"/>
      <c r="O41" s="293"/>
      <c r="P41" s="293"/>
      <c r="Q41" s="293"/>
      <c r="R41" s="293">
        <v>0</v>
      </c>
      <c r="S41" s="293">
        <v>0</v>
      </c>
      <c r="T41" s="293">
        <v>2.3839739</v>
      </c>
      <c r="U41" s="293">
        <v>0</v>
      </c>
      <c r="V41" s="293"/>
      <c r="W41" s="293"/>
      <c r="X41" s="293"/>
      <c r="Y41" s="293"/>
      <c r="Z41" s="293"/>
      <c r="AA41" s="293"/>
      <c r="AB41" s="293"/>
      <c r="AC41" s="293"/>
      <c r="AD41" s="293"/>
      <c r="AE41" s="293"/>
      <c r="AF41" s="293"/>
      <c r="AG41" s="293"/>
      <c r="AH41" s="293"/>
      <c r="AI41" s="293"/>
      <c r="AJ41" s="293"/>
      <c r="AK41" s="293"/>
      <c r="AL41" s="293"/>
      <c r="AM41" s="293"/>
      <c r="AN41" s="293"/>
      <c r="AO41" s="293"/>
      <c r="AP41" s="293"/>
      <c r="AQ41" s="293"/>
      <c r="AR41" s="293">
        <v>-352.82308089999998</v>
      </c>
      <c r="AS41" s="293">
        <v>354.61234439999998</v>
      </c>
      <c r="AT41" s="293"/>
      <c r="AU41" s="293"/>
      <c r="AV41" s="293"/>
      <c r="AW41" s="293"/>
      <c r="AX41" s="293"/>
      <c r="AY41" s="293"/>
      <c r="AZ41" s="293"/>
      <c r="BA41" s="293"/>
      <c r="BB41" s="293"/>
      <c r="BC41" s="293"/>
      <c r="BD41" s="293"/>
      <c r="BE41" s="293"/>
      <c r="BF41" s="293"/>
      <c r="BG41" s="293"/>
      <c r="BH41" s="293"/>
      <c r="BI41" s="293"/>
      <c r="BJ41" s="293"/>
      <c r="BK41" s="293"/>
      <c r="BL41" s="293"/>
      <c r="BM41" s="293"/>
      <c r="BN41" s="293"/>
      <c r="BO41" s="293"/>
      <c r="BP41" s="293"/>
      <c r="BQ41" s="293"/>
      <c r="BR41" s="293">
        <v>-327.5389462</v>
      </c>
      <c r="BS41" s="293">
        <v>354.61234439999998</v>
      </c>
      <c r="BT41" s="293"/>
      <c r="BU41" s="293"/>
      <c r="BV41" s="293"/>
      <c r="BW41" s="293"/>
      <c r="BX41" s="293"/>
      <c r="BY41" s="293"/>
      <c r="BZ41" s="293"/>
      <c r="CA41" s="293"/>
      <c r="CB41" s="293"/>
      <c r="CC41" s="293"/>
      <c r="CD41" s="293"/>
      <c r="CE41" s="293"/>
      <c r="CF41" s="293"/>
      <c r="CG41" s="293"/>
      <c r="CH41" s="293"/>
      <c r="CI41" s="293"/>
      <c r="CJ41" s="293"/>
      <c r="CK41" s="293"/>
      <c r="CL41" s="293"/>
      <c r="CM41" s="293"/>
      <c r="CN41" s="293"/>
      <c r="CO41" s="293"/>
      <c r="CP41" s="293"/>
      <c r="CQ41" s="293"/>
      <c r="CR41" s="293"/>
      <c r="CS41" s="293"/>
      <c r="CT41" s="293"/>
      <c r="CU41" s="293"/>
      <c r="CV41" s="293"/>
      <c r="CW41" s="293"/>
      <c r="CX41" s="293"/>
      <c r="CY41" s="293"/>
      <c r="CZ41" s="293"/>
      <c r="DA41" s="293"/>
      <c r="DB41" s="293"/>
      <c r="DC41" s="293"/>
      <c r="DD41" s="293"/>
      <c r="DE41" s="293"/>
      <c r="DF41" s="293"/>
      <c r="DG41" s="293"/>
      <c r="DH41" s="293"/>
      <c r="DI41" s="293"/>
      <c r="DJ41" s="293"/>
      <c r="DK41" s="293"/>
      <c r="DL41" s="293"/>
      <c r="DM41" s="293"/>
      <c r="DN41" s="293"/>
      <c r="DO41" s="293"/>
      <c r="DP41" s="293"/>
      <c r="DQ41" s="293"/>
      <c r="DR41" s="293"/>
      <c r="DS41" s="293"/>
      <c r="DT41" s="293"/>
      <c r="DU41" s="293"/>
      <c r="DV41" s="293"/>
      <c r="DW41" s="293"/>
      <c r="DX41" s="293"/>
      <c r="DY41" s="293"/>
      <c r="DZ41" s="293"/>
      <c r="EA41" s="293"/>
      <c r="EB41" s="293"/>
      <c r="EC41" s="293"/>
      <c r="ED41" s="293"/>
      <c r="EE41" s="293"/>
      <c r="EF41" s="293"/>
      <c r="EG41" s="293"/>
      <c r="EH41" s="293"/>
      <c r="EI41" s="293"/>
      <c r="EJ41" s="293"/>
      <c r="EK41" s="293"/>
      <c r="EL41" s="293"/>
      <c r="EM41" s="293"/>
      <c r="EN41" s="293"/>
      <c r="EO41" s="293"/>
      <c r="EP41" s="293"/>
      <c r="EQ41" s="293"/>
      <c r="ER41" s="293"/>
      <c r="ES41" s="293"/>
      <c r="ET41" s="293"/>
      <c r="EU41" s="293"/>
      <c r="EV41" s="293"/>
      <c r="EW41" s="293"/>
      <c r="EX41" s="293"/>
      <c r="FX41" s="232">
        <v>252.09015810000002</v>
      </c>
      <c r="FY41" s="232">
        <v>0</v>
      </c>
    </row>
    <row r="42" spans="1:181" x14ac:dyDescent="0.2">
      <c r="A42" s="292">
        <v>38200</v>
      </c>
      <c r="B42" s="293">
        <v>0.8490877</v>
      </c>
      <c r="C42" s="293">
        <v>0</v>
      </c>
      <c r="D42" s="293">
        <v>6.5610682000000002</v>
      </c>
      <c r="E42" s="293">
        <v>0</v>
      </c>
      <c r="F42" s="293"/>
      <c r="G42" s="293"/>
      <c r="H42" s="293"/>
      <c r="I42" s="293"/>
      <c r="J42" s="293"/>
      <c r="K42" s="293"/>
      <c r="L42" s="293"/>
      <c r="M42" s="293"/>
      <c r="N42" s="293"/>
      <c r="O42" s="293"/>
      <c r="P42" s="293"/>
      <c r="Q42" s="293"/>
      <c r="R42" s="293">
        <v>0</v>
      </c>
      <c r="S42" s="293">
        <v>0</v>
      </c>
      <c r="T42" s="293">
        <v>-18.476287800000001</v>
      </c>
      <c r="U42" s="293">
        <v>0</v>
      </c>
      <c r="V42" s="293"/>
      <c r="W42" s="293"/>
      <c r="X42" s="293"/>
      <c r="Y42" s="293"/>
      <c r="Z42" s="293"/>
      <c r="AA42" s="293"/>
      <c r="AB42" s="293"/>
      <c r="AC42" s="293"/>
      <c r="AD42" s="293"/>
      <c r="AE42" s="293"/>
      <c r="AF42" s="293"/>
      <c r="AG42" s="293"/>
      <c r="AH42" s="293"/>
      <c r="AI42" s="293"/>
      <c r="AJ42" s="293"/>
      <c r="AK42" s="293"/>
      <c r="AL42" s="293"/>
      <c r="AM42" s="293"/>
      <c r="AN42" s="293"/>
      <c r="AO42" s="293"/>
      <c r="AP42" s="293"/>
      <c r="AQ42" s="293"/>
      <c r="AR42" s="293">
        <v>-298.11989920000002</v>
      </c>
      <c r="AS42" s="293">
        <v>308.84130770000002</v>
      </c>
      <c r="AT42" s="293"/>
      <c r="AU42" s="293"/>
      <c r="AV42" s="293"/>
      <c r="AW42" s="293"/>
      <c r="AX42" s="293"/>
      <c r="AY42" s="293"/>
      <c r="AZ42" s="293"/>
      <c r="BA42" s="293"/>
      <c r="BB42" s="293"/>
      <c r="BC42" s="293"/>
      <c r="BD42" s="293"/>
      <c r="BE42" s="293"/>
      <c r="BF42" s="293"/>
      <c r="BG42" s="293"/>
      <c r="BH42" s="293"/>
      <c r="BI42" s="293"/>
      <c r="BJ42" s="293"/>
      <c r="BK42" s="293"/>
      <c r="BL42" s="293"/>
      <c r="BM42" s="293"/>
      <c r="BN42" s="293"/>
      <c r="BO42" s="293"/>
      <c r="BP42" s="293"/>
      <c r="BQ42" s="293"/>
      <c r="BR42" s="293">
        <v>-309.18603110000004</v>
      </c>
      <c r="BS42" s="293">
        <v>308.84130770000002</v>
      </c>
      <c r="BT42" s="293"/>
      <c r="BU42" s="293"/>
      <c r="BV42" s="293"/>
      <c r="BW42" s="293"/>
      <c r="BX42" s="293"/>
      <c r="BY42" s="293"/>
      <c r="BZ42" s="293"/>
      <c r="CA42" s="293"/>
      <c r="CB42" s="293"/>
      <c r="CC42" s="293"/>
      <c r="CD42" s="293"/>
      <c r="CE42" s="293"/>
      <c r="CF42" s="293"/>
      <c r="CG42" s="293"/>
      <c r="CH42" s="293"/>
      <c r="CI42" s="293"/>
      <c r="CJ42" s="293"/>
      <c r="CK42" s="293"/>
      <c r="CL42" s="293"/>
      <c r="CM42" s="293"/>
      <c r="CN42" s="293"/>
      <c r="CO42" s="293"/>
      <c r="CP42" s="293"/>
      <c r="CQ42" s="293"/>
      <c r="CR42" s="293"/>
      <c r="CS42" s="293"/>
      <c r="CT42" s="293"/>
      <c r="CU42" s="293"/>
      <c r="CV42" s="293"/>
      <c r="CW42" s="293"/>
      <c r="CX42" s="293"/>
      <c r="CY42" s="293"/>
      <c r="CZ42" s="293"/>
      <c r="DA42" s="293"/>
      <c r="DB42" s="293"/>
      <c r="DC42" s="293"/>
      <c r="DD42" s="293"/>
      <c r="DE42" s="293"/>
      <c r="DF42" s="293"/>
      <c r="DG42" s="293"/>
      <c r="DH42" s="293"/>
      <c r="DI42" s="293"/>
      <c r="DJ42" s="293"/>
      <c r="DK42" s="293"/>
      <c r="DL42" s="293"/>
      <c r="DM42" s="293"/>
      <c r="DN42" s="293"/>
      <c r="DO42" s="293"/>
      <c r="DP42" s="293"/>
      <c r="DQ42" s="293"/>
      <c r="DR42" s="293"/>
      <c r="DS42" s="293"/>
      <c r="DT42" s="293"/>
      <c r="DU42" s="293"/>
      <c r="DV42" s="293"/>
      <c r="DW42" s="293"/>
      <c r="DX42" s="293"/>
      <c r="DY42" s="293"/>
      <c r="DZ42" s="293"/>
      <c r="EA42" s="293"/>
      <c r="EB42" s="293"/>
      <c r="EC42" s="293"/>
      <c r="ED42" s="293"/>
      <c r="EE42" s="293"/>
      <c r="EF42" s="293"/>
      <c r="EG42" s="293"/>
      <c r="EH42" s="293"/>
      <c r="EI42" s="293"/>
      <c r="EJ42" s="293"/>
      <c r="EK42" s="293"/>
      <c r="EL42" s="293"/>
      <c r="EM42" s="293"/>
      <c r="EN42" s="293"/>
      <c r="EO42" s="293"/>
      <c r="EP42" s="293"/>
      <c r="EQ42" s="293"/>
      <c r="ER42" s="293"/>
      <c r="ES42" s="293"/>
      <c r="ET42" s="293"/>
      <c r="EU42" s="293"/>
      <c r="EV42" s="293"/>
      <c r="EW42" s="293"/>
      <c r="EX42" s="293"/>
      <c r="FX42" s="232">
        <v>245.90864260000001</v>
      </c>
      <c r="FY42" s="232">
        <v>0</v>
      </c>
    </row>
    <row r="43" spans="1:181" x14ac:dyDescent="0.2">
      <c r="A43" s="292">
        <v>38231</v>
      </c>
      <c r="B43" s="293">
        <v>0.84484559999999997</v>
      </c>
      <c r="C43" s="293">
        <v>0</v>
      </c>
      <c r="D43" s="293">
        <v>-4.3483837999999997</v>
      </c>
      <c r="E43" s="293">
        <v>0</v>
      </c>
      <c r="F43" s="293"/>
      <c r="G43" s="293"/>
      <c r="H43" s="293"/>
      <c r="I43" s="293"/>
      <c r="J43" s="293"/>
      <c r="K43" s="293"/>
      <c r="L43" s="293"/>
      <c r="M43" s="293"/>
      <c r="N43" s="293"/>
      <c r="O43" s="293"/>
      <c r="P43" s="293"/>
      <c r="Q43" s="293"/>
      <c r="R43" s="293">
        <v>0</v>
      </c>
      <c r="S43" s="293">
        <v>0</v>
      </c>
      <c r="T43" s="293">
        <v>-15.3878509</v>
      </c>
      <c r="U43" s="293">
        <v>0</v>
      </c>
      <c r="V43" s="293"/>
      <c r="W43" s="293"/>
      <c r="X43" s="293"/>
      <c r="Y43" s="293"/>
      <c r="Z43" s="293"/>
      <c r="AA43" s="293"/>
      <c r="AB43" s="293"/>
      <c r="AC43" s="293"/>
      <c r="AD43" s="293"/>
      <c r="AE43" s="293"/>
      <c r="AF43" s="293"/>
      <c r="AG43" s="293"/>
      <c r="AH43" s="293"/>
      <c r="AI43" s="293"/>
      <c r="AJ43" s="293"/>
      <c r="AK43" s="293"/>
      <c r="AL43" s="293"/>
      <c r="AM43" s="293"/>
      <c r="AN43" s="293"/>
      <c r="AO43" s="293"/>
      <c r="AP43" s="293"/>
      <c r="AQ43" s="293"/>
      <c r="AR43" s="293">
        <v>-352.48610350000001</v>
      </c>
      <c r="AS43" s="293">
        <v>358.20132990000002</v>
      </c>
      <c r="AT43" s="293"/>
      <c r="AU43" s="293"/>
      <c r="AV43" s="293"/>
      <c r="AW43" s="293"/>
      <c r="AX43" s="293"/>
      <c r="AY43" s="293"/>
      <c r="AZ43" s="293"/>
      <c r="BA43" s="293"/>
      <c r="BB43" s="293"/>
      <c r="BC43" s="293"/>
      <c r="BD43" s="293"/>
      <c r="BE43" s="293"/>
      <c r="BF43" s="293"/>
      <c r="BG43" s="293"/>
      <c r="BH43" s="293"/>
      <c r="BI43" s="293"/>
      <c r="BJ43" s="293"/>
      <c r="BK43" s="293"/>
      <c r="BL43" s="293"/>
      <c r="BM43" s="293"/>
      <c r="BN43" s="293"/>
      <c r="BO43" s="293"/>
      <c r="BP43" s="293"/>
      <c r="BQ43" s="293"/>
      <c r="BR43" s="293">
        <v>-371.37749259999998</v>
      </c>
      <c r="BS43" s="293">
        <v>358.20132990000002</v>
      </c>
      <c r="BT43" s="293"/>
      <c r="BU43" s="293"/>
      <c r="BV43" s="293"/>
      <c r="BW43" s="293"/>
      <c r="BX43" s="293"/>
      <c r="BY43" s="293"/>
      <c r="BZ43" s="293"/>
      <c r="CA43" s="293"/>
      <c r="CB43" s="293"/>
      <c r="CC43" s="293"/>
      <c r="CD43" s="293"/>
      <c r="CE43" s="293"/>
      <c r="CF43" s="293"/>
      <c r="CG43" s="293"/>
      <c r="CH43" s="293"/>
      <c r="CI43" s="293"/>
      <c r="CJ43" s="293"/>
      <c r="CK43" s="293"/>
      <c r="CL43" s="293"/>
      <c r="CM43" s="293"/>
      <c r="CN43" s="293"/>
      <c r="CO43" s="293"/>
      <c r="CP43" s="293"/>
      <c r="CQ43" s="293"/>
      <c r="CR43" s="293"/>
      <c r="CS43" s="293"/>
      <c r="CT43" s="293"/>
      <c r="CU43" s="293"/>
      <c r="CV43" s="293"/>
      <c r="CW43" s="293"/>
      <c r="CX43" s="293"/>
      <c r="CY43" s="293"/>
      <c r="CZ43" s="293"/>
      <c r="DA43" s="293"/>
      <c r="DB43" s="293"/>
      <c r="DC43" s="293"/>
      <c r="DD43" s="293"/>
      <c r="DE43" s="293"/>
      <c r="DF43" s="293"/>
      <c r="DG43" s="293"/>
      <c r="DH43" s="293"/>
      <c r="DI43" s="293"/>
      <c r="DJ43" s="293"/>
      <c r="DK43" s="293"/>
      <c r="DL43" s="293"/>
      <c r="DM43" s="293"/>
      <c r="DN43" s="293"/>
      <c r="DO43" s="293"/>
      <c r="DP43" s="293"/>
      <c r="DQ43" s="293"/>
      <c r="DR43" s="293"/>
      <c r="DS43" s="293"/>
      <c r="DT43" s="293"/>
      <c r="DU43" s="293"/>
      <c r="DV43" s="293"/>
      <c r="DW43" s="293"/>
      <c r="DX43" s="293"/>
      <c r="DY43" s="293"/>
      <c r="DZ43" s="293"/>
      <c r="EA43" s="293"/>
      <c r="EB43" s="293"/>
      <c r="EC43" s="293"/>
      <c r="ED43" s="293"/>
      <c r="EE43" s="293"/>
      <c r="EF43" s="293"/>
      <c r="EG43" s="293"/>
      <c r="EH43" s="293"/>
      <c r="EI43" s="293"/>
      <c r="EJ43" s="293"/>
      <c r="EK43" s="293"/>
      <c r="EL43" s="293"/>
      <c r="EM43" s="293"/>
      <c r="EN43" s="293"/>
      <c r="EO43" s="293"/>
      <c r="EP43" s="293"/>
      <c r="EQ43" s="293"/>
      <c r="ER43" s="293"/>
      <c r="ES43" s="293"/>
      <c r="ET43" s="293"/>
      <c r="EU43" s="293"/>
      <c r="EV43" s="293"/>
      <c r="EW43" s="293"/>
      <c r="EX43" s="293"/>
      <c r="FX43" s="232">
        <v>232.52089470000004</v>
      </c>
      <c r="FY43" s="232">
        <v>0</v>
      </c>
    </row>
    <row r="44" spans="1:181" x14ac:dyDescent="0.2">
      <c r="A44" s="292">
        <v>38261</v>
      </c>
      <c r="B44" s="293">
        <v>0.8407519</v>
      </c>
      <c r="C44" s="293">
        <v>0</v>
      </c>
      <c r="D44" s="293">
        <v>-1.6482139</v>
      </c>
      <c r="E44" s="293">
        <v>0</v>
      </c>
      <c r="F44" s="293"/>
      <c r="G44" s="293"/>
      <c r="H44" s="293"/>
      <c r="I44" s="293"/>
      <c r="J44" s="293"/>
      <c r="K44" s="293"/>
      <c r="L44" s="293"/>
      <c r="M44" s="293"/>
      <c r="N44" s="293"/>
      <c r="O44" s="293"/>
      <c r="P44" s="293"/>
      <c r="Q44" s="293"/>
      <c r="R44" s="293">
        <v>0</v>
      </c>
      <c r="S44" s="293">
        <v>0</v>
      </c>
      <c r="T44" s="293">
        <v>-7.2266437000000003</v>
      </c>
      <c r="U44" s="293">
        <v>0</v>
      </c>
      <c r="V44" s="293"/>
      <c r="W44" s="293"/>
      <c r="X44" s="293"/>
      <c r="Y44" s="293"/>
      <c r="Z44" s="293"/>
      <c r="AA44" s="293"/>
      <c r="AB44" s="293"/>
      <c r="AC44" s="293"/>
      <c r="AD44" s="293"/>
      <c r="AE44" s="293"/>
      <c r="AF44" s="293"/>
      <c r="AG44" s="293"/>
      <c r="AH44" s="293"/>
      <c r="AI44" s="293"/>
      <c r="AJ44" s="293"/>
      <c r="AK44" s="293"/>
      <c r="AL44" s="293"/>
      <c r="AM44" s="293"/>
      <c r="AN44" s="293"/>
      <c r="AO44" s="293"/>
      <c r="AP44" s="293"/>
      <c r="AQ44" s="293"/>
      <c r="AR44" s="293">
        <v>-333.63260079999998</v>
      </c>
      <c r="AS44" s="293">
        <v>332.00583260000002</v>
      </c>
      <c r="AT44" s="293"/>
      <c r="AU44" s="293"/>
      <c r="AV44" s="293"/>
      <c r="AW44" s="293"/>
      <c r="AX44" s="293"/>
      <c r="AY44" s="293"/>
      <c r="AZ44" s="293"/>
      <c r="BA44" s="293"/>
      <c r="BB44" s="293"/>
      <c r="BC44" s="293"/>
      <c r="BD44" s="293"/>
      <c r="BE44" s="293"/>
      <c r="BF44" s="293"/>
      <c r="BG44" s="293"/>
      <c r="BH44" s="293"/>
      <c r="BI44" s="293"/>
      <c r="BJ44" s="293"/>
      <c r="BK44" s="293"/>
      <c r="BL44" s="293"/>
      <c r="BM44" s="293"/>
      <c r="BN44" s="293"/>
      <c r="BO44" s="293"/>
      <c r="BP44" s="293"/>
      <c r="BQ44" s="293"/>
      <c r="BR44" s="293">
        <v>-341.66670649999998</v>
      </c>
      <c r="BS44" s="293">
        <v>332.00583260000002</v>
      </c>
      <c r="BT44" s="293"/>
      <c r="BU44" s="293"/>
      <c r="BV44" s="293"/>
      <c r="BW44" s="293"/>
      <c r="BX44" s="293"/>
      <c r="BY44" s="293"/>
      <c r="BZ44" s="293"/>
      <c r="CA44" s="293"/>
      <c r="CB44" s="293"/>
      <c r="CC44" s="293"/>
      <c r="CD44" s="293"/>
      <c r="CE44" s="293"/>
      <c r="CF44" s="293"/>
      <c r="CG44" s="293"/>
      <c r="CH44" s="293"/>
      <c r="CI44" s="293"/>
      <c r="CJ44" s="293"/>
      <c r="CK44" s="293"/>
      <c r="CL44" s="293"/>
      <c r="CM44" s="293"/>
      <c r="CN44" s="293"/>
      <c r="CO44" s="293"/>
      <c r="CP44" s="293"/>
      <c r="CQ44" s="293"/>
      <c r="CR44" s="293"/>
      <c r="CS44" s="293"/>
      <c r="CT44" s="293"/>
      <c r="CU44" s="293"/>
      <c r="CV44" s="293"/>
      <c r="CW44" s="293"/>
      <c r="CX44" s="293"/>
      <c r="CY44" s="293"/>
      <c r="CZ44" s="293"/>
      <c r="DA44" s="293"/>
      <c r="DB44" s="293"/>
      <c r="DC44" s="293"/>
      <c r="DD44" s="293"/>
      <c r="DE44" s="293"/>
      <c r="DF44" s="293"/>
      <c r="DG44" s="293"/>
      <c r="DH44" s="293"/>
      <c r="DI44" s="293"/>
      <c r="DJ44" s="293"/>
      <c r="DK44" s="293"/>
      <c r="DL44" s="293"/>
      <c r="DM44" s="293"/>
      <c r="DN44" s="293"/>
      <c r="DO44" s="293"/>
      <c r="DP44" s="293"/>
      <c r="DQ44" s="293"/>
      <c r="DR44" s="293"/>
      <c r="DS44" s="293"/>
      <c r="DT44" s="293"/>
      <c r="DU44" s="293"/>
      <c r="DV44" s="293"/>
      <c r="DW44" s="293"/>
      <c r="DX44" s="293"/>
      <c r="DY44" s="293"/>
      <c r="DZ44" s="293"/>
      <c r="EA44" s="293"/>
      <c r="EB44" s="293"/>
      <c r="EC44" s="293"/>
      <c r="ED44" s="293"/>
      <c r="EE44" s="293"/>
      <c r="EF44" s="293"/>
      <c r="EG44" s="293"/>
      <c r="EH44" s="293"/>
      <c r="EI44" s="293"/>
      <c r="EJ44" s="293"/>
      <c r="EK44" s="293"/>
      <c r="EL44" s="293"/>
      <c r="EM44" s="293"/>
      <c r="EN44" s="293"/>
      <c r="EO44" s="293"/>
      <c r="EP44" s="293"/>
      <c r="EQ44" s="293"/>
      <c r="ER44" s="293"/>
      <c r="ES44" s="293"/>
      <c r="ET44" s="293"/>
      <c r="EU44" s="293"/>
      <c r="EV44" s="293"/>
      <c r="EW44" s="293"/>
      <c r="EX44" s="293"/>
      <c r="FX44" s="232">
        <v>212.32385750000003</v>
      </c>
      <c r="FY44" s="232">
        <v>0</v>
      </c>
    </row>
    <row r="45" spans="1:181" x14ac:dyDescent="0.2">
      <c r="A45" s="292">
        <v>38292</v>
      </c>
      <c r="B45" s="293">
        <v>0.83653379999999999</v>
      </c>
      <c r="C45" s="293">
        <v>0</v>
      </c>
      <c r="D45" s="293">
        <v>14.002496300000001</v>
      </c>
      <c r="E45" s="293">
        <v>0</v>
      </c>
      <c r="F45" s="293"/>
      <c r="G45" s="293"/>
      <c r="H45" s="293"/>
      <c r="I45" s="293"/>
      <c r="J45" s="293"/>
      <c r="K45" s="293"/>
      <c r="L45" s="293"/>
      <c r="M45" s="293"/>
      <c r="N45" s="293"/>
      <c r="O45" s="293"/>
      <c r="P45" s="293"/>
      <c r="Q45" s="293"/>
      <c r="R45" s="293">
        <v>0</v>
      </c>
      <c r="S45" s="293">
        <v>0</v>
      </c>
      <c r="T45" s="293">
        <v>10.0960643</v>
      </c>
      <c r="U45" s="293">
        <v>0</v>
      </c>
      <c r="V45" s="293"/>
      <c r="W45" s="293"/>
      <c r="X45" s="293"/>
      <c r="Y45" s="293"/>
      <c r="Z45" s="293"/>
      <c r="AA45" s="293"/>
      <c r="AB45" s="293"/>
      <c r="AC45" s="293"/>
      <c r="AD45" s="293"/>
      <c r="AE45" s="293"/>
      <c r="AF45" s="293"/>
      <c r="AG45" s="293"/>
      <c r="AH45" s="293"/>
      <c r="AI45" s="293"/>
      <c r="AJ45" s="293"/>
      <c r="AK45" s="293"/>
      <c r="AL45" s="293"/>
      <c r="AM45" s="293"/>
      <c r="AN45" s="293"/>
      <c r="AO45" s="293"/>
      <c r="AP45" s="293"/>
      <c r="AQ45" s="293"/>
      <c r="AR45" s="293">
        <v>-329.37875209999999</v>
      </c>
      <c r="AS45" s="293">
        <v>335.597306</v>
      </c>
      <c r="AT45" s="293"/>
      <c r="AU45" s="293"/>
      <c r="AV45" s="293"/>
      <c r="AW45" s="293"/>
      <c r="AX45" s="293"/>
      <c r="AY45" s="293"/>
      <c r="AZ45" s="293"/>
      <c r="BA45" s="293"/>
      <c r="BB45" s="293"/>
      <c r="BC45" s="293"/>
      <c r="BD45" s="293"/>
      <c r="BE45" s="293"/>
      <c r="BF45" s="293"/>
      <c r="BG45" s="293"/>
      <c r="BH45" s="293"/>
      <c r="BI45" s="293"/>
      <c r="BJ45" s="293"/>
      <c r="BK45" s="293"/>
      <c r="BL45" s="293"/>
      <c r="BM45" s="293"/>
      <c r="BN45" s="293"/>
      <c r="BO45" s="293"/>
      <c r="BP45" s="293"/>
      <c r="BQ45" s="293"/>
      <c r="BR45" s="293">
        <v>-304.44365769999996</v>
      </c>
      <c r="BS45" s="293">
        <v>335.597306</v>
      </c>
      <c r="BT45" s="293"/>
      <c r="BU45" s="293"/>
      <c r="BV45" s="293"/>
      <c r="BW45" s="293"/>
      <c r="BX45" s="293"/>
      <c r="BY45" s="293"/>
      <c r="BZ45" s="293"/>
      <c r="CA45" s="293"/>
      <c r="CB45" s="293"/>
      <c r="CC45" s="293"/>
      <c r="CD45" s="293"/>
      <c r="CE45" s="293"/>
      <c r="CF45" s="293"/>
      <c r="CG45" s="293"/>
      <c r="CH45" s="293"/>
      <c r="CI45" s="293"/>
      <c r="CJ45" s="293"/>
      <c r="CK45" s="293"/>
      <c r="CL45" s="293"/>
      <c r="CM45" s="293"/>
      <c r="CN45" s="293"/>
      <c r="CO45" s="293"/>
      <c r="CP45" s="293"/>
      <c r="CQ45" s="293"/>
      <c r="CR45" s="293"/>
      <c r="CS45" s="293"/>
      <c r="CT45" s="293"/>
      <c r="CU45" s="293"/>
      <c r="CV45" s="293"/>
      <c r="CW45" s="293"/>
      <c r="CX45" s="293"/>
      <c r="CY45" s="293"/>
      <c r="CZ45" s="293"/>
      <c r="DA45" s="293"/>
      <c r="DB45" s="293"/>
      <c r="DC45" s="293"/>
      <c r="DD45" s="293"/>
      <c r="DE45" s="293"/>
      <c r="DF45" s="293"/>
      <c r="DG45" s="293"/>
      <c r="DH45" s="293"/>
      <c r="DI45" s="293"/>
      <c r="DJ45" s="293"/>
      <c r="DK45" s="293"/>
      <c r="DL45" s="293"/>
      <c r="DM45" s="293"/>
      <c r="DN45" s="293"/>
      <c r="DO45" s="293"/>
      <c r="DP45" s="293"/>
      <c r="DQ45" s="293"/>
      <c r="DR45" s="293"/>
      <c r="DS45" s="293"/>
      <c r="DT45" s="293"/>
      <c r="DU45" s="293"/>
      <c r="DV45" s="293"/>
      <c r="DW45" s="293"/>
      <c r="DX45" s="293"/>
      <c r="DY45" s="293"/>
      <c r="DZ45" s="293"/>
      <c r="EA45" s="293"/>
      <c r="EB45" s="293"/>
      <c r="EC45" s="293"/>
      <c r="ED45" s="293"/>
      <c r="EE45" s="293"/>
      <c r="EF45" s="293"/>
      <c r="EG45" s="293"/>
      <c r="EH45" s="293"/>
      <c r="EI45" s="293"/>
      <c r="EJ45" s="293"/>
      <c r="EK45" s="293"/>
      <c r="EL45" s="293"/>
      <c r="EM45" s="293"/>
      <c r="EN45" s="293"/>
      <c r="EO45" s="293"/>
      <c r="EP45" s="293"/>
      <c r="EQ45" s="293"/>
      <c r="ER45" s="293"/>
      <c r="ES45" s="293"/>
      <c r="ET45" s="293"/>
      <c r="EU45" s="293"/>
      <c r="EV45" s="293"/>
      <c r="EW45" s="293"/>
      <c r="EX45" s="293"/>
      <c r="FX45" s="232">
        <v>10.943911700000001</v>
      </c>
      <c r="FY45" s="232">
        <v>0</v>
      </c>
    </row>
    <row r="46" spans="1:181" x14ac:dyDescent="0.2">
      <c r="A46" s="292">
        <v>38322</v>
      </c>
      <c r="B46" s="293">
        <v>0.83244450000000003</v>
      </c>
      <c r="C46" s="293">
        <v>0</v>
      </c>
      <c r="D46" s="293">
        <v>29.889145599999999</v>
      </c>
      <c r="E46" s="293">
        <v>0</v>
      </c>
      <c r="F46" s="293"/>
      <c r="G46" s="293"/>
      <c r="H46" s="293"/>
      <c r="I46" s="293"/>
      <c r="J46" s="293"/>
      <c r="K46" s="293"/>
      <c r="L46" s="293">
        <v>-36</v>
      </c>
      <c r="M46" s="293">
        <v>0</v>
      </c>
      <c r="N46" s="293"/>
      <c r="O46" s="293"/>
      <c r="P46" s="293"/>
      <c r="Q46" s="293"/>
      <c r="R46" s="293">
        <v>-120.7044506</v>
      </c>
      <c r="S46" s="293">
        <v>0</v>
      </c>
      <c r="T46" s="293">
        <v>31.547057299999999</v>
      </c>
      <c r="U46" s="293">
        <v>0</v>
      </c>
      <c r="V46" s="293"/>
      <c r="W46" s="293"/>
      <c r="X46" s="293"/>
      <c r="Y46" s="293"/>
      <c r="Z46" s="293"/>
      <c r="AA46" s="293"/>
      <c r="AB46" s="293"/>
      <c r="AC46" s="293"/>
      <c r="AD46" s="293"/>
      <c r="AE46" s="293"/>
      <c r="AF46" s="293"/>
      <c r="AG46" s="293"/>
      <c r="AH46" s="293"/>
      <c r="AI46" s="293"/>
      <c r="AJ46" s="293">
        <v>212.2733441</v>
      </c>
      <c r="AK46" s="293">
        <v>0</v>
      </c>
      <c r="AL46" s="293"/>
      <c r="AM46" s="293"/>
      <c r="AN46" s="293"/>
      <c r="AO46" s="293"/>
      <c r="AP46" s="293"/>
      <c r="AQ46" s="293"/>
      <c r="AR46" s="293">
        <v>-336.37902409999998</v>
      </c>
      <c r="AS46" s="293">
        <v>337.531676</v>
      </c>
      <c r="AT46" s="293"/>
      <c r="AU46" s="293"/>
      <c r="AV46" s="293"/>
      <c r="AW46" s="293"/>
      <c r="AX46" s="293"/>
      <c r="AY46" s="293"/>
      <c r="AZ46" s="293"/>
      <c r="BA46" s="293"/>
      <c r="BB46" s="293"/>
      <c r="BC46" s="293"/>
      <c r="BD46" s="293"/>
      <c r="BE46" s="293"/>
      <c r="BF46" s="293"/>
      <c r="BG46" s="293"/>
      <c r="BH46" s="293"/>
      <c r="BI46" s="293"/>
      <c r="BJ46" s="293"/>
      <c r="BK46" s="293"/>
      <c r="BL46" s="293"/>
      <c r="BM46" s="293"/>
      <c r="BN46" s="293"/>
      <c r="BO46" s="293"/>
      <c r="BP46" s="293"/>
      <c r="BQ46" s="293"/>
      <c r="BR46" s="293">
        <v>-218.54148319999999</v>
      </c>
      <c r="BS46" s="293">
        <v>337.531676</v>
      </c>
      <c r="BT46" s="293"/>
      <c r="BU46" s="293"/>
      <c r="BV46" s="293"/>
      <c r="BW46" s="293"/>
      <c r="BX46" s="293"/>
      <c r="BY46" s="293"/>
      <c r="BZ46" s="293"/>
      <c r="CA46" s="293"/>
      <c r="CB46" s="293"/>
      <c r="CC46" s="293"/>
      <c r="CD46" s="293"/>
      <c r="CE46" s="293"/>
      <c r="CF46" s="293"/>
      <c r="CG46" s="293"/>
      <c r="CH46" s="293"/>
      <c r="CI46" s="293"/>
      <c r="CJ46" s="293"/>
      <c r="CK46" s="293"/>
      <c r="CL46" s="293"/>
      <c r="CM46" s="293"/>
      <c r="CN46" s="293"/>
      <c r="CO46" s="293"/>
      <c r="CP46" s="293"/>
      <c r="CQ46" s="293"/>
      <c r="CR46" s="293"/>
      <c r="CS46" s="293"/>
      <c r="CT46" s="293"/>
      <c r="CU46" s="293"/>
      <c r="CV46" s="293"/>
      <c r="CW46" s="293"/>
      <c r="CX46" s="293"/>
      <c r="CY46" s="293"/>
      <c r="CZ46" s="293"/>
      <c r="DA46" s="293"/>
      <c r="DB46" s="293"/>
      <c r="DC46" s="293"/>
      <c r="DD46" s="293"/>
      <c r="DE46" s="293"/>
      <c r="DF46" s="293"/>
      <c r="DG46" s="293"/>
      <c r="DH46" s="293"/>
      <c r="DI46" s="293"/>
      <c r="DJ46" s="293"/>
      <c r="DK46" s="293"/>
      <c r="DL46" s="293"/>
      <c r="DM46" s="293"/>
      <c r="DN46" s="293"/>
      <c r="DO46" s="293"/>
      <c r="DP46" s="293"/>
      <c r="DQ46" s="293"/>
      <c r="DR46" s="293"/>
      <c r="DS46" s="293"/>
      <c r="DT46" s="293"/>
      <c r="DU46" s="293"/>
      <c r="DV46" s="293"/>
      <c r="DW46" s="293"/>
      <c r="DX46" s="293"/>
      <c r="DY46" s="293"/>
      <c r="DZ46" s="293"/>
      <c r="EA46" s="293"/>
      <c r="EB46" s="293"/>
      <c r="EC46" s="293"/>
      <c r="ED46" s="293"/>
      <c r="EE46" s="293"/>
      <c r="EF46" s="293"/>
      <c r="EG46" s="293"/>
      <c r="EH46" s="293"/>
      <c r="EI46" s="293"/>
      <c r="EJ46" s="293"/>
      <c r="EK46" s="293"/>
      <c r="EL46" s="293"/>
      <c r="EM46" s="293"/>
      <c r="EN46" s="293"/>
      <c r="EO46" s="293"/>
      <c r="EP46" s="293"/>
      <c r="EQ46" s="293"/>
      <c r="ER46" s="293"/>
      <c r="ES46" s="293"/>
      <c r="ET46" s="293"/>
      <c r="EU46" s="293"/>
      <c r="EV46" s="293"/>
      <c r="EW46" s="293"/>
      <c r="EX46" s="293"/>
      <c r="FX46" s="232">
        <v>151.50545170000004</v>
      </c>
      <c r="FY46" s="232">
        <v>0</v>
      </c>
    </row>
    <row r="47" spans="1:181" x14ac:dyDescent="0.2">
      <c r="A47" s="292">
        <v>38353</v>
      </c>
      <c r="B47" s="293">
        <v>1.6564271000000002</v>
      </c>
      <c r="C47" s="293">
        <v>0</v>
      </c>
      <c r="D47" s="293">
        <v>29.871773099999999</v>
      </c>
      <c r="E47" s="293">
        <v>0</v>
      </c>
      <c r="F47" s="293"/>
      <c r="G47" s="293"/>
      <c r="H47" s="293"/>
      <c r="I47" s="293"/>
      <c r="J47" s="293"/>
      <c r="K47" s="293"/>
      <c r="L47" s="293"/>
      <c r="M47" s="293"/>
      <c r="N47" s="293"/>
      <c r="O47" s="293"/>
      <c r="P47" s="293"/>
      <c r="Q47" s="293"/>
      <c r="R47" s="293"/>
      <c r="S47" s="293"/>
      <c r="T47" s="293">
        <v>109.96594829999999</v>
      </c>
      <c r="U47" s="293">
        <v>0</v>
      </c>
      <c r="V47" s="293"/>
      <c r="W47" s="293"/>
      <c r="X47" s="293"/>
      <c r="Y47" s="293"/>
      <c r="Z47" s="293"/>
      <c r="AA47" s="293"/>
      <c r="AB47" s="293"/>
      <c r="AC47" s="293"/>
      <c r="AD47" s="293"/>
      <c r="AE47" s="293"/>
      <c r="AF47" s="293"/>
      <c r="AG47" s="293"/>
      <c r="AH47" s="293"/>
      <c r="AI47" s="293"/>
      <c r="AJ47" s="293"/>
      <c r="AK47" s="293"/>
      <c r="AL47" s="293"/>
      <c r="AM47" s="293"/>
      <c r="AN47" s="293"/>
      <c r="AO47" s="293"/>
      <c r="AP47" s="293"/>
      <c r="AQ47" s="293"/>
      <c r="AR47" s="293">
        <v>-388.01526469999999</v>
      </c>
      <c r="AS47" s="293">
        <v>351.59155470000002</v>
      </c>
      <c r="AT47" s="293"/>
      <c r="AU47" s="293"/>
      <c r="AV47" s="293"/>
      <c r="AW47" s="293"/>
      <c r="AX47" s="293"/>
      <c r="AY47" s="293"/>
      <c r="AZ47" s="293"/>
      <c r="BA47" s="293"/>
      <c r="BB47" s="293"/>
      <c r="BC47" s="293"/>
      <c r="BD47" s="293"/>
      <c r="BE47" s="293"/>
      <c r="BF47" s="293"/>
      <c r="BG47" s="293"/>
      <c r="BH47" s="293"/>
      <c r="BI47" s="293"/>
      <c r="BJ47" s="293"/>
      <c r="BK47" s="293"/>
      <c r="BL47" s="293"/>
      <c r="BM47" s="293"/>
      <c r="BN47" s="293"/>
      <c r="BO47" s="293"/>
      <c r="BP47" s="293"/>
      <c r="BQ47" s="293"/>
      <c r="BR47" s="293">
        <v>-246.52111619999999</v>
      </c>
      <c r="BS47" s="293">
        <v>351.59155470000002</v>
      </c>
      <c r="BT47" s="293"/>
      <c r="BU47" s="293"/>
      <c r="BV47" s="293"/>
      <c r="BW47" s="293"/>
      <c r="BX47" s="293"/>
      <c r="BY47" s="293"/>
      <c r="BZ47" s="293"/>
      <c r="CA47" s="293"/>
      <c r="CB47" s="293"/>
      <c r="CC47" s="293"/>
      <c r="CD47" s="293"/>
      <c r="CE47" s="293"/>
      <c r="CF47" s="293"/>
      <c r="CG47" s="293"/>
      <c r="CH47" s="293"/>
      <c r="CI47" s="293"/>
      <c r="CJ47" s="293"/>
      <c r="CK47" s="293"/>
      <c r="CL47" s="293"/>
      <c r="CM47" s="293"/>
      <c r="CN47" s="293"/>
      <c r="CO47" s="293"/>
      <c r="CP47" s="293"/>
      <c r="CQ47" s="293"/>
      <c r="CR47" s="293"/>
      <c r="CS47" s="293"/>
      <c r="CT47" s="293"/>
      <c r="CU47" s="293"/>
      <c r="CV47" s="293"/>
      <c r="CW47" s="293"/>
      <c r="CX47" s="293"/>
      <c r="CY47" s="293"/>
      <c r="CZ47" s="293"/>
      <c r="DA47" s="293"/>
      <c r="DB47" s="293"/>
      <c r="DC47" s="293"/>
      <c r="DD47" s="293"/>
      <c r="DE47" s="293"/>
      <c r="DF47" s="293"/>
      <c r="DG47" s="293"/>
      <c r="DH47" s="293"/>
      <c r="DI47" s="293"/>
      <c r="DJ47" s="293"/>
      <c r="DK47" s="293"/>
      <c r="DL47" s="293"/>
      <c r="DM47" s="293"/>
      <c r="DN47" s="293"/>
      <c r="DO47" s="293"/>
      <c r="DP47" s="293"/>
      <c r="DQ47" s="293"/>
      <c r="DR47" s="293"/>
      <c r="DS47" s="293"/>
      <c r="DT47" s="293"/>
      <c r="DU47" s="293"/>
      <c r="DV47" s="293"/>
      <c r="DW47" s="293"/>
      <c r="DX47" s="293"/>
      <c r="DY47" s="293"/>
      <c r="DZ47" s="293"/>
      <c r="EA47" s="293"/>
      <c r="EB47" s="293"/>
      <c r="EC47" s="293"/>
      <c r="ED47" s="293"/>
      <c r="EE47" s="293"/>
      <c r="EF47" s="293"/>
      <c r="EG47" s="293"/>
      <c r="EH47" s="293"/>
      <c r="EI47" s="293"/>
      <c r="EJ47" s="293"/>
      <c r="EK47" s="293"/>
      <c r="EL47" s="293"/>
      <c r="EM47" s="293"/>
      <c r="EN47" s="293"/>
      <c r="EO47" s="293"/>
      <c r="EP47" s="293"/>
      <c r="EQ47" s="293"/>
      <c r="ER47" s="293"/>
      <c r="ES47" s="293"/>
      <c r="ET47" s="293"/>
      <c r="EU47" s="293"/>
      <c r="EV47" s="293"/>
      <c r="EW47" s="293"/>
      <c r="EX47" s="293"/>
      <c r="FX47" s="232">
        <v>159.74229020000001</v>
      </c>
      <c r="FY47" s="232">
        <v>0</v>
      </c>
    </row>
    <row r="48" spans="1:181" x14ac:dyDescent="0.2">
      <c r="A48" s="292">
        <v>38384</v>
      </c>
      <c r="B48" s="293">
        <v>1.6479547000000001</v>
      </c>
      <c r="C48" s="293">
        <v>0</v>
      </c>
      <c r="D48" s="293">
        <v>4.6742125000000003</v>
      </c>
      <c r="E48" s="293">
        <v>0</v>
      </c>
      <c r="F48" s="293"/>
      <c r="G48" s="293"/>
      <c r="H48" s="293"/>
      <c r="I48" s="293"/>
      <c r="J48" s="293"/>
      <c r="K48" s="293"/>
      <c r="L48" s="293"/>
      <c r="M48" s="293"/>
      <c r="N48" s="293"/>
      <c r="O48" s="293"/>
      <c r="P48" s="293"/>
      <c r="Q48" s="293"/>
      <c r="R48" s="293"/>
      <c r="S48" s="293"/>
      <c r="T48" s="293">
        <v>-55.219794800000003</v>
      </c>
      <c r="U48" s="293">
        <v>0</v>
      </c>
      <c r="V48" s="293"/>
      <c r="W48" s="293"/>
      <c r="X48" s="293"/>
      <c r="Y48" s="293"/>
      <c r="Z48" s="293"/>
      <c r="AA48" s="293"/>
      <c r="AB48" s="293"/>
      <c r="AC48" s="293"/>
      <c r="AD48" s="293"/>
      <c r="AE48" s="293"/>
      <c r="AF48" s="293"/>
      <c r="AG48" s="293"/>
      <c r="AH48" s="293"/>
      <c r="AI48" s="293"/>
      <c r="AJ48" s="293"/>
      <c r="AK48" s="293"/>
      <c r="AL48" s="293"/>
      <c r="AM48" s="293"/>
      <c r="AN48" s="293"/>
      <c r="AO48" s="293"/>
      <c r="AP48" s="293"/>
      <c r="AQ48" s="293"/>
      <c r="AR48" s="293">
        <v>-204.5197728</v>
      </c>
      <c r="AS48" s="293">
        <v>190.04761389999999</v>
      </c>
      <c r="AT48" s="293"/>
      <c r="AU48" s="293"/>
      <c r="AV48" s="293"/>
      <c r="AW48" s="293"/>
      <c r="AX48" s="293"/>
      <c r="AY48" s="293"/>
      <c r="AZ48" s="293"/>
      <c r="BA48" s="293"/>
      <c r="BB48" s="293"/>
      <c r="BC48" s="293"/>
      <c r="BD48" s="293"/>
      <c r="BE48" s="293"/>
      <c r="BF48" s="293"/>
      <c r="BG48" s="293"/>
      <c r="BH48" s="293"/>
      <c r="BI48" s="293"/>
      <c r="BJ48" s="293"/>
      <c r="BK48" s="293"/>
      <c r="BL48" s="293"/>
      <c r="BM48" s="293"/>
      <c r="BN48" s="293"/>
      <c r="BO48" s="293"/>
      <c r="BP48" s="293"/>
      <c r="BQ48" s="293"/>
      <c r="BR48" s="293">
        <v>-253.41740039999999</v>
      </c>
      <c r="BS48" s="293">
        <v>190.04761389999999</v>
      </c>
      <c r="BT48" s="293"/>
      <c r="BU48" s="293"/>
      <c r="BV48" s="293"/>
      <c r="BW48" s="293"/>
      <c r="BX48" s="293"/>
      <c r="BY48" s="293"/>
      <c r="BZ48" s="293"/>
      <c r="CA48" s="293"/>
      <c r="CB48" s="293"/>
      <c r="CC48" s="293"/>
      <c r="CD48" s="293"/>
      <c r="CE48" s="293"/>
      <c r="CF48" s="293"/>
      <c r="CG48" s="293"/>
      <c r="CH48" s="293"/>
      <c r="CI48" s="293"/>
      <c r="CJ48" s="293"/>
      <c r="CK48" s="293"/>
      <c r="CL48" s="293"/>
      <c r="CM48" s="293"/>
      <c r="CN48" s="293"/>
      <c r="CO48" s="293"/>
      <c r="CP48" s="293"/>
      <c r="CQ48" s="293"/>
      <c r="CR48" s="293"/>
      <c r="CS48" s="293"/>
      <c r="CT48" s="293"/>
      <c r="CU48" s="293"/>
      <c r="CV48" s="293"/>
      <c r="CW48" s="293"/>
      <c r="CX48" s="293"/>
      <c r="CY48" s="293"/>
      <c r="CZ48" s="293"/>
      <c r="DA48" s="293"/>
      <c r="DB48" s="293"/>
      <c r="DC48" s="293"/>
      <c r="DD48" s="293"/>
      <c r="DE48" s="293"/>
      <c r="DF48" s="293"/>
      <c r="DG48" s="293"/>
      <c r="DH48" s="293"/>
      <c r="DI48" s="293"/>
      <c r="DJ48" s="293"/>
      <c r="DK48" s="293"/>
      <c r="DL48" s="293"/>
      <c r="DM48" s="293"/>
      <c r="DN48" s="293"/>
      <c r="DO48" s="293"/>
      <c r="DP48" s="293"/>
      <c r="DQ48" s="293"/>
      <c r="DR48" s="293"/>
      <c r="DS48" s="293"/>
      <c r="DT48" s="293"/>
      <c r="DU48" s="293"/>
      <c r="DV48" s="293"/>
      <c r="DW48" s="293"/>
      <c r="DX48" s="293"/>
      <c r="DY48" s="293"/>
      <c r="DZ48" s="293"/>
      <c r="EA48" s="293"/>
      <c r="EB48" s="293"/>
      <c r="EC48" s="293"/>
      <c r="ED48" s="293"/>
      <c r="EE48" s="293"/>
      <c r="EF48" s="293"/>
      <c r="EG48" s="293"/>
      <c r="EH48" s="293"/>
      <c r="EI48" s="293"/>
      <c r="EJ48" s="293"/>
      <c r="EK48" s="293"/>
      <c r="EL48" s="293"/>
      <c r="EM48" s="293"/>
      <c r="EN48" s="293"/>
      <c r="EO48" s="293"/>
      <c r="EP48" s="293"/>
      <c r="EQ48" s="293"/>
      <c r="ER48" s="293"/>
      <c r="ES48" s="293"/>
      <c r="ET48" s="293"/>
      <c r="EU48" s="293"/>
      <c r="EV48" s="293"/>
      <c r="EW48" s="293"/>
      <c r="EX48" s="293"/>
      <c r="FX48" s="232">
        <v>170.3800358</v>
      </c>
      <c r="FY48" s="232">
        <v>0</v>
      </c>
    </row>
    <row r="49" spans="1:181" x14ac:dyDescent="0.2">
      <c r="A49" s="292">
        <v>38412</v>
      </c>
      <c r="B49" s="293">
        <v>1.6402909999999999</v>
      </c>
      <c r="C49" s="293">
        <v>0</v>
      </c>
      <c r="D49" s="293">
        <v>-27.842596400000001</v>
      </c>
      <c r="E49" s="293">
        <v>0</v>
      </c>
      <c r="F49" s="293"/>
      <c r="G49" s="293"/>
      <c r="H49" s="293"/>
      <c r="I49" s="293"/>
      <c r="J49" s="293"/>
      <c r="K49" s="293"/>
      <c r="L49" s="293"/>
      <c r="M49" s="293"/>
      <c r="N49" s="293"/>
      <c r="O49" s="293"/>
      <c r="P49" s="293"/>
      <c r="Q49" s="293"/>
      <c r="R49" s="293"/>
      <c r="S49" s="293"/>
      <c r="T49" s="293">
        <v>-166.73963420000001</v>
      </c>
      <c r="U49" s="293">
        <v>0</v>
      </c>
      <c r="V49" s="293"/>
      <c r="W49" s="293"/>
      <c r="X49" s="293"/>
      <c r="Y49" s="293"/>
      <c r="Z49" s="293"/>
      <c r="AA49" s="293"/>
      <c r="AB49" s="293"/>
      <c r="AC49" s="293"/>
      <c r="AD49" s="293"/>
      <c r="AE49" s="293"/>
      <c r="AF49" s="293"/>
      <c r="AG49" s="293"/>
      <c r="AH49" s="293"/>
      <c r="AI49" s="293"/>
      <c r="AJ49" s="293"/>
      <c r="AK49" s="293"/>
      <c r="AL49" s="293"/>
      <c r="AM49" s="293"/>
      <c r="AN49" s="293"/>
      <c r="AO49" s="293"/>
      <c r="AP49" s="293"/>
      <c r="AQ49" s="293"/>
      <c r="AR49" s="293">
        <v>-56.671489200000003</v>
      </c>
      <c r="AS49" s="293">
        <v>54.390157799999997</v>
      </c>
      <c r="AT49" s="293"/>
      <c r="AU49" s="293"/>
      <c r="AV49" s="293"/>
      <c r="AW49" s="293"/>
      <c r="AX49" s="293"/>
      <c r="AY49" s="293"/>
      <c r="AZ49" s="293"/>
      <c r="BA49" s="293"/>
      <c r="BB49" s="293"/>
      <c r="BC49" s="293"/>
      <c r="BD49" s="293"/>
      <c r="BE49" s="293"/>
      <c r="BF49" s="293"/>
      <c r="BG49" s="293"/>
      <c r="BH49" s="293"/>
      <c r="BI49" s="293"/>
      <c r="BJ49" s="293"/>
      <c r="BK49" s="293"/>
      <c r="BL49" s="293"/>
      <c r="BM49" s="293"/>
      <c r="BN49" s="293"/>
      <c r="BO49" s="293"/>
      <c r="BP49" s="293"/>
      <c r="BQ49" s="293"/>
      <c r="BR49" s="293">
        <v>-249.61342880000001</v>
      </c>
      <c r="BS49" s="293">
        <v>54.390157799999997</v>
      </c>
      <c r="BT49" s="293"/>
      <c r="BU49" s="293"/>
      <c r="BV49" s="293"/>
      <c r="BW49" s="293"/>
      <c r="BX49" s="293"/>
      <c r="BY49" s="293"/>
      <c r="BZ49" s="293"/>
      <c r="CA49" s="293"/>
      <c r="CB49" s="293"/>
      <c r="CC49" s="293"/>
      <c r="CD49" s="293"/>
      <c r="CE49" s="293"/>
      <c r="CF49" s="293"/>
      <c r="CG49" s="293"/>
      <c r="CH49" s="293"/>
      <c r="CI49" s="293"/>
      <c r="CJ49" s="293"/>
      <c r="CK49" s="293"/>
      <c r="CL49" s="293"/>
      <c r="CM49" s="293"/>
      <c r="CN49" s="293"/>
      <c r="CO49" s="293"/>
      <c r="CP49" s="293"/>
      <c r="CQ49" s="293"/>
      <c r="CR49" s="293"/>
      <c r="CS49" s="293"/>
      <c r="CT49" s="293"/>
      <c r="CU49" s="293"/>
      <c r="CV49" s="293"/>
      <c r="CW49" s="293"/>
      <c r="CX49" s="293"/>
      <c r="CY49" s="293"/>
      <c r="CZ49" s="293"/>
      <c r="DA49" s="293"/>
      <c r="DB49" s="293"/>
      <c r="DC49" s="293"/>
      <c r="DD49" s="293"/>
      <c r="DE49" s="293"/>
      <c r="DF49" s="293"/>
      <c r="DG49" s="293"/>
      <c r="DH49" s="293"/>
      <c r="DI49" s="293"/>
      <c r="DJ49" s="293"/>
      <c r="DK49" s="293"/>
      <c r="DL49" s="293"/>
      <c r="DM49" s="293"/>
      <c r="DN49" s="293"/>
      <c r="DO49" s="293"/>
      <c r="DP49" s="293"/>
      <c r="DQ49" s="293"/>
      <c r="DR49" s="293"/>
      <c r="DS49" s="293"/>
      <c r="DT49" s="293"/>
      <c r="DU49" s="293"/>
      <c r="DV49" s="293"/>
      <c r="DW49" s="293"/>
      <c r="DX49" s="293"/>
      <c r="DY49" s="293"/>
      <c r="DZ49" s="293"/>
      <c r="EA49" s="293"/>
      <c r="EB49" s="293"/>
      <c r="EC49" s="293"/>
      <c r="ED49" s="293"/>
      <c r="EE49" s="293"/>
      <c r="EF49" s="293"/>
      <c r="EG49" s="293"/>
      <c r="EH49" s="293"/>
      <c r="EI49" s="293"/>
      <c r="EJ49" s="293"/>
      <c r="EK49" s="293"/>
      <c r="EL49" s="293"/>
      <c r="EM49" s="293"/>
      <c r="EN49" s="293"/>
      <c r="EO49" s="293"/>
      <c r="EP49" s="293"/>
      <c r="EQ49" s="293"/>
      <c r="ER49" s="293"/>
      <c r="ES49" s="293"/>
      <c r="ET49" s="293"/>
      <c r="EU49" s="293"/>
      <c r="EV49" s="293"/>
      <c r="EW49" s="293"/>
      <c r="EX49" s="293"/>
      <c r="FX49" s="232">
        <v>180.62111200000004</v>
      </c>
      <c r="FY49" s="232">
        <v>0</v>
      </c>
    </row>
    <row r="50" spans="1:181" x14ac:dyDescent="0.2">
      <c r="A50" s="292">
        <v>38443</v>
      </c>
      <c r="B50" s="293">
        <v>1.6318968</v>
      </c>
      <c r="C50" s="293">
        <v>0</v>
      </c>
      <c r="D50" s="293">
        <v>-29.704833199999999</v>
      </c>
      <c r="E50" s="293">
        <v>0</v>
      </c>
      <c r="F50" s="293"/>
      <c r="G50" s="293"/>
      <c r="H50" s="293"/>
      <c r="I50" s="293"/>
      <c r="J50" s="293"/>
      <c r="K50" s="293"/>
      <c r="L50" s="293"/>
      <c r="M50" s="293"/>
      <c r="N50" s="293"/>
      <c r="O50" s="293"/>
      <c r="P50" s="293"/>
      <c r="Q50" s="293"/>
      <c r="R50" s="293"/>
      <c r="S50" s="293"/>
      <c r="T50" s="293">
        <v>-141.46671140000001</v>
      </c>
      <c r="U50" s="293">
        <v>0</v>
      </c>
      <c r="V50" s="293"/>
      <c r="W50" s="293"/>
      <c r="X50" s="293"/>
      <c r="Y50" s="293"/>
      <c r="Z50" s="293"/>
      <c r="AA50" s="293"/>
      <c r="AB50" s="293"/>
      <c r="AC50" s="293"/>
      <c r="AD50" s="293"/>
      <c r="AE50" s="293"/>
      <c r="AF50" s="293"/>
      <c r="AG50" s="293"/>
      <c r="AH50" s="293"/>
      <c r="AI50" s="293"/>
      <c r="AJ50" s="293"/>
      <c r="AK50" s="293"/>
      <c r="AL50" s="293"/>
      <c r="AM50" s="293"/>
      <c r="AN50" s="293"/>
      <c r="AO50" s="293"/>
      <c r="AP50" s="293"/>
      <c r="AQ50" s="293"/>
      <c r="AR50" s="293">
        <v>-34.857481100000001</v>
      </c>
      <c r="AS50" s="293">
        <v>41.539237</v>
      </c>
      <c r="AT50" s="293"/>
      <c r="AU50" s="293"/>
      <c r="AV50" s="293"/>
      <c r="AW50" s="293"/>
      <c r="AX50" s="293"/>
      <c r="AY50" s="293"/>
      <c r="AZ50" s="293"/>
      <c r="BA50" s="293"/>
      <c r="BB50" s="293"/>
      <c r="BC50" s="293"/>
      <c r="BD50" s="293"/>
      <c r="BE50" s="293"/>
      <c r="BF50" s="293"/>
      <c r="BG50" s="293"/>
      <c r="BH50" s="293"/>
      <c r="BI50" s="293"/>
      <c r="BJ50" s="293"/>
      <c r="BK50" s="293"/>
      <c r="BL50" s="293"/>
      <c r="BM50" s="293"/>
      <c r="BN50" s="293"/>
      <c r="BO50" s="293"/>
      <c r="BP50" s="293"/>
      <c r="BQ50" s="293"/>
      <c r="BR50" s="293">
        <v>-204.39712890000001</v>
      </c>
      <c r="BS50" s="293">
        <v>41.539237</v>
      </c>
      <c r="BT50" s="293"/>
      <c r="BU50" s="293"/>
      <c r="BV50" s="293"/>
      <c r="BW50" s="293"/>
      <c r="BX50" s="293"/>
      <c r="BY50" s="293"/>
      <c r="BZ50" s="293"/>
      <c r="CA50" s="293"/>
      <c r="CB50" s="293"/>
      <c r="CC50" s="293"/>
      <c r="CD50" s="293"/>
      <c r="CE50" s="293"/>
      <c r="CF50" s="293"/>
      <c r="CG50" s="293"/>
      <c r="CH50" s="293"/>
      <c r="CI50" s="293"/>
      <c r="CJ50" s="293"/>
      <c r="CK50" s="293"/>
      <c r="CL50" s="293"/>
      <c r="CM50" s="293"/>
      <c r="CN50" s="293"/>
      <c r="CO50" s="293"/>
      <c r="CP50" s="293"/>
      <c r="CQ50" s="293"/>
      <c r="CR50" s="293"/>
      <c r="CS50" s="293"/>
      <c r="CT50" s="293"/>
      <c r="CU50" s="293"/>
      <c r="CV50" s="293"/>
      <c r="CW50" s="293"/>
      <c r="CX50" s="293"/>
      <c r="CY50" s="293"/>
      <c r="CZ50" s="293"/>
      <c r="DA50" s="293"/>
      <c r="DB50" s="293"/>
      <c r="DC50" s="293"/>
      <c r="DD50" s="293"/>
      <c r="DE50" s="293"/>
      <c r="DF50" s="293"/>
      <c r="DG50" s="293"/>
      <c r="DH50" s="293"/>
      <c r="DI50" s="293"/>
      <c r="DJ50" s="293"/>
      <c r="DK50" s="293"/>
      <c r="DL50" s="293"/>
      <c r="DM50" s="293"/>
      <c r="DN50" s="293"/>
      <c r="DO50" s="293"/>
      <c r="DP50" s="293"/>
      <c r="DQ50" s="293"/>
      <c r="DR50" s="293"/>
      <c r="DS50" s="293"/>
      <c r="DT50" s="293"/>
      <c r="DU50" s="293"/>
      <c r="DV50" s="293"/>
      <c r="DW50" s="293"/>
      <c r="DX50" s="293"/>
      <c r="DY50" s="293"/>
      <c r="DZ50" s="293"/>
      <c r="EA50" s="293"/>
      <c r="EB50" s="293"/>
      <c r="EC50" s="293"/>
      <c r="ED50" s="293"/>
      <c r="EE50" s="293"/>
      <c r="EF50" s="293"/>
      <c r="EG50" s="293"/>
      <c r="EH50" s="293"/>
      <c r="EI50" s="293"/>
      <c r="EJ50" s="293"/>
      <c r="EK50" s="293"/>
      <c r="EL50" s="293"/>
      <c r="EM50" s="293"/>
      <c r="EN50" s="293"/>
      <c r="EO50" s="293"/>
      <c r="EP50" s="293"/>
      <c r="EQ50" s="293"/>
      <c r="ER50" s="293"/>
      <c r="ES50" s="293"/>
      <c r="ET50" s="293"/>
      <c r="EU50" s="293"/>
      <c r="EV50" s="293"/>
      <c r="EW50" s="293"/>
      <c r="EX50" s="293"/>
      <c r="FX50" s="232">
        <v>181.07672430000002</v>
      </c>
      <c r="FY50" s="232">
        <v>0</v>
      </c>
    </row>
    <row r="51" spans="1:181" x14ac:dyDescent="0.2">
      <c r="A51" s="292">
        <v>38473</v>
      </c>
      <c r="B51" s="293">
        <v>1.6238561</v>
      </c>
      <c r="C51" s="293">
        <v>0</v>
      </c>
      <c r="D51" s="293">
        <v>-31.189417599999999</v>
      </c>
      <c r="E51" s="293">
        <v>0</v>
      </c>
      <c r="F51" s="293"/>
      <c r="G51" s="293"/>
      <c r="H51" s="293"/>
      <c r="I51" s="293"/>
      <c r="J51" s="293"/>
      <c r="K51" s="293"/>
      <c r="L51" s="293"/>
      <c r="M51" s="293"/>
      <c r="N51" s="293"/>
      <c r="O51" s="293"/>
      <c r="P51" s="293"/>
      <c r="Q51" s="293"/>
      <c r="R51" s="293"/>
      <c r="S51" s="293"/>
      <c r="T51" s="293">
        <v>-165.11795660000001</v>
      </c>
      <c r="U51" s="293">
        <v>0</v>
      </c>
      <c r="V51" s="293"/>
      <c r="W51" s="293"/>
      <c r="X51" s="293"/>
      <c r="Y51" s="293"/>
      <c r="Z51" s="293"/>
      <c r="AA51" s="293"/>
      <c r="AB51" s="293"/>
      <c r="AC51" s="293"/>
      <c r="AD51" s="293"/>
      <c r="AE51" s="293"/>
      <c r="AF51" s="293"/>
      <c r="AG51" s="293"/>
      <c r="AH51" s="293"/>
      <c r="AI51" s="293"/>
      <c r="AJ51" s="293"/>
      <c r="AK51" s="293"/>
      <c r="AL51" s="293"/>
      <c r="AM51" s="293"/>
      <c r="AN51" s="293"/>
      <c r="AO51" s="293"/>
      <c r="AP51" s="293"/>
      <c r="AQ51" s="293"/>
      <c r="AR51" s="293">
        <v>-45.365451499999999</v>
      </c>
      <c r="AS51" s="293">
        <v>50.6549622</v>
      </c>
      <c r="AT51" s="293"/>
      <c r="AU51" s="293"/>
      <c r="AV51" s="293"/>
      <c r="AW51" s="293"/>
      <c r="AX51" s="293"/>
      <c r="AY51" s="293"/>
      <c r="AZ51" s="293"/>
      <c r="BA51" s="293"/>
      <c r="BB51" s="293"/>
      <c r="BC51" s="293"/>
      <c r="BD51" s="293"/>
      <c r="BE51" s="293"/>
      <c r="BF51" s="293"/>
      <c r="BG51" s="293"/>
      <c r="BH51" s="293"/>
      <c r="BI51" s="293"/>
      <c r="BJ51" s="293"/>
      <c r="BK51" s="293"/>
      <c r="BL51" s="293"/>
      <c r="BM51" s="293"/>
      <c r="BN51" s="293"/>
      <c r="BO51" s="293"/>
      <c r="BP51" s="293"/>
      <c r="BQ51" s="293"/>
      <c r="BR51" s="293">
        <v>-240.04896960000002</v>
      </c>
      <c r="BS51" s="293">
        <v>50.6549622</v>
      </c>
      <c r="BT51" s="293"/>
      <c r="BU51" s="293"/>
      <c r="BV51" s="293"/>
      <c r="BW51" s="293"/>
      <c r="BX51" s="293"/>
      <c r="BY51" s="293"/>
      <c r="BZ51" s="293"/>
      <c r="CA51" s="293"/>
      <c r="CB51" s="293"/>
      <c r="CC51" s="293"/>
      <c r="CD51" s="293"/>
      <c r="CE51" s="293"/>
      <c r="CF51" s="293"/>
      <c r="CG51" s="293"/>
      <c r="CH51" s="293"/>
      <c r="CI51" s="293"/>
      <c r="CJ51" s="293"/>
      <c r="CK51" s="293"/>
      <c r="CL51" s="293"/>
      <c r="CM51" s="293"/>
      <c r="CN51" s="293"/>
      <c r="CO51" s="293"/>
      <c r="CP51" s="293"/>
      <c r="CQ51" s="293"/>
      <c r="CR51" s="293"/>
      <c r="CS51" s="293"/>
      <c r="CT51" s="293"/>
      <c r="CU51" s="293"/>
      <c r="CV51" s="293"/>
      <c r="CW51" s="293"/>
      <c r="CX51" s="293"/>
      <c r="CY51" s="293"/>
      <c r="CZ51" s="293"/>
      <c r="DA51" s="293"/>
      <c r="DB51" s="293"/>
      <c r="DC51" s="293"/>
      <c r="DD51" s="293"/>
      <c r="DE51" s="293"/>
      <c r="DF51" s="293"/>
      <c r="DG51" s="293"/>
      <c r="DH51" s="293"/>
      <c r="DI51" s="293"/>
      <c r="DJ51" s="293"/>
      <c r="DK51" s="293"/>
      <c r="DL51" s="293"/>
      <c r="DM51" s="293"/>
      <c r="DN51" s="293"/>
      <c r="DO51" s="293"/>
      <c r="DP51" s="293"/>
      <c r="DQ51" s="293"/>
      <c r="DR51" s="293"/>
      <c r="DS51" s="293"/>
      <c r="DT51" s="293"/>
      <c r="DU51" s="293"/>
      <c r="DV51" s="293"/>
      <c r="DW51" s="293"/>
      <c r="DX51" s="293"/>
      <c r="DY51" s="293"/>
      <c r="DZ51" s="293"/>
      <c r="EA51" s="293"/>
      <c r="EB51" s="293"/>
      <c r="EC51" s="293"/>
      <c r="ED51" s="293"/>
      <c r="EE51" s="293"/>
      <c r="EF51" s="293"/>
      <c r="EG51" s="293"/>
      <c r="EH51" s="293"/>
      <c r="EI51" s="293"/>
      <c r="EJ51" s="293"/>
      <c r="EK51" s="293"/>
      <c r="EL51" s="293"/>
      <c r="EM51" s="293"/>
      <c r="EN51" s="293"/>
      <c r="EO51" s="293"/>
      <c r="EP51" s="293"/>
      <c r="EQ51" s="293"/>
      <c r="ER51" s="293"/>
      <c r="ES51" s="293"/>
      <c r="ET51" s="293"/>
      <c r="EU51" s="293"/>
      <c r="EV51" s="293"/>
      <c r="EW51" s="293"/>
      <c r="EX51" s="293"/>
      <c r="FX51" s="232">
        <v>187.89730320000001</v>
      </c>
      <c r="FY51" s="232">
        <v>0</v>
      </c>
    </row>
    <row r="52" spans="1:181" x14ac:dyDescent="0.2">
      <c r="A52" s="292">
        <v>38504</v>
      </c>
      <c r="B52" s="293">
        <v>1.6155427</v>
      </c>
      <c r="C52" s="293">
        <v>0</v>
      </c>
      <c r="D52" s="293">
        <v>-45.732988999999996</v>
      </c>
      <c r="E52" s="293">
        <v>0</v>
      </c>
      <c r="F52" s="293"/>
      <c r="G52" s="293"/>
      <c r="H52" s="293"/>
      <c r="I52" s="293"/>
      <c r="J52" s="293"/>
      <c r="K52" s="293"/>
      <c r="L52" s="293"/>
      <c r="M52" s="293"/>
      <c r="N52" s="293"/>
      <c r="O52" s="293"/>
      <c r="P52" s="293"/>
      <c r="Q52" s="293"/>
      <c r="R52" s="293"/>
      <c r="S52" s="293"/>
      <c r="T52" s="293">
        <v>-189.40899630000001</v>
      </c>
      <c r="U52" s="293">
        <v>0</v>
      </c>
      <c r="V52" s="293"/>
      <c r="W52" s="293"/>
      <c r="X52" s="293"/>
      <c r="Y52" s="293"/>
      <c r="Z52" s="293"/>
      <c r="AA52" s="293"/>
      <c r="AB52" s="293"/>
      <c r="AC52" s="293"/>
      <c r="AD52" s="293"/>
      <c r="AE52" s="293"/>
      <c r="AF52" s="293"/>
      <c r="AG52" s="293"/>
      <c r="AH52" s="293"/>
      <c r="AI52" s="293"/>
      <c r="AJ52" s="293"/>
      <c r="AK52" s="293"/>
      <c r="AL52" s="293"/>
      <c r="AM52" s="293"/>
      <c r="AN52" s="293"/>
      <c r="AO52" s="293"/>
      <c r="AP52" s="293"/>
      <c r="AQ52" s="293"/>
      <c r="AR52" s="293">
        <v>-48.398995399999997</v>
      </c>
      <c r="AS52" s="293">
        <v>51.124060399999998</v>
      </c>
      <c r="AT52" s="293"/>
      <c r="AU52" s="293"/>
      <c r="AV52" s="293"/>
      <c r="AW52" s="293"/>
      <c r="AX52" s="293"/>
      <c r="AY52" s="293"/>
      <c r="AZ52" s="293"/>
      <c r="BA52" s="293"/>
      <c r="BB52" s="293"/>
      <c r="BC52" s="293"/>
      <c r="BD52" s="293"/>
      <c r="BE52" s="293"/>
      <c r="BF52" s="293"/>
      <c r="BG52" s="293"/>
      <c r="BH52" s="293"/>
      <c r="BI52" s="293"/>
      <c r="BJ52" s="293"/>
      <c r="BK52" s="293"/>
      <c r="BL52" s="293"/>
      <c r="BM52" s="293"/>
      <c r="BN52" s="293"/>
      <c r="BO52" s="293"/>
      <c r="BP52" s="293"/>
      <c r="BQ52" s="293"/>
      <c r="BR52" s="293">
        <v>-281.92543799999999</v>
      </c>
      <c r="BS52" s="293">
        <v>51.124060399999998</v>
      </c>
      <c r="BT52" s="293"/>
      <c r="BU52" s="293"/>
      <c r="BV52" s="293"/>
      <c r="BW52" s="293"/>
      <c r="BX52" s="293"/>
      <c r="BY52" s="293"/>
      <c r="BZ52" s="293"/>
      <c r="CA52" s="293"/>
      <c r="CB52" s="293"/>
      <c r="CC52" s="293"/>
      <c r="CD52" s="293"/>
      <c r="CE52" s="293"/>
      <c r="CF52" s="293"/>
      <c r="CG52" s="293"/>
      <c r="CH52" s="293"/>
      <c r="CI52" s="293"/>
      <c r="CJ52" s="293"/>
      <c r="CK52" s="293"/>
      <c r="CL52" s="293"/>
      <c r="CM52" s="293"/>
      <c r="CN52" s="293"/>
      <c r="CO52" s="293"/>
      <c r="CP52" s="293"/>
      <c r="CQ52" s="293"/>
      <c r="CR52" s="293"/>
      <c r="CS52" s="293"/>
      <c r="CT52" s="293"/>
      <c r="CU52" s="293"/>
      <c r="CV52" s="293"/>
      <c r="CW52" s="293"/>
      <c r="CX52" s="293"/>
      <c r="CY52" s="293"/>
      <c r="CZ52" s="293"/>
      <c r="DA52" s="293"/>
      <c r="DB52" s="293"/>
      <c r="DC52" s="293"/>
      <c r="DD52" s="293"/>
      <c r="DE52" s="293"/>
      <c r="DF52" s="293"/>
      <c r="DG52" s="293"/>
      <c r="DH52" s="293"/>
      <c r="DI52" s="293"/>
      <c r="DJ52" s="293"/>
      <c r="DK52" s="293"/>
      <c r="DL52" s="293"/>
      <c r="DM52" s="293"/>
      <c r="DN52" s="293"/>
      <c r="DO52" s="293"/>
      <c r="DP52" s="293"/>
      <c r="DQ52" s="293"/>
      <c r="DR52" s="293"/>
      <c r="DS52" s="293"/>
      <c r="DT52" s="293"/>
      <c r="DU52" s="293"/>
      <c r="DV52" s="293"/>
      <c r="DW52" s="293"/>
      <c r="DX52" s="293"/>
      <c r="DY52" s="293"/>
      <c r="DZ52" s="293"/>
      <c r="EA52" s="293"/>
      <c r="EB52" s="293"/>
      <c r="EC52" s="293"/>
      <c r="ED52" s="293"/>
      <c r="EE52" s="293"/>
      <c r="EF52" s="293"/>
      <c r="EG52" s="293"/>
      <c r="EH52" s="293"/>
      <c r="EI52" s="293"/>
      <c r="EJ52" s="293"/>
      <c r="EK52" s="293"/>
      <c r="EL52" s="293"/>
      <c r="EM52" s="293"/>
      <c r="EN52" s="293"/>
      <c r="EO52" s="293"/>
      <c r="EP52" s="293"/>
      <c r="EQ52" s="293"/>
      <c r="ER52" s="293"/>
      <c r="ES52" s="293"/>
      <c r="ET52" s="293"/>
      <c r="EU52" s="293"/>
      <c r="EV52" s="293"/>
      <c r="EW52" s="293"/>
      <c r="EX52" s="293"/>
      <c r="FX52" s="232">
        <v>186.4391397</v>
      </c>
      <c r="FY52" s="232">
        <v>0</v>
      </c>
    </row>
    <row r="53" spans="1:181" x14ac:dyDescent="0.2">
      <c r="A53" s="292">
        <v>38534</v>
      </c>
      <c r="B53" s="293">
        <v>1.6074554000000001</v>
      </c>
      <c r="C53" s="293">
        <v>0</v>
      </c>
      <c r="D53" s="293">
        <v>-53.316721600000001</v>
      </c>
      <c r="E53" s="293">
        <v>0</v>
      </c>
      <c r="F53" s="293"/>
      <c r="G53" s="293"/>
      <c r="H53" s="293"/>
      <c r="I53" s="293"/>
      <c r="J53" s="293"/>
      <c r="K53" s="293"/>
      <c r="L53" s="293"/>
      <c r="M53" s="293"/>
      <c r="N53" s="293"/>
      <c r="O53" s="293"/>
      <c r="P53" s="293"/>
      <c r="Q53" s="293"/>
      <c r="R53" s="293"/>
      <c r="S53" s="293"/>
      <c r="T53" s="293">
        <v>-192.83126590000001</v>
      </c>
      <c r="U53" s="293">
        <v>0</v>
      </c>
      <c r="V53" s="293"/>
      <c r="W53" s="293"/>
      <c r="X53" s="293"/>
      <c r="Y53" s="293"/>
      <c r="Z53" s="293"/>
      <c r="AA53" s="293"/>
      <c r="AB53" s="293"/>
      <c r="AC53" s="293"/>
      <c r="AD53" s="293"/>
      <c r="AE53" s="293"/>
      <c r="AF53" s="293"/>
      <c r="AG53" s="293"/>
      <c r="AH53" s="293"/>
      <c r="AI53" s="293"/>
      <c r="AJ53" s="293"/>
      <c r="AK53" s="293"/>
      <c r="AL53" s="293"/>
      <c r="AM53" s="293"/>
      <c r="AN53" s="293"/>
      <c r="AO53" s="293"/>
      <c r="AP53" s="293"/>
      <c r="AQ53" s="293"/>
      <c r="AR53" s="293">
        <v>-50.008537400000002</v>
      </c>
      <c r="AS53" s="293">
        <v>49.639316700000002</v>
      </c>
      <c r="AT53" s="293"/>
      <c r="AU53" s="293"/>
      <c r="AV53" s="293"/>
      <c r="AW53" s="293"/>
      <c r="AX53" s="293"/>
      <c r="AY53" s="293"/>
      <c r="AZ53" s="293"/>
      <c r="BA53" s="293"/>
      <c r="BB53" s="293"/>
      <c r="BC53" s="293"/>
      <c r="BD53" s="293"/>
      <c r="BE53" s="293"/>
      <c r="BF53" s="293"/>
      <c r="BG53" s="293"/>
      <c r="BH53" s="293"/>
      <c r="BI53" s="293"/>
      <c r="BJ53" s="293"/>
      <c r="BK53" s="293"/>
      <c r="BL53" s="293"/>
      <c r="BM53" s="293"/>
      <c r="BN53" s="293"/>
      <c r="BO53" s="293"/>
      <c r="BP53" s="293"/>
      <c r="BQ53" s="293"/>
      <c r="BR53" s="293">
        <v>-294.54906950000003</v>
      </c>
      <c r="BS53" s="293">
        <v>49.639316700000002</v>
      </c>
      <c r="BT53" s="293"/>
      <c r="BU53" s="293"/>
      <c r="BV53" s="293"/>
      <c r="BW53" s="293"/>
      <c r="BX53" s="293"/>
      <c r="BY53" s="293"/>
      <c r="BZ53" s="293"/>
      <c r="CA53" s="293"/>
      <c r="CB53" s="293"/>
      <c r="CC53" s="293"/>
      <c r="CD53" s="293"/>
      <c r="CE53" s="293"/>
      <c r="CF53" s="293"/>
      <c r="CG53" s="293"/>
      <c r="CH53" s="293"/>
      <c r="CI53" s="293"/>
      <c r="CJ53" s="293"/>
      <c r="CK53" s="293"/>
      <c r="CL53" s="293"/>
      <c r="CM53" s="293"/>
      <c r="CN53" s="293"/>
      <c r="CO53" s="293"/>
      <c r="CP53" s="293"/>
      <c r="CQ53" s="293"/>
      <c r="CR53" s="293"/>
      <c r="CS53" s="293"/>
      <c r="CT53" s="293"/>
      <c r="CU53" s="293"/>
      <c r="CV53" s="293"/>
      <c r="CW53" s="293"/>
      <c r="CX53" s="293"/>
      <c r="CY53" s="293"/>
      <c r="CZ53" s="293"/>
      <c r="DA53" s="293"/>
      <c r="DB53" s="293"/>
      <c r="DC53" s="293"/>
      <c r="DD53" s="293"/>
      <c r="DE53" s="293"/>
      <c r="DF53" s="293"/>
      <c r="DG53" s="293"/>
      <c r="DH53" s="293"/>
      <c r="DI53" s="293"/>
      <c r="DJ53" s="293"/>
      <c r="DK53" s="293"/>
      <c r="DL53" s="293"/>
      <c r="DM53" s="293"/>
      <c r="DN53" s="293"/>
      <c r="DO53" s="293"/>
      <c r="DP53" s="293"/>
      <c r="DQ53" s="293"/>
      <c r="DR53" s="293"/>
      <c r="DS53" s="293"/>
      <c r="DT53" s="293"/>
      <c r="DU53" s="293"/>
      <c r="DV53" s="293"/>
      <c r="DW53" s="293"/>
      <c r="DX53" s="293"/>
      <c r="DY53" s="293"/>
      <c r="DZ53" s="293"/>
      <c r="EA53" s="293"/>
      <c r="EB53" s="293"/>
      <c r="EC53" s="293"/>
      <c r="ED53" s="293"/>
      <c r="EE53" s="293"/>
      <c r="EF53" s="293"/>
      <c r="EG53" s="293"/>
      <c r="EH53" s="293"/>
      <c r="EI53" s="293"/>
      <c r="EJ53" s="293"/>
      <c r="EK53" s="293"/>
      <c r="EL53" s="293"/>
      <c r="EM53" s="293"/>
      <c r="EN53" s="293"/>
      <c r="EO53" s="293"/>
      <c r="EP53" s="293"/>
      <c r="EQ53" s="293"/>
      <c r="ER53" s="293"/>
      <c r="ES53" s="293"/>
      <c r="ET53" s="293"/>
      <c r="EU53" s="293"/>
      <c r="EV53" s="293"/>
      <c r="EW53" s="293"/>
      <c r="EX53" s="293"/>
      <c r="FX53" s="232">
        <v>186.17469490000002</v>
      </c>
      <c r="FY53" s="232">
        <v>0</v>
      </c>
    </row>
    <row r="54" spans="1:181" x14ac:dyDescent="0.2">
      <c r="A54" s="292">
        <v>38565</v>
      </c>
      <c r="B54" s="293">
        <v>1.599054</v>
      </c>
      <c r="C54" s="293">
        <v>0</v>
      </c>
      <c r="D54" s="293">
        <v>-66.776888700000001</v>
      </c>
      <c r="E54" s="293">
        <v>0</v>
      </c>
      <c r="F54" s="293"/>
      <c r="G54" s="293"/>
      <c r="H54" s="293"/>
      <c r="I54" s="293"/>
      <c r="J54" s="293"/>
      <c r="K54" s="293"/>
      <c r="L54" s="293"/>
      <c r="M54" s="293"/>
      <c r="N54" s="293"/>
      <c r="O54" s="293"/>
      <c r="P54" s="293"/>
      <c r="Q54" s="293"/>
      <c r="R54" s="293"/>
      <c r="S54" s="293"/>
      <c r="T54" s="293">
        <v>-203.56536259999999</v>
      </c>
      <c r="U54" s="293">
        <v>0</v>
      </c>
      <c r="V54" s="293"/>
      <c r="W54" s="293"/>
      <c r="X54" s="293"/>
      <c r="Y54" s="293"/>
      <c r="Z54" s="293"/>
      <c r="AA54" s="293"/>
      <c r="AB54" s="293"/>
      <c r="AC54" s="293"/>
      <c r="AD54" s="293"/>
      <c r="AE54" s="293"/>
      <c r="AF54" s="293"/>
      <c r="AG54" s="293"/>
      <c r="AH54" s="293"/>
      <c r="AI54" s="293"/>
      <c r="AJ54" s="293"/>
      <c r="AK54" s="293"/>
      <c r="AL54" s="293"/>
      <c r="AM54" s="293"/>
      <c r="AN54" s="293"/>
      <c r="AO54" s="293"/>
      <c r="AP54" s="293"/>
      <c r="AQ54" s="293"/>
      <c r="AR54" s="293">
        <v>-43.354002100000002</v>
      </c>
      <c r="AS54" s="293">
        <v>48.6130207</v>
      </c>
      <c r="AT54" s="293"/>
      <c r="AU54" s="293"/>
      <c r="AV54" s="293"/>
      <c r="AW54" s="293"/>
      <c r="AX54" s="293"/>
      <c r="AY54" s="293"/>
      <c r="AZ54" s="293"/>
      <c r="BA54" s="293"/>
      <c r="BB54" s="293"/>
      <c r="BC54" s="293"/>
      <c r="BD54" s="293"/>
      <c r="BE54" s="293"/>
      <c r="BF54" s="293"/>
      <c r="BG54" s="293"/>
      <c r="BH54" s="293"/>
      <c r="BI54" s="293"/>
      <c r="BJ54" s="293"/>
      <c r="BK54" s="293"/>
      <c r="BL54" s="293"/>
      <c r="BM54" s="293"/>
      <c r="BN54" s="293"/>
      <c r="BO54" s="293"/>
      <c r="BP54" s="293"/>
      <c r="BQ54" s="293"/>
      <c r="BR54" s="293">
        <v>-312.09719940000002</v>
      </c>
      <c r="BS54" s="293">
        <v>48.6130207</v>
      </c>
      <c r="BT54" s="293"/>
      <c r="BU54" s="293"/>
      <c r="BV54" s="293"/>
      <c r="BW54" s="293"/>
      <c r="BX54" s="293"/>
      <c r="BY54" s="293"/>
      <c r="BZ54" s="293"/>
      <c r="CA54" s="293"/>
      <c r="CB54" s="293"/>
      <c r="CC54" s="293"/>
      <c r="CD54" s="293"/>
      <c r="CE54" s="293"/>
      <c r="CF54" s="293"/>
      <c r="CG54" s="293"/>
      <c r="CH54" s="293"/>
      <c r="CI54" s="293"/>
      <c r="CJ54" s="293"/>
      <c r="CK54" s="293"/>
      <c r="CL54" s="293"/>
      <c r="CM54" s="293"/>
      <c r="CN54" s="293"/>
      <c r="CO54" s="293"/>
      <c r="CP54" s="293"/>
      <c r="CQ54" s="293"/>
      <c r="CR54" s="293"/>
      <c r="CS54" s="293"/>
      <c r="CT54" s="293"/>
      <c r="CU54" s="293"/>
      <c r="CV54" s="293"/>
      <c r="CW54" s="293"/>
      <c r="CX54" s="293"/>
      <c r="CY54" s="293"/>
      <c r="CZ54" s="293"/>
      <c r="DA54" s="293"/>
      <c r="DB54" s="293"/>
      <c r="DC54" s="293"/>
      <c r="DD54" s="293"/>
      <c r="DE54" s="293"/>
      <c r="DF54" s="293"/>
      <c r="DG54" s="293"/>
      <c r="DH54" s="293"/>
      <c r="DI54" s="293"/>
      <c r="DJ54" s="293"/>
      <c r="DK54" s="293"/>
      <c r="DL54" s="293"/>
      <c r="DM54" s="293"/>
      <c r="DN54" s="293"/>
      <c r="DO54" s="293"/>
      <c r="DP54" s="293"/>
      <c r="DQ54" s="293"/>
      <c r="DR54" s="293"/>
      <c r="DS54" s="293"/>
      <c r="DT54" s="293"/>
      <c r="DU54" s="293"/>
      <c r="DV54" s="293"/>
      <c r="DW54" s="293"/>
      <c r="DX54" s="293"/>
      <c r="DY54" s="293"/>
      <c r="DZ54" s="293"/>
      <c r="EA54" s="293"/>
      <c r="EB54" s="293"/>
      <c r="EC54" s="293"/>
      <c r="ED54" s="293"/>
      <c r="EE54" s="293"/>
      <c r="EF54" s="293"/>
      <c r="EG54" s="293"/>
      <c r="EH54" s="293"/>
      <c r="EI54" s="293"/>
      <c r="EJ54" s="293"/>
      <c r="EK54" s="293"/>
      <c r="EL54" s="293"/>
      <c r="EM54" s="293"/>
      <c r="EN54" s="293"/>
      <c r="EO54" s="293"/>
      <c r="EP54" s="293"/>
      <c r="EQ54" s="293"/>
      <c r="ER54" s="293"/>
      <c r="ES54" s="293"/>
      <c r="ET54" s="293"/>
      <c r="EU54" s="293"/>
      <c r="EV54" s="293"/>
      <c r="EW54" s="293"/>
      <c r="EX54" s="293"/>
      <c r="FX54" s="232">
        <v>182.25301130000003</v>
      </c>
      <c r="FY54" s="232">
        <v>0</v>
      </c>
    </row>
    <row r="55" spans="1:181" x14ac:dyDescent="0.2">
      <c r="A55" s="292">
        <v>38596</v>
      </c>
      <c r="B55" s="293">
        <v>1.5906468999999999</v>
      </c>
      <c r="C55" s="293">
        <v>0</v>
      </c>
      <c r="D55" s="293">
        <v>-81.742001000000002</v>
      </c>
      <c r="E55" s="293">
        <v>0</v>
      </c>
      <c r="F55" s="293"/>
      <c r="G55" s="293"/>
      <c r="H55" s="293"/>
      <c r="I55" s="293"/>
      <c r="J55" s="293"/>
      <c r="K55" s="293"/>
      <c r="L55" s="293"/>
      <c r="M55" s="293"/>
      <c r="N55" s="293"/>
      <c r="O55" s="293"/>
      <c r="P55" s="293"/>
      <c r="Q55" s="293"/>
      <c r="R55" s="293"/>
      <c r="S55" s="293"/>
      <c r="T55" s="293">
        <v>-149.66315510000001</v>
      </c>
      <c r="U55" s="293">
        <v>0</v>
      </c>
      <c r="V55" s="293"/>
      <c r="W55" s="293"/>
      <c r="X55" s="293"/>
      <c r="Y55" s="293"/>
      <c r="Z55" s="293"/>
      <c r="AA55" s="293"/>
      <c r="AB55" s="293"/>
      <c r="AC55" s="293"/>
      <c r="AD55" s="293"/>
      <c r="AE55" s="293"/>
      <c r="AF55" s="293"/>
      <c r="AG55" s="293"/>
      <c r="AH55" s="293"/>
      <c r="AI55" s="293"/>
      <c r="AJ55" s="293"/>
      <c r="AK55" s="293"/>
      <c r="AL55" s="293"/>
      <c r="AM55" s="293"/>
      <c r="AN55" s="293"/>
      <c r="AO55" s="293"/>
      <c r="AP55" s="293"/>
      <c r="AQ55" s="293"/>
      <c r="AR55" s="293">
        <v>-53.8911765</v>
      </c>
      <c r="AS55" s="293">
        <v>53.131313900000002</v>
      </c>
      <c r="AT55" s="293"/>
      <c r="AU55" s="293"/>
      <c r="AV55" s="293"/>
      <c r="AW55" s="293"/>
      <c r="AX55" s="293"/>
      <c r="AY55" s="293"/>
      <c r="AZ55" s="293"/>
      <c r="BA55" s="293"/>
      <c r="BB55" s="293"/>
      <c r="BC55" s="293"/>
      <c r="BD55" s="293"/>
      <c r="BE55" s="293"/>
      <c r="BF55" s="293"/>
      <c r="BG55" s="293"/>
      <c r="BH55" s="293"/>
      <c r="BI55" s="293"/>
      <c r="BJ55" s="293"/>
      <c r="BK55" s="293"/>
      <c r="BL55" s="293"/>
      <c r="BM55" s="293"/>
      <c r="BN55" s="293"/>
      <c r="BO55" s="293"/>
      <c r="BP55" s="293"/>
      <c r="BQ55" s="293"/>
      <c r="BR55" s="293">
        <v>-283.7056857</v>
      </c>
      <c r="BS55" s="293">
        <v>53.131313900000002</v>
      </c>
      <c r="BT55" s="293"/>
      <c r="BU55" s="293"/>
      <c r="BV55" s="293"/>
      <c r="BW55" s="293"/>
      <c r="BX55" s="293"/>
      <c r="BY55" s="293"/>
      <c r="BZ55" s="293"/>
      <c r="CA55" s="293"/>
      <c r="CB55" s="293"/>
      <c r="CC55" s="293"/>
      <c r="CD55" s="293"/>
      <c r="CE55" s="293"/>
      <c r="CF55" s="293"/>
      <c r="CG55" s="293"/>
      <c r="CH55" s="293"/>
      <c r="CI55" s="293"/>
      <c r="CJ55" s="293"/>
      <c r="CK55" s="293"/>
      <c r="CL55" s="293"/>
      <c r="CM55" s="293"/>
      <c r="CN55" s="293"/>
      <c r="CO55" s="293"/>
      <c r="CP55" s="293"/>
      <c r="CQ55" s="293"/>
      <c r="CR55" s="293"/>
      <c r="CS55" s="293"/>
      <c r="CT55" s="293"/>
      <c r="CU55" s="293"/>
      <c r="CV55" s="293"/>
      <c r="CW55" s="293"/>
      <c r="CX55" s="293"/>
      <c r="CY55" s="293"/>
      <c r="CZ55" s="293"/>
      <c r="DA55" s="293"/>
      <c r="DB55" s="293"/>
      <c r="DC55" s="293"/>
      <c r="DD55" s="293"/>
      <c r="DE55" s="293"/>
      <c r="DF55" s="293"/>
      <c r="DG55" s="293"/>
      <c r="DH55" s="293"/>
      <c r="DI55" s="293"/>
      <c r="DJ55" s="293"/>
      <c r="DK55" s="293"/>
      <c r="DL55" s="293"/>
      <c r="DM55" s="293"/>
      <c r="DN55" s="293"/>
      <c r="DO55" s="293"/>
      <c r="DP55" s="293"/>
      <c r="DQ55" s="293"/>
      <c r="DR55" s="293"/>
      <c r="DS55" s="293"/>
      <c r="DT55" s="293"/>
      <c r="DU55" s="293"/>
      <c r="DV55" s="293"/>
      <c r="DW55" s="293"/>
      <c r="DX55" s="293"/>
      <c r="DY55" s="293"/>
      <c r="DZ55" s="293"/>
      <c r="EA55" s="293"/>
      <c r="EB55" s="293"/>
      <c r="EC55" s="293"/>
      <c r="ED55" s="293"/>
      <c r="EE55" s="293"/>
      <c r="EF55" s="293"/>
      <c r="EG55" s="293"/>
      <c r="EH55" s="293"/>
      <c r="EI55" s="293"/>
      <c r="EJ55" s="293"/>
      <c r="EK55" s="293"/>
      <c r="EL55" s="293"/>
      <c r="EM55" s="293"/>
      <c r="EN55" s="293"/>
      <c r="EO55" s="293"/>
      <c r="EP55" s="293"/>
      <c r="EQ55" s="293"/>
      <c r="ER55" s="293"/>
      <c r="ES55" s="293"/>
      <c r="ET55" s="293"/>
      <c r="EU55" s="293"/>
      <c r="EV55" s="293"/>
      <c r="EW55" s="293"/>
      <c r="EX55" s="293"/>
      <c r="FX55" s="232">
        <v>174.81911500000001</v>
      </c>
      <c r="FY55" s="232">
        <v>0</v>
      </c>
    </row>
    <row r="56" spans="1:181" x14ac:dyDescent="0.2">
      <c r="A56" s="292">
        <v>38626</v>
      </c>
      <c r="B56" s="293">
        <v>1.5825061</v>
      </c>
      <c r="C56" s="293">
        <v>0</v>
      </c>
      <c r="D56" s="293">
        <v>-59.862960700000002</v>
      </c>
      <c r="E56" s="293">
        <v>0</v>
      </c>
      <c r="F56" s="293"/>
      <c r="G56" s="293"/>
      <c r="H56" s="293"/>
      <c r="I56" s="293"/>
      <c r="J56" s="293"/>
      <c r="K56" s="293"/>
      <c r="L56" s="293"/>
      <c r="M56" s="293"/>
      <c r="N56" s="293"/>
      <c r="O56" s="293"/>
      <c r="P56" s="293"/>
      <c r="Q56" s="293"/>
      <c r="R56" s="293"/>
      <c r="S56" s="293"/>
      <c r="T56" s="293">
        <v>-14.206276600000001</v>
      </c>
      <c r="U56" s="293">
        <v>0</v>
      </c>
      <c r="V56" s="293"/>
      <c r="W56" s="293"/>
      <c r="X56" s="293"/>
      <c r="Y56" s="293"/>
      <c r="Z56" s="293"/>
      <c r="AA56" s="293"/>
      <c r="AB56" s="293"/>
      <c r="AC56" s="293"/>
      <c r="AD56" s="293"/>
      <c r="AE56" s="293"/>
      <c r="AF56" s="293"/>
      <c r="AG56" s="293"/>
      <c r="AH56" s="293"/>
      <c r="AI56" s="293"/>
      <c r="AJ56" s="293"/>
      <c r="AK56" s="293"/>
      <c r="AL56" s="293"/>
      <c r="AM56" s="293"/>
      <c r="AN56" s="293"/>
      <c r="AO56" s="293"/>
      <c r="AP56" s="293"/>
      <c r="AQ56" s="293"/>
      <c r="AR56" s="293">
        <v>-0.52912020000000004</v>
      </c>
      <c r="AS56" s="293">
        <v>14.5481544</v>
      </c>
      <c r="AT56" s="293"/>
      <c r="AU56" s="293"/>
      <c r="AV56" s="293"/>
      <c r="AW56" s="293"/>
      <c r="AX56" s="293"/>
      <c r="AY56" s="293"/>
      <c r="AZ56" s="293"/>
      <c r="BA56" s="293"/>
      <c r="BB56" s="293"/>
      <c r="BC56" s="293"/>
      <c r="BD56" s="293"/>
      <c r="BE56" s="293"/>
      <c r="BF56" s="293"/>
      <c r="BG56" s="293"/>
      <c r="BH56" s="293"/>
      <c r="BI56" s="293"/>
      <c r="BJ56" s="293"/>
      <c r="BK56" s="293"/>
      <c r="BL56" s="293"/>
      <c r="BM56" s="293"/>
      <c r="BN56" s="293"/>
      <c r="BO56" s="293"/>
      <c r="BP56" s="293"/>
      <c r="BQ56" s="293"/>
      <c r="BR56" s="293">
        <v>-73.015851399999988</v>
      </c>
      <c r="BS56" s="293">
        <v>14.5481544</v>
      </c>
      <c r="BT56" s="293"/>
      <c r="BU56" s="293"/>
      <c r="BV56" s="293"/>
      <c r="BW56" s="293"/>
      <c r="BX56" s="293"/>
      <c r="BY56" s="293"/>
      <c r="BZ56" s="293"/>
      <c r="CA56" s="293"/>
      <c r="CB56" s="293"/>
      <c r="CC56" s="293"/>
      <c r="CD56" s="293"/>
      <c r="CE56" s="293"/>
      <c r="CF56" s="293"/>
      <c r="CG56" s="293"/>
      <c r="CH56" s="293"/>
      <c r="CI56" s="293"/>
      <c r="CJ56" s="293"/>
      <c r="CK56" s="293"/>
      <c r="CL56" s="293"/>
      <c r="CM56" s="293"/>
      <c r="CN56" s="293"/>
      <c r="CO56" s="293"/>
      <c r="CP56" s="293"/>
      <c r="CQ56" s="293"/>
      <c r="CR56" s="293"/>
      <c r="CS56" s="293"/>
      <c r="CT56" s="293"/>
      <c r="CU56" s="293"/>
      <c r="CV56" s="293"/>
      <c r="CW56" s="293"/>
      <c r="CX56" s="293"/>
      <c r="CY56" s="293"/>
      <c r="CZ56" s="293"/>
      <c r="DA56" s="293"/>
      <c r="DB56" s="293"/>
      <c r="DC56" s="293"/>
      <c r="DD56" s="293"/>
      <c r="DE56" s="293"/>
      <c r="DF56" s="293"/>
      <c r="DG56" s="293"/>
      <c r="DH56" s="293"/>
      <c r="DI56" s="293"/>
      <c r="DJ56" s="293"/>
      <c r="DK56" s="293"/>
      <c r="DL56" s="293"/>
      <c r="DM56" s="293"/>
      <c r="DN56" s="293"/>
      <c r="DO56" s="293"/>
      <c r="DP56" s="293"/>
      <c r="DQ56" s="293"/>
      <c r="DR56" s="293"/>
      <c r="DS56" s="293"/>
      <c r="DT56" s="293"/>
      <c r="DU56" s="293"/>
      <c r="DV56" s="293"/>
      <c r="DW56" s="293"/>
      <c r="DX56" s="293"/>
      <c r="DY56" s="293"/>
      <c r="DZ56" s="293"/>
      <c r="EA56" s="293"/>
      <c r="EB56" s="293"/>
      <c r="EC56" s="293"/>
      <c r="ED56" s="293"/>
      <c r="EE56" s="293"/>
      <c r="EF56" s="293"/>
      <c r="EG56" s="293"/>
      <c r="EH56" s="293"/>
      <c r="EI56" s="293"/>
      <c r="EJ56" s="293"/>
      <c r="EK56" s="293"/>
      <c r="EL56" s="293"/>
      <c r="EM56" s="293"/>
      <c r="EN56" s="293"/>
      <c r="EO56" s="293"/>
      <c r="EP56" s="293"/>
      <c r="EQ56" s="293"/>
      <c r="ER56" s="293"/>
      <c r="ES56" s="293"/>
      <c r="ET56" s="293"/>
      <c r="EU56" s="293"/>
      <c r="EV56" s="293"/>
      <c r="EW56" s="293"/>
      <c r="EX56" s="293"/>
      <c r="FX56" s="232">
        <v>162.28517250000002</v>
      </c>
      <c r="FY56" s="232">
        <v>0</v>
      </c>
    </row>
    <row r="57" spans="1:181" x14ac:dyDescent="0.2">
      <c r="A57" s="292">
        <v>38657</v>
      </c>
      <c r="B57" s="293">
        <v>1.5740894000000001</v>
      </c>
      <c r="C57" s="293">
        <v>0</v>
      </c>
      <c r="D57" s="293">
        <v>-48.901677399999997</v>
      </c>
      <c r="E57" s="293">
        <v>0</v>
      </c>
      <c r="F57" s="293"/>
      <c r="G57" s="293"/>
      <c r="H57" s="293"/>
      <c r="I57" s="293"/>
      <c r="J57" s="293"/>
      <c r="K57" s="293"/>
      <c r="L57" s="293"/>
      <c r="M57" s="293"/>
      <c r="N57" s="293"/>
      <c r="O57" s="293"/>
      <c r="P57" s="293"/>
      <c r="Q57" s="293"/>
      <c r="R57" s="293"/>
      <c r="S57" s="293"/>
      <c r="T57" s="293">
        <v>34.271126799999998</v>
      </c>
      <c r="U57" s="293">
        <v>0</v>
      </c>
      <c r="V57" s="293"/>
      <c r="W57" s="293"/>
      <c r="X57" s="293"/>
      <c r="Y57" s="293"/>
      <c r="Z57" s="293"/>
      <c r="AA57" s="293"/>
      <c r="AB57" s="293"/>
      <c r="AC57" s="293"/>
      <c r="AD57" s="293"/>
      <c r="AE57" s="293"/>
      <c r="AF57" s="293"/>
      <c r="AG57" s="293"/>
      <c r="AH57" s="293"/>
      <c r="AI57" s="293"/>
      <c r="AJ57" s="293"/>
      <c r="AK57" s="293"/>
      <c r="AL57" s="293"/>
      <c r="AM57" s="293"/>
      <c r="AN57" s="293"/>
      <c r="AO57" s="293"/>
      <c r="AP57" s="293"/>
      <c r="AQ57" s="293"/>
      <c r="AR57" s="293">
        <v>28.140165799999998</v>
      </c>
      <c r="AS57" s="293">
        <v>0</v>
      </c>
      <c r="AT57" s="293"/>
      <c r="AU57" s="293"/>
      <c r="AV57" s="293"/>
      <c r="AW57" s="293"/>
      <c r="AX57" s="293"/>
      <c r="AY57" s="293"/>
      <c r="AZ57" s="293"/>
      <c r="BA57" s="293"/>
      <c r="BB57" s="293"/>
      <c r="BC57" s="293"/>
      <c r="BD57" s="293"/>
      <c r="BE57" s="293"/>
      <c r="BF57" s="293"/>
      <c r="BG57" s="293"/>
      <c r="BH57" s="293"/>
      <c r="BI57" s="293"/>
      <c r="BJ57" s="293"/>
      <c r="BK57" s="293"/>
      <c r="BL57" s="293"/>
      <c r="BM57" s="293"/>
      <c r="BN57" s="293"/>
      <c r="BO57" s="293"/>
      <c r="BP57" s="293"/>
      <c r="BQ57" s="293"/>
      <c r="BR57" s="293">
        <v>15.083704599999997</v>
      </c>
      <c r="BS57" s="293">
        <v>0</v>
      </c>
      <c r="BT57" s="293"/>
      <c r="BU57" s="293"/>
      <c r="BV57" s="293"/>
      <c r="BW57" s="293"/>
      <c r="BX57" s="293"/>
      <c r="BY57" s="293"/>
      <c r="BZ57" s="293"/>
      <c r="CA57" s="293"/>
      <c r="CB57" s="293"/>
      <c r="CC57" s="293"/>
      <c r="CD57" s="293"/>
      <c r="CE57" s="293"/>
      <c r="CF57" s="293"/>
      <c r="CG57" s="293"/>
      <c r="CH57" s="293"/>
      <c r="CI57" s="293"/>
      <c r="CJ57" s="293"/>
      <c r="CK57" s="293"/>
      <c r="CL57" s="293"/>
      <c r="CM57" s="293"/>
      <c r="CN57" s="293"/>
      <c r="CO57" s="293"/>
      <c r="CP57" s="293"/>
      <c r="CQ57" s="293"/>
      <c r="CR57" s="293"/>
      <c r="CS57" s="293"/>
      <c r="CT57" s="293"/>
      <c r="CU57" s="293"/>
      <c r="CV57" s="293"/>
      <c r="CW57" s="293"/>
      <c r="CX57" s="293"/>
      <c r="CY57" s="293"/>
      <c r="CZ57" s="293"/>
      <c r="DA57" s="293"/>
      <c r="DB57" s="293"/>
      <c r="DC57" s="293"/>
      <c r="DD57" s="293"/>
      <c r="DE57" s="293"/>
      <c r="DF57" s="293"/>
      <c r="DG57" s="293"/>
      <c r="DH57" s="293"/>
      <c r="DI57" s="293"/>
      <c r="DJ57" s="293"/>
      <c r="DK57" s="293"/>
      <c r="DL57" s="293"/>
      <c r="DM57" s="293"/>
      <c r="DN57" s="293"/>
      <c r="DO57" s="293"/>
      <c r="DP57" s="293"/>
      <c r="DQ57" s="293"/>
      <c r="DR57" s="293"/>
      <c r="DS57" s="293"/>
      <c r="DT57" s="293"/>
      <c r="DU57" s="293"/>
      <c r="DV57" s="293"/>
      <c r="DW57" s="293"/>
      <c r="DX57" s="293"/>
      <c r="DY57" s="293"/>
      <c r="DZ57" s="293"/>
      <c r="EA57" s="293"/>
      <c r="EB57" s="293"/>
      <c r="EC57" s="293"/>
      <c r="ED57" s="293"/>
      <c r="EE57" s="293"/>
      <c r="EF57" s="293"/>
      <c r="EG57" s="293"/>
      <c r="EH57" s="293"/>
      <c r="EI57" s="293"/>
      <c r="EJ57" s="293"/>
      <c r="EK57" s="293"/>
      <c r="EL57" s="293"/>
      <c r="EM57" s="293"/>
      <c r="EN57" s="293"/>
      <c r="EO57" s="293"/>
      <c r="EP57" s="293"/>
      <c r="EQ57" s="293"/>
      <c r="ER57" s="293"/>
      <c r="ES57" s="293"/>
      <c r="ET57" s="293"/>
      <c r="EU57" s="293"/>
      <c r="EV57" s="293"/>
      <c r="EW57" s="293"/>
      <c r="EX57" s="293"/>
      <c r="FX57" s="232">
        <v>159.9354783</v>
      </c>
      <c r="FY57" s="232">
        <v>0</v>
      </c>
    </row>
    <row r="58" spans="1:181" x14ac:dyDescent="0.2">
      <c r="A58" s="292">
        <v>38687</v>
      </c>
      <c r="B58" s="293">
        <v>1.5659404000000001</v>
      </c>
      <c r="C58" s="293">
        <v>0</v>
      </c>
      <c r="D58" s="293">
        <v>-43.4994923</v>
      </c>
      <c r="E58" s="293">
        <v>0</v>
      </c>
      <c r="F58" s="293"/>
      <c r="G58" s="293"/>
      <c r="H58" s="293"/>
      <c r="I58" s="293"/>
      <c r="J58" s="293"/>
      <c r="K58" s="293"/>
      <c r="L58" s="293">
        <v>1425</v>
      </c>
      <c r="M58" s="293">
        <v>0</v>
      </c>
      <c r="N58" s="293"/>
      <c r="O58" s="293"/>
      <c r="P58" s="293">
        <v>-156.59404420000001</v>
      </c>
      <c r="Q58" s="293">
        <v>0</v>
      </c>
      <c r="R58" s="293">
        <v>-39.931481300000002</v>
      </c>
      <c r="S58" s="293">
        <v>0</v>
      </c>
      <c r="T58" s="293">
        <v>35.033645999999997</v>
      </c>
      <c r="U58" s="293">
        <v>0</v>
      </c>
      <c r="V58" s="293"/>
      <c r="W58" s="293"/>
      <c r="X58" s="293"/>
      <c r="Y58" s="293"/>
      <c r="Z58" s="293"/>
      <c r="AA58" s="293"/>
      <c r="AB58" s="293"/>
      <c r="AC58" s="293"/>
      <c r="AD58" s="293"/>
      <c r="AE58" s="293"/>
      <c r="AF58" s="293"/>
      <c r="AG58" s="293"/>
      <c r="AH58" s="293"/>
      <c r="AI58" s="293"/>
      <c r="AJ58" s="293"/>
      <c r="AK58" s="293"/>
      <c r="AL58" s="293"/>
      <c r="AM58" s="293"/>
      <c r="AN58" s="293"/>
      <c r="AO58" s="293"/>
      <c r="AP58" s="293"/>
      <c r="AQ58" s="293"/>
      <c r="AR58" s="293">
        <v>27.1099326</v>
      </c>
      <c r="AS58" s="293">
        <v>0</v>
      </c>
      <c r="AT58" s="293"/>
      <c r="AU58" s="293"/>
      <c r="AV58" s="293"/>
      <c r="AW58" s="293"/>
      <c r="AX58" s="293"/>
      <c r="AY58" s="293"/>
      <c r="AZ58" s="293"/>
      <c r="BA58" s="293"/>
      <c r="BB58" s="293"/>
      <c r="BC58" s="293"/>
      <c r="BD58" s="293"/>
      <c r="BE58" s="293"/>
      <c r="BF58" s="293"/>
      <c r="BG58" s="293"/>
      <c r="BH58" s="293"/>
      <c r="BI58" s="293"/>
      <c r="BJ58" s="293"/>
      <c r="BK58" s="293"/>
      <c r="BL58" s="293"/>
      <c r="BM58" s="293"/>
      <c r="BN58" s="293"/>
      <c r="BO58" s="293"/>
      <c r="BP58" s="293"/>
      <c r="BQ58" s="293"/>
      <c r="BR58" s="293">
        <v>1248.6845011999999</v>
      </c>
      <c r="BS58" s="293">
        <v>0</v>
      </c>
      <c r="BT58" s="293"/>
      <c r="BU58" s="293"/>
      <c r="BV58" s="293"/>
      <c r="BW58" s="293"/>
      <c r="BX58" s="293"/>
      <c r="BY58" s="293"/>
      <c r="BZ58" s="293"/>
      <c r="CA58" s="293"/>
      <c r="CB58" s="293"/>
      <c r="CC58" s="293"/>
      <c r="CD58" s="293"/>
      <c r="CE58" s="293"/>
      <c r="CF58" s="293"/>
      <c r="CG58" s="293"/>
      <c r="CH58" s="293"/>
      <c r="CI58" s="293"/>
      <c r="CJ58" s="293"/>
      <c r="CK58" s="293"/>
      <c r="CL58" s="293"/>
      <c r="CM58" s="293"/>
      <c r="CN58" s="293"/>
      <c r="CO58" s="293"/>
      <c r="CP58" s="293"/>
      <c r="CQ58" s="293"/>
      <c r="CR58" s="293"/>
      <c r="CS58" s="293"/>
      <c r="CT58" s="293"/>
      <c r="CU58" s="293"/>
      <c r="CV58" s="293"/>
      <c r="CW58" s="293"/>
      <c r="CX58" s="293"/>
      <c r="CY58" s="293"/>
      <c r="CZ58" s="293"/>
      <c r="DA58" s="293"/>
      <c r="DB58" s="293"/>
      <c r="DC58" s="293"/>
      <c r="DD58" s="293"/>
      <c r="DE58" s="293"/>
      <c r="DF58" s="293"/>
      <c r="DG58" s="293"/>
      <c r="DH58" s="293"/>
      <c r="DI58" s="293"/>
      <c r="DJ58" s="293"/>
      <c r="DK58" s="293"/>
      <c r="DL58" s="293"/>
      <c r="DM58" s="293"/>
      <c r="DN58" s="293"/>
      <c r="DO58" s="293"/>
      <c r="DP58" s="293"/>
      <c r="DQ58" s="293"/>
      <c r="DR58" s="293"/>
      <c r="DS58" s="293"/>
      <c r="DT58" s="293"/>
      <c r="DU58" s="293"/>
      <c r="DV58" s="293"/>
      <c r="DW58" s="293"/>
      <c r="DX58" s="293"/>
      <c r="DY58" s="293"/>
      <c r="DZ58" s="293"/>
      <c r="EA58" s="293"/>
      <c r="EB58" s="293"/>
      <c r="EC58" s="293"/>
      <c r="ED58" s="293"/>
      <c r="EE58" s="293"/>
      <c r="EF58" s="293"/>
      <c r="EG58" s="293"/>
      <c r="EH58" s="293"/>
      <c r="EI58" s="293"/>
      <c r="EJ58" s="293"/>
      <c r="EK58" s="293"/>
      <c r="EL58" s="293"/>
      <c r="EM58" s="293"/>
      <c r="EN58" s="293"/>
      <c r="EO58" s="293"/>
      <c r="EP58" s="293"/>
      <c r="EQ58" s="293"/>
      <c r="ER58" s="293"/>
      <c r="ES58" s="293"/>
      <c r="ET58" s="293"/>
      <c r="EU58" s="293"/>
      <c r="EV58" s="293"/>
      <c r="EW58" s="293"/>
      <c r="EX58" s="293"/>
      <c r="FX58" s="232">
        <v>95.445659400000011</v>
      </c>
      <c r="FY58" s="232">
        <v>0</v>
      </c>
    </row>
    <row r="59" spans="1:181" x14ac:dyDescent="0.2">
      <c r="A59" s="292">
        <v>38718</v>
      </c>
      <c r="B59" s="293">
        <v>1.5575163999999999</v>
      </c>
      <c r="C59" s="293">
        <v>0</v>
      </c>
      <c r="D59" s="293">
        <v>-41.681614699999997</v>
      </c>
      <c r="E59" s="293">
        <v>0</v>
      </c>
      <c r="F59" s="293"/>
      <c r="G59" s="293"/>
      <c r="H59" s="293"/>
      <c r="I59" s="293"/>
      <c r="J59" s="293"/>
      <c r="K59" s="293"/>
      <c r="L59" s="293"/>
      <c r="M59" s="293"/>
      <c r="N59" s="293"/>
      <c r="O59" s="293"/>
      <c r="P59" s="293"/>
      <c r="Q59" s="293"/>
      <c r="R59" s="293"/>
      <c r="S59" s="293"/>
      <c r="T59" s="293">
        <v>32.754625400000002</v>
      </c>
      <c r="U59" s="293">
        <v>0</v>
      </c>
      <c r="V59" s="293"/>
      <c r="W59" s="293"/>
      <c r="X59" s="293"/>
      <c r="Y59" s="293"/>
      <c r="Z59" s="293"/>
      <c r="AA59" s="293"/>
      <c r="AB59" s="293"/>
      <c r="AC59" s="293"/>
      <c r="AD59" s="293"/>
      <c r="AE59" s="293"/>
      <c r="AF59" s="293"/>
      <c r="AG59" s="293"/>
      <c r="AH59" s="293"/>
      <c r="AI59" s="293"/>
      <c r="AJ59" s="293"/>
      <c r="AK59" s="293"/>
      <c r="AL59" s="293"/>
      <c r="AM59" s="293"/>
      <c r="AN59" s="293"/>
      <c r="AO59" s="293"/>
      <c r="AP59" s="293"/>
      <c r="AQ59" s="293"/>
      <c r="AR59" s="293">
        <v>25.190279400000001</v>
      </c>
      <c r="AS59" s="293">
        <v>0</v>
      </c>
      <c r="AT59" s="293"/>
      <c r="AU59" s="293"/>
      <c r="AV59" s="293"/>
      <c r="AW59" s="293"/>
      <c r="AX59" s="293"/>
      <c r="AY59" s="293"/>
      <c r="AZ59" s="293"/>
      <c r="BA59" s="293"/>
      <c r="BB59" s="293"/>
      <c r="BC59" s="293"/>
      <c r="BD59" s="293"/>
      <c r="BE59" s="293"/>
      <c r="BF59" s="293"/>
      <c r="BG59" s="293"/>
      <c r="BH59" s="293"/>
      <c r="BI59" s="293"/>
      <c r="BJ59" s="293"/>
      <c r="BK59" s="293"/>
      <c r="BL59" s="293"/>
      <c r="BM59" s="293"/>
      <c r="BN59" s="293"/>
      <c r="BO59" s="293"/>
      <c r="BP59" s="293"/>
      <c r="BQ59" s="293"/>
      <c r="BR59" s="293">
        <v>17.820806500000003</v>
      </c>
      <c r="BS59" s="293">
        <v>0</v>
      </c>
      <c r="BT59" s="293"/>
      <c r="BU59" s="293"/>
      <c r="BV59" s="293"/>
      <c r="BW59" s="293"/>
      <c r="BX59" s="293"/>
      <c r="BY59" s="293"/>
      <c r="BZ59" s="293"/>
      <c r="CA59" s="293"/>
      <c r="CB59" s="293"/>
      <c r="CC59" s="293"/>
      <c r="CD59" s="293"/>
      <c r="CE59" s="293"/>
      <c r="CF59" s="293"/>
      <c r="CG59" s="293"/>
      <c r="CH59" s="293"/>
      <c r="CI59" s="293"/>
      <c r="CJ59" s="293"/>
      <c r="CK59" s="293"/>
      <c r="CL59" s="293"/>
      <c r="CM59" s="293"/>
      <c r="CN59" s="293"/>
      <c r="CO59" s="293"/>
      <c r="CP59" s="293"/>
      <c r="CQ59" s="293"/>
      <c r="CR59" s="293"/>
      <c r="CS59" s="293"/>
      <c r="CT59" s="293"/>
      <c r="CU59" s="293"/>
      <c r="CV59" s="293"/>
      <c r="CW59" s="293"/>
      <c r="CX59" s="293"/>
      <c r="CY59" s="293"/>
      <c r="CZ59" s="293"/>
      <c r="DA59" s="293"/>
      <c r="DB59" s="293"/>
      <c r="DC59" s="293"/>
      <c r="DD59" s="293"/>
      <c r="DE59" s="293"/>
      <c r="DF59" s="293"/>
      <c r="DG59" s="293"/>
      <c r="DH59" s="293"/>
      <c r="DI59" s="293"/>
      <c r="DJ59" s="293"/>
      <c r="DK59" s="293"/>
      <c r="DL59" s="293"/>
      <c r="DM59" s="293"/>
      <c r="DN59" s="293"/>
      <c r="DO59" s="293"/>
      <c r="DP59" s="293"/>
      <c r="DQ59" s="293"/>
      <c r="DR59" s="293"/>
      <c r="DS59" s="293"/>
      <c r="DT59" s="293"/>
      <c r="DU59" s="293"/>
      <c r="DV59" s="293"/>
      <c r="DW59" s="293"/>
      <c r="DX59" s="293"/>
      <c r="DY59" s="293"/>
      <c r="DZ59" s="293"/>
      <c r="EA59" s="293"/>
      <c r="EB59" s="293"/>
      <c r="EC59" s="293"/>
      <c r="ED59" s="293"/>
      <c r="EE59" s="293"/>
      <c r="EF59" s="293"/>
      <c r="EG59" s="293"/>
      <c r="EH59" s="293"/>
      <c r="EI59" s="293"/>
      <c r="EJ59" s="293"/>
      <c r="EK59" s="293"/>
      <c r="EL59" s="293"/>
      <c r="EM59" s="293"/>
      <c r="EN59" s="293"/>
      <c r="EO59" s="293"/>
      <c r="EP59" s="293"/>
      <c r="EQ59" s="293"/>
      <c r="ER59" s="293"/>
      <c r="ES59" s="293"/>
      <c r="ET59" s="293"/>
      <c r="EU59" s="293"/>
      <c r="EV59" s="293"/>
      <c r="EW59" s="293"/>
      <c r="EX59" s="293"/>
      <c r="FX59" s="232">
        <v>99.388298300000002</v>
      </c>
      <c r="FY59" s="232">
        <v>0</v>
      </c>
    </row>
    <row r="60" spans="1:181" x14ac:dyDescent="0.2">
      <c r="A60" s="292">
        <v>38749</v>
      </c>
      <c r="B60" s="293">
        <v>1.5490894000000002</v>
      </c>
      <c r="C60" s="293">
        <v>0</v>
      </c>
      <c r="D60" s="293">
        <v>10.5215</v>
      </c>
      <c r="E60" s="293">
        <v>0</v>
      </c>
      <c r="F60" s="293"/>
      <c r="G60" s="293"/>
      <c r="H60" s="293"/>
      <c r="I60" s="293"/>
      <c r="J60" s="293"/>
      <c r="K60" s="293"/>
      <c r="L60" s="293"/>
      <c r="M60" s="293"/>
      <c r="N60" s="293"/>
      <c r="O60" s="293"/>
      <c r="P60" s="293"/>
      <c r="Q60" s="293"/>
      <c r="R60" s="293"/>
      <c r="S60" s="293"/>
      <c r="T60" s="293">
        <v>31.5951883</v>
      </c>
      <c r="U60" s="293">
        <v>0</v>
      </c>
      <c r="V60" s="293"/>
      <c r="W60" s="293"/>
      <c r="X60" s="293"/>
      <c r="Y60" s="293"/>
      <c r="Z60" s="293"/>
      <c r="AA60" s="293"/>
      <c r="AB60" s="293"/>
      <c r="AC60" s="293"/>
      <c r="AD60" s="293"/>
      <c r="AE60" s="293"/>
      <c r="AF60" s="293"/>
      <c r="AG60" s="293"/>
      <c r="AH60" s="293"/>
      <c r="AI60" s="293"/>
      <c r="AJ60" s="293"/>
      <c r="AK60" s="293"/>
      <c r="AL60" s="293"/>
      <c r="AM60" s="293"/>
      <c r="AN60" s="293"/>
      <c r="AO60" s="293"/>
      <c r="AP60" s="293"/>
      <c r="AQ60" s="293"/>
      <c r="AR60" s="293">
        <v>11.4076746</v>
      </c>
      <c r="AS60" s="293">
        <v>0</v>
      </c>
      <c r="AT60" s="293"/>
      <c r="AU60" s="293"/>
      <c r="AV60" s="293"/>
      <c r="AW60" s="293"/>
      <c r="AX60" s="293"/>
      <c r="AY60" s="293"/>
      <c r="AZ60" s="293"/>
      <c r="BA60" s="293"/>
      <c r="BB60" s="293"/>
      <c r="BC60" s="293"/>
      <c r="BD60" s="293"/>
      <c r="BE60" s="293"/>
      <c r="BF60" s="293"/>
      <c r="BG60" s="293"/>
      <c r="BH60" s="293"/>
      <c r="BI60" s="293"/>
      <c r="BJ60" s="293"/>
      <c r="BK60" s="293"/>
      <c r="BL60" s="293"/>
      <c r="BM60" s="293"/>
      <c r="BN60" s="293"/>
      <c r="BO60" s="293"/>
      <c r="BP60" s="293"/>
      <c r="BQ60" s="293"/>
      <c r="BR60" s="293">
        <v>55.0734523</v>
      </c>
      <c r="BS60" s="293">
        <v>0</v>
      </c>
      <c r="BT60" s="293"/>
      <c r="BU60" s="293"/>
      <c r="BV60" s="293"/>
      <c r="BW60" s="293"/>
      <c r="BX60" s="293"/>
      <c r="BY60" s="293"/>
      <c r="BZ60" s="293"/>
      <c r="CA60" s="293"/>
      <c r="CB60" s="293"/>
      <c r="CC60" s="293"/>
      <c r="CD60" s="293"/>
      <c r="CE60" s="293"/>
      <c r="CF60" s="293"/>
      <c r="CG60" s="293"/>
      <c r="CH60" s="293"/>
      <c r="CI60" s="293"/>
      <c r="CJ60" s="293"/>
      <c r="CK60" s="293"/>
      <c r="CL60" s="293"/>
      <c r="CM60" s="293"/>
      <c r="CN60" s="293"/>
      <c r="CO60" s="293"/>
      <c r="CP60" s="293"/>
      <c r="CQ60" s="293"/>
      <c r="CR60" s="293"/>
      <c r="CS60" s="293"/>
      <c r="CT60" s="293"/>
      <c r="CU60" s="293"/>
      <c r="CV60" s="293"/>
      <c r="CW60" s="293"/>
      <c r="CX60" s="293"/>
      <c r="CY60" s="293"/>
      <c r="CZ60" s="293"/>
      <c r="DA60" s="293"/>
      <c r="DB60" s="293"/>
      <c r="DC60" s="293"/>
      <c r="DD60" s="293"/>
      <c r="DE60" s="293"/>
      <c r="DF60" s="293"/>
      <c r="DG60" s="293"/>
      <c r="DH60" s="293"/>
      <c r="DI60" s="293"/>
      <c r="DJ60" s="293"/>
      <c r="DK60" s="293"/>
      <c r="DL60" s="293"/>
      <c r="DM60" s="293"/>
      <c r="DN60" s="293"/>
      <c r="DO60" s="293"/>
      <c r="DP60" s="293"/>
      <c r="DQ60" s="293"/>
      <c r="DR60" s="293"/>
      <c r="DS60" s="293"/>
      <c r="DT60" s="293"/>
      <c r="DU60" s="293"/>
      <c r="DV60" s="293"/>
      <c r="DW60" s="293"/>
      <c r="DX60" s="293"/>
      <c r="DY60" s="293"/>
      <c r="DZ60" s="293"/>
      <c r="EA60" s="293"/>
      <c r="EB60" s="293"/>
      <c r="EC60" s="293"/>
      <c r="ED60" s="293"/>
      <c r="EE60" s="293"/>
      <c r="EF60" s="293"/>
      <c r="EG60" s="293"/>
      <c r="EH60" s="293"/>
      <c r="EI60" s="293"/>
      <c r="EJ60" s="293"/>
      <c r="EK60" s="293"/>
      <c r="EL60" s="293"/>
      <c r="EM60" s="293"/>
      <c r="EN60" s="293"/>
      <c r="EO60" s="293"/>
      <c r="EP60" s="293"/>
      <c r="EQ60" s="293"/>
      <c r="ER60" s="293"/>
      <c r="ES60" s="293"/>
      <c r="ET60" s="293"/>
      <c r="EU60" s="293"/>
      <c r="EV60" s="293"/>
      <c r="EW60" s="293"/>
      <c r="EX60" s="293"/>
      <c r="FX60" s="232">
        <v>103.96253039999999</v>
      </c>
      <c r="FY60" s="232">
        <v>0</v>
      </c>
    </row>
    <row r="61" spans="1:181" x14ac:dyDescent="0.2">
      <c r="A61" s="292">
        <v>38777</v>
      </c>
      <c r="B61" s="293">
        <v>1.5414759</v>
      </c>
      <c r="C61" s="293">
        <v>0</v>
      </c>
      <c r="D61" s="293">
        <v>58.922208900000001</v>
      </c>
      <c r="E61" s="293">
        <v>0</v>
      </c>
      <c r="F61" s="293"/>
      <c r="G61" s="293"/>
      <c r="H61" s="293"/>
      <c r="I61" s="293"/>
      <c r="J61" s="293"/>
      <c r="K61" s="293"/>
      <c r="L61" s="293"/>
      <c r="M61" s="293"/>
      <c r="N61" s="293"/>
      <c r="O61" s="293"/>
      <c r="P61" s="293"/>
      <c r="Q61" s="293"/>
      <c r="R61" s="293"/>
      <c r="S61" s="293"/>
      <c r="T61" s="293">
        <v>28.035267399999999</v>
      </c>
      <c r="U61" s="293">
        <v>0</v>
      </c>
      <c r="V61" s="293"/>
      <c r="W61" s="293"/>
      <c r="X61" s="293"/>
      <c r="Y61" s="293"/>
      <c r="Z61" s="293"/>
      <c r="AA61" s="293"/>
      <c r="AB61" s="293"/>
      <c r="AC61" s="293"/>
      <c r="AD61" s="293"/>
      <c r="AE61" s="293"/>
      <c r="AF61" s="293"/>
      <c r="AG61" s="293"/>
      <c r="AH61" s="293"/>
      <c r="AI61" s="293"/>
      <c r="AJ61" s="293"/>
      <c r="AK61" s="293"/>
      <c r="AL61" s="293"/>
      <c r="AM61" s="293"/>
      <c r="AN61" s="293"/>
      <c r="AO61" s="293"/>
      <c r="AP61" s="293"/>
      <c r="AQ61" s="293"/>
      <c r="AR61" s="293">
        <v>0.86799680000000001</v>
      </c>
      <c r="AS61" s="293">
        <v>0</v>
      </c>
      <c r="AT61" s="293"/>
      <c r="AU61" s="293"/>
      <c r="AV61" s="293"/>
      <c r="AW61" s="293"/>
      <c r="AX61" s="293"/>
      <c r="AY61" s="293"/>
      <c r="AZ61" s="293"/>
      <c r="BA61" s="293"/>
      <c r="BB61" s="293"/>
      <c r="BC61" s="293"/>
      <c r="BD61" s="293"/>
      <c r="BE61" s="293"/>
      <c r="BF61" s="293"/>
      <c r="BG61" s="293"/>
      <c r="BH61" s="293"/>
      <c r="BI61" s="293"/>
      <c r="BJ61" s="293"/>
      <c r="BK61" s="293"/>
      <c r="BL61" s="293"/>
      <c r="BM61" s="293"/>
      <c r="BN61" s="293"/>
      <c r="BO61" s="293"/>
      <c r="BP61" s="293"/>
      <c r="BQ61" s="293"/>
      <c r="BR61" s="293">
        <v>89.366949000000005</v>
      </c>
      <c r="BS61" s="293">
        <v>0</v>
      </c>
      <c r="BT61" s="293"/>
      <c r="BU61" s="293"/>
      <c r="BV61" s="293"/>
      <c r="BW61" s="293"/>
      <c r="BX61" s="293"/>
      <c r="BY61" s="293"/>
      <c r="BZ61" s="293"/>
      <c r="CA61" s="293"/>
      <c r="CB61" s="293"/>
      <c r="CC61" s="293"/>
      <c r="CD61" s="293"/>
      <c r="CE61" s="293"/>
      <c r="CF61" s="293"/>
      <c r="CG61" s="293"/>
      <c r="CH61" s="293"/>
      <c r="CI61" s="293"/>
      <c r="CJ61" s="293"/>
      <c r="CK61" s="293"/>
      <c r="CL61" s="293"/>
      <c r="CM61" s="293"/>
      <c r="CN61" s="293"/>
      <c r="CO61" s="293"/>
      <c r="CP61" s="293"/>
      <c r="CQ61" s="293"/>
      <c r="CR61" s="293"/>
      <c r="CS61" s="293"/>
      <c r="CT61" s="293"/>
      <c r="CU61" s="293"/>
      <c r="CV61" s="293"/>
      <c r="CW61" s="293"/>
      <c r="CX61" s="293"/>
      <c r="CY61" s="293"/>
      <c r="CZ61" s="293"/>
      <c r="DA61" s="293"/>
      <c r="DB61" s="293"/>
      <c r="DC61" s="293"/>
      <c r="DD61" s="293"/>
      <c r="DE61" s="293"/>
      <c r="DF61" s="293"/>
      <c r="DG61" s="293"/>
      <c r="DH61" s="293"/>
      <c r="DI61" s="293"/>
      <c r="DJ61" s="293"/>
      <c r="DK61" s="293"/>
      <c r="DL61" s="293"/>
      <c r="DM61" s="293"/>
      <c r="DN61" s="293"/>
      <c r="DO61" s="293"/>
      <c r="DP61" s="293"/>
      <c r="DQ61" s="293"/>
      <c r="DR61" s="293"/>
      <c r="DS61" s="293"/>
      <c r="DT61" s="293"/>
      <c r="DU61" s="293"/>
      <c r="DV61" s="293"/>
      <c r="DW61" s="293"/>
      <c r="DX61" s="293"/>
      <c r="DY61" s="293"/>
      <c r="DZ61" s="293"/>
      <c r="EA61" s="293"/>
      <c r="EB61" s="293"/>
      <c r="EC61" s="293"/>
      <c r="ED61" s="293"/>
      <c r="EE61" s="293"/>
      <c r="EF61" s="293"/>
      <c r="EG61" s="293"/>
      <c r="EH61" s="293"/>
      <c r="EI61" s="293"/>
      <c r="EJ61" s="293"/>
      <c r="EK61" s="293"/>
      <c r="EL61" s="293"/>
      <c r="EM61" s="293"/>
      <c r="EN61" s="293"/>
      <c r="EO61" s="293"/>
      <c r="EP61" s="293"/>
      <c r="EQ61" s="293"/>
      <c r="ER61" s="293"/>
      <c r="ES61" s="293"/>
      <c r="ET61" s="293"/>
      <c r="EU61" s="293"/>
      <c r="EV61" s="293"/>
      <c r="EW61" s="293"/>
      <c r="EX61" s="293"/>
      <c r="FX61" s="232">
        <v>109.03789570000001</v>
      </c>
      <c r="FY61" s="232">
        <v>0</v>
      </c>
    </row>
    <row r="62" spans="1:181" x14ac:dyDescent="0.2">
      <c r="A62" s="292">
        <v>38808</v>
      </c>
      <c r="B62" s="293">
        <v>1.5330447999999999</v>
      </c>
      <c r="C62" s="293">
        <v>0</v>
      </c>
      <c r="D62" s="293">
        <v>64.479729300000002</v>
      </c>
      <c r="E62" s="293">
        <v>0</v>
      </c>
      <c r="F62" s="293"/>
      <c r="G62" s="293"/>
      <c r="H62" s="293"/>
      <c r="I62" s="293"/>
      <c r="J62" s="293"/>
      <c r="K62" s="293"/>
      <c r="L62" s="293"/>
      <c r="M62" s="293"/>
      <c r="N62" s="293"/>
      <c r="O62" s="293"/>
      <c r="P62" s="293"/>
      <c r="Q62" s="293"/>
      <c r="R62" s="293"/>
      <c r="S62" s="293"/>
      <c r="T62" s="293">
        <v>24.116146499999999</v>
      </c>
      <c r="U62" s="293">
        <v>0</v>
      </c>
      <c r="V62" s="293"/>
      <c r="W62" s="293"/>
      <c r="X62" s="293"/>
      <c r="Y62" s="293"/>
      <c r="Z62" s="293"/>
      <c r="AA62" s="293"/>
      <c r="AB62" s="293"/>
      <c r="AC62" s="293"/>
      <c r="AD62" s="293"/>
      <c r="AE62" s="293"/>
      <c r="AF62" s="293"/>
      <c r="AG62" s="293"/>
      <c r="AH62" s="293"/>
      <c r="AI62" s="293"/>
      <c r="AJ62" s="293"/>
      <c r="AK62" s="293"/>
      <c r="AL62" s="293"/>
      <c r="AM62" s="293"/>
      <c r="AN62" s="293"/>
      <c r="AO62" s="293"/>
      <c r="AP62" s="293"/>
      <c r="AQ62" s="293"/>
      <c r="AR62" s="293"/>
      <c r="AS62" s="293"/>
      <c r="AT62" s="293"/>
      <c r="AU62" s="293"/>
      <c r="AV62" s="293"/>
      <c r="AW62" s="293"/>
      <c r="AX62" s="293"/>
      <c r="AY62" s="293"/>
      <c r="AZ62" s="293"/>
      <c r="BA62" s="293"/>
      <c r="BB62" s="293"/>
      <c r="BC62" s="293"/>
      <c r="BD62" s="293"/>
      <c r="BE62" s="293"/>
      <c r="BF62" s="293"/>
      <c r="BG62" s="293"/>
      <c r="BH62" s="293"/>
      <c r="BI62" s="293"/>
      <c r="BJ62" s="293"/>
      <c r="BK62" s="293"/>
      <c r="BL62" s="293"/>
      <c r="BM62" s="293"/>
      <c r="BN62" s="293"/>
      <c r="BO62" s="293"/>
      <c r="BP62" s="293"/>
      <c r="BQ62" s="293"/>
      <c r="BR62" s="293">
        <v>90.128920600000001</v>
      </c>
      <c r="BS62" s="293">
        <v>0</v>
      </c>
      <c r="BT62" s="293"/>
      <c r="BU62" s="293"/>
      <c r="BV62" s="293"/>
      <c r="BW62" s="293"/>
      <c r="BX62" s="293"/>
      <c r="BY62" s="293"/>
      <c r="BZ62" s="293"/>
      <c r="CA62" s="293"/>
      <c r="CB62" s="293"/>
      <c r="CC62" s="293"/>
      <c r="CD62" s="293"/>
      <c r="CE62" s="293"/>
      <c r="CF62" s="293"/>
      <c r="CG62" s="293"/>
      <c r="CH62" s="293"/>
      <c r="CI62" s="293"/>
      <c r="CJ62" s="293"/>
      <c r="CK62" s="293"/>
      <c r="CL62" s="293"/>
      <c r="CM62" s="293"/>
      <c r="CN62" s="293"/>
      <c r="CO62" s="293"/>
      <c r="CP62" s="293"/>
      <c r="CQ62" s="293"/>
      <c r="CR62" s="293"/>
      <c r="CS62" s="293"/>
      <c r="CT62" s="293"/>
      <c r="CU62" s="293"/>
      <c r="CV62" s="293"/>
      <c r="CW62" s="293"/>
      <c r="CX62" s="293"/>
      <c r="CY62" s="293"/>
      <c r="CZ62" s="293"/>
      <c r="DA62" s="293"/>
      <c r="DB62" s="293"/>
      <c r="DC62" s="293"/>
      <c r="DD62" s="293"/>
      <c r="DE62" s="293"/>
      <c r="DF62" s="293"/>
      <c r="DG62" s="293"/>
      <c r="DH62" s="293"/>
      <c r="DI62" s="293"/>
      <c r="DJ62" s="293"/>
      <c r="DK62" s="293"/>
      <c r="DL62" s="293"/>
      <c r="DM62" s="293"/>
      <c r="DN62" s="293"/>
      <c r="DO62" s="293"/>
      <c r="DP62" s="293"/>
      <c r="DQ62" s="293"/>
      <c r="DR62" s="293"/>
      <c r="DS62" s="293"/>
      <c r="DT62" s="293"/>
      <c r="DU62" s="293"/>
      <c r="DV62" s="293"/>
      <c r="DW62" s="293"/>
      <c r="DX62" s="293"/>
      <c r="DY62" s="293"/>
      <c r="DZ62" s="293"/>
      <c r="EA62" s="293"/>
      <c r="EB62" s="293"/>
      <c r="EC62" s="293"/>
      <c r="ED62" s="293"/>
      <c r="EE62" s="293"/>
      <c r="EF62" s="293"/>
      <c r="EG62" s="293"/>
      <c r="EH62" s="293"/>
      <c r="EI62" s="293"/>
      <c r="EJ62" s="293"/>
      <c r="EK62" s="293"/>
      <c r="EL62" s="293"/>
      <c r="EM62" s="293"/>
      <c r="EN62" s="293"/>
      <c r="EO62" s="293"/>
      <c r="EP62" s="293"/>
      <c r="EQ62" s="293"/>
      <c r="ER62" s="293"/>
      <c r="ES62" s="293"/>
      <c r="ET62" s="293"/>
      <c r="EU62" s="293"/>
      <c r="EV62" s="293"/>
      <c r="EW62" s="293"/>
      <c r="EX62" s="293"/>
      <c r="FX62" s="232">
        <v>112.16389040000001</v>
      </c>
      <c r="FY62" s="232">
        <v>0</v>
      </c>
    </row>
    <row r="63" spans="1:181" x14ac:dyDescent="0.2">
      <c r="A63" s="292">
        <v>38838</v>
      </c>
      <c r="B63" s="293">
        <v>1.5248843999999999</v>
      </c>
      <c r="C63" s="293">
        <v>0</v>
      </c>
      <c r="D63" s="293">
        <v>48.094776199999998</v>
      </c>
      <c r="E63" s="293">
        <v>0</v>
      </c>
      <c r="F63" s="293"/>
      <c r="G63" s="293"/>
      <c r="H63" s="293"/>
      <c r="I63" s="293"/>
      <c r="J63" s="293"/>
      <c r="K63" s="293"/>
      <c r="L63" s="293"/>
      <c r="M63" s="293"/>
      <c r="N63" s="293"/>
      <c r="O63" s="293"/>
      <c r="P63" s="293"/>
      <c r="Q63" s="293"/>
      <c r="R63" s="293"/>
      <c r="S63" s="293"/>
      <c r="T63" s="293">
        <v>23.859916800000001</v>
      </c>
      <c r="U63" s="293">
        <v>0</v>
      </c>
      <c r="V63" s="293"/>
      <c r="W63" s="293"/>
      <c r="X63" s="293"/>
      <c r="Y63" s="293"/>
      <c r="Z63" s="293"/>
      <c r="AA63" s="293"/>
      <c r="AB63" s="293"/>
      <c r="AC63" s="293"/>
      <c r="AD63" s="293"/>
      <c r="AE63" s="293"/>
      <c r="AF63" s="293"/>
      <c r="AG63" s="293"/>
      <c r="AH63" s="293"/>
      <c r="AI63" s="293"/>
      <c r="AJ63" s="293"/>
      <c r="AK63" s="293"/>
      <c r="AL63" s="293"/>
      <c r="AM63" s="293"/>
      <c r="AN63" s="293"/>
      <c r="AO63" s="293"/>
      <c r="AP63" s="293"/>
      <c r="AQ63" s="293"/>
      <c r="AR63" s="293"/>
      <c r="AS63" s="293"/>
      <c r="AT63" s="293"/>
      <c r="AU63" s="293"/>
      <c r="AV63" s="293"/>
      <c r="AW63" s="293"/>
      <c r="AX63" s="293"/>
      <c r="AY63" s="293"/>
      <c r="AZ63" s="293"/>
      <c r="BA63" s="293"/>
      <c r="BB63" s="293"/>
      <c r="BC63" s="293"/>
      <c r="BD63" s="293"/>
      <c r="BE63" s="293"/>
      <c r="BF63" s="293"/>
      <c r="BG63" s="293"/>
      <c r="BH63" s="293"/>
      <c r="BI63" s="293"/>
      <c r="BJ63" s="293"/>
      <c r="BK63" s="293"/>
      <c r="BL63" s="293"/>
      <c r="BM63" s="293"/>
      <c r="BN63" s="293"/>
      <c r="BO63" s="293"/>
      <c r="BP63" s="293"/>
      <c r="BQ63" s="293"/>
      <c r="BR63" s="293">
        <v>73.479577399999997</v>
      </c>
      <c r="BS63" s="293">
        <v>0</v>
      </c>
      <c r="BT63" s="293"/>
      <c r="BU63" s="293"/>
      <c r="BV63" s="293"/>
      <c r="BW63" s="293"/>
      <c r="BX63" s="293"/>
      <c r="BY63" s="293"/>
      <c r="BZ63" s="293"/>
      <c r="CA63" s="293"/>
      <c r="CB63" s="293"/>
      <c r="CC63" s="293"/>
      <c r="CD63" s="293"/>
      <c r="CE63" s="293"/>
      <c r="CF63" s="293"/>
      <c r="CG63" s="293"/>
      <c r="CH63" s="293"/>
      <c r="CI63" s="293"/>
      <c r="CJ63" s="293"/>
      <c r="CK63" s="293"/>
      <c r="CL63" s="293"/>
      <c r="CM63" s="293"/>
      <c r="CN63" s="293"/>
      <c r="CO63" s="293"/>
      <c r="CP63" s="293"/>
      <c r="CQ63" s="293"/>
      <c r="CR63" s="293"/>
      <c r="CS63" s="293"/>
      <c r="CT63" s="293"/>
      <c r="CU63" s="293"/>
      <c r="CV63" s="293"/>
      <c r="CW63" s="293"/>
      <c r="CX63" s="293"/>
      <c r="CY63" s="293"/>
      <c r="CZ63" s="293"/>
      <c r="DA63" s="293"/>
      <c r="DB63" s="293"/>
      <c r="DC63" s="293"/>
      <c r="DD63" s="293"/>
      <c r="DE63" s="293"/>
      <c r="DF63" s="293"/>
      <c r="DG63" s="293"/>
      <c r="DH63" s="293"/>
      <c r="DI63" s="293"/>
      <c r="DJ63" s="293"/>
      <c r="DK63" s="293"/>
      <c r="DL63" s="293"/>
      <c r="DM63" s="293"/>
      <c r="DN63" s="293"/>
      <c r="DO63" s="293"/>
      <c r="DP63" s="293"/>
      <c r="DQ63" s="293"/>
      <c r="DR63" s="293"/>
      <c r="DS63" s="293"/>
      <c r="DT63" s="293"/>
      <c r="DU63" s="293"/>
      <c r="DV63" s="293"/>
      <c r="DW63" s="293"/>
      <c r="DX63" s="293"/>
      <c r="DY63" s="293"/>
      <c r="DZ63" s="293"/>
      <c r="EA63" s="293"/>
      <c r="EB63" s="293"/>
      <c r="EC63" s="293"/>
      <c r="ED63" s="293"/>
      <c r="EE63" s="293"/>
      <c r="EF63" s="293"/>
      <c r="EG63" s="293"/>
      <c r="EH63" s="293"/>
      <c r="EI63" s="293"/>
      <c r="EJ63" s="293"/>
      <c r="EK63" s="293"/>
      <c r="EL63" s="293"/>
      <c r="EM63" s="293"/>
      <c r="EN63" s="293"/>
      <c r="EO63" s="293"/>
      <c r="EP63" s="293"/>
      <c r="EQ63" s="293"/>
      <c r="ER63" s="293"/>
      <c r="ES63" s="293"/>
      <c r="ET63" s="293"/>
      <c r="EU63" s="293"/>
      <c r="EV63" s="293"/>
      <c r="EW63" s="293"/>
      <c r="EX63" s="293"/>
      <c r="FX63" s="232">
        <v>110.84858360000001</v>
      </c>
      <c r="FY63" s="232">
        <v>0</v>
      </c>
    </row>
    <row r="64" spans="1:181" x14ac:dyDescent="0.2">
      <c r="A64" s="292">
        <v>38869</v>
      </c>
      <c r="B64" s="293">
        <v>1.5168408</v>
      </c>
      <c r="C64" s="293">
        <v>0</v>
      </c>
      <c r="D64" s="293">
        <v>42.694243999999998</v>
      </c>
      <c r="E64" s="293">
        <v>0</v>
      </c>
      <c r="F64" s="293"/>
      <c r="G64" s="293"/>
      <c r="H64" s="293"/>
      <c r="I64" s="293"/>
      <c r="J64" s="293"/>
      <c r="K64" s="293"/>
      <c r="L64" s="293"/>
      <c r="M64" s="293"/>
      <c r="N64" s="293"/>
      <c r="O64" s="293"/>
      <c r="P64" s="293"/>
      <c r="Q64" s="293"/>
      <c r="R64" s="293"/>
      <c r="S64" s="293"/>
      <c r="T64" s="293">
        <v>20.731811199999999</v>
      </c>
      <c r="U64" s="293">
        <v>0</v>
      </c>
      <c r="V64" s="293"/>
      <c r="W64" s="293"/>
      <c r="X64" s="293"/>
      <c r="Y64" s="293"/>
      <c r="Z64" s="293"/>
      <c r="AA64" s="293"/>
      <c r="AB64" s="293"/>
      <c r="AC64" s="293"/>
      <c r="AD64" s="293"/>
      <c r="AE64" s="293"/>
      <c r="AF64" s="293"/>
      <c r="AG64" s="293"/>
      <c r="AH64" s="293"/>
      <c r="AI64" s="293"/>
      <c r="AJ64" s="293"/>
      <c r="AK64" s="293"/>
      <c r="AL64" s="293"/>
      <c r="AM64" s="293"/>
      <c r="AN64" s="293"/>
      <c r="AO64" s="293"/>
      <c r="AP64" s="293"/>
      <c r="AQ64" s="293"/>
      <c r="AR64" s="293"/>
      <c r="AS64" s="293"/>
      <c r="AT64" s="293"/>
      <c r="AU64" s="293"/>
      <c r="AV64" s="293"/>
      <c r="AW64" s="293"/>
      <c r="AX64" s="293"/>
      <c r="AY64" s="293"/>
      <c r="AZ64" s="293"/>
      <c r="BA64" s="293"/>
      <c r="BB64" s="293"/>
      <c r="BC64" s="293"/>
      <c r="BD64" s="293"/>
      <c r="BE64" s="293"/>
      <c r="BF64" s="293"/>
      <c r="BG64" s="293"/>
      <c r="BH64" s="293"/>
      <c r="BI64" s="293"/>
      <c r="BJ64" s="293"/>
      <c r="BK64" s="293"/>
      <c r="BL64" s="293"/>
      <c r="BM64" s="293"/>
      <c r="BN64" s="293"/>
      <c r="BO64" s="293"/>
      <c r="BP64" s="293"/>
      <c r="BQ64" s="293"/>
      <c r="BR64" s="293">
        <v>64.94289599999999</v>
      </c>
      <c r="BS64" s="293">
        <v>0</v>
      </c>
      <c r="BT64" s="293"/>
      <c r="BU64" s="293"/>
      <c r="BV64" s="293"/>
      <c r="BW64" s="293"/>
      <c r="BX64" s="293"/>
      <c r="BY64" s="293"/>
      <c r="BZ64" s="293"/>
      <c r="CA64" s="293"/>
      <c r="CB64" s="293"/>
      <c r="CC64" s="293"/>
      <c r="CD64" s="293"/>
      <c r="CE64" s="293"/>
      <c r="CF64" s="293"/>
      <c r="CG64" s="293"/>
      <c r="CH64" s="293"/>
      <c r="CI64" s="293"/>
      <c r="CJ64" s="293"/>
      <c r="CK64" s="293"/>
      <c r="CL64" s="293"/>
      <c r="CM64" s="293"/>
      <c r="CN64" s="293"/>
      <c r="CO64" s="293"/>
      <c r="CP64" s="293"/>
      <c r="CQ64" s="293"/>
      <c r="CR64" s="293"/>
      <c r="CS64" s="293"/>
      <c r="CT64" s="293"/>
      <c r="CU64" s="293"/>
      <c r="CV64" s="293"/>
      <c r="CW64" s="293"/>
      <c r="CX64" s="293"/>
      <c r="CY64" s="293"/>
      <c r="CZ64" s="293"/>
      <c r="DA64" s="293"/>
      <c r="DB64" s="293"/>
      <c r="DC64" s="293"/>
      <c r="DD64" s="293"/>
      <c r="DE64" s="293"/>
      <c r="DF64" s="293"/>
      <c r="DG64" s="293"/>
      <c r="DH64" s="293"/>
      <c r="DI64" s="293"/>
      <c r="DJ64" s="293"/>
      <c r="DK64" s="293"/>
      <c r="DL64" s="293"/>
      <c r="DM64" s="293"/>
      <c r="DN64" s="293"/>
      <c r="DO64" s="293"/>
      <c r="DP64" s="293"/>
      <c r="DQ64" s="293"/>
      <c r="DR64" s="293"/>
      <c r="DS64" s="293"/>
      <c r="DT64" s="293"/>
      <c r="DU64" s="293"/>
      <c r="DV64" s="293"/>
      <c r="DW64" s="293"/>
      <c r="DX64" s="293"/>
      <c r="DY64" s="293"/>
      <c r="DZ64" s="293"/>
      <c r="EA64" s="293"/>
      <c r="EB64" s="293"/>
      <c r="EC64" s="293"/>
      <c r="ED64" s="293"/>
      <c r="EE64" s="293"/>
      <c r="EF64" s="293"/>
      <c r="EG64" s="293"/>
      <c r="EH64" s="293"/>
      <c r="EI64" s="293"/>
      <c r="EJ64" s="293"/>
      <c r="EK64" s="293"/>
      <c r="EL64" s="293"/>
      <c r="EM64" s="293"/>
      <c r="EN64" s="293"/>
      <c r="EO64" s="293"/>
      <c r="EP64" s="293"/>
      <c r="EQ64" s="293"/>
      <c r="ER64" s="293"/>
      <c r="ES64" s="293"/>
      <c r="ET64" s="293"/>
      <c r="EU64" s="293"/>
      <c r="EV64" s="293"/>
      <c r="EW64" s="293"/>
      <c r="EX64" s="293"/>
      <c r="FX64" s="232">
        <v>109.20347220000002</v>
      </c>
      <c r="FY64" s="232">
        <v>0</v>
      </c>
    </row>
    <row r="65" spans="1:181" x14ac:dyDescent="0.2">
      <c r="A65" s="292">
        <v>38899</v>
      </c>
      <c r="B65" s="293">
        <v>1.5091972</v>
      </c>
      <c r="C65" s="293">
        <v>0</v>
      </c>
      <c r="D65" s="293">
        <v>35.776364200000003</v>
      </c>
      <c r="E65" s="293">
        <v>0</v>
      </c>
      <c r="F65" s="293"/>
      <c r="G65" s="293"/>
      <c r="H65" s="293"/>
      <c r="I65" s="293"/>
      <c r="J65" s="293"/>
      <c r="K65" s="293"/>
      <c r="L65" s="293"/>
      <c r="M65" s="293"/>
      <c r="N65" s="293"/>
      <c r="O65" s="293"/>
      <c r="P65" s="293"/>
      <c r="Q65" s="293"/>
      <c r="R65" s="293"/>
      <c r="S65" s="293"/>
      <c r="T65" s="293">
        <v>18.9863812</v>
      </c>
      <c r="U65" s="293">
        <v>0</v>
      </c>
      <c r="V65" s="293"/>
      <c r="W65" s="293"/>
      <c r="X65" s="293"/>
      <c r="Y65" s="293"/>
      <c r="Z65" s="293"/>
      <c r="AA65" s="293"/>
      <c r="AB65" s="293"/>
      <c r="AC65" s="293"/>
      <c r="AD65" s="293"/>
      <c r="AE65" s="293"/>
      <c r="AF65" s="293"/>
      <c r="AG65" s="293"/>
      <c r="AH65" s="293"/>
      <c r="AI65" s="293"/>
      <c r="AJ65" s="293"/>
      <c r="AK65" s="293"/>
      <c r="AL65" s="293"/>
      <c r="AM65" s="293"/>
      <c r="AN65" s="293"/>
      <c r="AO65" s="293"/>
      <c r="AP65" s="293"/>
      <c r="AQ65" s="293"/>
      <c r="AR65" s="293"/>
      <c r="AS65" s="293"/>
      <c r="AT65" s="293"/>
      <c r="AU65" s="293"/>
      <c r="AV65" s="293"/>
      <c r="AW65" s="293"/>
      <c r="AX65" s="293"/>
      <c r="AY65" s="293"/>
      <c r="AZ65" s="293"/>
      <c r="BA65" s="293"/>
      <c r="BB65" s="293"/>
      <c r="BC65" s="293"/>
      <c r="BD65" s="293"/>
      <c r="BE65" s="293"/>
      <c r="BF65" s="293"/>
      <c r="BG65" s="293"/>
      <c r="BH65" s="293"/>
      <c r="BI65" s="293"/>
      <c r="BJ65" s="293"/>
      <c r="BK65" s="293"/>
      <c r="BL65" s="293"/>
      <c r="BM65" s="293"/>
      <c r="BN65" s="293"/>
      <c r="BO65" s="293"/>
      <c r="BP65" s="293"/>
      <c r="BQ65" s="293"/>
      <c r="BR65" s="293">
        <v>56.271942600000003</v>
      </c>
      <c r="BS65" s="293">
        <v>0</v>
      </c>
      <c r="BT65" s="293"/>
      <c r="BU65" s="293"/>
      <c r="BV65" s="293"/>
      <c r="BW65" s="293"/>
      <c r="BX65" s="293"/>
      <c r="BY65" s="293"/>
      <c r="BZ65" s="293"/>
      <c r="CA65" s="293"/>
      <c r="CB65" s="293"/>
      <c r="CC65" s="293"/>
      <c r="CD65" s="293"/>
      <c r="CE65" s="293"/>
      <c r="CF65" s="293"/>
      <c r="CG65" s="293"/>
      <c r="CH65" s="293"/>
      <c r="CI65" s="293"/>
      <c r="CJ65" s="293"/>
      <c r="CK65" s="293"/>
      <c r="CL65" s="293"/>
      <c r="CM65" s="293"/>
      <c r="CN65" s="293"/>
      <c r="CO65" s="293"/>
      <c r="CP65" s="293"/>
      <c r="CQ65" s="293"/>
      <c r="CR65" s="293"/>
      <c r="CS65" s="293"/>
      <c r="CT65" s="293"/>
      <c r="CU65" s="293"/>
      <c r="CV65" s="293"/>
      <c r="CW65" s="293"/>
      <c r="CX65" s="293"/>
      <c r="CY65" s="293"/>
      <c r="CZ65" s="293"/>
      <c r="DA65" s="293"/>
      <c r="DB65" s="293"/>
      <c r="DC65" s="293"/>
      <c r="DD65" s="293"/>
      <c r="DE65" s="293"/>
      <c r="DF65" s="293"/>
      <c r="DG65" s="293"/>
      <c r="DH65" s="293"/>
      <c r="DI65" s="293"/>
      <c r="DJ65" s="293"/>
      <c r="DK65" s="293"/>
      <c r="DL65" s="293"/>
      <c r="DM65" s="293"/>
      <c r="DN65" s="293"/>
      <c r="DO65" s="293"/>
      <c r="DP65" s="293"/>
      <c r="DQ65" s="293"/>
      <c r="DR65" s="293"/>
      <c r="DS65" s="293"/>
      <c r="DT65" s="293"/>
      <c r="DU65" s="293"/>
      <c r="DV65" s="293"/>
      <c r="DW65" s="293"/>
      <c r="DX65" s="293"/>
      <c r="DY65" s="293"/>
      <c r="DZ65" s="293"/>
      <c r="EA65" s="293"/>
      <c r="EB65" s="293"/>
      <c r="EC65" s="293"/>
      <c r="ED65" s="293"/>
      <c r="EE65" s="293"/>
      <c r="EF65" s="293"/>
      <c r="EG65" s="293"/>
      <c r="EH65" s="293"/>
      <c r="EI65" s="293"/>
      <c r="EJ65" s="293"/>
      <c r="EK65" s="293"/>
      <c r="EL65" s="293"/>
      <c r="EM65" s="293"/>
      <c r="EN65" s="293"/>
      <c r="EO65" s="293"/>
      <c r="EP65" s="293"/>
      <c r="EQ65" s="293"/>
      <c r="ER65" s="293"/>
      <c r="ES65" s="293"/>
      <c r="ET65" s="293"/>
      <c r="EU65" s="293"/>
      <c r="EV65" s="293"/>
      <c r="EW65" s="293"/>
      <c r="EX65" s="293"/>
      <c r="FX65" s="232">
        <v>109.17366240000001</v>
      </c>
      <c r="FY65" s="232">
        <v>0</v>
      </c>
    </row>
    <row r="66" spans="1:181" x14ac:dyDescent="0.2">
      <c r="A66" s="292">
        <v>38930</v>
      </c>
      <c r="B66" s="293">
        <v>1.5013103000000001</v>
      </c>
      <c r="C66" s="293">
        <v>0</v>
      </c>
      <c r="D66" s="293">
        <v>28.1980526</v>
      </c>
      <c r="E66" s="293">
        <v>0</v>
      </c>
      <c r="F66" s="293"/>
      <c r="G66" s="293"/>
      <c r="H66" s="293"/>
      <c r="I66" s="293"/>
      <c r="J66" s="293"/>
      <c r="K66" s="293"/>
      <c r="L66" s="293"/>
      <c r="M66" s="293"/>
      <c r="N66" s="293"/>
      <c r="O66" s="293"/>
      <c r="P66" s="293"/>
      <c r="Q66" s="293"/>
      <c r="R66" s="293"/>
      <c r="S66" s="293"/>
      <c r="T66" s="293">
        <v>17.996456500000001</v>
      </c>
      <c r="U66" s="293">
        <v>0</v>
      </c>
      <c r="V66" s="293"/>
      <c r="W66" s="293"/>
      <c r="X66" s="293"/>
      <c r="Y66" s="293"/>
      <c r="Z66" s="293"/>
      <c r="AA66" s="293"/>
      <c r="AB66" s="293"/>
      <c r="AC66" s="293"/>
      <c r="AD66" s="293"/>
      <c r="AE66" s="293"/>
      <c r="AF66" s="293"/>
      <c r="AG66" s="293"/>
      <c r="AH66" s="293"/>
      <c r="AI66" s="293"/>
      <c r="AJ66" s="293"/>
      <c r="AK66" s="293"/>
      <c r="AL66" s="293"/>
      <c r="AM66" s="293"/>
      <c r="AN66" s="293"/>
      <c r="AO66" s="293"/>
      <c r="AP66" s="293"/>
      <c r="AQ66" s="293"/>
      <c r="AR66" s="293"/>
      <c r="AS66" s="293"/>
      <c r="AT66" s="293"/>
      <c r="AU66" s="293"/>
      <c r="AV66" s="293"/>
      <c r="AW66" s="293"/>
      <c r="AX66" s="293"/>
      <c r="AY66" s="293"/>
      <c r="AZ66" s="293"/>
      <c r="BA66" s="293"/>
      <c r="BB66" s="293"/>
      <c r="BC66" s="293"/>
      <c r="BD66" s="293"/>
      <c r="BE66" s="293"/>
      <c r="BF66" s="293"/>
      <c r="BG66" s="293"/>
      <c r="BH66" s="293"/>
      <c r="BI66" s="293"/>
      <c r="BJ66" s="293"/>
      <c r="BK66" s="293"/>
      <c r="BL66" s="293"/>
      <c r="BM66" s="293"/>
      <c r="BN66" s="293"/>
      <c r="BO66" s="293"/>
      <c r="BP66" s="293"/>
      <c r="BQ66" s="293"/>
      <c r="BR66" s="293">
        <v>47.695819400000005</v>
      </c>
      <c r="BS66" s="293">
        <v>0</v>
      </c>
      <c r="BT66" s="293"/>
      <c r="BU66" s="293"/>
      <c r="BV66" s="293"/>
      <c r="BW66" s="293"/>
      <c r="BX66" s="293"/>
      <c r="BY66" s="293"/>
      <c r="BZ66" s="293"/>
      <c r="CA66" s="293"/>
      <c r="CB66" s="293"/>
      <c r="CC66" s="293"/>
      <c r="CD66" s="293"/>
      <c r="CE66" s="293"/>
      <c r="CF66" s="293"/>
      <c r="CG66" s="293"/>
      <c r="CH66" s="293"/>
      <c r="CI66" s="293"/>
      <c r="CJ66" s="293"/>
      <c r="CK66" s="293"/>
      <c r="CL66" s="293"/>
      <c r="CM66" s="293"/>
      <c r="CN66" s="293"/>
      <c r="CO66" s="293"/>
      <c r="CP66" s="293"/>
      <c r="CQ66" s="293"/>
      <c r="CR66" s="293"/>
      <c r="CS66" s="293"/>
      <c r="CT66" s="293"/>
      <c r="CU66" s="293"/>
      <c r="CV66" s="293"/>
      <c r="CW66" s="293"/>
      <c r="CX66" s="293"/>
      <c r="CY66" s="293"/>
      <c r="CZ66" s="293"/>
      <c r="DA66" s="293"/>
      <c r="DB66" s="293"/>
      <c r="DC66" s="293"/>
      <c r="DD66" s="293"/>
      <c r="DE66" s="293"/>
      <c r="DF66" s="293"/>
      <c r="DG66" s="293"/>
      <c r="DH66" s="293"/>
      <c r="DI66" s="293"/>
      <c r="DJ66" s="293"/>
      <c r="DK66" s="293"/>
      <c r="DL66" s="293"/>
      <c r="DM66" s="293"/>
      <c r="DN66" s="293"/>
      <c r="DO66" s="293"/>
      <c r="DP66" s="293"/>
      <c r="DQ66" s="293"/>
      <c r="DR66" s="293"/>
      <c r="DS66" s="293"/>
      <c r="DT66" s="293"/>
      <c r="DU66" s="293"/>
      <c r="DV66" s="293"/>
      <c r="DW66" s="293"/>
      <c r="DX66" s="293"/>
      <c r="DY66" s="293"/>
      <c r="DZ66" s="293"/>
      <c r="EA66" s="293"/>
      <c r="EB66" s="293"/>
      <c r="EC66" s="293"/>
      <c r="ED66" s="293"/>
      <c r="EE66" s="293"/>
      <c r="EF66" s="293"/>
      <c r="EG66" s="293"/>
      <c r="EH66" s="293"/>
      <c r="EI66" s="293"/>
      <c r="EJ66" s="293"/>
      <c r="EK66" s="293"/>
      <c r="EL66" s="293"/>
      <c r="EM66" s="293"/>
      <c r="EN66" s="293"/>
      <c r="EO66" s="293"/>
      <c r="EP66" s="293"/>
      <c r="EQ66" s="293"/>
      <c r="ER66" s="293"/>
      <c r="ES66" s="293"/>
      <c r="ET66" s="293"/>
      <c r="EU66" s="293"/>
      <c r="EV66" s="293"/>
      <c r="EW66" s="293"/>
      <c r="EX66" s="293"/>
      <c r="FX66" s="232">
        <v>109.10774590000001</v>
      </c>
      <c r="FY66" s="232">
        <v>0</v>
      </c>
    </row>
    <row r="67" spans="1:181" x14ac:dyDescent="0.2">
      <c r="A67" s="292">
        <v>38961</v>
      </c>
      <c r="B67" s="293">
        <v>1.4934353</v>
      </c>
      <c r="C67" s="293">
        <v>0</v>
      </c>
      <c r="D67" s="293">
        <v>30.935346299999999</v>
      </c>
      <c r="E67" s="293">
        <v>0</v>
      </c>
      <c r="F67" s="293"/>
      <c r="G67" s="293"/>
      <c r="H67" s="293"/>
      <c r="I67" s="293"/>
      <c r="J67" s="293"/>
      <c r="K67" s="293"/>
      <c r="L67" s="293"/>
      <c r="M67" s="293"/>
      <c r="N67" s="293"/>
      <c r="O67" s="293"/>
      <c r="P67" s="293"/>
      <c r="Q67" s="293"/>
      <c r="R67" s="293"/>
      <c r="S67" s="293"/>
      <c r="T67" s="293">
        <v>16.953765600000001</v>
      </c>
      <c r="U67" s="293">
        <v>0</v>
      </c>
      <c r="V67" s="293"/>
      <c r="W67" s="293"/>
      <c r="X67" s="293"/>
      <c r="Y67" s="293"/>
      <c r="Z67" s="293"/>
      <c r="AA67" s="293"/>
      <c r="AB67" s="293"/>
      <c r="AC67" s="293"/>
      <c r="AD67" s="293"/>
      <c r="AE67" s="293"/>
      <c r="AF67" s="293"/>
      <c r="AG67" s="293"/>
      <c r="AH67" s="293"/>
      <c r="AI67" s="293"/>
      <c r="AJ67" s="293"/>
      <c r="AK67" s="293"/>
      <c r="AL67" s="293"/>
      <c r="AM67" s="293"/>
      <c r="AN67" s="293"/>
      <c r="AO67" s="293"/>
      <c r="AP67" s="293"/>
      <c r="AQ67" s="293"/>
      <c r="AR67" s="293"/>
      <c r="AS67" s="293"/>
      <c r="AT67" s="293"/>
      <c r="AU67" s="293"/>
      <c r="AV67" s="293"/>
      <c r="AW67" s="293"/>
      <c r="AX67" s="293"/>
      <c r="AY67" s="293"/>
      <c r="AZ67" s="293"/>
      <c r="BA67" s="293"/>
      <c r="BB67" s="293"/>
      <c r="BC67" s="293"/>
      <c r="BD67" s="293"/>
      <c r="BE67" s="293"/>
      <c r="BF67" s="293"/>
      <c r="BG67" s="293"/>
      <c r="BH67" s="293"/>
      <c r="BI67" s="293"/>
      <c r="BJ67" s="293"/>
      <c r="BK67" s="293"/>
      <c r="BL67" s="293"/>
      <c r="BM67" s="293"/>
      <c r="BN67" s="293"/>
      <c r="BO67" s="293"/>
      <c r="BP67" s="293"/>
      <c r="BQ67" s="293"/>
      <c r="BR67" s="293">
        <v>49.382547200000005</v>
      </c>
      <c r="BS67" s="293">
        <v>0</v>
      </c>
      <c r="BT67" s="293"/>
      <c r="BU67" s="293"/>
      <c r="BV67" s="293"/>
      <c r="BW67" s="293"/>
      <c r="BX67" s="293"/>
      <c r="BY67" s="293"/>
      <c r="BZ67" s="293"/>
      <c r="CA67" s="293"/>
      <c r="CB67" s="293"/>
      <c r="CC67" s="293"/>
      <c r="CD67" s="293"/>
      <c r="CE67" s="293"/>
      <c r="CF67" s="293"/>
      <c r="CG67" s="293"/>
      <c r="CH67" s="293"/>
      <c r="CI67" s="293"/>
      <c r="CJ67" s="293"/>
      <c r="CK67" s="293"/>
      <c r="CL67" s="293"/>
      <c r="CM67" s="293"/>
      <c r="CN67" s="293"/>
      <c r="CO67" s="293"/>
      <c r="CP67" s="293"/>
      <c r="CQ67" s="293"/>
      <c r="CR67" s="293"/>
      <c r="CS67" s="293"/>
      <c r="CT67" s="293"/>
      <c r="CU67" s="293"/>
      <c r="CV67" s="293"/>
      <c r="CW67" s="293"/>
      <c r="CX67" s="293"/>
      <c r="CY67" s="293"/>
      <c r="CZ67" s="293"/>
      <c r="DA67" s="293"/>
      <c r="DB67" s="293"/>
      <c r="DC67" s="293"/>
      <c r="DD67" s="293"/>
      <c r="DE67" s="293"/>
      <c r="DF67" s="293"/>
      <c r="DG67" s="293"/>
      <c r="DH67" s="293"/>
      <c r="DI67" s="293"/>
      <c r="DJ67" s="293"/>
      <c r="DK67" s="293"/>
      <c r="DL67" s="293"/>
      <c r="DM67" s="293"/>
      <c r="DN67" s="293"/>
      <c r="DO67" s="293"/>
      <c r="DP67" s="293"/>
      <c r="DQ67" s="293"/>
      <c r="DR67" s="293"/>
      <c r="DS67" s="293"/>
      <c r="DT67" s="293"/>
      <c r="DU67" s="293"/>
      <c r="DV67" s="293"/>
      <c r="DW67" s="293"/>
      <c r="DX67" s="293"/>
      <c r="DY67" s="293"/>
      <c r="DZ67" s="293"/>
      <c r="EA67" s="293"/>
      <c r="EB67" s="293"/>
      <c r="EC67" s="293"/>
      <c r="ED67" s="293"/>
      <c r="EE67" s="293"/>
      <c r="EF67" s="293"/>
      <c r="EG67" s="293"/>
      <c r="EH67" s="293"/>
      <c r="EI67" s="293"/>
      <c r="EJ67" s="293"/>
      <c r="EK67" s="293"/>
      <c r="EL67" s="293"/>
      <c r="EM67" s="293"/>
      <c r="EN67" s="293"/>
      <c r="EO67" s="293"/>
      <c r="EP67" s="293"/>
      <c r="EQ67" s="293"/>
      <c r="ER67" s="293"/>
      <c r="ES67" s="293"/>
      <c r="ET67" s="293"/>
      <c r="EU67" s="293"/>
      <c r="EV67" s="293"/>
      <c r="EW67" s="293"/>
      <c r="EX67" s="293"/>
      <c r="FX67" s="232">
        <v>105.1959837</v>
      </c>
      <c r="FY67" s="232">
        <v>0</v>
      </c>
    </row>
    <row r="68" spans="1:181" x14ac:dyDescent="0.2">
      <c r="A68" s="292">
        <v>38991</v>
      </c>
      <c r="B68" s="293">
        <v>1.4858259999999999</v>
      </c>
      <c r="C68" s="293">
        <v>0</v>
      </c>
      <c r="D68" s="293">
        <v>28.766693400000001</v>
      </c>
      <c r="E68" s="293">
        <v>0</v>
      </c>
      <c r="F68" s="293"/>
      <c r="G68" s="293"/>
      <c r="H68" s="293"/>
      <c r="I68" s="293"/>
      <c r="J68" s="293"/>
      <c r="K68" s="293"/>
      <c r="L68" s="293"/>
      <c r="M68" s="293"/>
      <c r="N68" s="293"/>
      <c r="O68" s="293"/>
      <c r="P68" s="293"/>
      <c r="Q68" s="293"/>
      <c r="R68" s="293"/>
      <c r="S68" s="293"/>
      <c r="T68" s="293">
        <v>14.913405600000001</v>
      </c>
      <c r="U68" s="293">
        <v>0</v>
      </c>
      <c r="V68" s="293"/>
      <c r="W68" s="293"/>
      <c r="X68" s="293"/>
      <c r="Y68" s="293"/>
      <c r="Z68" s="293"/>
      <c r="AA68" s="293"/>
      <c r="AB68" s="293"/>
      <c r="AC68" s="293"/>
      <c r="AD68" s="293"/>
      <c r="AE68" s="293"/>
      <c r="AF68" s="293"/>
      <c r="AG68" s="293"/>
      <c r="AH68" s="293"/>
      <c r="AI68" s="293"/>
      <c r="AJ68" s="293"/>
      <c r="AK68" s="293"/>
      <c r="AL68" s="293"/>
      <c r="AM68" s="293"/>
      <c r="AN68" s="293"/>
      <c r="AO68" s="293"/>
      <c r="AP68" s="293"/>
      <c r="AQ68" s="293"/>
      <c r="AR68" s="293"/>
      <c r="AS68" s="293"/>
      <c r="AT68" s="293"/>
      <c r="AU68" s="293"/>
      <c r="AV68" s="293"/>
      <c r="AW68" s="293"/>
      <c r="AX68" s="293"/>
      <c r="AY68" s="293"/>
      <c r="AZ68" s="293"/>
      <c r="BA68" s="293"/>
      <c r="BB68" s="293"/>
      <c r="BC68" s="293"/>
      <c r="BD68" s="293"/>
      <c r="BE68" s="293"/>
      <c r="BF68" s="293"/>
      <c r="BG68" s="293"/>
      <c r="BH68" s="293"/>
      <c r="BI68" s="293"/>
      <c r="BJ68" s="293"/>
      <c r="BK68" s="293"/>
      <c r="BL68" s="293"/>
      <c r="BM68" s="293"/>
      <c r="BN68" s="293"/>
      <c r="BO68" s="293"/>
      <c r="BP68" s="293"/>
      <c r="BQ68" s="293"/>
      <c r="BR68" s="293">
        <v>45.165925000000001</v>
      </c>
      <c r="BS68" s="293">
        <v>0</v>
      </c>
      <c r="BT68" s="293"/>
      <c r="BU68" s="293"/>
      <c r="BV68" s="293"/>
      <c r="BW68" s="293"/>
      <c r="BX68" s="293"/>
      <c r="BY68" s="293"/>
      <c r="BZ68" s="293"/>
      <c r="CA68" s="293"/>
      <c r="CB68" s="293"/>
      <c r="CC68" s="293"/>
      <c r="CD68" s="293"/>
      <c r="CE68" s="293"/>
      <c r="CF68" s="293"/>
      <c r="CG68" s="293"/>
      <c r="CH68" s="293"/>
      <c r="CI68" s="293"/>
      <c r="CJ68" s="293"/>
      <c r="CK68" s="293"/>
      <c r="CL68" s="293"/>
      <c r="CM68" s="293"/>
      <c r="CN68" s="293"/>
      <c r="CO68" s="293"/>
      <c r="CP68" s="293"/>
      <c r="CQ68" s="293"/>
      <c r="CR68" s="293"/>
      <c r="CS68" s="293"/>
      <c r="CT68" s="293"/>
      <c r="CU68" s="293"/>
      <c r="CV68" s="293"/>
      <c r="CW68" s="293"/>
      <c r="CX68" s="293"/>
      <c r="CY68" s="293"/>
      <c r="CZ68" s="293"/>
      <c r="DA68" s="293"/>
      <c r="DB68" s="293"/>
      <c r="DC68" s="293"/>
      <c r="DD68" s="293"/>
      <c r="DE68" s="293"/>
      <c r="DF68" s="293"/>
      <c r="DG68" s="293"/>
      <c r="DH68" s="293"/>
      <c r="DI68" s="293"/>
      <c r="DJ68" s="293"/>
      <c r="DK68" s="293"/>
      <c r="DL68" s="293"/>
      <c r="DM68" s="293"/>
      <c r="DN68" s="293"/>
      <c r="DO68" s="293"/>
      <c r="DP68" s="293"/>
      <c r="DQ68" s="293"/>
      <c r="DR68" s="293"/>
      <c r="DS68" s="293"/>
      <c r="DT68" s="293"/>
      <c r="DU68" s="293"/>
      <c r="DV68" s="293"/>
      <c r="DW68" s="293"/>
      <c r="DX68" s="293"/>
      <c r="DY68" s="293"/>
      <c r="DZ68" s="293"/>
      <c r="EA68" s="293"/>
      <c r="EB68" s="293"/>
      <c r="EC68" s="293"/>
      <c r="ED68" s="293"/>
      <c r="EE68" s="293"/>
      <c r="EF68" s="293"/>
      <c r="EG68" s="293"/>
      <c r="EH68" s="293"/>
      <c r="EI68" s="293"/>
      <c r="EJ68" s="293"/>
      <c r="EK68" s="293"/>
      <c r="EL68" s="293"/>
      <c r="EM68" s="293"/>
      <c r="EN68" s="293"/>
      <c r="EO68" s="293"/>
      <c r="EP68" s="293"/>
      <c r="EQ68" s="293"/>
      <c r="ER68" s="293"/>
      <c r="ES68" s="293"/>
      <c r="ET68" s="293"/>
      <c r="EU68" s="293"/>
      <c r="EV68" s="293"/>
      <c r="EW68" s="293"/>
      <c r="EX68" s="293"/>
      <c r="FX68" s="232">
        <v>99.958748500000013</v>
      </c>
      <c r="FY68" s="232">
        <v>0</v>
      </c>
    </row>
    <row r="69" spans="1:181" x14ac:dyDescent="0.2">
      <c r="A69" s="292">
        <v>39022</v>
      </c>
      <c r="B69" s="293">
        <v>1.4779753</v>
      </c>
      <c r="C69" s="293">
        <v>0</v>
      </c>
      <c r="D69" s="293">
        <v>44.991316500000003</v>
      </c>
      <c r="E69" s="293">
        <v>0</v>
      </c>
      <c r="F69" s="293"/>
      <c r="G69" s="293"/>
      <c r="H69" s="293"/>
      <c r="I69" s="293"/>
      <c r="J69" s="293"/>
      <c r="K69" s="293"/>
      <c r="L69" s="293"/>
      <c r="M69" s="293"/>
      <c r="N69" s="293"/>
      <c r="O69" s="293"/>
      <c r="P69" s="293"/>
      <c r="Q69" s="293"/>
      <c r="R69" s="293"/>
      <c r="S69" s="293"/>
      <c r="T69" s="293">
        <v>19.281682</v>
      </c>
      <c r="U69" s="293">
        <v>0</v>
      </c>
      <c r="V69" s="293"/>
      <c r="W69" s="293"/>
      <c r="X69" s="293"/>
      <c r="Y69" s="293"/>
      <c r="Z69" s="293"/>
      <c r="AA69" s="293"/>
      <c r="AB69" s="293"/>
      <c r="AC69" s="293"/>
      <c r="AD69" s="293"/>
      <c r="AE69" s="293"/>
      <c r="AF69" s="293"/>
      <c r="AG69" s="293"/>
      <c r="AH69" s="293"/>
      <c r="AI69" s="293"/>
      <c r="AJ69" s="293"/>
      <c r="AK69" s="293"/>
      <c r="AL69" s="293"/>
      <c r="AM69" s="293"/>
      <c r="AN69" s="293"/>
      <c r="AO69" s="293"/>
      <c r="AP69" s="293"/>
      <c r="AQ69" s="293"/>
      <c r="AR69" s="293"/>
      <c r="AS69" s="293"/>
      <c r="AT69" s="293"/>
      <c r="AU69" s="293"/>
      <c r="AV69" s="293"/>
      <c r="AW69" s="293"/>
      <c r="AX69" s="293"/>
      <c r="AY69" s="293"/>
      <c r="AZ69" s="293"/>
      <c r="BA69" s="293"/>
      <c r="BB69" s="293"/>
      <c r="BC69" s="293"/>
      <c r="BD69" s="293"/>
      <c r="BE69" s="293"/>
      <c r="BF69" s="293"/>
      <c r="BG69" s="293"/>
      <c r="BH69" s="293"/>
      <c r="BI69" s="293"/>
      <c r="BJ69" s="293"/>
      <c r="BK69" s="293"/>
      <c r="BL69" s="293"/>
      <c r="BM69" s="293"/>
      <c r="BN69" s="293"/>
      <c r="BO69" s="293"/>
      <c r="BP69" s="293"/>
      <c r="BQ69" s="293"/>
      <c r="BR69" s="293">
        <v>65.750973799999997</v>
      </c>
      <c r="BS69" s="293">
        <v>0</v>
      </c>
      <c r="BT69" s="293"/>
      <c r="BU69" s="293"/>
      <c r="BV69" s="293"/>
      <c r="BW69" s="293"/>
      <c r="BX69" s="293"/>
      <c r="BY69" s="293"/>
      <c r="BZ69" s="293"/>
      <c r="CA69" s="293"/>
      <c r="CB69" s="293"/>
      <c r="CC69" s="293"/>
      <c r="CD69" s="293"/>
      <c r="CE69" s="293"/>
      <c r="CF69" s="293"/>
      <c r="CG69" s="293"/>
      <c r="CH69" s="293"/>
      <c r="CI69" s="293"/>
      <c r="CJ69" s="293"/>
      <c r="CK69" s="293"/>
      <c r="CL69" s="293"/>
      <c r="CM69" s="293"/>
      <c r="CN69" s="293"/>
      <c r="CO69" s="293"/>
      <c r="CP69" s="293"/>
      <c r="CQ69" s="293"/>
      <c r="CR69" s="293"/>
      <c r="CS69" s="293"/>
      <c r="CT69" s="293"/>
      <c r="CU69" s="293"/>
      <c r="CV69" s="293"/>
      <c r="CW69" s="293"/>
      <c r="CX69" s="293"/>
      <c r="CY69" s="293"/>
      <c r="CZ69" s="293"/>
      <c r="DA69" s="293"/>
      <c r="DB69" s="293"/>
      <c r="DC69" s="293"/>
      <c r="DD69" s="293"/>
      <c r="DE69" s="293"/>
      <c r="DF69" s="293"/>
      <c r="DG69" s="293"/>
      <c r="DH69" s="293"/>
      <c r="DI69" s="293"/>
      <c r="DJ69" s="293"/>
      <c r="DK69" s="293"/>
      <c r="DL69" s="293"/>
      <c r="DM69" s="293"/>
      <c r="DN69" s="293"/>
      <c r="DO69" s="293"/>
      <c r="DP69" s="293"/>
      <c r="DQ69" s="293"/>
      <c r="DR69" s="293"/>
      <c r="DS69" s="293"/>
      <c r="DT69" s="293"/>
      <c r="DU69" s="293"/>
      <c r="DV69" s="293"/>
      <c r="DW69" s="293"/>
      <c r="DX69" s="293"/>
      <c r="DY69" s="293"/>
      <c r="DZ69" s="293"/>
      <c r="EA69" s="293"/>
      <c r="EB69" s="293"/>
      <c r="EC69" s="293"/>
      <c r="ED69" s="293"/>
      <c r="EE69" s="293"/>
      <c r="EF69" s="293"/>
      <c r="EG69" s="293"/>
      <c r="EH69" s="293"/>
      <c r="EI69" s="293"/>
      <c r="EJ69" s="293"/>
      <c r="EK69" s="293"/>
      <c r="EL69" s="293"/>
      <c r="EM69" s="293"/>
      <c r="EN69" s="293"/>
      <c r="EO69" s="293"/>
      <c r="EP69" s="293"/>
      <c r="EQ69" s="293"/>
      <c r="ER69" s="293"/>
      <c r="ES69" s="293"/>
      <c r="ET69" s="293"/>
      <c r="EU69" s="293"/>
      <c r="EV69" s="293"/>
      <c r="EW69" s="293"/>
      <c r="EX69" s="293"/>
      <c r="FX69" s="232">
        <v>97.175790300000003</v>
      </c>
      <c r="FY69" s="232">
        <v>0</v>
      </c>
    </row>
    <row r="70" spans="1:181" x14ac:dyDescent="0.2">
      <c r="A70" s="292">
        <v>39052</v>
      </c>
      <c r="B70" s="293">
        <v>1.4703899</v>
      </c>
      <c r="C70" s="293">
        <v>0</v>
      </c>
      <c r="D70" s="293">
        <v>65.641986799999998</v>
      </c>
      <c r="E70" s="293">
        <v>0</v>
      </c>
      <c r="F70" s="293"/>
      <c r="G70" s="293"/>
      <c r="H70" s="293"/>
      <c r="I70" s="293"/>
      <c r="J70" s="293"/>
      <c r="K70" s="293"/>
      <c r="L70" s="293">
        <v>-825</v>
      </c>
      <c r="M70" s="293">
        <v>0</v>
      </c>
      <c r="N70" s="293"/>
      <c r="O70" s="293"/>
      <c r="P70" s="293"/>
      <c r="Q70" s="293"/>
      <c r="R70" s="293"/>
      <c r="S70" s="293"/>
      <c r="T70" s="293">
        <v>18.745585299999998</v>
      </c>
      <c r="U70" s="293">
        <v>0</v>
      </c>
      <c r="V70" s="293"/>
      <c r="W70" s="293"/>
      <c r="X70" s="293"/>
      <c r="Y70" s="293"/>
      <c r="Z70" s="293"/>
      <c r="AA70" s="293"/>
      <c r="AB70" s="293"/>
      <c r="AC70" s="293"/>
      <c r="AD70" s="293"/>
      <c r="AE70" s="293"/>
      <c r="AF70" s="293"/>
      <c r="AG70" s="293"/>
      <c r="AH70" s="293"/>
      <c r="AI70" s="293"/>
      <c r="AJ70" s="293"/>
      <c r="AK70" s="293"/>
      <c r="AL70" s="293"/>
      <c r="AM70" s="293"/>
      <c r="AN70" s="293"/>
      <c r="AO70" s="293"/>
      <c r="AP70" s="293"/>
      <c r="AQ70" s="293"/>
      <c r="AR70" s="293"/>
      <c r="AS70" s="293"/>
      <c r="AT70" s="293"/>
      <c r="AU70" s="293"/>
      <c r="AV70" s="293"/>
      <c r="AW70" s="293"/>
      <c r="AX70" s="293"/>
      <c r="AY70" s="293"/>
      <c r="AZ70" s="293"/>
      <c r="BA70" s="293"/>
      <c r="BB70" s="293"/>
      <c r="BC70" s="293"/>
      <c r="BD70" s="293"/>
      <c r="BE70" s="293"/>
      <c r="BF70" s="293"/>
      <c r="BG70" s="293"/>
      <c r="BH70" s="293"/>
      <c r="BI70" s="293"/>
      <c r="BJ70" s="293"/>
      <c r="BK70" s="293"/>
      <c r="BL70" s="293"/>
      <c r="BM70" s="293"/>
      <c r="BN70" s="293"/>
      <c r="BO70" s="293"/>
      <c r="BP70" s="293"/>
      <c r="BQ70" s="293"/>
      <c r="BR70" s="293">
        <v>-739.14203799999996</v>
      </c>
      <c r="BS70" s="293">
        <v>0</v>
      </c>
      <c r="BT70" s="293"/>
      <c r="BU70" s="293"/>
      <c r="BV70" s="293"/>
      <c r="BW70" s="293"/>
      <c r="BX70" s="293"/>
      <c r="BY70" s="293"/>
      <c r="BZ70" s="293"/>
      <c r="CA70" s="293"/>
      <c r="CB70" s="293"/>
      <c r="CC70" s="293"/>
      <c r="CD70" s="293"/>
      <c r="CE70" s="293"/>
      <c r="CF70" s="293"/>
      <c r="CG70" s="293"/>
      <c r="CH70" s="293"/>
      <c r="CI70" s="293"/>
      <c r="CJ70" s="293"/>
      <c r="CK70" s="293"/>
      <c r="CL70" s="293"/>
      <c r="CM70" s="293"/>
      <c r="CN70" s="293"/>
      <c r="CO70" s="293"/>
      <c r="CP70" s="293"/>
      <c r="CQ70" s="293"/>
      <c r="CR70" s="293"/>
      <c r="CS70" s="293"/>
      <c r="CT70" s="293"/>
      <c r="CU70" s="293"/>
      <c r="CV70" s="293"/>
      <c r="CW70" s="293"/>
      <c r="CX70" s="293"/>
      <c r="CY70" s="293"/>
      <c r="CZ70" s="293"/>
      <c r="DA70" s="293"/>
      <c r="DB70" s="293"/>
      <c r="DC70" s="293"/>
      <c r="DD70" s="293"/>
      <c r="DE70" s="293"/>
      <c r="DF70" s="293"/>
      <c r="DG70" s="293"/>
      <c r="DH70" s="293"/>
      <c r="DI70" s="293"/>
      <c r="DJ70" s="293"/>
      <c r="DK70" s="293"/>
      <c r="DL70" s="293"/>
      <c r="DM70" s="293"/>
      <c r="DN70" s="293"/>
      <c r="DO70" s="293"/>
      <c r="DP70" s="293"/>
      <c r="DQ70" s="293"/>
      <c r="DR70" s="293"/>
      <c r="DS70" s="293"/>
      <c r="DT70" s="293"/>
      <c r="DU70" s="293"/>
      <c r="DV70" s="293"/>
      <c r="DW70" s="293"/>
      <c r="DX70" s="293"/>
      <c r="DY70" s="293"/>
      <c r="DZ70" s="293"/>
      <c r="EA70" s="293"/>
      <c r="EB70" s="293"/>
      <c r="EC70" s="293"/>
      <c r="ED70" s="293"/>
      <c r="EE70" s="293"/>
      <c r="EF70" s="293"/>
      <c r="EG70" s="293"/>
      <c r="EH70" s="293"/>
      <c r="EI70" s="293"/>
      <c r="EJ70" s="293"/>
      <c r="EK70" s="293"/>
      <c r="EL70" s="293"/>
      <c r="EM70" s="293"/>
      <c r="EN70" s="293"/>
      <c r="EO70" s="293"/>
      <c r="EP70" s="293"/>
      <c r="EQ70" s="293"/>
      <c r="ER70" s="293"/>
      <c r="ES70" s="293"/>
      <c r="ET70" s="293"/>
      <c r="EU70" s="293"/>
      <c r="EV70" s="293"/>
      <c r="EW70" s="293"/>
      <c r="EX70" s="293"/>
      <c r="FX70" s="232">
        <v>66.502864500000001</v>
      </c>
      <c r="FY70" s="232">
        <v>0</v>
      </c>
    </row>
    <row r="71" spans="1:181" x14ac:dyDescent="0.2">
      <c r="A71" s="292">
        <v>39083</v>
      </c>
      <c r="B71" s="293">
        <v>1.4625642999999999</v>
      </c>
      <c r="C71" s="293">
        <v>0</v>
      </c>
      <c r="D71" s="293">
        <v>66.105146099999999</v>
      </c>
      <c r="E71" s="293">
        <v>0</v>
      </c>
      <c r="F71" s="293"/>
      <c r="G71" s="293"/>
      <c r="H71" s="293"/>
      <c r="I71" s="293"/>
      <c r="J71" s="293"/>
      <c r="K71" s="293"/>
      <c r="L71" s="293"/>
      <c r="M71" s="293"/>
      <c r="N71" s="293"/>
      <c r="O71" s="293"/>
      <c r="P71" s="293"/>
      <c r="Q71" s="293"/>
      <c r="R71" s="293"/>
      <c r="S71" s="293"/>
      <c r="T71" s="293">
        <v>19.792536399999999</v>
      </c>
      <c r="U71" s="293">
        <v>0</v>
      </c>
      <c r="V71" s="293"/>
      <c r="W71" s="293"/>
      <c r="X71" s="293"/>
      <c r="Y71" s="293"/>
      <c r="Z71" s="293"/>
      <c r="AA71" s="293"/>
      <c r="AB71" s="293"/>
      <c r="AC71" s="293"/>
      <c r="AD71" s="293"/>
      <c r="AE71" s="293"/>
      <c r="AF71" s="293"/>
      <c r="AG71" s="293"/>
      <c r="AH71" s="293"/>
      <c r="AI71" s="293"/>
      <c r="AJ71" s="293"/>
      <c r="AK71" s="293"/>
      <c r="AL71" s="293"/>
      <c r="AM71" s="293"/>
      <c r="AN71" s="293"/>
      <c r="AO71" s="293"/>
      <c r="AP71" s="293"/>
      <c r="AQ71" s="293"/>
      <c r="AR71" s="293"/>
      <c r="AS71" s="293"/>
      <c r="AT71" s="293"/>
      <c r="AU71" s="293"/>
      <c r="AV71" s="293"/>
      <c r="AW71" s="293"/>
      <c r="AX71" s="293"/>
      <c r="AY71" s="293"/>
      <c r="AZ71" s="293"/>
      <c r="BA71" s="293"/>
      <c r="BB71" s="293"/>
      <c r="BC71" s="293"/>
      <c r="BD71" s="293"/>
      <c r="BE71" s="293"/>
      <c r="BF71" s="293"/>
      <c r="BG71" s="293"/>
      <c r="BH71" s="293"/>
      <c r="BI71" s="293"/>
      <c r="BJ71" s="293"/>
      <c r="BK71" s="293"/>
      <c r="BL71" s="293"/>
      <c r="BM71" s="293"/>
      <c r="BN71" s="293"/>
      <c r="BO71" s="293"/>
      <c r="BP71" s="293"/>
      <c r="BQ71" s="293"/>
      <c r="BR71" s="293">
        <v>87.360246799999999</v>
      </c>
      <c r="BS71" s="293">
        <v>0</v>
      </c>
      <c r="BT71" s="293"/>
      <c r="BU71" s="293"/>
      <c r="BV71" s="293"/>
      <c r="BW71" s="293"/>
      <c r="BX71" s="293"/>
      <c r="BY71" s="293"/>
      <c r="BZ71" s="293"/>
      <c r="CA71" s="293"/>
      <c r="CB71" s="293"/>
      <c r="CC71" s="293"/>
      <c r="CD71" s="293"/>
      <c r="CE71" s="293"/>
      <c r="CF71" s="293"/>
      <c r="CG71" s="293"/>
      <c r="CH71" s="293"/>
      <c r="CI71" s="293"/>
      <c r="CJ71" s="293"/>
      <c r="CK71" s="293"/>
      <c r="CL71" s="293"/>
      <c r="CM71" s="293"/>
      <c r="CN71" s="293"/>
      <c r="CO71" s="293"/>
      <c r="CP71" s="293"/>
      <c r="CQ71" s="293"/>
      <c r="CR71" s="293"/>
      <c r="CS71" s="293"/>
      <c r="CT71" s="293"/>
      <c r="CU71" s="293"/>
      <c r="CV71" s="293"/>
      <c r="CW71" s="293"/>
      <c r="CX71" s="293"/>
      <c r="CY71" s="293"/>
      <c r="CZ71" s="293"/>
      <c r="DA71" s="293"/>
      <c r="DB71" s="293"/>
      <c r="DC71" s="293"/>
      <c r="DD71" s="293"/>
      <c r="DE71" s="293"/>
      <c r="DF71" s="293"/>
      <c r="DG71" s="293"/>
      <c r="DH71" s="293"/>
      <c r="DI71" s="293"/>
      <c r="DJ71" s="293"/>
      <c r="DK71" s="293"/>
      <c r="DL71" s="293"/>
      <c r="DM71" s="293"/>
      <c r="DN71" s="293"/>
      <c r="DO71" s="293"/>
      <c r="DP71" s="293"/>
      <c r="DQ71" s="293"/>
      <c r="DR71" s="293"/>
      <c r="DS71" s="293"/>
      <c r="DT71" s="293"/>
      <c r="DU71" s="293"/>
      <c r="DV71" s="293"/>
      <c r="DW71" s="293"/>
      <c r="DX71" s="293"/>
      <c r="DY71" s="293"/>
      <c r="DZ71" s="293"/>
      <c r="EA71" s="293"/>
      <c r="EB71" s="293"/>
      <c r="EC71" s="293"/>
      <c r="ED71" s="293"/>
      <c r="EE71" s="293"/>
      <c r="EF71" s="293"/>
      <c r="EG71" s="293"/>
      <c r="EH71" s="293"/>
      <c r="EI71" s="293"/>
      <c r="EJ71" s="293"/>
      <c r="EK71" s="293"/>
      <c r="EL71" s="293"/>
      <c r="EM71" s="293"/>
      <c r="EN71" s="293"/>
      <c r="EO71" s="293"/>
      <c r="EP71" s="293"/>
      <c r="EQ71" s="293"/>
      <c r="ER71" s="293"/>
      <c r="ES71" s="293"/>
      <c r="ET71" s="293"/>
      <c r="EU71" s="293"/>
      <c r="EV71" s="293"/>
      <c r="EW71" s="293"/>
      <c r="EX71" s="293"/>
      <c r="FX71" s="232">
        <v>73.864258399999997</v>
      </c>
      <c r="FY71" s="232">
        <v>0</v>
      </c>
    </row>
    <row r="72" spans="1:181" x14ac:dyDescent="0.2">
      <c r="A72" s="292">
        <v>39114</v>
      </c>
      <c r="B72" s="293">
        <v>1.4547519</v>
      </c>
      <c r="C72" s="293">
        <v>0</v>
      </c>
      <c r="D72" s="293">
        <v>76.608075600000006</v>
      </c>
      <c r="E72" s="293">
        <v>0</v>
      </c>
      <c r="F72" s="293"/>
      <c r="G72" s="293"/>
      <c r="H72" s="293"/>
      <c r="I72" s="293"/>
      <c r="J72" s="293"/>
      <c r="K72" s="293"/>
      <c r="L72" s="293"/>
      <c r="M72" s="293"/>
      <c r="N72" s="293"/>
      <c r="O72" s="293"/>
      <c r="P72" s="293"/>
      <c r="Q72" s="293"/>
      <c r="R72" s="293"/>
      <c r="S72" s="293"/>
      <c r="T72" s="293">
        <v>17.724820900000001</v>
      </c>
      <c r="U72" s="293">
        <v>0</v>
      </c>
      <c r="V72" s="293"/>
      <c r="W72" s="293"/>
      <c r="X72" s="293"/>
      <c r="Y72" s="293"/>
      <c r="Z72" s="293"/>
      <c r="AA72" s="293"/>
      <c r="AB72" s="293"/>
      <c r="AC72" s="293"/>
      <c r="AD72" s="293"/>
      <c r="AE72" s="293"/>
      <c r="AF72" s="293"/>
      <c r="AG72" s="293"/>
      <c r="AH72" s="293"/>
      <c r="AI72" s="293"/>
      <c r="AJ72" s="293"/>
      <c r="AK72" s="293"/>
      <c r="AL72" s="293"/>
      <c r="AM72" s="293"/>
      <c r="AN72" s="293"/>
      <c r="AO72" s="293"/>
      <c r="AP72" s="293"/>
      <c r="AQ72" s="293"/>
      <c r="AR72" s="293"/>
      <c r="AS72" s="293"/>
      <c r="AT72" s="293"/>
      <c r="AU72" s="293"/>
      <c r="AV72" s="293"/>
      <c r="AW72" s="293"/>
      <c r="AX72" s="293"/>
      <c r="AY72" s="293"/>
      <c r="AZ72" s="293"/>
      <c r="BA72" s="293"/>
      <c r="BB72" s="293"/>
      <c r="BC72" s="293"/>
      <c r="BD72" s="293"/>
      <c r="BE72" s="293"/>
      <c r="BF72" s="293"/>
      <c r="BG72" s="293"/>
      <c r="BH72" s="293"/>
      <c r="BI72" s="293"/>
      <c r="BJ72" s="293"/>
      <c r="BK72" s="293"/>
      <c r="BL72" s="293"/>
      <c r="BM72" s="293"/>
      <c r="BN72" s="293"/>
      <c r="BO72" s="293"/>
      <c r="BP72" s="293"/>
      <c r="BQ72" s="293"/>
      <c r="BR72" s="293">
        <v>95.787648400000009</v>
      </c>
      <c r="BS72" s="293">
        <v>0</v>
      </c>
      <c r="BT72" s="293"/>
      <c r="BU72" s="293"/>
      <c r="BV72" s="293"/>
      <c r="BW72" s="293"/>
      <c r="BX72" s="293"/>
      <c r="BY72" s="293"/>
      <c r="BZ72" s="293"/>
      <c r="CA72" s="293"/>
      <c r="CB72" s="293"/>
      <c r="CC72" s="293"/>
      <c r="CD72" s="293"/>
      <c r="CE72" s="293"/>
      <c r="CF72" s="293"/>
      <c r="CG72" s="293"/>
      <c r="CH72" s="293"/>
      <c r="CI72" s="293"/>
      <c r="CJ72" s="293"/>
      <c r="CK72" s="293"/>
      <c r="CL72" s="293"/>
      <c r="CM72" s="293"/>
      <c r="CN72" s="293"/>
      <c r="CO72" s="293"/>
      <c r="CP72" s="293"/>
      <c r="CQ72" s="293"/>
      <c r="CR72" s="293"/>
      <c r="CS72" s="293"/>
      <c r="CT72" s="293"/>
      <c r="CU72" s="293"/>
      <c r="CV72" s="293"/>
      <c r="CW72" s="293"/>
      <c r="CX72" s="293"/>
      <c r="CY72" s="293"/>
      <c r="CZ72" s="293"/>
      <c r="DA72" s="293"/>
      <c r="DB72" s="293"/>
      <c r="DC72" s="293"/>
      <c r="DD72" s="293"/>
      <c r="DE72" s="293"/>
      <c r="DF72" s="293"/>
      <c r="DG72" s="293"/>
      <c r="DH72" s="293"/>
      <c r="DI72" s="293"/>
      <c r="DJ72" s="293"/>
      <c r="DK72" s="293"/>
      <c r="DL72" s="293"/>
      <c r="DM72" s="293"/>
      <c r="DN72" s="293"/>
      <c r="DO72" s="293"/>
      <c r="DP72" s="293"/>
      <c r="DQ72" s="293"/>
      <c r="DR72" s="293"/>
      <c r="DS72" s="293"/>
      <c r="DT72" s="293"/>
      <c r="DU72" s="293"/>
      <c r="DV72" s="293"/>
      <c r="DW72" s="293"/>
      <c r="DX72" s="293"/>
      <c r="DY72" s="293"/>
      <c r="DZ72" s="293"/>
      <c r="EA72" s="293"/>
      <c r="EB72" s="293"/>
      <c r="EC72" s="293"/>
      <c r="ED72" s="293"/>
      <c r="EE72" s="293"/>
      <c r="EF72" s="293"/>
      <c r="EG72" s="293"/>
      <c r="EH72" s="293"/>
      <c r="EI72" s="293"/>
      <c r="EJ72" s="293"/>
      <c r="EK72" s="293"/>
      <c r="EL72" s="293"/>
      <c r="EM72" s="293"/>
      <c r="EN72" s="293"/>
      <c r="EO72" s="293"/>
      <c r="EP72" s="293"/>
      <c r="EQ72" s="293"/>
      <c r="ER72" s="293"/>
      <c r="ES72" s="293"/>
      <c r="ET72" s="293"/>
      <c r="EU72" s="293"/>
      <c r="EV72" s="293"/>
      <c r="EW72" s="293"/>
      <c r="EX72" s="293"/>
      <c r="FX72" s="232">
        <v>78.645211200000006</v>
      </c>
      <c r="FY72" s="232">
        <v>0</v>
      </c>
    </row>
    <row r="73" spans="1:181" x14ac:dyDescent="0.2">
      <c r="A73" s="292">
        <v>39142</v>
      </c>
      <c r="B73" s="293">
        <v>1.4477069999999999</v>
      </c>
      <c r="C73" s="293">
        <v>0</v>
      </c>
      <c r="D73" s="293">
        <v>62.507364500000001</v>
      </c>
      <c r="E73" s="293">
        <v>0</v>
      </c>
      <c r="F73" s="293"/>
      <c r="G73" s="293"/>
      <c r="H73" s="293"/>
      <c r="I73" s="293"/>
      <c r="J73" s="293"/>
      <c r="K73" s="293"/>
      <c r="L73" s="293"/>
      <c r="M73" s="293"/>
      <c r="N73" s="293"/>
      <c r="O73" s="293"/>
      <c r="P73" s="293"/>
      <c r="Q73" s="293"/>
      <c r="R73" s="293"/>
      <c r="S73" s="293"/>
      <c r="T73" s="293">
        <v>6.3073239000000001</v>
      </c>
      <c r="U73" s="293">
        <v>0</v>
      </c>
      <c r="V73" s="293"/>
      <c r="W73" s="293"/>
      <c r="X73" s="293"/>
      <c r="Y73" s="293"/>
      <c r="Z73" s="293"/>
      <c r="AA73" s="293"/>
      <c r="AB73" s="293"/>
      <c r="AC73" s="293"/>
      <c r="AD73" s="293"/>
      <c r="AE73" s="293"/>
      <c r="AF73" s="293"/>
      <c r="AG73" s="293"/>
      <c r="AH73" s="293"/>
      <c r="AI73" s="293"/>
      <c r="AJ73" s="293"/>
      <c r="AK73" s="293"/>
      <c r="AL73" s="293"/>
      <c r="AM73" s="293"/>
      <c r="AN73" s="293"/>
      <c r="AO73" s="293"/>
      <c r="AP73" s="293"/>
      <c r="AQ73" s="293"/>
      <c r="AR73" s="293"/>
      <c r="AS73" s="293"/>
      <c r="AT73" s="293"/>
      <c r="AU73" s="293"/>
      <c r="AV73" s="293"/>
      <c r="AW73" s="293"/>
      <c r="AX73" s="293"/>
      <c r="AY73" s="293"/>
      <c r="AZ73" s="293"/>
      <c r="BA73" s="293"/>
      <c r="BB73" s="293"/>
      <c r="BC73" s="293"/>
      <c r="BD73" s="293"/>
      <c r="BE73" s="293"/>
      <c r="BF73" s="293"/>
      <c r="BG73" s="293"/>
      <c r="BH73" s="293"/>
      <c r="BI73" s="293"/>
      <c r="BJ73" s="293"/>
      <c r="BK73" s="293"/>
      <c r="BL73" s="293"/>
      <c r="BM73" s="293"/>
      <c r="BN73" s="293"/>
      <c r="BO73" s="293"/>
      <c r="BP73" s="293"/>
      <c r="BQ73" s="293"/>
      <c r="BR73" s="293">
        <v>70.262395400000003</v>
      </c>
      <c r="BS73" s="293">
        <v>0</v>
      </c>
      <c r="BT73" s="293"/>
      <c r="BU73" s="293"/>
      <c r="BV73" s="293"/>
      <c r="BW73" s="293"/>
      <c r="BX73" s="293"/>
      <c r="BY73" s="293"/>
      <c r="BZ73" s="293"/>
      <c r="CA73" s="293"/>
      <c r="CB73" s="293"/>
      <c r="CC73" s="293"/>
      <c r="CD73" s="293"/>
      <c r="CE73" s="293"/>
      <c r="CF73" s="293"/>
      <c r="CG73" s="293"/>
      <c r="CH73" s="293"/>
      <c r="CI73" s="293"/>
      <c r="CJ73" s="293"/>
      <c r="CK73" s="293"/>
      <c r="CL73" s="293"/>
      <c r="CM73" s="293"/>
      <c r="CN73" s="293"/>
      <c r="CO73" s="293"/>
      <c r="CP73" s="293"/>
      <c r="CQ73" s="293"/>
      <c r="CR73" s="293"/>
      <c r="CS73" s="293"/>
      <c r="CT73" s="293"/>
      <c r="CU73" s="293"/>
      <c r="CV73" s="293"/>
      <c r="CW73" s="293"/>
      <c r="CX73" s="293"/>
      <c r="CY73" s="293"/>
      <c r="CZ73" s="293"/>
      <c r="DA73" s="293"/>
      <c r="DB73" s="293"/>
      <c r="DC73" s="293"/>
      <c r="DD73" s="293"/>
      <c r="DE73" s="293"/>
      <c r="DF73" s="293"/>
      <c r="DG73" s="293"/>
      <c r="DH73" s="293"/>
      <c r="DI73" s="293"/>
      <c r="DJ73" s="293"/>
      <c r="DK73" s="293"/>
      <c r="DL73" s="293"/>
      <c r="DM73" s="293"/>
      <c r="DN73" s="293"/>
      <c r="DO73" s="293"/>
      <c r="DP73" s="293"/>
      <c r="DQ73" s="293"/>
      <c r="DR73" s="293"/>
      <c r="DS73" s="293"/>
      <c r="DT73" s="293"/>
      <c r="DU73" s="293"/>
      <c r="DV73" s="293"/>
      <c r="DW73" s="293"/>
      <c r="DX73" s="293"/>
      <c r="DY73" s="293"/>
      <c r="DZ73" s="293"/>
      <c r="EA73" s="293"/>
      <c r="EB73" s="293"/>
      <c r="EC73" s="293"/>
      <c r="ED73" s="293"/>
      <c r="EE73" s="293"/>
      <c r="EF73" s="293"/>
      <c r="EG73" s="293"/>
      <c r="EH73" s="293"/>
      <c r="EI73" s="293"/>
      <c r="EJ73" s="293"/>
      <c r="EK73" s="293"/>
      <c r="EL73" s="293"/>
      <c r="EM73" s="293"/>
      <c r="EN73" s="293"/>
      <c r="EO73" s="293"/>
      <c r="EP73" s="293"/>
      <c r="EQ73" s="293"/>
      <c r="ER73" s="293"/>
      <c r="ES73" s="293"/>
      <c r="ET73" s="293"/>
      <c r="EU73" s="293"/>
      <c r="EV73" s="293"/>
      <c r="EW73" s="293"/>
      <c r="EX73" s="293"/>
      <c r="FX73" s="232">
        <v>82.964086999999992</v>
      </c>
      <c r="FY73" s="232">
        <v>0</v>
      </c>
    </row>
    <row r="74" spans="1:181" x14ac:dyDescent="0.2">
      <c r="A74" s="292">
        <v>39173</v>
      </c>
      <c r="B74" s="293">
        <v>1.4399203</v>
      </c>
      <c r="C74" s="293">
        <v>0</v>
      </c>
      <c r="D74" s="293">
        <v>33.190514299999997</v>
      </c>
      <c r="E74" s="293">
        <v>0</v>
      </c>
      <c r="F74" s="293"/>
      <c r="G74" s="293"/>
      <c r="H74" s="293"/>
      <c r="I74" s="293"/>
      <c r="J74" s="293"/>
      <c r="K74" s="293"/>
      <c r="L74" s="293"/>
      <c r="M74" s="293"/>
      <c r="N74" s="293"/>
      <c r="O74" s="293"/>
      <c r="P74" s="293"/>
      <c r="Q74" s="293"/>
      <c r="R74" s="293"/>
      <c r="S74" s="293"/>
      <c r="T74" s="293">
        <v>0.54659780000000002</v>
      </c>
      <c r="U74" s="293">
        <v>0</v>
      </c>
      <c r="V74" s="293"/>
      <c r="W74" s="293"/>
      <c r="X74" s="293"/>
      <c r="Y74" s="293"/>
      <c r="Z74" s="293"/>
      <c r="AA74" s="293"/>
      <c r="AB74" s="293"/>
      <c r="AC74" s="293"/>
      <c r="AD74" s="293"/>
      <c r="AE74" s="293"/>
      <c r="AF74" s="293"/>
      <c r="AG74" s="293"/>
      <c r="AH74" s="293"/>
      <c r="AI74" s="293"/>
      <c r="AJ74" s="293"/>
      <c r="AK74" s="293"/>
      <c r="AL74" s="293"/>
      <c r="AM74" s="293"/>
      <c r="AN74" s="293"/>
      <c r="AO74" s="293"/>
      <c r="AP74" s="293"/>
      <c r="AQ74" s="293"/>
      <c r="AR74" s="293"/>
      <c r="AS74" s="293"/>
      <c r="AT74" s="293"/>
      <c r="AU74" s="293"/>
      <c r="AV74" s="293"/>
      <c r="AW74" s="293"/>
      <c r="AX74" s="293"/>
      <c r="AY74" s="293"/>
      <c r="AZ74" s="293"/>
      <c r="BA74" s="293"/>
      <c r="BB74" s="293"/>
      <c r="BC74" s="293"/>
      <c r="BD74" s="293"/>
      <c r="BE74" s="293"/>
      <c r="BF74" s="293"/>
      <c r="BG74" s="293"/>
      <c r="BH74" s="293"/>
      <c r="BI74" s="293"/>
      <c r="BJ74" s="293"/>
      <c r="BK74" s="293"/>
      <c r="BL74" s="293"/>
      <c r="BM74" s="293"/>
      <c r="BN74" s="293"/>
      <c r="BO74" s="293"/>
      <c r="BP74" s="293"/>
      <c r="BQ74" s="293"/>
      <c r="BR74" s="293">
        <v>35.177032399999995</v>
      </c>
      <c r="BS74" s="293">
        <v>0</v>
      </c>
      <c r="BT74" s="293"/>
      <c r="BU74" s="293"/>
      <c r="BV74" s="293"/>
      <c r="BW74" s="293"/>
      <c r="BX74" s="293"/>
      <c r="BY74" s="293"/>
      <c r="BZ74" s="293"/>
      <c r="CA74" s="293"/>
      <c r="CB74" s="293"/>
      <c r="CC74" s="293"/>
      <c r="CD74" s="293"/>
      <c r="CE74" s="293"/>
      <c r="CF74" s="293"/>
      <c r="CG74" s="293"/>
      <c r="CH74" s="293"/>
      <c r="CI74" s="293"/>
      <c r="CJ74" s="293"/>
      <c r="CK74" s="293"/>
      <c r="CL74" s="293"/>
      <c r="CM74" s="293"/>
      <c r="CN74" s="293"/>
      <c r="CO74" s="293"/>
      <c r="CP74" s="293"/>
      <c r="CQ74" s="293"/>
      <c r="CR74" s="293"/>
      <c r="CS74" s="293"/>
      <c r="CT74" s="293"/>
      <c r="CU74" s="293"/>
      <c r="CV74" s="293"/>
      <c r="CW74" s="293"/>
      <c r="CX74" s="293"/>
      <c r="CY74" s="293"/>
      <c r="CZ74" s="293"/>
      <c r="DA74" s="293"/>
      <c r="DB74" s="293"/>
      <c r="DC74" s="293"/>
      <c r="DD74" s="293"/>
      <c r="DE74" s="293"/>
      <c r="DF74" s="293"/>
      <c r="DG74" s="293"/>
      <c r="DH74" s="293"/>
      <c r="DI74" s="293"/>
      <c r="DJ74" s="293"/>
      <c r="DK74" s="293"/>
      <c r="DL74" s="293"/>
      <c r="DM74" s="293"/>
      <c r="DN74" s="293"/>
      <c r="DO74" s="293"/>
      <c r="DP74" s="293"/>
      <c r="DQ74" s="293"/>
      <c r="DR74" s="293"/>
      <c r="DS74" s="293"/>
      <c r="DT74" s="293"/>
      <c r="DU74" s="293"/>
      <c r="DV74" s="293"/>
      <c r="DW74" s="293"/>
      <c r="DX74" s="293"/>
      <c r="DY74" s="293"/>
      <c r="DZ74" s="293"/>
      <c r="EA74" s="293"/>
      <c r="EB74" s="293"/>
      <c r="EC74" s="293"/>
      <c r="ED74" s="293"/>
      <c r="EE74" s="293"/>
      <c r="EF74" s="293"/>
      <c r="EG74" s="293"/>
      <c r="EH74" s="293"/>
      <c r="EI74" s="293"/>
      <c r="EJ74" s="293"/>
      <c r="EK74" s="293"/>
      <c r="EL74" s="293"/>
      <c r="EM74" s="293"/>
      <c r="EN74" s="293"/>
      <c r="EO74" s="293"/>
      <c r="EP74" s="293"/>
      <c r="EQ74" s="293"/>
      <c r="ER74" s="293"/>
      <c r="ES74" s="293"/>
      <c r="ET74" s="293"/>
      <c r="EU74" s="293"/>
      <c r="EV74" s="293"/>
      <c r="EW74" s="293"/>
      <c r="EX74" s="293"/>
      <c r="FX74" s="232">
        <v>83.260441</v>
      </c>
      <c r="FY74" s="232">
        <v>0</v>
      </c>
    </row>
    <row r="75" spans="1:181" x14ac:dyDescent="0.2">
      <c r="A75" s="292">
        <v>39203</v>
      </c>
      <c r="B75" s="293">
        <v>1.4323979</v>
      </c>
      <c r="C75" s="293">
        <v>0</v>
      </c>
      <c r="D75" s="293">
        <v>21.946664299999998</v>
      </c>
      <c r="E75" s="293">
        <v>0</v>
      </c>
      <c r="F75" s="293"/>
      <c r="G75" s="293"/>
      <c r="H75" s="293"/>
      <c r="I75" s="293"/>
      <c r="J75" s="293"/>
      <c r="K75" s="293"/>
      <c r="L75" s="293"/>
      <c r="M75" s="293"/>
      <c r="N75" s="293"/>
      <c r="O75" s="293"/>
      <c r="P75" s="293"/>
      <c r="Q75" s="293"/>
      <c r="R75" s="293"/>
      <c r="S75" s="293"/>
      <c r="T75" s="293">
        <v>0.1282084</v>
      </c>
      <c r="U75" s="293">
        <v>0</v>
      </c>
      <c r="V75" s="293"/>
      <c r="W75" s="293"/>
      <c r="X75" s="293"/>
      <c r="Y75" s="293"/>
      <c r="Z75" s="293"/>
      <c r="AA75" s="293"/>
      <c r="AB75" s="293"/>
      <c r="AC75" s="293"/>
      <c r="AD75" s="293"/>
      <c r="AE75" s="293"/>
      <c r="AF75" s="293"/>
      <c r="AG75" s="293"/>
      <c r="AH75" s="293"/>
      <c r="AI75" s="293"/>
      <c r="AJ75" s="293"/>
      <c r="AK75" s="293"/>
      <c r="AL75" s="293"/>
      <c r="AM75" s="293"/>
      <c r="AN75" s="293"/>
      <c r="AO75" s="293"/>
      <c r="AP75" s="293"/>
      <c r="AQ75" s="293"/>
      <c r="AR75" s="293"/>
      <c r="AS75" s="293"/>
      <c r="AT75" s="293"/>
      <c r="AU75" s="293"/>
      <c r="AV75" s="293"/>
      <c r="AW75" s="293"/>
      <c r="AX75" s="293"/>
      <c r="AY75" s="293"/>
      <c r="AZ75" s="293"/>
      <c r="BA75" s="293"/>
      <c r="BB75" s="293"/>
      <c r="BC75" s="293"/>
      <c r="BD75" s="293"/>
      <c r="BE75" s="293"/>
      <c r="BF75" s="293"/>
      <c r="BG75" s="293"/>
      <c r="BH75" s="293"/>
      <c r="BI75" s="293"/>
      <c r="BJ75" s="293"/>
      <c r="BK75" s="293"/>
      <c r="BL75" s="293"/>
      <c r="BM75" s="293"/>
      <c r="BN75" s="293"/>
      <c r="BO75" s="293"/>
      <c r="BP75" s="293"/>
      <c r="BQ75" s="293"/>
      <c r="BR75" s="293">
        <v>23.507270599999998</v>
      </c>
      <c r="BS75" s="293">
        <v>0</v>
      </c>
      <c r="BT75" s="293"/>
      <c r="BU75" s="293"/>
      <c r="BV75" s="293"/>
      <c r="BW75" s="293"/>
      <c r="BX75" s="293"/>
      <c r="BY75" s="293"/>
      <c r="BZ75" s="293"/>
      <c r="CA75" s="293"/>
      <c r="CB75" s="293"/>
      <c r="CC75" s="293"/>
      <c r="CD75" s="293"/>
      <c r="CE75" s="293"/>
      <c r="CF75" s="293"/>
      <c r="CG75" s="293"/>
      <c r="CH75" s="293"/>
      <c r="CI75" s="293"/>
      <c r="CJ75" s="293"/>
      <c r="CK75" s="293"/>
      <c r="CL75" s="293"/>
      <c r="CM75" s="293"/>
      <c r="CN75" s="293"/>
      <c r="CO75" s="293"/>
      <c r="CP75" s="293"/>
      <c r="CQ75" s="293"/>
      <c r="CR75" s="293"/>
      <c r="CS75" s="293"/>
      <c r="CT75" s="293"/>
      <c r="CU75" s="293"/>
      <c r="CV75" s="293"/>
      <c r="CW75" s="293"/>
      <c r="CX75" s="293"/>
      <c r="CY75" s="293"/>
      <c r="CZ75" s="293"/>
      <c r="DA75" s="293"/>
      <c r="DB75" s="293"/>
      <c r="DC75" s="293"/>
      <c r="DD75" s="293"/>
      <c r="DE75" s="293"/>
      <c r="DF75" s="293"/>
      <c r="DG75" s="293"/>
      <c r="DH75" s="293"/>
      <c r="DI75" s="293"/>
      <c r="DJ75" s="293"/>
      <c r="DK75" s="293"/>
      <c r="DL75" s="293"/>
      <c r="DM75" s="293"/>
      <c r="DN75" s="293"/>
      <c r="DO75" s="293"/>
      <c r="DP75" s="293"/>
      <c r="DQ75" s="293"/>
      <c r="DR75" s="293"/>
      <c r="DS75" s="293"/>
      <c r="DT75" s="293"/>
      <c r="DU75" s="293"/>
      <c r="DV75" s="293"/>
      <c r="DW75" s="293"/>
      <c r="DX75" s="293"/>
      <c r="DY75" s="293"/>
      <c r="DZ75" s="293"/>
      <c r="EA75" s="293"/>
      <c r="EB75" s="293"/>
      <c r="EC75" s="293"/>
      <c r="ED75" s="293"/>
      <c r="EE75" s="293"/>
      <c r="EF75" s="293"/>
      <c r="EG75" s="293"/>
      <c r="EH75" s="293"/>
      <c r="EI75" s="293"/>
      <c r="EJ75" s="293"/>
      <c r="EK75" s="293"/>
      <c r="EL75" s="293"/>
      <c r="EM75" s="293"/>
      <c r="EN75" s="293"/>
      <c r="EO75" s="293"/>
      <c r="EP75" s="293"/>
      <c r="EQ75" s="293"/>
      <c r="ER75" s="293"/>
      <c r="ES75" s="293"/>
      <c r="ET75" s="293"/>
      <c r="EU75" s="293"/>
      <c r="EV75" s="293"/>
      <c r="EW75" s="293"/>
      <c r="EX75" s="293"/>
      <c r="FX75" s="232">
        <v>86.783607000000003</v>
      </c>
      <c r="FY75" s="232">
        <v>0</v>
      </c>
    </row>
    <row r="76" spans="1:181" x14ac:dyDescent="0.2">
      <c r="A76" s="292">
        <v>39234</v>
      </c>
      <c r="B76" s="293">
        <v>1.4246386</v>
      </c>
      <c r="C76" s="293">
        <v>0</v>
      </c>
      <c r="D76" s="293">
        <v>33.025922700000002</v>
      </c>
      <c r="E76" s="293">
        <v>0</v>
      </c>
      <c r="F76" s="293"/>
      <c r="G76" s="293"/>
      <c r="H76" s="293"/>
      <c r="I76" s="293"/>
      <c r="J76" s="293"/>
      <c r="K76" s="293"/>
      <c r="L76" s="293"/>
      <c r="M76" s="293"/>
      <c r="N76" s="293"/>
      <c r="O76" s="293"/>
      <c r="P76" s="293"/>
      <c r="Q76" s="293"/>
      <c r="R76" s="293"/>
      <c r="S76" s="293"/>
      <c r="T76" s="293">
        <v>6.4987299999999998E-2</v>
      </c>
      <c r="U76" s="293">
        <v>0</v>
      </c>
      <c r="V76" s="293"/>
      <c r="W76" s="293"/>
      <c r="X76" s="293"/>
      <c r="Y76" s="293"/>
      <c r="Z76" s="293"/>
      <c r="AA76" s="293"/>
      <c r="AB76" s="293"/>
      <c r="AC76" s="293"/>
      <c r="AD76" s="293"/>
      <c r="AE76" s="293"/>
      <c r="AF76" s="293"/>
      <c r="AG76" s="293"/>
      <c r="AH76" s="293"/>
      <c r="AI76" s="293"/>
      <c r="AJ76" s="293"/>
      <c r="AK76" s="293"/>
      <c r="AL76" s="293"/>
      <c r="AM76" s="293"/>
      <c r="AN76" s="293"/>
      <c r="AO76" s="293"/>
      <c r="AP76" s="293"/>
      <c r="AQ76" s="293"/>
      <c r="AR76" s="293"/>
      <c r="AS76" s="293"/>
      <c r="AT76" s="293"/>
      <c r="AU76" s="293"/>
      <c r="AV76" s="293"/>
      <c r="AW76" s="293"/>
      <c r="AX76" s="293"/>
      <c r="AY76" s="293"/>
      <c r="AZ76" s="293"/>
      <c r="BA76" s="293"/>
      <c r="BB76" s="293"/>
      <c r="BC76" s="293"/>
      <c r="BD76" s="293"/>
      <c r="BE76" s="293"/>
      <c r="BF76" s="293"/>
      <c r="BG76" s="293"/>
      <c r="BH76" s="293"/>
      <c r="BI76" s="293"/>
      <c r="BJ76" s="293"/>
      <c r="BK76" s="293"/>
      <c r="BL76" s="293"/>
      <c r="BM76" s="293"/>
      <c r="BN76" s="293"/>
      <c r="BO76" s="293"/>
      <c r="BP76" s="293"/>
      <c r="BQ76" s="293"/>
      <c r="BR76" s="293">
        <v>34.515548600000002</v>
      </c>
      <c r="BS76" s="293">
        <v>0</v>
      </c>
      <c r="BT76" s="293"/>
      <c r="BU76" s="293"/>
      <c r="BV76" s="293"/>
      <c r="BW76" s="293"/>
      <c r="BX76" s="293"/>
      <c r="BY76" s="293"/>
      <c r="BZ76" s="293"/>
      <c r="CA76" s="293"/>
      <c r="CB76" s="293"/>
      <c r="CC76" s="293"/>
      <c r="CD76" s="293"/>
      <c r="CE76" s="293"/>
      <c r="CF76" s="293"/>
      <c r="CG76" s="293"/>
      <c r="CH76" s="293"/>
      <c r="CI76" s="293"/>
      <c r="CJ76" s="293"/>
      <c r="CK76" s="293"/>
      <c r="CL76" s="293"/>
      <c r="CM76" s="293"/>
      <c r="CN76" s="293"/>
      <c r="CO76" s="293"/>
      <c r="CP76" s="293"/>
      <c r="CQ76" s="293"/>
      <c r="CR76" s="293"/>
      <c r="CS76" s="293"/>
      <c r="CT76" s="293"/>
      <c r="CU76" s="293"/>
      <c r="CV76" s="293"/>
      <c r="CW76" s="293"/>
      <c r="CX76" s="293"/>
      <c r="CY76" s="293"/>
      <c r="CZ76" s="293"/>
      <c r="DA76" s="293"/>
      <c r="DB76" s="293"/>
      <c r="DC76" s="293"/>
      <c r="DD76" s="293"/>
      <c r="DE76" s="293"/>
      <c r="DF76" s="293"/>
      <c r="DG76" s="293"/>
      <c r="DH76" s="293"/>
      <c r="DI76" s="293"/>
      <c r="DJ76" s="293"/>
      <c r="DK76" s="293"/>
      <c r="DL76" s="293"/>
      <c r="DM76" s="293"/>
      <c r="DN76" s="293"/>
      <c r="DO76" s="293"/>
      <c r="DP76" s="293"/>
      <c r="DQ76" s="293"/>
      <c r="DR76" s="293"/>
      <c r="DS76" s="293"/>
      <c r="DT76" s="293"/>
      <c r="DU76" s="293"/>
      <c r="DV76" s="293"/>
      <c r="DW76" s="293"/>
      <c r="DX76" s="293"/>
      <c r="DY76" s="293"/>
      <c r="DZ76" s="293"/>
      <c r="EA76" s="293"/>
      <c r="EB76" s="293"/>
      <c r="EC76" s="293"/>
      <c r="ED76" s="293"/>
      <c r="EE76" s="293"/>
      <c r="EF76" s="293"/>
      <c r="EG76" s="293"/>
      <c r="EH76" s="293"/>
      <c r="EI76" s="293"/>
      <c r="EJ76" s="293"/>
      <c r="EK76" s="293"/>
      <c r="EL76" s="293"/>
      <c r="EM76" s="293"/>
      <c r="EN76" s="293"/>
      <c r="EO76" s="293"/>
      <c r="EP76" s="293"/>
      <c r="EQ76" s="293"/>
      <c r="ER76" s="293"/>
      <c r="ES76" s="293"/>
      <c r="ET76" s="293"/>
      <c r="EU76" s="293"/>
      <c r="EV76" s="293"/>
      <c r="EW76" s="293"/>
      <c r="EX76" s="293"/>
      <c r="FX76" s="232">
        <v>86.046014100000008</v>
      </c>
      <c r="FY76" s="232">
        <v>0</v>
      </c>
    </row>
    <row r="77" spans="1:181" x14ac:dyDescent="0.2">
      <c r="A77" s="292">
        <v>39264</v>
      </c>
      <c r="B77" s="293">
        <v>1.4171431999999999</v>
      </c>
      <c r="C77" s="293">
        <v>0</v>
      </c>
      <c r="D77" s="293">
        <v>30.5486085</v>
      </c>
      <c r="E77" s="293">
        <v>0</v>
      </c>
      <c r="F77" s="293"/>
      <c r="G77" s="293"/>
      <c r="H77" s="293"/>
      <c r="I77" s="293"/>
      <c r="J77" s="293"/>
      <c r="K77" s="293"/>
      <c r="L77" s="293"/>
      <c r="M77" s="293"/>
      <c r="N77" s="293"/>
      <c r="O77" s="293"/>
      <c r="P77" s="293"/>
      <c r="Q77" s="293"/>
      <c r="R77" s="293"/>
      <c r="S77" s="293"/>
      <c r="T77" s="293">
        <v>-2.3043999999999999E-3</v>
      </c>
      <c r="U77" s="293">
        <v>0</v>
      </c>
      <c r="V77" s="293"/>
      <c r="W77" s="293"/>
      <c r="X77" s="293"/>
      <c r="Y77" s="293"/>
      <c r="Z77" s="293"/>
      <c r="AA77" s="293"/>
      <c r="AB77" s="293"/>
      <c r="AC77" s="293"/>
      <c r="AD77" s="293"/>
      <c r="AE77" s="293"/>
      <c r="AF77" s="293"/>
      <c r="AG77" s="293"/>
      <c r="AH77" s="293"/>
      <c r="AI77" s="293"/>
      <c r="AJ77" s="293"/>
      <c r="AK77" s="293"/>
      <c r="AL77" s="293"/>
      <c r="AM77" s="293"/>
      <c r="AN77" s="293"/>
      <c r="AO77" s="293"/>
      <c r="AP77" s="293"/>
      <c r="AQ77" s="293"/>
      <c r="AR77" s="293"/>
      <c r="AS77" s="293"/>
      <c r="AT77" s="293"/>
      <c r="AU77" s="293"/>
      <c r="AV77" s="293"/>
      <c r="AW77" s="293"/>
      <c r="AX77" s="293"/>
      <c r="AY77" s="293"/>
      <c r="AZ77" s="293"/>
      <c r="BA77" s="293"/>
      <c r="BB77" s="293"/>
      <c r="BC77" s="293"/>
      <c r="BD77" s="293"/>
      <c r="BE77" s="293"/>
      <c r="BF77" s="293"/>
      <c r="BG77" s="293"/>
      <c r="BH77" s="293"/>
      <c r="BI77" s="293"/>
      <c r="BJ77" s="293"/>
      <c r="BK77" s="293"/>
      <c r="BL77" s="293"/>
      <c r="BM77" s="293"/>
      <c r="BN77" s="293"/>
      <c r="BO77" s="293"/>
      <c r="BP77" s="293"/>
      <c r="BQ77" s="293"/>
      <c r="BR77" s="293">
        <v>31.963447299999999</v>
      </c>
      <c r="BS77" s="293">
        <v>0</v>
      </c>
      <c r="BT77" s="293"/>
      <c r="BU77" s="293"/>
      <c r="BV77" s="293"/>
      <c r="BW77" s="293"/>
      <c r="BX77" s="293"/>
      <c r="BY77" s="293"/>
      <c r="BZ77" s="293"/>
      <c r="CA77" s="293"/>
      <c r="CB77" s="293"/>
      <c r="CC77" s="293"/>
      <c r="CD77" s="293"/>
      <c r="CE77" s="293"/>
      <c r="CF77" s="293"/>
      <c r="CG77" s="293"/>
      <c r="CH77" s="293"/>
      <c r="CI77" s="293"/>
      <c r="CJ77" s="293"/>
      <c r="CK77" s="293"/>
      <c r="CL77" s="293"/>
      <c r="CM77" s="293"/>
      <c r="CN77" s="293"/>
      <c r="CO77" s="293"/>
      <c r="CP77" s="293"/>
      <c r="CQ77" s="293"/>
      <c r="CR77" s="293"/>
      <c r="CS77" s="293"/>
      <c r="CT77" s="293"/>
      <c r="CU77" s="293"/>
      <c r="CV77" s="293"/>
      <c r="CW77" s="293"/>
      <c r="CX77" s="293"/>
      <c r="CY77" s="293"/>
      <c r="CZ77" s="293"/>
      <c r="DA77" s="293"/>
      <c r="DB77" s="293"/>
      <c r="DC77" s="293"/>
      <c r="DD77" s="293"/>
      <c r="DE77" s="293"/>
      <c r="DF77" s="293"/>
      <c r="DG77" s="293"/>
      <c r="DH77" s="293"/>
      <c r="DI77" s="293"/>
      <c r="DJ77" s="293"/>
      <c r="DK77" s="293"/>
      <c r="DL77" s="293"/>
      <c r="DM77" s="293"/>
      <c r="DN77" s="293"/>
      <c r="DO77" s="293"/>
      <c r="DP77" s="293"/>
      <c r="DQ77" s="293"/>
      <c r="DR77" s="293"/>
      <c r="DS77" s="293"/>
      <c r="DT77" s="293"/>
      <c r="DU77" s="293"/>
      <c r="DV77" s="293"/>
      <c r="DW77" s="293"/>
      <c r="DX77" s="293"/>
      <c r="DY77" s="293"/>
      <c r="DZ77" s="293"/>
      <c r="EA77" s="293"/>
      <c r="EB77" s="293"/>
      <c r="EC77" s="293"/>
      <c r="ED77" s="293"/>
      <c r="EE77" s="293"/>
      <c r="EF77" s="293"/>
      <c r="EG77" s="293"/>
      <c r="EH77" s="293"/>
      <c r="EI77" s="293"/>
      <c r="EJ77" s="293"/>
      <c r="EK77" s="293"/>
      <c r="EL77" s="293"/>
      <c r="EM77" s="293"/>
      <c r="EN77" s="293"/>
      <c r="EO77" s="293"/>
      <c r="EP77" s="293"/>
      <c r="EQ77" s="293"/>
      <c r="ER77" s="293"/>
      <c r="ES77" s="293"/>
      <c r="ET77" s="293"/>
      <c r="EU77" s="293"/>
      <c r="EV77" s="293"/>
      <c r="EW77" s="293"/>
      <c r="EX77" s="293"/>
      <c r="FX77" s="232">
        <v>86.014465700000017</v>
      </c>
      <c r="FY77" s="232">
        <v>0</v>
      </c>
    </row>
    <row r="78" spans="1:181" x14ac:dyDescent="0.2">
      <c r="A78" s="292">
        <v>39295</v>
      </c>
      <c r="B78" s="293">
        <v>1.4094122</v>
      </c>
      <c r="C78" s="293">
        <v>0</v>
      </c>
      <c r="D78" s="293">
        <v>29.563717499999999</v>
      </c>
      <c r="E78" s="293">
        <v>0</v>
      </c>
      <c r="F78" s="293"/>
      <c r="G78" s="293"/>
      <c r="H78" s="293"/>
      <c r="I78" s="293"/>
      <c r="J78" s="293"/>
      <c r="K78" s="293"/>
      <c r="L78" s="293"/>
      <c r="M78" s="293"/>
      <c r="N78" s="293"/>
      <c r="O78" s="293"/>
      <c r="P78" s="293"/>
      <c r="Q78" s="293"/>
      <c r="R78" s="293"/>
      <c r="S78" s="293"/>
      <c r="T78" s="293">
        <v>7.5331E-3</v>
      </c>
      <c r="U78" s="293">
        <v>0</v>
      </c>
      <c r="V78" s="293"/>
      <c r="W78" s="293"/>
      <c r="X78" s="293"/>
      <c r="Y78" s="293"/>
      <c r="Z78" s="293"/>
      <c r="AA78" s="293"/>
      <c r="AB78" s="293"/>
      <c r="AC78" s="293"/>
      <c r="AD78" s="293"/>
      <c r="AE78" s="293"/>
      <c r="AF78" s="293"/>
      <c r="AG78" s="293"/>
      <c r="AH78" s="293"/>
      <c r="AI78" s="293"/>
      <c r="AJ78" s="293"/>
      <c r="AK78" s="293"/>
      <c r="AL78" s="293"/>
      <c r="AM78" s="293"/>
      <c r="AN78" s="293"/>
      <c r="AO78" s="293"/>
      <c r="AP78" s="293"/>
      <c r="AQ78" s="293"/>
      <c r="AR78" s="293"/>
      <c r="AS78" s="293"/>
      <c r="AT78" s="293"/>
      <c r="AU78" s="293"/>
      <c r="AV78" s="293"/>
      <c r="AW78" s="293"/>
      <c r="AX78" s="293"/>
      <c r="AY78" s="293"/>
      <c r="AZ78" s="293"/>
      <c r="BA78" s="293"/>
      <c r="BB78" s="293"/>
      <c r="BC78" s="293"/>
      <c r="BD78" s="293"/>
      <c r="BE78" s="293"/>
      <c r="BF78" s="293"/>
      <c r="BG78" s="293"/>
      <c r="BH78" s="293"/>
      <c r="BI78" s="293"/>
      <c r="BJ78" s="293"/>
      <c r="BK78" s="293"/>
      <c r="BL78" s="293"/>
      <c r="BM78" s="293"/>
      <c r="BN78" s="293"/>
      <c r="BO78" s="293"/>
      <c r="BP78" s="293"/>
      <c r="BQ78" s="293"/>
      <c r="BR78" s="293">
        <v>30.980662799999998</v>
      </c>
      <c r="BS78" s="293">
        <v>0</v>
      </c>
      <c r="BT78" s="293"/>
      <c r="BU78" s="293"/>
      <c r="BV78" s="293"/>
      <c r="BW78" s="293"/>
      <c r="BX78" s="293"/>
      <c r="BY78" s="293"/>
      <c r="BZ78" s="293"/>
      <c r="CA78" s="293"/>
      <c r="CB78" s="293"/>
      <c r="CC78" s="293"/>
      <c r="CD78" s="293"/>
      <c r="CE78" s="293"/>
      <c r="CF78" s="293"/>
      <c r="CG78" s="293"/>
      <c r="CH78" s="293"/>
      <c r="CI78" s="293"/>
      <c r="CJ78" s="293"/>
      <c r="CK78" s="293"/>
      <c r="CL78" s="293"/>
      <c r="CM78" s="293"/>
      <c r="CN78" s="293"/>
      <c r="CO78" s="293"/>
      <c r="CP78" s="293"/>
      <c r="CQ78" s="293"/>
      <c r="CR78" s="293"/>
      <c r="CS78" s="293"/>
      <c r="CT78" s="293"/>
      <c r="CU78" s="293"/>
      <c r="CV78" s="293"/>
      <c r="CW78" s="293"/>
      <c r="CX78" s="293"/>
      <c r="CY78" s="293"/>
      <c r="CZ78" s="293"/>
      <c r="DA78" s="293"/>
      <c r="DB78" s="293"/>
      <c r="DC78" s="293"/>
      <c r="DD78" s="293"/>
      <c r="DE78" s="293"/>
      <c r="DF78" s="293"/>
      <c r="DG78" s="293"/>
      <c r="DH78" s="293"/>
      <c r="DI78" s="293"/>
      <c r="DJ78" s="293"/>
      <c r="DK78" s="293"/>
      <c r="DL78" s="293"/>
      <c r="DM78" s="293"/>
      <c r="DN78" s="293"/>
      <c r="DO78" s="293"/>
      <c r="DP78" s="293"/>
      <c r="DQ78" s="293"/>
      <c r="DR78" s="293"/>
      <c r="DS78" s="293"/>
      <c r="DT78" s="293"/>
      <c r="DU78" s="293"/>
      <c r="DV78" s="293"/>
      <c r="DW78" s="293"/>
      <c r="DX78" s="293"/>
      <c r="DY78" s="293"/>
      <c r="DZ78" s="293"/>
      <c r="EA78" s="293"/>
      <c r="EB78" s="293"/>
      <c r="EC78" s="293"/>
      <c r="ED78" s="293"/>
      <c r="EE78" s="293"/>
      <c r="EF78" s="293"/>
      <c r="EG78" s="293"/>
      <c r="EH78" s="293"/>
      <c r="EI78" s="293"/>
      <c r="EJ78" s="293"/>
      <c r="EK78" s="293"/>
      <c r="EL78" s="293"/>
      <c r="EM78" s="293"/>
      <c r="EN78" s="293"/>
      <c r="EO78" s="293"/>
      <c r="EP78" s="293"/>
      <c r="EQ78" s="293"/>
      <c r="ER78" s="293"/>
      <c r="ES78" s="293"/>
      <c r="ET78" s="293"/>
      <c r="EU78" s="293"/>
      <c r="EV78" s="293"/>
      <c r="EW78" s="293"/>
      <c r="EX78" s="293"/>
      <c r="FX78" s="232">
        <v>85.013465500000009</v>
      </c>
      <c r="FY78" s="232">
        <v>0</v>
      </c>
    </row>
    <row r="79" spans="1:181" x14ac:dyDescent="0.2">
      <c r="A79" s="292">
        <v>39326</v>
      </c>
      <c r="B79" s="293">
        <v>1.4016959</v>
      </c>
      <c r="C79" s="293">
        <v>0</v>
      </c>
      <c r="D79" s="293">
        <v>30.944385100000002</v>
      </c>
      <c r="E79" s="293">
        <v>0</v>
      </c>
      <c r="F79" s="293"/>
      <c r="G79" s="293"/>
      <c r="H79" s="293"/>
      <c r="I79" s="293"/>
      <c r="J79" s="293"/>
      <c r="K79" s="293"/>
      <c r="L79" s="293"/>
      <c r="M79" s="293"/>
      <c r="N79" s="293"/>
      <c r="O79" s="293"/>
      <c r="P79" s="293"/>
      <c r="Q79" s="293"/>
      <c r="R79" s="293"/>
      <c r="S79" s="293"/>
      <c r="T79" s="293">
        <v>1.80904E-2</v>
      </c>
      <c r="U79" s="293">
        <v>0</v>
      </c>
      <c r="V79" s="293"/>
      <c r="W79" s="293"/>
      <c r="X79" s="293"/>
      <c r="Y79" s="293"/>
      <c r="Z79" s="293"/>
      <c r="AA79" s="293"/>
      <c r="AB79" s="293"/>
      <c r="AC79" s="293"/>
      <c r="AD79" s="293"/>
      <c r="AE79" s="293"/>
      <c r="AF79" s="293"/>
      <c r="AG79" s="293"/>
      <c r="AH79" s="293"/>
      <c r="AI79" s="293"/>
      <c r="AJ79" s="293"/>
      <c r="AK79" s="293"/>
      <c r="AL79" s="293"/>
      <c r="AM79" s="293"/>
      <c r="AN79" s="293"/>
      <c r="AO79" s="293"/>
      <c r="AP79" s="293"/>
      <c r="AQ79" s="293"/>
      <c r="AR79" s="293"/>
      <c r="AS79" s="293"/>
      <c r="AT79" s="293"/>
      <c r="AU79" s="293"/>
      <c r="AV79" s="293"/>
      <c r="AW79" s="293"/>
      <c r="AX79" s="293"/>
      <c r="AY79" s="293"/>
      <c r="AZ79" s="293"/>
      <c r="BA79" s="293"/>
      <c r="BB79" s="293"/>
      <c r="BC79" s="293"/>
      <c r="BD79" s="293"/>
      <c r="BE79" s="293"/>
      <c r="BF79" s="293"/>
      <c r="BG79" s="293"/>
      <c r="BH79" s="293"/>
      <c r="BI79" s="293"/>
      <c r="BJ79" s="293"/>
      <c r="BK79" s="293"/>
      <c r="BL79" s="293"/>
      <c r="BM79" s="293"/>
      <c r="BN79" s="293"/>
      <c r="BO79" s="293"/>
      <c r="BP79" s="293"/>
      <c r="BQ79" s="293"/>
      <c r="BR79" s="293">
        <v>32.364171399999996</v>
      </c>
      <c r="BS79" s="293">
        <v>0</v>
      </c>
      <c r="BT79" s="293"/>
      <c r="BU79" s="293"/>
      <c r="BV79" s="293"/>
      <c r="BW79" s="293"/>
      <c r="BX79" s="293"/>
      <c r="BY79" s="293"/>
      <c r="BZ79" s="293"/>
      <c r="CA79" s="293"/>
      <c r="CB79" s="293"/>
      <c r="CC79" s="293"/>
      <c r="CD79" s="293"/>
      <c r="CE79" s="293"/>
      <c r="CF79" s="293"/>
      <c r="CG79" s="293"/>
      <c r="CH79" s="293"/>
      <c r="CI79" s="293"/>
      <c r="CJ79" s="293"/>
      <c r="CK79" s="293"/>
      <c r="CL79" s="293"/>
      <c r="CM79" s="293"/>
      <c r="CN79" s="293"/>
      <c r="CO79" s="293"/>
      <c r="CP79" s="293"/>
      <c r="CQ79" s="293"/>
      <c r="CR79" s="293"/>
      <c r="CS79" s="293"/>
      <c r="CT79" s="293"/>
      <c r="CU79" s="293"/>
      <c r="CV79" s="293"/>
      <c r="CW79" s="293"/>
      <c r="CX79" s="293"/>
      <c r="CY79" s="293"/>
      <c r="CZ79" s="293"/>
      <c r="DA79" s="293"/>
      <c r="DB79" s="293"/>
      <c r="DC79" s="293"/>
      <c r="DD79" s="293"/>
      <c r="DE79" s="293"/>
      <c r="DF79" s="293"/>
      <c r="DG79" s="293"/>
      <c r="DH79" s="293"/>
      <c r="DI79" s="293"/>
      <c r="DJ79" s="293"/>
      <c r="DK79" s="293"/>
      <c r="DL79" s="293"/>
      <c r="DM79" s="293"/>
      <c r="DN79" s="293"/>
      <c r="DO79" s="293"/>
      <c r="DP79" s="293"/>
      <c r="DQ79" s="293"/>
      <c r="DR79" s="293"/>
      <c r="DS79" s="293"/>
      <c r="DT79" s="293"/>
      <c r="DU79" s="293"/>
      <c r="DV79" s="293"/>
      <c r="DW79" s="293"/>
      <c r="DX79" s="293"/>
      <c r="DY79" s="293"/>
      <c r="DZ79" s="293"/>
      <c r="EA79" s="293"/>
      <c r="EB79" s="293"/>
      <c r="EC79" s="293"/>
      <c r="ED79" s="293"/>
      <c r="EE79" s="293"/>
      <c r="EF79" s="293"/>
      <c r="EG79" s="293"/>
      <c r="EH79" s="293"/>
      <c r="EI79" s="293"/>
      <c r="EJ79" s="293"/>
      <c r="EK79" s="293"/>
      <c r="EL79" s="293"/>
      <c r="EM79" s="293"/>
      <c r="EN79" s="293"/>
      <c r="EO79" s="293"/>
      <c r="EP79" s="293"/>
      <c r="EQ79" s="293"/>
      <c r="ER79" s="293"/>
      <c r="ES79" s="293"/>
      <c r="ET79" s="293"/>
      <c r="EU79" s="293"/>
      <c r="EV79" s="293"/>
      <c r="EW79" s="293"/>
      <c r="EX79" s="293"/>
      <c r="FX79" s="232">
        <v>81.399258899999992</v>
      </c>
      <c r="FY79" s="232">
        <v>0</v>
      </c>
    </row>
    <row r="80" spans="1:181" x14ac:dyDescent="0.2">
      <c r="A80" s="292">
        <v>39356</v>
      </c>
      <c r="B80" s="293">
        <v>1.3942428</v>
      </c>
      <c r="C80" s="293">
        <v>0</v>
      </c>
      <c r="D80" s="293">
        <v>29.108749700000001</v>
      </c>
      <c r="E80" s="293">
        <v>0</v>
      </c>
      <c r="F80" s="293"/>
      <c r="G80" s="293"/>
      <c r="H80" s="293"/>
      <c r="I80" s="293"/>
      <c r="J80" s="293"/>
      <c r="K80" s="293"/>
      <c r="L80" s="293"/>
      <c r="M80" s="293"/>
      <c r="N80" s="293"/>
      <c r="O80" s="293"/>
      <c r="P80" s="293"/>
      <c r="Q80" s="293"/>
      <c r="R80" s="293"/>
      <c r="S80" s="293"/>
      <c r="T80" s="293">
        <v>-1.089E-2</v>
      </c>
      <c r="U80" s="293">
        <v>0</v>
      </c>
      <c r="V80" s="293"/>
      <c r="W80" s="293"/>
      <c r="X80" s="293"/>
      <c r="Y80" s="293"/>
      <c r="Z80" s="293"/>
      <c r="AA80" s="293"/>
      <c r="AB80" s="293"/>
      <c r="AC80" s="293"/>
      <c r="AD80" s="293"/>
      <c r="AE80" s="293"/>
      <c r="AF80" s="293"/>
      <c r="AG80" s="293"/>
      <c r="AH80" s="293"/>
      <c r="AI80" s="293"/>
      <c r="AJ80" s="293"/>
      <c r="AK80" s="293"/>
      <c r="AL80" s="293"/>
      <c r="AM80" s="293"/>
      <c r="AN80" s="293"/>
      <c r="AO80" s="293"/>
      <c r="AP80" s="293"/>
      <c r="AQ80" s="293"/>
      <c r="AR80" s="293"/>
      <c r="AS80" s="293"/>
      <c r="AT80" s="293"/>
      <c r="AU80" s="293"/>
      <c r="AV80" s="293"/>
      <c r="AW80" s="293"/>
      <c r="AX80" s="293"/>
      <c r="AY80" s="293"/>
      <c r="AZ80" s="293"/>
      <c r="BA80" s="293"/>
      <c r="BB80" s="293"/>
      <c r="BC80" s="293"/>
      <c r="BD80" s="293"/>
      <c r="BE80" s="293"/>
      <c r="BF80" s="293"/>
      <c r="BG80" s="293"/>
      <c r="BH80" s="293"/>
      <c r="BI80" s="293"/>
      <c r="BJ80" s="293"/>
      <c r="BK80" s="293"/>
      <c r="BL80" s="293"/>
      <c r="BM80" s="293"/>
      <c r="BN80" s="293"/>
      <c r="BO80" s="293"/>
      <c r="BP80" s="293"/>
      <c r="BQ80" s="293"/>
      <c r="BR80" s="293">
        <v>30.492102500000001</v>
      </c>
      <c r="BS80" s="293">
        <v>0</v>
      </c>
      <c r="BT80" s="293"/>
      <c r="BU80" s="293"/>
      <c r="BV80" s="293"/>
      <c r="BW80" s="293"/>
      <c r="BX80" s="293"/>
      <c r="BY80" s="293"/>
      <c r="BZ80" s="293"/>
      <c r="CA80" s="293"/>
      <c r="CB80" s="293"/>
      <c r="CC80" s="293"/>
      <c r="CD80" s="293"/>
      <c r="CE80" s="293"/>
      <c r="CF80" s="293"/>
      <c r="CG80" s="293"/>
      <c r="CH80" s="293"/>
      <c r="CI80" s="293"/>
      <c r="CJ80" s="293"/>
      <c r="CK80" s="293"/>
      <c r="CL80" s="293"/>
      <c r="CM80" s="293"/>
      <c r="CN80" s="293"/>
      <c r="CO80" s="293"/>
      <c r="CP80" s="293"/>
      <c r="CQ80" s="293"/>
      <c r="CR80" s="293"/>
      <c r="CS80" s="293"/>
      <c r="CT80" s="293"/>
      <c r="CU80" s="293"/>
      <c r="CV80" s="293"/>
      <c r="CW80" s="293"/>
      <c r="CX80" s="293"/>
      <c r="CY80" s="293"/>
      <c r="CZ80" s="293"/>
      <c r="DA80" s="293"/>
      <c r="DB80" s="293"/>
      <c r="DC80" s="293"/>
      <c r="DD80" s="293"/>
      <c r="DE80" s="293"/>
      <c r="DF80" s="293"/>
      <c r="DG80" s="293"/>
      <c r="DH80" s="293"/>
      <c r="DI80" s="293"/>
      <c r="DJ80" s="293"/>
      <c r="DK80" s="293"/>
      <c r="DL80" s="293"/>
      <c r="DM80" s="293"/>
      <c r="DN80" s="293"/>
      <c r="DO80" s="293"/>
      <c r="DP80" s="293"/>
      <c r="DQ80" s="293"/>
      <c r="DR80" s="293"/>
      <c r="DS80" s="293"/>
      <c r="DT80" s="293"/>
      <c r="DU80" s="293"/>
      <c r="DV80" s="293"/>
      <c r="DW80" s="293"/>
      <c r="DX80" s="293"/>
      <c r="DY80" s="293"/>
      <c r="DZ80" s="293"/>
      <c r="EA80" s="293"/>
      <c r="EB80" s="293"/>
      <c r="EC80" s="293"/>
      <c r="ED80" s="293"/>
      <c r="EE80" s="293"/>
      <c r="EF80" s="293"/>
      <c r="EG80" s="293"/>
      <c r="EH80" s="293"/>
      <c r="EI80" s="293"/>
      <c r="EJ80" s="293"/>
      <c r="EK80" s="293"/>
      <c r="EL80" s="293"/>
      <c r="EM80" s="293"/>
      <c r="EN80" s="293"/>
      <c r="EO80" s="293"/>
      <c r="EP80" s="293"/>
      <c r="EQ80" s="293"/>
      <c r="ER80" s="293"/>
      <c r="ES80" s="293"/>
      <c r="ET80" s="293"/>
      <c r="EU80" s="293"/>
      <c r="EV80" s="293"/>
      <c r="EW80" s="293"/>
      <c r="EX80" s="293"/>
      <c r="FX80" s="232">
        <v>76.532432999999997</v>
      </c>
      <c r="FY80" s="232">
        <v>0</v>
      </c>
    </row>
    <row r="81" spans="1:181" x14ac:dyDescent="0.2">
      <c r="A81" s="292">
        <v>39387</v>
      </c>
      <c r="B81" s="293">
        <v>1.3865561</v>
      </c>
      <c r="C81" s="293">
        <v>0</v>
      </c>
      <c r="D81" s="293">
        <v>35.9963525</v>
      </c>
      <c r="E81" s="293">
        <v>0</v>
      </c>
      <c r="F81" s="293"/>
      <c r="G81" s="293"/>
      <c r="H81" s="293"/>
      <c r="I81" s="293"/>
      <c r="J81" s="293"/>
      <c r="K81" s="293"/>
      <c r="L81" s="293"/>
      <c r="M81" s="293"/>
      <c r="N81" s="293"/>
      <c r="O81" s="293"/>
      <c r="P81" s="293"/>
      <c r="Q81" s="293"/>
      <c r="R81" s="293"/>
      <c r="S81" s="293"/>
      <c r="T81" s="293">
        <v>1.19156E-2</v>
      </c>
      <c r="U81" s="293">
        <v>0</v>
      </c>
      <c r="V81" s="293"/>
      <c r="W81" s="293"/>
      <c r="X81" s="293"/>
      <c r="Y81" s="293"/>
      <c r="Z81" s="293"/>
      <c r="AA81" s="293"/>
      <c r="AB81" s="293"/>
      <c r="AC81" s="293"/>
      <c r="AD81" s="293"/>
      <c r="AE81" s="293"/>
      <c r="AF81" s="293"/>
      <c r="AG81" s="293"/>
      <c r="AH81" s="293"/>
      <c r="AI81" s="293"/>
      <c r="AJ81" s="293"/>
      <c r="AK81" s="293"/>
      <c r="AL81" s="293"/>
      <c r="AM81" s="293"/>
      <c r="AN81" s="293"/>
      <c r="AO81" s="293"/>
      <c r="AP81" s="293"/>
      <c r="AQ81" s="293"/>
      <c r="AR81" s="293"/>
      <c r="AS81" s="293"/>
      <c r="AT81" s="293"/>
      <c r="AU81" s="293"/>
      <c r="AV81" s="293"/>
      <c r="AW81" s="293"/>
      <c r="AX81" s="293"/>
      <c r="AY81" s="293"/>
      <c r="AZ81" s="293"/>
      <c r="BA81" s="293"/>
      <c r="BB81" s="293"/>
      <c r="BC81" s="293"/>
      <c r="BD81" s="293"/>
      <c r="BE81" s="293"/>
      <c r="BF81" s="293"/>
      <c r="BG81" s="293"/>
      <c r="BH81" s="293"/>
      <c r="BI81" s="293"/>
      <c r="BJ81" s="293"/>
      <c r="BK81" s="293"/>
      <c r="BL81" s="293"/>
      <c r="BM81" s="293"/>
      <c r="BN81" s="293"/>
      <c r="BO81" s="293"/>
      <c r="BP81" s="293"/>
      <c r="BQ81" s="293"/>
      <c r="BR81" s="293">
        <v>37.394824200000002</v>
      </c>
      <c r="BS81" s="293">
        <v>0</v>
      </c>
      <c r="BT81" s="293"/>
      <c r="BU81" s="293"/>
      <c r="BV81" s="293"/>
      <c r="BW81" s="293"/>
      <c r="BX81" s="293"/>
      <c r="BY81" s="293"/>
      <c r="BZ81" s="293"/>
      <c r="CA81" s="293"/>
      <c r="CB81" s="293"/>
      <c r="CC81" s="293"/>
      <c r="CD81" s="293"/>
      <c r="CE81" s="293"/>
      <c r="CF81" s="293"/>
      <c r="CG81" s="293"/>
      <c r="CH81" s="293"/>
      <c r="CI81" s="293"/>
      <c r="CJ81" s="293"/>
      <c r="CK81" s="293"/>
      <c r="CL81" s="293"/>
      <c r="CM81" s="293"/>
      <c r="CN81" s="293"/>
      <c r="CO81" s="293"/>
      <c r="CP81" s="293"/>
      <c r="CQ81" s="293"/>
      <c r="CR81" s="293"/>
      <c r="CS81" s="293"/>
      <c r="CT81" s="293"/>
      <c r="CU81" s="293"/>
      <c r="CV81" s="293"/>
      <c r="CW81" s="293"/>
      <c r="CX81" s="293"/>
      <c r="CY81" s="293"/>
      <c r="CZ81" s="293"/>
      <c r="DA81" s="293"/>
      <c r="DB81" s="293"/>
      <c r="DC81" s="293"/>
      <c r="DD81" s="293"/>
      <c r="DE81" s="293"/>
      <c r="DF81" s="293"/>
      <c r="DG81" s="293"/>
      <c r="DH81" s="293"/>
      <c r="DI81" s="293"/>
      <c r="DJ81" s="293"/>
      <c r="DK81" s="293"/>
      <c r="DL81" s="293"/>
      <c r="DM81" s="293"/>
      <c r="DN81" s="293"/>
      <c r="DO81" s="293"/>
      <c r="DP81" s="293"/>
      <c r="DQ81" s="293"/>
      <c r="DR81" s="293"/>
      <c r="DS81" s="293"/>
      <c r="DT81" s="293"/>
      <c r="DU81" s="293"/>
      <c r="DV81" s="293"/>
      <c r="DW81" s="293"/>
      <c r="DX81" s="293"/>
      <c r="DY81" s="293"/>
      <c r="DZ81" s="293"/>
      <c r="EA81" s="293"/>
      <c r="EB81" s="293"/>
      <c r="EC81" s="293"/>
      <c r="ED81" s="293"/>
      <c r="EE81" s="293"/>
      <c r="EF81" s="293"/>
      <c r="EG81" s="293"/>
      <c r="EH81" s="293"/>
      <c r="EI81" s="293"/>
      <c r="EJ81" s="293"/>
      <c r="EK81" s="293"/>
      <c r="EL81" s="293"/>
      <c r="EM81" s="293"/>
      <c r="EN81" s="293"/>
      <c r="EO81" s="293"/>
      <c r="EP81" s="293"/>
      <c r="EQ81" s="293"/>
      <c r="ER81" s="293"/>
      <c r="ES81" s="293"/>
      <c r="ET81" s="293"/>
      <c r="EU81" s="293"/>
      <c r="EV81" s="293"/>
      <c r="EW81" s="293"/>
      <c r="EX81" s="293"/>
      <c r="FX81" s="232">
        <v>73.442175200000008</v>
      </c>
      <c r="FY81" s="232">
        <v>0</v>
      </c>
    </row>
    <row r="82" spans="1:181" x14ac:dyDescent="0.2">
      <c r="A82" s="292">
        <v>39417</v>
      </c>
      <c r="B82" s="293">
        <v>1.3791321000000001</v>
      </c>
      <c r="C82" s="293">
        <v>0</v>
      </c>
      <c r="D82" s="293">
        <v>34.4413135</v>
      </c>
      <c r="E82" s="293">
        <v>0</v>
      </c>
      <c r="F82" s="293"/>
      <c r="G82" s="293"/>
      <c r="H82" s="293"/>
      <c r="I82" s="293"/>
      <c r="J82" s="293"/>
      <c r="K82" s="293"/>
      <c r="L82" s="293">
        <v>-20</v>
      </c>
      <c r="M82" s="293">
        <v>0</v>
      </c>
      <c r="N82" s="293"/>
      <c r="O82" s="293"/>
      <c r="P82" s="293"/>
      <c r="Q82" s="293"/>
      <c r="R82" s="293"/>
      <c r="S82" s="293"/>
      <c r="T82" s="293">
        <v>-4.0007999999999997E-3</v>
      </c>
      <c r="U82" s="293">
        <v>0</v>
      </c>
      <c r="V82" s="293"/>
      <c r="W82" s="293"/>
      <c r="X82" s="293"/>
      <c r="Y82" s="293"/>
      <c r="Z82" s="293"/>
      <c r="AA82" s="293"/>
      <c r="AB82" s="293"/>
      <c r="AC82" s="293"/>
      <c r="AD82" s="293"/>
      <c r="AE82" s="293"/>
      <c r="AF82" s="293"/>
      <c r="AG82" s="293"/>
      <c r="AH82" s="293"/>
      <c r="AI82" s="293"/>
      <c r="AJ82" s="293"/>
      <c r="AK82" s="293"/>
      <c r="AL82" s="293"/>
      <c r="AM82" s="293"/>
      <c r="AN82" s="293"/>
      <c r="AO82" s="293"/>
      <c r="AP82" s="293"/>
      <c r="AQ82" s="293"/>
      <c r="AR82" s="293"/>
      <c r="AS82" s="293"/>
      <c r="AT82" s="293"/>
      <c r="AU82" s="293"/>
      <c r="AV82" s="293"/>
      <c r="AW82" s="293"/>
      <c r="AX82" s="293"/>
      <c r="AY82" s="293"/>
      <c r="AZ82" s="293"/>
      <c r="BA82" s="293"/>
      <c r="BB82" s="293"/>
      <c r="BC82" s="293"/>
      <c r="BD82" s="293"/>
      <c r="BE82" s="293"/>
      <c r="BF82" s="293"/>
      <c r="BG82" s="293"/>
      <c r="BH82" s="293"/>
      <c r="BI82" s="293"/>
      <c r="BJ82" s="293"/>
      <c r="BK82" s="293"/>
      <c r="BL82" s="293"/>
      <c r="BM82" s="293"/>
      <c r="BN82" s="293"/>
      <c r="BO82" s="293"/>
      <c r="BP82" s="293"/>
      <c r="BQ82" s="293"/>
      <c r="BR82" s="293">
        <v>15.816444799999999</v>
      </c>
      <c r="BS82" s="293">
        <v>0</v>
      </c>
      <c r="BT82" s="293"/>
      <c r="BU82" s="293"/>
      <c r="BV82" s="293"/>
      <c r="BW82" s="293"/>
      <c r="BX82" s="293"/>
      <c r="BY82" s="293"/>
      <c r="BZ82" s="293"/>
      <c r="CA82" s="293"/>
      <c r="CB82" s="293"/>
      <c r="CC82" s="293"/>
      <c r="CD82" s="293"/>
      <c r="CE82" s="293"/>
      <c r="CF82" s="293"/>
      <c r="CG82" s="293"/>
      <c r="CH82" s="293"/>
      <c r="CI82" s="293"/>
      <c r="CJ82" s="293"/>
      <c r="CK82" s="293"/>
      <c r="CL82" s="293"/>
      <c r="CM82" s="293"/>
      <c r="CN82" s="293"/>
      <c r="CO82" s="293"/>
      <c r="CP82" s="293"/>
      <c r="CQ82" s="293"/>
      <c r="CR82" s="293"/>
      <c r="CS82" s="293"/>
      <c r="CT82" s="293"/>
      <c r="CU82" s="293"/>
      <c r="CV82" s="293"/>
      <c r="CW82" s="293"/>
      <c r="CX82" s="293"/>
      <c r="CY82" s="293"/>
      <c r="CZ82" s="293"/>
      <c r="DA82" s="293"/>
      <c r="DB82" s="293"/>
      <c r="DC82" s="293"/>
      <c r="DD82" s="293"/>
      <c r="DE82" s="293"/>
      <c r="DF82" s="293"/>
      <c r="DG82" s="293"/>
      <c r="DH82" s="293"/>
      <c r="DI82" s="293"/>
      <c r="DJ82" s="293"/>
      <c r="DK82" s="293"/>
      <c r="DL82" s="293"/>
      <c r="DM82" s="293"/>
      <c r="DN82" s="293"/>
      <c r="DO82" s="293"/>
      <c r="DP82" s="293"/>
      <c r="DQ82" s="293"/>
      <c r="DR82" s="293"/>
      <c r="DS82" s="293"/>
      <c r="DT82" s="293"/>
      <c r="DU82" s="293"/>
      <c r="DV82" s="293"/>
      <c r="DW82" s="293"/>
      <c r="DX82" s="293"/>
      <c r="DY82" s="293"/>
      <c r="DZ82" s="293"/>
      <c r="EA82" s="293"/>
      <c r="EB82" s="293"/>
      <c r="EC82" s="293"/>
      <c r="ED82" s="293"/>
      <c r="EE82" s="293"/>
      <c r="EF82" s="293"/>
      <c r="EG82" s="293"/>
      <c r="EH82" s="293"/>
      <c r="EI82" s="293"/>
      <c r="EJ82" s="293"/>
      <c r="EK82" s="293"/>
      <c r="EL82" s="293"/>
      <c r="EM82" s="293"/>
      <c r="EN82" s="293"/>
      <c r="EO82" s="293"/>
      <c r="EP82" s="293"/>
      <c r="EQ82" s="293"/>
      <c r="ER82" s="293"/>
      <c r="ES82" s="293"/>
      <c r="ET82" s="293"/>
      <c r="EU82" s="293"/>
      <c r="EV82" s="293"/>
      <c r="EW82" s="293"/>
      <c r="EX82" s="293"/>
      <c r="FX82" s="232">
        <v>40.643201200000007</v>
      </c>
      <c r="FY82" s="232">
        <v>0</v>
      </c>
    </row>
    <row r="83" spans="1:181" x14ac:dyDescent="0.2">
      <c r="A83" s="292">
        <v>39448</v>
      </c>
      <c r="B83" s="293">
        <v>1.3714759000000001</v>
      </c>
      <c r="C83" s="293">
        <v>0</v>
      </c>
      <c r="D83" s="293">
        <v>34.220764099999997</v>
      </c>
      <c r="E83" s="293">
        <v>0</v>
      </c>
      <c r="F83" s="293"/>
      <c r="G83" s="293"/>
      <c r="H83" s="293"/>
      <c r="I83" s="293"/>
      <c r="J83" s="293"/>
      <c r="K83" s="293"/>
      <c r="L83" s="293"/>
      <c r="M83" s="293"/>
      <c r="N83" s="293"/>
      <c r="O83" s="293"/>
      <c r="P83" s="293"/>
      <c r="Q83" s="293"/>
      <c r="R83" s="293"/>
      <c r="S83" s="293"/>
      <c r="T83" s="293">
        <v>9.584800000000001E-3</v>
      </c>
      <c r="U83" s="293">
        <v>0</v>
      </c>
      <c r="V83" s="293"/>
      <c r="W83" s="293"/>
      <c r="X83" s="293"/>
      <c r="Y83" s="293"/>
      <c r="Z83" s="293"/>
      <c r="AA83" s="293"/>
      <c r="AB83" s="293"/>
      <c r="AC83" s="293"/>
      <c r="AD83" s="293"/>
      <c r="AE83" s="293"/>
      <c r="AF83" s="293"/>
      <c r="AG83" s="293"/>
      <c r="AH83" s="293"/>
      <c r="AI83" s="293"/>
      <c r="AJ83" s="293"/>
      <c r="AK83" s="293"/>
      <c r="AL83" s="293"/>
      <c r="AM83" s="293"/>
      <c r="AN83" s="293"/>
      <c r="AO83" s="293"/>
      <c r="AP83" s="293"/>
      <c r="AQ83" s="293"/>
      <c r="AR83" s="293"/>
      <c r="AS83" s="293"/>
      <c r="AT83" s="293"/>
      <c r="AU83" s="293"/>
      <c r="AV83" s="293"/>
      <c r="AW83" s="293"/>
      <c r="AX83" s="293"/>
      <c r="AY83" s="293"/>
      <c r="AZ83" s="293"/>
      <c r="BA83" s="293"/>
      <c r="BB83" s="293"/>
      <c r="BC83" s="293"/>
      <c r="BD83" s="293"/>
      <c r="BE83" s="293"/>
      <c r="BF83" s="293"/>
      <c r="BG83" s="293"/>
      <c r="BH83" s="293"/>
      <c r="BI83" s="293"/>
      <c r="BJ83" s="293"/>
      <c r="BK83" s="293"/>
      <c r="BL83" s="293"/>
      <c r="BM83" s="293"/>
      <c r="BN83" s="293"/>
      <c r="BO83" s="293"/>
      <c r="BP83" s="293"/>
      <c r="BQ83" s="293"/>
      <c r="BR83" s="293">
        <v>35.601824799999996</v>
      </c>
      <c r="BS83" s="293">
        <v>0</v>
      </c>
      <c r="BT83" s="293"/>
      <c r="BU83" s="293"/>
      <c r="BV83" s="293"/>
      <c r="BW83" s="293"/>
      <c r="BX83" s="293"/>
      <c r="BY83" s="293"/>
      <c r="BZ83" s="293"/>
      <c r="CA83" s="293"/>
      <c r="CB83" s="293"/>
      <c r="CC83" s="293"/>
      <c r="CD83" s="293"/>
      <c r="CE83" s="293"/>
      <c r="CF83" s="293"/>
      <c r="CG83" s="293"/>
      <c r="CH83" s="293"/>
      <c r="CI83" s="293"/>
      <c r="CJ83" s="293"/>
      <c r="CK83" s="293"/>
      <c r="CL83" s="293"/>
      <c r="CM83" s="293"/>
      <c r="CN83" s="293"/>
      <c r="CO83" s="293"/>
      <c r="CP83" s="293"/>
      <c r="CQ83" s="293"/>
      <c r="CR83" s="293"/>
      <c r="CS83" s="293"/>
      <c r="CT83" s="293"/>
      <c r="CU83" s="293"/>
      <c r="CV83" s="293"/>
      <c r="CW83" s="293"/>
      <c r="CX83" s="293"/>
      <c r="CY83" s="293"/>
      <c r="CZ83" s="293"/>
      <c r="DA83" s="293"/>
      <c r="DB83" s="293"/>
      <c r="DC83" s="293"/>
      <c r="DD83" s="293"/>
      <c r="DE83" s="293"/>
      <c r="DF83" s="293"/>
      <c r="DG83" s="293"/>
      <c r="DH83" s="293"/>
      <c r="DI83" s="293"/>
      <c r="DJ83" s="293"/>
      <c r="DK83" s="293"/>
      <c r="DL83" s="293"/>
      <c r="DM83" s="293"/>
      <c r="DN83" s="293"/>
      <c r="DO83" s="293"/>
      <c r="DP83" s="293"/>
      <c r="DQ83" s="293"/>
      <c r="DR83" s="293"/>
      <c r="DS83" s="293"/>
      <c r="DT83" s="293"/>
      <c r="DU83" s="293"/>
      <c r="DV83" s="293"/>
      <c r="DW83" s="293"/>
      <c r="DX83" s="293"/>
      <c r="DY83" s="293"/>
      <c r="DZ83" s="293"/>
      <c r="EA83" s="293"/>
      <c r="EB83" s="293"/>
      <c r="EC83" s="293"/>
      <c r="ED83" s="293"/>
      <c r="EE83" s="293"/>
      <c r="EF83" s="293"/>
      <c r="EG83" s="293"/>
      <c r="EH83" s="293"/>
      <c r="EI83" s="293"/>
      <c r="EJ83" s="293"/>
      <c r="EK83" s="293"/>
      <c r="EL83" s="293"/>
      <c r="EM83" s="293"/>
      <c r="EN83" s="293"/>
      <c r="EO83" s="293"/>
      <c r="EP83" s="293"/>
      <c r="EQ83" s="293"/>
      <c r="ER83" s="293"/>
      <c r="ES83" s="293"/>
      <c r="ET83" s="293"/>
      <c r="EU83" s="293"/>
      <c r="EV83" s="293"/>
      <c r="EW83" s="293"/>
      <c r="EX83" s="293"/>
      <c r="FX83" s="232">
        <v>45.045519300000002</v>
      </c>
      <c r="FY83" s="232">
        <v>0</v>
      </c>
    </row>
    <row r="84" spans="1:181" x14ac:dyDescent="0.2">
      <c r="A84" s="292">
        <v>39479</v>
      </c>
      <c r="B84" s="293">
        <v>1.3638356</v>
      </c>
      <c r="C84" s="293">
        <v>0</v>
      </c>
      <c r="D84" s="293">
        <v>42.764905599999999</v>
      </c>
      <c r="E84" s="293">
        <v>0</v>
      </c>
      <c r="F84" s="293"/>
      <c r="G84" s="293"/>
      <c r="H84" s="293"/>
      <c r="I84" s="293"/>
      <c r="J84" s="293"/>
      <c r="K84" s="293"/>
      <c r="L84" s="293"/>
      <c r="M84" s="293"/>
      <c r="N84" s="293"/>
      <c r="O84" s="293"/>
      <c r="P84" s="293"/>
      <c r="Q84" s="293"/>
      <c r="R84" s="293"/>
      <c r="S84" s="293"/>
      <c r="T84" s="293">
        <v>2.9064800000000002E-2</v>
      </c>
      <c r="U84" s="293">
        <v>0</v>
      </c>
      <c r="V84" s="293"/>
      <c r="W84" s="293"/>
      <c r="X84" s="293"/>
      <c r="Y84" s="293"/>
      <c r="Z84" s="293"/>
      <c r="AA84" s="293"/>
      <c r="AB84" s="293"/>
      <c r="AC84" s="293"/>
      <c r="AD84" s="293"/>
      <c r="AE84" s="293"/>
      <c r="AF84" s="293"/>
      <c r="AG84" s="293"/>
      <c r="AH84" s="293"/>
      <c r="AI84" s="293"/>
      <c r="AJ84" s="293"/>
      <c r="AK84" s="293"/>
      <c r="AL84" s="293"/>
      <c r="AM84" s="293"/>
      <c r="AN84" s="293"/>
      <c r="AO84" s="293"/>
      <c r="AP84" s="293"/>
      <c r="AQ84" s="293"/>
      <c r="AR84" s="293"/>
      <c r="AS84" s="293"/>
      <c r="AT84" s="293"/>
      <c r="AU84" s="293"/>
      <c r="AV84" s="293"/>
      <c r="AW84" s="293"/>
      <c r="AX84" s="293"/>
      <c r="AY84" s="293"/>
      <c r="AZ84" s="293"/>
      <c r="BA84" s="293"/>
      <c r="BB84" s="293"/>
      <c r="BC84" s="293"/>
      <c r="BD84" s="293"/>
      <c r="BE84" s="293"/>
      <c r="BF84" s="293"/>
      <c r="BG84" s="293"/>
      <c r="BH84" s="293"/>
      <c r="BI84" s="293"/>
      <c r="BJ84" s="293"/>
      <c r="BK84" s="293"/>
      <c r="BL84" s="293"/>
      <c r="BM84" s="293"/>
      <c r="BN84" s="293"/>
      <c r="BO84" s="293"/>
      <c r="BP84" s="293"/>
      <c r="BQ84" s="293"/>
      <c r="BR84" s="293">
        <v>44.157806000000001</v>
      </c>
      <c r="BS84" s="293">
        <v>0</v>
      </c>
      <c r="BT84" s="293"/>
      <c r="BU84" s="293"/>
      <c r="BV84" s="293"/>
      <c r="BW84" s="293"/>
      <c r="BX84" s="293"/>
      <c r="BY84" s="293"/>
      <c r="BZ84" s="293"/>
      <c r="CA84" s="293"/>
      <c r="CB84" s="293"/>
      <c r="CC84" s="293"/>
      <c r="CD84" s="293"/>
      <c r="CE84" s="293"/>
      <c r="CF84" s="293"/>
      <c r="CG84" s="293"/>
      <c r="CH84" s="293"/>
      <c r="CI84" s="293"/>
      <c r="CJ84" s="293"/>
      <c r="CK84" s="293"/>
      <c r="CL84" s="293"/>
      <c r="CM84" s="293"/>
      <c r="CN84" s="293"/>
      <c r="CO84" s="293"/>
      <c r="CP84" s="293"/>
      <c r="CQ84" s="293"/>
      <c r="CR84" s="293"/>
      <c r="CS84" s="293"/>
      <c r="CT84" s="293"/>
      <c r="CU84" s="293"/>
      <c r="CV84" s="293"/>
      <c r="CW84" s="293"/>
      <c r="CX84" s="293"/>
      <c r="CY84" s="293"/>
      <c r="CZ84" s="293"/>
      <c r="DA84" s="293"/>
      <c r="DB84" s="293"/>
      <c r="DC84" s="293"/>
      <c r="DD84" s="293"/>
      <c r="DE84" s="293"/>
      <c r="DF84" s="293"/>
      <c r="DG84" s="293"/>
      <c r="DH84" s="293"/>
      <c r="DI84" s="293"/>
      <c r="DJ84" s="293"/>
      <c r="DK84" s="293"/>
      <c r="DL84" s="293"/>
      <c r="DM84" s="293"/>
      <c r="DN84" s="293"/>
      <c r="DO84" s="293"/>
      <c r="DP84" s="293"/>
      <c r="DQ84" s="293"/>
      <c r="DR84" s="293"/>
      <c r="DS84" s="293"/>
      <c r="DT84" s="293"/>
      <c r="DU84" s="293"/>
      <c r="DV84" s="293"/>
      <c r="DW84" s="293"/>
      <c r="DX84" s="293"/>
      <c r="DY84" s="293"/>
      <c r="DZ84" s="293"/>
      <c r="EA84" s="293"/>
      <c r="EB84" s="293"/>
      <c r="EC84" s="293"/>
      <c r="ED84" s="293"/>
      <c r="EE84" s="293"/>
      <c r="EF84" s="293"/>
      <c r="EG84" s="293"/>
      <c r="EH84" s="293"/>
      <c r="EI84" s="293"/>
      <c r="EJ84" s="293"/>
      <c r="EK84" s="293"/>
      <c r="EL84" s="293"/>
      <c r="EM84" s="293"/>
      <c r="EN84" s="293"/>
      <c r="EO84" s="293"/>
      <c r="EP84" s="293"/>
      <c r="EQ84" s="293"/>
      <c r="ER84" s="293"/>
      <c r="ES84" s="293"/>
      <c r="ET84" s="293"/>
      <c r="EU84" s="293"/>
      <c r="EV84" s="293"/>
      <c r="EW84" s="293"/>
      <c r="EX84" s="293"/>
      <c r="FX84" s="232">
        <v>51.445401099999998</v>
      </c>
      <c r="FY84" s="232">
        <v>0</v>
      </c>
    </row>
    <row r="85" spans="1:181" x14ac:dyDescent="0.2">
      <c r="A85" s="292">
        <v>39508</v>
      </c>
      <c r="B85" s="293">
        <v>1.3567027</v>
      </c>
      <c r="C85" s="293">
        <v>0</v>
      </c>
      <c r="D85" s="293">
        <v>44.466944699999999</v>
      </c>
      <c r="E85" s="293">
        <v>0</v>
      </c>
      <c r="F85" s="293"/>
      <c r="G85" s="293"/>
      <c r="H85" s="293"/>
      <c r="I85" s="293"/>
      <c r="J85" s="293"/>
      <c r="K85" s="293"/>
      <c r="L85" s="293"/>
      <c r="M85" s="293"/>
      <c r="N85" s="293"/>
      <c r="O85" s="293"/>
      <c r="P85" s="293"/>
      <c r="Q85" s="293"/>
      <c r="R85" s="293"/>
      <c r="S85" s="293"/>
      <c r="T85" s="293">
        <v>7.1272000000000002E-3</v>
      </c>
      <c r="U85" s="293">
        <v>0</v>
      </c>
      <c r="V85" s="293"/>
      <c r="W85" s="293"/>
      <c r="X85" s="293"/>
      <c r="Y85" s="293"/>
      <c r="Z85" s="293"/>
      <c r="AA85" s="293"/>
      <c r="AB85" s="293"/>
      <c r="AC85" s="293"/>
      <c r="AD85" s="293"/>
      <c r="AE85" s="293"/>
      <c r="AF85" s="293"/>
      <c r="AG85" s="293"/>
      <c r="AH85" s="293"/>
      <c r="AI85" s="293"/>
      <c r="AJ85" s="293"/>
      <c r="AK85" s="293"/>
      <c r="AL85" s="293"/>
      <c r="AM85" s="293"/>
      <c r="AN85" s="293"/>
      <c r="AO85" s="293"/>
      <c r="AP85" s="293"/>
      <c r="AQ85" s="293"/>
      <c r="AR85" s="293"/>
      <c r="AS85" s="293"/>
      <c r="AT85" s="293"/>
      <c r="AU85" s="293"/>
      <c r="AV85" s="293"/>
      <c r="AW85" s="293"/>
      <c r="AX85" s="293"/>
      <c r="AY85" s="293"/>
      <c r="AZ85" s="293"/>
      <c r="BA85" s="293"/>
      <c r="BB85" s="293"/>
      <c r="BC85" s="293"/>
      <c r="BD85" s="293"/>
      <c r="BE85" s="293"/>
      <c r="BF85" s="293"/>
      <c r="BG85" s="293"/>
      <c r="BH85" s="293"/>
      <c r="BI85" s="293"/>
      <c r="BJ85" s="293"/>
      <c r="BK85" s="293"/>
      <c r="BL85" s="293"/>
      <c r="BM85" s="293"/>
      <c r="BN85" s="293"/>
      <c r="BO85" s="293"/>
      <c r="BP85" s="293"/>
      <c r="BQ85" s="293"/>
      <c r="BR85" s="293">
        <v>45.830774599999998</v>
      </c>
      <c r="BS85" s="293">
        <v>0</v>
      </c>
      <c r="BT85" s="293"/>
      <c r="BU85" s="293"/>
      <c r="BV85" s="293"/>
      <c r="BW85" s="293"/>
      <c r="BX85" s="293"/>
      <c r="BY85" s="293"/>
      <c r="BZ85" s="293"/>
      <c r="CA85" s="293"/>
      <c r="CB85" s="293"/>
      <c r="CC85" s="293"/>
      <c r="CD85" s="293"/>
      <c r="CE85" s="293"/>
      <c r="CF85" s="293"/>
      <c r="CG85" s="293"/>
      <c r="CH85" s="293"/>
      <c r="CI85" s="293"/>
      <c r="CJ85" s="293"/>
      <c r="CK85" s="293"/>
      <c r="CL85" s="293"/>
      <c r="CM85" s="293"/>
      <c r="CN85" s="293"/>
      <c r="CO85" s="293"/>
      <c r="CP85" s="293"/>
      <c r="CQ85" s="293"/>
      <c r="CR85" s="293"/>
      <c r="CS85" s="293"/>
      <c r="CT85" s="293"/>
      <c r="CU85" s="293"/>
      <c r="CV85" s="293"/>
      <c r="CW85" s="293"/>
      <c r="CX85" s="293"/>
      <c r="CY85" s="293"/>
      <c r="CZ85" s="293"/>
      <c r="DA85" s="293"/>
      <c r="DB85" s="293"/>
      <c r="DC85" s="293"/>
      <c r="DD85" s="293"/>
      <c r="DE85" s="293"/>
      <c r="DF85" s="293"/>
      <c r="DG85" s="293"/>
      <c r="DH85" s="293"/>
      <c r="DI85" s="293"/>
      <c r="DJ85" s="293"/>
      <c r="DK85" s="293"/>
      <c r="DL85" s="293"/>
      <c r="DM85" s="293"/>
      <c r="DN85" s="293"/>
      <c r="DO85" s="293"/>
      <c r="DP85" s="293"/>
      <c r="DQ85" s="293"/>
      <c r="DR85" s="293"/>
      <c r="DS85" s="293"/>
      <c r="DT85" s="293"/>
      <c r="DU85" s="293"/>
      <c r="DV85" s="293"/>
      <c r="DW85" s="293"/>
      <c r="DX85" s="293"/>
      <c r="DY85" s="293"/>
      <c r="DZ85" s="293"/>
      <c r="EA85" s="293"/>
      <c r="EB85" s="293"/>
      <c r="EC85" s="293"/>
      <c r="ED85" s="293"/>
      <c r="EE85" s="293"/>
      <c r="EF85" s="293"/>
      <c r="EG85" s="293"/>
      <c r="EH85" s="293"/>
      <c r="EI85" s="293"/>
      <c r="EJ85" s="293"/>
      <c r="EK85" s="293"/>
      <c r="EL85" s="293"/>
      <c r="EM85" s="293"/>
      <c r="EN85" s="293"/>
      <c r="EO85" s="293"/>
      <c r="EP85" s="293"/>
      <c r="EQ85" s="293"/>
      <c r="ER85" s="293"/>
      <c r="ES85" s="293"/>
      <c r="ET85" s="293"/>
      <c r="EU85" s="293"/>
      <c r="EV85" s="293"/>
      <c r="EW85" s="293"/>
      <c r="EX85" s="293"/>
      <c r="FX85" s="232">
        <v>55.896301399999999</v>
      </c>
      <c r="FY85" s="232">
        <v>0</v>
      </c>
    </row>
    <row r="86" spans="1:181" x14ac:dyDescent="0.2">
      <c r="A86" s="292">
        <v>39539</v>
      </c>
      <c r="B86" s="293">
        <v>1.3490934999999999</v>
      </c>
      <c r="C86" s="293">
        <v>0</v>
      </c>
      <c r="D86" s="293">
        <v>42.289976699999997</v>
      </c>
      <c r="E86" s="293">
        <v>0</v>
      </c>
      <c r="F86" s="293"/>
      <c r="G86" s="293"/>
      <c r="H86" s="293"/>
      <c r="I86" s="293"/>
      <c r="J86" s="293"/>
      <c r="K86" s="293"/>
      <c r="L86" s="293"/>
      <c r="M86" s="293"/>
      <c r="N86" s="293"/>
      <c r="O86" s="293"/>
      <c r="P86" s="293"/>
      <c r="Q86" s="293"/>
      <c r="R86" s="293"/>
      <c r="S86" s="293"/>
      <c r="T86" s="293">
        <v>1.6308E-2</v>
      </c>
      <c r="U86" s="293">
        <v>0</v>
      </c>
      <c r="V86" s="293"/>
      <c r="W86" s="293"/>
      <c r="X86" s="293"/>
      <c r="Y86" s="293"/>
      <c r="Z86" s="293"/>
      <c r="AA86" s="293"/>
      <c r="AB86" s="293"/>
      <c r="AC86" s="293"/>
      <c r="AD86" s="293"/>
      <c r="AE86" s="293"/>
      <c r="AF86" s="293"/>
      <c r="AG86" s="293"/>
      <c r="AH86" s="293"/>
      <c r="AI86" s="293"/>
      <c r="AJ86" s="293"/>
      <c r="AK86" s="293"/>
      <c r="AL86" s="293"/>
      <c r="AM86" s="293"/>
      <c r="AN86" s="293"/>
      <c r="AO86" s="293"/>
      <c r="AP86" s="293"/>
      <c r="AQ86" s="293"/>
      <c r="AR86" s="293"/>
      <c r="AS86" s="293"/>
      <c r="AT86" s="293"/>
      <c r="AU86" s="293"/>
      <c r="AV86" s="293"/>
      <c r="AW86" s="293"/>
      <c r="AX86" s="293"/>
      <c r="AY86" s="293"/>
      <c r="AZ86" s="293"/>
      <c r="BA86" s="293"/>
      <c r="BB86" s="293"/>
      <c r="BC86" s="293"/>
      <c r="BD86" s="293"/>
      <c r="BE86" s="293"/>
      <c r="BF86" s="293"/>
      <c r="BG86" s="293"/>
      <c r="BH86" s="293"/>
      <c r="BI86" s="293"/>
      <c r="BJ86" s="293"/>
      <c r="BK86" s="293"/>
      <c r="BL86" s="293"/>
      <c r="BM86" s="293"/>
      <c r="BN86" s="293"/>
      <c r="BO86" s="293"/>
      <c r="BP86" s="293"/>
      <c r="BQ86" s="293"/>
      <c r="BR86" s="293">
        <v>43.655378200000001</v>
      </c>
      <c r="BS86" s="293">
        <v>0</v>
      </c>
      <c r="BT86" s="293"/>
      <c r="BU86" s="293"/>
      <c r="BV86" s="293"/>
      <c r="BW86" s="293"/>
      <c r="BX86" s="293"/>
      <c r="BY86" s="293"/>
      <c r="BZ86" s="293"/>
      <c r="CA86" s="293"/>
      <c r="CB86" s="293"/>
      <c r="CC86" s="293"/>
      <c r="CD86" s="293"/>
      <c r="CE86" s="293"/>
      <c r="CF86" s="293"/>
      <c r="CG86" s="293"/>
      <c r="CH86" s="293"/>
      <c r="CI86" s="293"/>
      <c r="CJ86" s="293"/>
      <c r="CK86" s="293"/>
      <c r="CL86" s="293"/>
      <c r="CM86" s="293"/>
      <c r="CN86" s="293"/>
      <c r="CO86" s="293"/>
      <c r="CP86" s="293"/>
      <c r="CQ86" s="293"/>
      <c r="CR86" s="293"/>
      <c r="CS86" s="293"/>
      <c r="CT86" s="293"/>
      <c r="CU86" s="293"/>
      <c r="CV86" s="293"/>
      <c r="CW86" s="293"/>
      <c r="CX86" s="293"/>
      <c r="CY86" s="293"/>
      <c r="CZ86" s="293"/>
      <c r="DA86" s="293"/>
      <c r="DB86" s="293"/>
      <c r="DC86" s="293"/>
      <c r="DD86" s="293"/>
      <c r="DE86" s="293"/>
      <c r="DF86" s="293"/>
      <c r="DG86" s="293"/>
      <c r="DH86" s="293"/>
      <c r="DI86" s="293"/>
      <c r="DJ86" s="293"/>
      <c r="DK86" s="293"/>
      <c r="DL86" s="293"/>
      <c r="DM86" s="293"/>
      <c r="DN86" s="293"/>
      <c r="DO86" s="293"/>
      <c r="DP86" s="293"/>
      <c r="DQ86" s="293"/>
      <c r="DR86" s="293"/>
      <c r="DS86" s="293"/>
      <c r="DT86" s="293"/>
      <c r="DU86" s="293"/>
      <c r="DV86" s="293"/>
      <c r="DW86" s="293"/>
      <c r="DX86" s="293"/>
      <c r="DY86" s="293"/>
      <c r="DZ86" s="293"/>
      <c r="EA86" s="293"/>
      <c r="EB86" s="293"/>
      <c r="EC86" s="293"/>
      <c r="ED86" s="293"/>
      <c r="EE86" s="293"/>
      <c r="EF86" s="293"/>
      <c r="EG86" s="293"/>
      <c r="EH86" s="293"/>
      <c r="EI86" s="293"/>
      <c r="EJ86" s="293"/>
      <c r="EK86" s="293"/>
      <c r="EL86" s="293"/>
      <c r="EM86" s="293"/>
      <c r="EN86" s="293"/>
      <c r="EO86" s="293"/>
      <c r="EP86" s="293"/>
      <c r="EQ86" s="293"/>
      <c r="ER86" s="293"/>
      <c r="ES86" s="293"/>
      <c r="ET86" s="293"/>
      <c r="EU86" s="293"/>
      <c r="EV86" s="293"/>
      <c r="EW86" s="293"/>
      <c r="EX86" s="293"/>
      <c r="FX86" s="232">
        <v>56.793902199999998</v>
      </c>
      <c r="FY86" s="232">
        <v>0</v>
      </c>
    </row>
    <row r="87" spans="1:181" x14ac:dyDescent="0.2">
      <c r="A87" s="292">
        <v>39569</v>
      </c>
      <c r="B87" s="293">
        <v>1.3417454</v>
      </c>
      <c r="C87" s="293">
        <v>0</v>
      </c>
      <c r="D87" s="293">
        <v>41.111437799999997</v>
      </c>
      <c r="E87" s="293">
        <v>0</v>
      </c>
      <c r="F87" s="293"/>
      <c r="G87" s="293"/>
      <c r="H87" s="293"/>
      <c r="I87" s="293"/>
      <c r="J87" s="293"/>
      <c r="K87" s="293"/>
      <c r="L87" s="293"/>
      <c r="M87" s="293"/>
      <c r="N87" s="293"/>
      <c r="O87" s="293"/>
      <c r="P87" s="293"/>
      <c r="Q87" s="293"/>
      <c r="R87" s="293"/>
      <c r="S87" s="293"/>
      <c r="T87" s="293">
        <v>-7.0656E-3</v>
      </c>
      <c r="U87" s="293">
        <v>0</v>
      </c>
      <c r="V87" s="293"/>
      <c r="W87" s="293"/>
      <c r="X87" s="293"/>
      <c r="Y87" s="293"/>
      <c r="Z87" s="293"/>
      <c r="AA87" s="293"/>
      <c r="AB87" s="293"/>
      <c r="AC87" s="293"/>
      <c r="AD87" s="293"/>
      <c r="AE87" s="293"/>
      <c r="AF87" s="293"/>
      <c r="AG87" s="293"/>
      <c r="AH87" s="293"/>
      <c r="AI87" s="293"/>
      <c r="AJ87" s="293"/>
      <c r="AK87" s="293"/>
      <c r="AL87" s="293"/>
      <c r="AM87" s="293"/>
      <c r="AN87" s="293"/>
      <c r="AO87" s="293"/>
      <c r="AP87" s="293"/>
      <c r="AQ87" s="293"/>
      <c r="AR87" s="293"/>
      <c r="AS87" s="293"/>
      <c r="AT87" s="293"/>
      <c r="AU87" s="293"/>
      <c r="AV87" s="293"/>
      <c r="AW87" s="293"/>
      <c r="AX87" s="293"/>
      <c r="AY87" s="293"/>
      <c r="AZ87" s="293"/>
      <c r="BA87" s="293"/>
      <c r="BB87" s="293"/>
      <c r="BC87" s="293"/>
      <c r="BD87" s="293"/>
      <c r="BE87" s="293"/>
      <c r="BF87" s="293"/>
      <c r="BG87" s="293"/>
      <c r="BH87" s="293"/>
      <c r="BI87" s="293"/>
      <c r="BJ87" s="293"/>
      <c r="BK87" s="293"/>
      <c r="BL87" s="293"/>
      <c r="BM87" s="293"/>
      <c r="BN87" s="293"/>
      <c r="BO87" s="293"/>
      <c r="BP87" s="293"/>
      <c r="BQ87" s="293"/>
      <c r="BR87" s="293">
        <v>42.446117600000001</v>
      </c>
      <c r="BS87" s="293">
        <v>0</v>
      </c>
      <c r="BT87" s="293"/>
      <c r="BU87" s="293"/>
      <c r="BV87" s="293"/>
      <c r="BW87" s="293"/>
      <c r="BX87" s="293"/>
      <c r="BY87" s="293"/>
      <c r="BZ87" s="293"/>
      <c r="CA87" s="293"/>
      <c r="CB87" s="293"/>
      <c r="CC87" s="293"/>
      <c r="CD87" s="293"/>
      <c r="CE87" s="293"/>
      <c r="CF87" s="293"/>
      <c r="CG87" s="293"/>
      <c r="CH87" s="293"/>
      <c r="CI87" s="293"/>
      <c r="CJ87" s="293"/>
      <c r="CK87" s="293"/>
      <c r="CL87" s="293"/>
      <c r="CM87" s="293"/>
      <c r="CN87" s="293"/>
      <c r="CO87" s="293"/>
      <c r="CP87" s="293"/>
      <c r="CQ87" s="293"/>
      <c r="CR87" s="293"/>
      <c r="CS87" s="293"/>
      <c r="CT87" s="293"/>
      <c r="CU87" s="293"/>
      <c r="CV87" s="293"/>
      <c r="CW87" s="293"/>
      <c r="CX87" s="293"/>
      <c r="CY87" s="293"/>
      <c r="CZ87" s="293"/>
      <c r="DA87" s="293"/>
      <c r="DB87" s="293"/>
      <c r="DC87" s="293"/>
      <c r="DD87" s="293"/>
      <c r="DE87" s="293"/>
      <c r="DF87" s="293"/>
      <c r="DG87" s="293"/>
      <c r="DH87" s="293"/>
      <c r="DI87" s="293"/>
      <c r="DJ87" s="293"/>
      <c r="DK87" s="293"/>
      <c r="DL87" s="293"/>
      <c r="DM87" s="293"/>
      <c r="DN87" s="293"/>
      <c r="DO87" s="293"/>
      <c r="DP87" s="293"/>
      <c r="DQ87" s="293"/>
      <c r="DR87" s="293"/>
      <c r="DS87" s="293"/>
      <c r="DT87" s="293"/>
      <c r="DU87" s="293"/>
      <c r="DV87" s="293"/>
      <c r="DW87" s="293"/>
      <c r="DX87" s="293"/>
      <c r="DY87" s="293"/>
      <c r="DZ87" s="293"/>
      <c r="EA87" s="293"/>
      <c r="EB87" s="293"/>
      <c r="EC87" s="293"/>
      <c r="ED87" s="293"/>
      <c r="EE87" s="293"/>
      <c r="EF87" s="293"/>
      <c r="EG87" s="293"/>
      <c r="EH87" s="293"/>
      <c r="EI87" s="293"/>
      <c r="EJ87" s="293"/>
      <c r="EK87" s="293"/>
      <c r="EL87" s="293"/>
      <c r="EM87" s="293"/>
      <c r="EN87" s="293"/>
      <c r="EO87" s="293"/>
      <c r="EP87" s="293"/>
      <c r="EQ87" s="293"/>
      <c r="ER87" s="293"/>
      <c r="ES87" s="293"/>
      <c r="ET87" s="293"/>
      <c r="EU87" s="293"/>
      <c r="EV87" s="293"/>
      <c r="EW87" s="293"/>
      <c r="EX87" s="293"/>
      <c r="FX87" s="232">
        <v>57.196715399999995</v>
      </c>
      <c r="FY87" s="232">
        <v>0</v>
      </c>
    </row>
    <row r="88" spans="1:181" x14ac:dyDescent="0.2">
      <c r="A88" s="292">
        <v>39600</v>
      </c>
      <c r="B88" s="293">
        <v>1.3343783</v>
      </c>
      <c r="C88" s="293">
        <v>0</v>
      </c>
      <c r="D88" s="293">
        <v>33.954439600000001</v>
      </c>
      <c r="E88" s="293">
        <v>0</v>
      </c>
      <c r="F88" s="293"/>
      <c r="G88" s="293"/>
      <c r="H88" s="293"/>
      <c r="I88" s="293"/>
      <c r="J88" s="293"/>
      <c r="K88" s="293"/>
      <c r="L88" s="293"/>
      <c r="M88" s="293"/>
      <c r="N88" s="293"/>
      <c r="O88" s="293"/>
      <c r="P88" s="293"/>
      <c r="Q88" s="293"/>
      <c r="R88" s="293"/>
      <c r="S88" s="293"/>
      <c r="T88" s="293">
        <v>-6.6227999999999999E-3</v>
      </c>
      <c r="U88" s="293">
        <v>0</v>
      </c>
      <c r="V88" s="293"/>
      <c r="W88" s="293"/>
      <c r="X88" s="293"/>
      <c r="Y88" s="293"/>
      <c r="Z88" s="293"/>
      <c r="AA88" s="293"/>
      <c r="AB88" s="293"/>
      <c r="AC88" s="293"/>
      <c r="AD88" s="293"/>
      <c r="AE88" s="293"/>
      <c r="AF88" s="293"/>
      <c r="AG88" s="293"/>
      <c r="AH88" s="293"/>
      <c r="AI88" s="293"/>
      <c r="AJ88" s="293"/>
      <c r="AK88" s="293"/>
      <c r="AL88" s="293"/>
      <c r="AM88" s="293"/>
      <c r="AN88" s="293"/>
      <c r="AO88" s="293"/>
      <c r="AP88" s="293"/>
      <c r="AQ88" s="293"/>
      <c r="AR88" s="293"/>
      <c r="AS88" s="293"/>
      <c r="AT88" s="293"/>
      <c r="AU88" s="293"/>
      <c r="AV88" s="293"/>
      <c r="AW88" s="293"/>
      <c r="AX88" s="293"/>
      <c r="AY88" s="293"/>
      <c r="AZ88" s="293"/>
      <c r="BA88" s="293"/>
      <c r="BB88" s="293"/>
      <c r="BC88" s="293"/>
      <c r="BD88" s="293"/>
      <c r="BE88" s="293"/>
      <c r="BF88" s="293"/>
      <c r="BG88" s="293"/>
      <c r="BH88" s="293"/>
      <c r="BI88" s="293"/>
      <c r="BJ88" s="293"/>
      <c r="BK88" s="293"/>
      <c r="BL88" s="293"/>
      <c r="BM88" s="293"/>
      <c r="BN88" s="293"/>
      <c r="BO88" s="293"/>
      <c r="BP88" s="293"/>
      <c r="BQ88" s="293"/>
      <c r="BR88" s="293">
        <v>35.282195099999996</v>
      </c>
      <c r="BS88" s="293">
        <v>0</v>
      </c>
      <c r="BT88" s="293"/>
      <c r="BU88" s="293"/>
      <c r="BV88" s="293"/>
      <c r="BW88" s="293"/>
      <c r="BX88" s="293"/>
      <c r="BY88" s="293"/>
      <c r="BZ88" s="293"/>
      <c r="CA88" s="293"/>
      <c r="CB88" s="293"/>
      <c r="CC88" s="293"/>
      <c r="CD88" s="293"/>
      <c r="CE88" s="293"/>
      <c r="CF88" s="293"/>
      <c r="CG88" s="293"/>
      <c r="CH88" s="293"/>
      <c r="CI88" s="293"/>
      <c r="CJ88" s="293"/>
      <c r="CK88" s="293"/>
      <c r="CL88" s="293"/>
      <c r="CM88" s="293"/>
      <c r="CN88" s="293"/>
      <c r="CO88" s="293"/>
      <c r="CP88" s="293"/>
      <c r="CQ88" s="293"/>
      <c r="CR88" s="293"/>
      <c r="CS88" s="293"/>
      <c r="CT88" s="293"/>
      <c r="CU88" s="293"/>
      <c r="CV88" s="293"/>
      <c r="CW88" s="293"/>
      <c r="CX88" s="293"/>
      <c r="CY88" s="293"/>
      <c r="CZ88" s="293"/>
      <c r="DA88" s="293"/>
      <c r="DB88" s="293"/>
      <c r="DC88" s="293"/>
      <c r="DD88" s="293"/>
      <c r="DE88" s="293"/>
      <c r="DF88" s="293"/>
      <c r="DG88" s="293"/>
      <c r="DH88" s="293"/>
      <c r="DI88" s="293"/>
      <c r="DJ88" s="293"/>
      <c r="DK88" s="293"/>
      <c r="DL88" s="293"/>
      <c r="DM88" s="293"/>
      <c r="DN88" s="293"/>
      <c r="DO88" s="293"/>
      <c r="DP88" s="293"/>
      <c r="DQ88" s="293"/>
      <c r="DR88" s="293"/>
      <c r="DS88" s="293"/>
      <c r="DT88" s="293"/>
      <c r="DU88" s="293"/>
      <c r="DV88" s="293"/>
      <c r="DW88" s="293"/>
      <c r="DX88" s="293"/>
      <c r="DY88" s="293"/>
      <c r="DZ88" s="293"/>
      <c r="EA88" s="293"/>
      <c r="EB88" s="293"/>
      <c r="EC88" s="293"/>
      <c r="ED88" s="293"/>
      <c r="EE88" s="293"/>
      <c r="EF88" s="293"/>
      <c r="EG88" s="293"/>
      <c r="EH88" s="293"/>
      <c r="EI88" s="293"/>
      <c r="EJ88" s="293"/>
      <c r="EK88" s="293"/>
      <c r="EL88" s="293"/>
      <c r="EM88" s="293"/>
      <c r="EN88" s="293"/>
      <c r="EO88" s="293"/>
      <c r="EP88" s="293"/>
      <c r="EQ88" s="293"/>
      <c r="ER88" s="293"/>
      <c r="ES88" s="293"/>
      <c r="ET88" s="293"/>
      <c r="EU88" s="293"/>
      <c r="EV88" s="293"/>
      <c r="EW88" s="293"/>
      <c r="EX88" s="293"/>
      <c r="FX88" s="232">
        <v>59.424549800000001</v>
      </c>
      <c r="FY88" s="232">
        <v>0</v>
      </c>
    </row>
    <row r="89" spans="1:181" x14ac:dyDescent="0.2">
      <c r="A89" s="292">
        <v>39630</v>
      </c>
      <c r="B89" s="293">
        <v>1.3273383999999999</v>
      </c>
      <c r="C89" s="293">
        <v>0</v>
      </c>
      <c r="D89" s="293">
        <v>30.156082399999999</v>
      </c>
      <c r="E89" s="293">
        <v>0</v>
      </c>
      <c r="F89" s="293"/>
      <c r="G89" s="293"/>
      <c r="H89" s="293"/>
      <c r="I89" s="293"/>
      <c r="J89" s="293"/>
      <c r="K89" s="293"/>
      <c r="L89" s="293"/>
      <c r="M89" s="293"/>
      <c r="N89" s="293"/>
      <c r="O89" s="293"/>
      <c r="P89" s="293"/>
      <c r="Q89" s="293"/>
      <c r="R89" s="293"/>
      <c r="S89" s="293"/>
      <c r="T89" s="293">
        <v>0</v>
      </c>
      <c r="U89" s="293">
        <v>0</v>
      </c>
      <c r="V89" s="293"/>
      <c r="W89" s="293"/>
      <c r="X89" s="293"/>
      <c r="Y89" s="293"/>
      <c r="Z89" s="293"/>
      <c r="AA89" s="293"/>
      <c r="AB89" s="293"/>
      <c r="AC89" s="293"/>
      <c r="AD89" s="293"/>
      <c r="AE89" s="293"/>
      <c r="AF89" s="293"/>
      <c r="AG89" s="293"/>
      <c r="AH89" s="293"/>
      <c r="AI89" s="293"/>
      <c r="AJ89" s="293"/>
      <c r="AK89" s="293"/>
      <c r="AL89" s="293"/>
      <c r="AM89" s="293"/>
      <c r="AN89" s="293"/>
      <c r="AO89" s="293"/>
      <c r="AP89" s="293"/>
      <c r="AQ89" s="293"/>
      <c r="AR89" s="293"/>
      <c r="AS89" s="293"/>
      <c r="AT89" s="293"/>
      <c r="AU89" s="293"/>
      <c r="AV89" s="293"/>
      <c r="AW89" s="293"/>
      <c r="AX89" s="293"/>
      <c r="AY89" s="293"/>
      <c r="AZ89" s="293"/>
      <c r="BA89" s="293"/>
      <c r="BB89" s="293"/>
      <c r="BC89" s="293"/>
      <c r="BD89" s="293"/>
      <c r="BE89" s="293"/>
      <c r="BF89" s="293"/>
      <c r="BG89" s="293"/>
      <c r="BH89" s="293"/>
      <c r="BI89" s="293"/>
      <c r="BJ89" s="293"/>
      <c r="BK89" s="293"/>
      <c r="BL89" s="293"/>
      <c r="BM89" s="293"/>
      <c r="BN89" s="293"/>
      <c r="BO89" s="293"/>
      <c r="BP89" s="293"/>
      <c r="BQ89" s="293"/>
      <c r="BR89" s="293">
        <v>31.483420799999998</v>
      </c>
      <c r="BS89" s="293">
        <v>0</v>
      </c>
      <c r="BT89" s="293"/>
      <c r="BU89" s="293"/>
      <c r="BV89" s="293"/>
      <c r="BW89" s="293"/>
      <c r="BX89" s="293"/>
      <c r="BY89" s="293"/>
      <c r="BZ89" s="293"/>
      <c r="CA89" s="293"/>
      <c r="CB89" s="293"/>
      <c r="CC89" s="293"/>
      <c r="CD89" s="293"/>
      <c r="CE89" s="293"/>
      <c r="CF89" s="293"/>
      <c r="CG89" s="293"/>
      <c r="CH89" s="293"/>
      <c r="CI89" s="293"/>
      <c r="CJ89" s="293"/>
      <c r="CK89" s="293"/>
      <c r="CL89" s="293"/>
      <c r="CM89" s="293"/>
      <c r="CN89" s="293"/>
      <c r="CO89" s="293"/>
      <c r="CP89" s="293"/>
      <c r="CQ89" s="293"/>
      <c r="CR89" s="293"/>
      <c r="CS89" s="293"/>
      <c r="CT89" s="293"/>
      <c r="CU89" s="293"/>
      <c r="CV89" s="293"/>
      <c r="CW89" s="293"/>
      <c r="CX89" s="293"/>
      <c r="CY89" s="293"/>
      <c r="CZ89" s="293"/>
      <c r="DA89" s="293"/>
      <c r="DB89" s="293"/>
      <c r="DC89" s="293"/>
      <c r="DD89" s="293"/>
      <c r="DE89" s="293"/>
      <c r="DF89" s="293"/>
      <c r="DG89" s="293"/>
      <c r="DH89" s="293"/>
      <c r="DI89" s="293"/>
      <c r="DJ89" s="293"/>
      <c r="DK89" s="293"/>
      <c r="DL89" s="293"/>
      <c r="DM89" s="293"/>
      <c r="DN89" s="293"/>
      <c r="DO89" s="293"/>
      <c r="DP89" s="293"/>
      <c r="DQ89" s="293"/>
      <c r="DR89" s="293"/>
      <c r="DS89" s="293"/>
      <c r="DT89" s="293"/>
      <c r="DU89" s="293"/>
      <c r="DV89" s="293"/>
      <c r="DW89" s="293"/>
      <c r="DX89" s="293"/>
      <c r="DY89" s="293"/>
      <c r="DZ89" s="293"/>
      <c r="EA89" s="293"/>
      <c r="EB89" s="293"/>
      <c r="EC89" s="293"/>
      <c r="ED89" s="293"/>
      <c r="EE89" s="293"/>
      <c r="EF89" s="293"/>
      <c r="EG89" s="293"/>
      <c r="EH89" s="293"/>
      <c r="EI89" s="293"/>
      <c r="EJ89" s="293"/>
      <c r="EK89" s="293"/>
      <c r="EL89" s="293"/>
      <c r="EM89" s="293"/>
      <c r="EN89" s="293"/>
      <c r="EO89" s="293"/>
      <c r="EP89" s="293"/>
      <c r="EQ89" s="293"/>
      <c r="ER89" s="293"/>
      <c r="ES89" s="293"/>
      <c r="ET89" s="293"/>
      <c r="EU89" s="293"/>
      <c r="EV89" s="293"/>
      <c r="EW89" s="293"/>
      <c r="EX89" s="293"/>
      <c r="FX89" s="232">
        <v>59.381166100000009</v>
      </c>
      <c r="FY89" s="232">
        <v>0</v>
      </c>
    </row>
    <row r="90" spans="1:181" x14ac:dyDescent="0.2">
      <c r="A90" s="292">
        <v>39661</v>
      </c>
      <c r="B90" s="293">
        <v>1.320084</v>
      </c>
      <c r="C90" s="293">
        <v>0</v>
      </c>
      <c r="D90" s="293">
        <v>35.145707199999997</v>
      </c>
      <c r="E90" s="293">
        <v>0</v>
      </c>
      <c r="F90" s="293"/>
      <c r="G90" s="293"/>
      <c r="H90" s="293"/>
      <c r="I90" s="293"/>
      <c r="J90" s="293"/>
      <c r="K90" s="293"/>
      <c r="L90" s="293"/>
      <c r="M90" s="293"/>
      <c r="N90" s="293"/>
      <c r="O90" s="293"/>
      <c r="P90" s="293"/>
      <c r="Q90" s="293"/>
      <c r="R90" s="293"/>
      <c r="S90" s="293"/>
      <c r="T90" s="293">
        <v>0</v>
      </c>
      <c r="U90" s="293">
        <v>0</v>
      </c>
      <c r="V90" s="293"/>
      <c r="W90" s="293"/>
      <c r="X90" s="293"/>
      <c r="Y90" s="293"/>
      <c r="Z90" s="293"/>
      <c r="AA90" s="293"/>
      <c r="AB90" s="293"/>
      <c r="AC90" s="293"/>
      <c r="AD90" s="293"/>
      <c r="AE90" s="293"/>
      <c r="AF90" s="293"/>
      <c r="AG90" s="293"/>
      <c r="AH90" s="293"/>
      <c r="AI90" s="293"/>
      <c r="AJ90" s="293"/>
      <c r="AK90" s="293"/>
      <c r="AL90" s="293"/>
      <c r="AM90" s="293"/>
      <c r="AN90" s="293"/>
      <c r="AO90" s="293"/>
      <c r="AP90" s="293"/>
      <c r="AQ90" s="293"/>
      <c r="AR90" s="293"/>
      <c r="AS90" s="293"/>
      <c r="AT90" s="293"/>
      <c r="AU90" s="293"/>
      <c r="AV90" s="293"/>
      <c r="AW90" s="293"/>
      <c r="AX90" s="293"/>
      <c r="AY90" s="293"/>
      <c r="AZ90" s="293"/>
      <c r="BA90" s="293"/>
      <c r="BB90" s="293"/>
      <c r="BC90" s="293"/>
      <c r="BD90" s="293"/>
      <c r="BE90" s="293"/>
      <c r="BF90" s="293"/>
      <c r="BG90" s="293"/>
      <c r="BH90" s="293"/>
      <c r="BI90" s="293"/>
      <c r="BJ90" s="293"/>
      <c r="BK90" s="293"/>
      <c r="BL90" s="293"/>
      <c r="BM90" s="293"/>
      <c r="BN90" s="293"/>
      <c r="BO90" s="293"/>
      <c r="BP90" s="293"/>
      <c r="BQ90" s="293"/>
      <c r="BR90" s="293">
        <v>36.465791199999998</v>
      </c>
      <c r="BS90" s="293">
        <v>0</v>
      </c>
      <c r="BT90" s="293"/>
      <c r="BU90" s="293"/>
      <c r="BV90" s="293"/>
      <c r="BW90" s="293"/>
      <c r="BX90" s="293"/>
      <c r="BY90" s="293"/>
      <c r="BZ90" s="293"/>
      <c r="CA90" s="293"/>
      <c r="CB90" s="293"/>
      <c r="CC90" s="293"/>
      <c r="CD90" s="293"/>
      <c r="CE90" s="293"/>
      <c r="CF90" s="293"/>
      <c r="CG90" s="293"/>
      <c r="CH90" s="293"/>
      <c r="CI90" s="293"/>
      <c r="CJ90" s="293"/>
      <c r="CK90" s="293"/>
      <c r="CL90" s="293"/>
      <c r="CM90" s="293"/>
      <c r="CN90" s="293"/>
      <c r="CO90" s="293"/>
      <c r="CP90" s="293"/>
      <c r="CQ90" s="293"/>
      <c r="CR90" s="293"/>
      <c r="CS90" s="293"/>
      <c r="CT90" s="293"/>
      <c r="CU90" s="293"/>
      <c r="CV90" s="293"/>
      <c r="CW90" s="293"/>
      <c r="CX90" s="293"/>
      <c r="CY90" s="293"/>
      <c r="CZ90" s="293"/>
      <c r="DA90" s="293"/>
      <c r="DB90" s="293"/>
      <c r="DC90" s="293"/>
      <c r="DD90" s="293"/>
      <c r="DE90" s="293"/>
      <c r="DF90" s="293"/>
      <c r="DG90" s="293"/>
      <c r="DH90" s="293"/>
      <c r="DI90" s="293"/>
      <c r="DJ90" s="293"/>
      <c r="DK90" s="293"/>
      <c r="DL90" s="293"/>
      <c r="DM90" s="293"/>
      <c r="DN90" s="293"/>
      <c r="DO90" s="293"/>
      <c r="DP90" s="293"/>
      <c r="DQ90" s="293"/>
      <c r="DR90" s="293"/>
      <c r="DS90" s="293"/>
      <c r="DT90" s="293"/>
      <c r="DU90" s="293"/>
      <c r="DV90" s="293"/>
      <c r="DW90" s="293"/>
      <c r="DX90" s="293"/>
      <c r="DY90" s="293"/>
      <c r="DZ90" s="293"/>
      <c r="EA90" s="293"/>
      <c r="EB90" s="293"/>
      <c r="EC90" s="293"/>
      <c r="ED90" s="293"/>
      <c r="EE90" s="293"/>
      <c r="EF90" s="293"/>
      <c r="EG90" s="293"/>
      <c r="EH90" s="293"/>
      <c r="EI90" s="293"/>
      <c r="EJ90" s="293"/>
      <c r="EK90" s="293"/>
      <c r="EL90" s="293"/>
      <c r="EM90" s="293"/>
      <c r="EN90" s="293"/>
      <c r="EO90" s="293"/>
      <c r="EP90" s="293"/>
      <c r="EQ90" s="293"/>
      <c r="ER90" s="293"/>
      <c r="ES90" s="293"/>
      <c r="ET90" s="293"/>
      <c r="EU90" s="293"/>
      <c r="EV90" s="293"/>
      <c r="EW90" s="293"/>
      <c r="EX90" s="293"/>
      <c r="FX90" s="232">
        <v>57.591022700000011</v>
      </c>
      <c r="FY90" s="232">
        <v>0</v>
      </c>
    </row>
    <row r="91" spans="1:181" x14ac:dyDescent="0.2">
      <c r="A91" s="292">
        <v>39692</v>
      </c>
      <c r="B91" s="293">
        <v>1.3128502</v>
      </c>
      <c r="C91" s="293">
        <v>0</v>
      </c>
      <c r="D91" s="293">
        <v>26.636129400000002</v>
      </c>
      <c r="E91" s="293">
        <v>0</v>
      </c>
      <c r="F91" s="293"/>
      <c r="G91" s="293"/>
      <c r="H91" s="293"/>
      <c r="I91" s="293"/>
      <c r="J91" s="293"/>
      <c r="K91" s="293"/>
      <c r="L91" s="293"/>
      <c r="M91" s="293"/>
      <c r="N91" s="293"/>
      <c r="O91" s="293"/>
      <c r="P91" s="293"/>
      <c r="Q91" s="293"/>
      <c r="R91" s="293"/>
      <c r="S91" s="293"/>
      <c r="T91" s="293">
        <v>0</v>
      </c>
      <c r="U91" s="293">
        <v>0</v>
      </c>
      <c r="V91" s="293"/>
      <c r="W91" s="293"/>
      <c r="X91" s="293"/>
      <c r="Y91" s="293"/>
      <c r="Z91" s="293"/>
      <c r="AA91" s="293"/>
      <c r="AB91" s="293"/>
      <c r="AC91" s="293"/>
      <c r="AD91" s="293"/>
      <c r="AE91" s="293"/>
      <c r="AF91" s="293"/>
      <c r="AG91" s="293"/>
      <c r="AH91" s="293"/>
      <c r="AI91" s="293"/>
      <c r="AJ91" s="293"/>
      <c r="AK91" s="293"/>
      <c r="AL91" s="293"/>
      <c r="AM91" s="293"/>
      <c r="AN91" s="293"/>
      <c r="AO91" s="293"/>
      <c r="AP91" s="293"/>
      <c r="AQ91" s="293"/>
      <c r="AR91" s="293"/>
      <c r="AS91" s="293"/>
      <c r="AT91" s="293"/>
      <c r="AU91" s="293"/>
      <c r="AV91" s="293"/>
      <c r="AW91" s="293"/>
      <c r="AX91" s="293"/>
      <c r="AY91" s="293"/>
      <c r="AZ91" s="293"/>
      <c r="BA91" s="293"/>
      <c r="BB91" s="293"/>
      <c r="BC91" s="293"/>
      <c r="BD91" s="293"/>
      <c r="BE91" s="293"/>
      <c r="BF91" s="293"/>
      <c r="BG91" s="293"/>
      <c r="BH91" s="293"/>
      <c r="BI91" s="293"/>
      <c r="BJ91" s="293"/>
      <c r="BK91" s="293"/>
      <c r="BL91" s="293"/>
      <c r="BM91" s="293"/>
      <c r="BN91" s="293"/>
      <c r="BO91" s="293"/>
      <c r="BP91" s="293"/>
      <c r="BQ91" s="293"/>
      <c r="BR91" s="293">
        <v>27.948979600000001</v>
      </c>
      <c r="BS91" s="293">
        <v>0</v>
      </c>
      <c r="BT91" s="293"/>
      <c r="BU91" s="293"/>
      <c r="BV91" s="293"/>
      <c r="BW91" s="293"/>
      <c r="BX91" s="293"/>
      <c r="BY91" s="293"/>
      <c r="BZ91" s="293"/>
      <c r="CA91" s="293"/>
      <c r="CB91" s="293"/>
      <c r="CC91" s="293"/>
      <c r="CD91" s="293"/>
      <c r="CE91" s="293"/>
      <c r="CF91" s="293"/>
      <c r="CG91" s="293"/>
      <c r="CH91" s="293"/>
      <c r="CI91" s="293"/>
      <c r="CJ91" s="293"/>
      <c r="CK91" s="293"/>
      <c r="CL91" s="293"/>
      <c r="CM91" s="293"/>
      <c r="CN91" s="293"/>
      <c r="CO91" s="293"/>
      <c r="CP91" s="293"/>
      <c r="CQ91" s="293"/>
      <c r="CR91" s="293"/>
      <c r="CS91" s="293"/>
      <c r="CT91" s="293"/>
      <c r="CU91" s="293"/>
      <c r="CV91" s="293"/>
      <c r="CW91" s="293"/>
      <c r="CX91" s="293"/>
      <c r="CY91" s="293"/>
      <c r="CZ91" s="293"/>
      <c r="DA91" s="293"/>
      <c r="DB91" s="293"/>
      <c r="DC91" s="293"/>
      <c r="DD91" s="293"/>
      <c r="DE91" s="293"/>
      <c r="DF91" s="293"/>
      <c r="DG91" s="293"/>
      <c r="DH91" s="293"/>
      <c r="DI91" s="293"/>
      <c r="DJ91" s="293"/>
      <c r="DK91" s="293"/>
      <c r="DL91" s="293"/>
      <c r="DM91" s="293"/>
      <c r="DN91" s="293"/>
      <c r="DO91" s="293"/>
      <c r="DP91" s="293"/>
      <c r="DQ91" s="293"/>
      <c r="DR91" s="293"/>
      <c r="DS91" s="293"/>
      <c r="DT91" s="293"/>
      <c r="DU91" s="293"/>
      <c r="DV91" s="293"/>
      <c r="DW91" s="293"/>
      <c r="DX91" s="293"/>
      <c r="DY91" s="293"/>
      <c r="DZ91" s="293"/>
      <c r="EA91" s="293"/>
      <c r="EB91" s="293"/>
      <c r="EC91" s="293"/>
      <c r="ED91" s="293"/>
      <c r="EE91" s="293"/>
      <c r="EF91" s="293"/>
      <c r="EG91" s="293"/>
      <c r="EH91" s="293"/>
      <c r="EI91" s="293"/>
      <c r="EJ91" s="293"/>
      <c r="EK91" s="293"/>
      <c r="EL91" s="293"/>
      <c r="EM91" s="293"/>
      <c r="EN91" s="293"/>
      <c r="EO91" s="293"/>
      <c r="EP91" s="293"/>
      <c r="EQ91" s="293"/>
      <c r="ER91" s="293"/>
      <c r="ES91" s="293"/>
      <c r="ET91" s="293"/>
      <c r="EU91" s="293"/>
      <c r="EV91" s="293"/>
      <c r="EW91" s="293"/>
      <c r="EX91" s="293"/>
      <c r="FX91" s="232">
        <v>55.178562100000015</v>
      </c>
      <c r="FY91" s="232">
        <v>0</v>
      </c>
    </row>
    <row r="92" spans="1:181" x14ac:dyDescent="0.2">
      <c r="A92" s="292">
        <v>39722</v>
      </c>
      <c r="B92" s="293">
        <v>1.3058694</v>
      </c>
      <c r="C92" s="293">
        <v>0</v>
      </c>
      <c r="D92" s="293">
        <v>30.494296599999998</v>
      </c>
      <c r="E92" s="293">
        <v>0</v>
      </c>
      <c r="F92" s="293"/>
      <c r="G92" s="293"/>
      <c r="H92" s="293"/>
      <c r="I92" s="293"/>
      <c r="J92" s="293"/>
      <c r="K92" s="293"/>
      <c r="L92" s="293"/>
      <c r="M92" s="293"/>
      <c r="N92" s="293"/>
      <c r="O92" s="293"/>
      <c r="P92" s="293"/>
      <c r="Q92" s="293"/>
      <c r="R92" s="293"/>
      <c r="S92" s="293"/>
      <c r="T92" s="293">
        <v>9.9999999999999995E-8</v>
      </c>
      <c r="U92" s="293">
        <v>0</v>
      </c>
      <c r="V92" s="293"/>
      <c r="W92" s="293"/>
      <c r="X92" s="293"/>
      <c r="Y92" s="293"/>
      <c r="Z92" s="293"/>
      <c r="AA92" s="293"/>
      <c r="AB92" s="293"/>
      <c r="AC92" s="293"/>
      <c r="AD92" s="293"/>
      <c r="AE92" s="293"/>
      <c r="AF92" s="293"/>
      <c r="AG92" s="293"/>
      <c r="AH92" s="293"/>
      <c r="AI92" s="293"/>
      <c r="AJ92" s="293"/>
      <c r="AK92" s="293"/>
      <c r="AL92" s="293"/>
      <c r="AM92" s="293"/>
      <c r="AN92" s="293"/>
      <c r="AO92" s="293"/>
      <c r="AP92" s="293"/>
      <c r="AQ92" s="293"/>
      <c r="AR92" s="293"/>
      <c r="AS92" s="293"/>
      <c r="AT92" s="293"/>
      <c r="AU92" s="293"/>
      <c r="AV92" s="293"/>
      <c r="AW92" s="293"/>
      <c r="AX92" s="293"/>
      <c r="AY92" s="293"/>
      <c r="AZ92" s="293"/>
      <c r="BA92" s="293"/>
      <c r="BB92" s="293"/>
      <c r="BC92" s="293"/>
      <c r="BD92" s="293"/>
      <c r="BE92" s="293"/>
      <c r="BF92" s="293"/>
      <c r="BG92" s="293"/>
      <c r="BH92" s="293"/>
      <c r="BI92" s="293"/>
      <c r="BJ92" s="293"/>
      <c r="BK92" s="293"/>
      <c r="BL92" s="293"/>
      <c r="BM92" s="293"/>
      <c r="BN92" s="293"/>
      <c r="BO92" s="293"/>
      <c r="BP92" s="293"/>
      <c r="BQ92" s="293"/>
      <c r="BR92" s="293">
        <v>31.800166099999998</v>
      </c>
      <c r="BS92" s="293">
        <v>0</v>
      </c>
      <c r="BT92" s="293"/>
      <c r="BU92" s="293"/>
      <c r="BV92" s="293"/>
      <c r="BW92" s="293"/>
      <c r="BX92" s="293"/>
      <c r="BY92" s="293"/>
      <c r="BZ92" s="293"/>
      <c r="CA92" s="293"/>
      <c r="CB92" s="293"/>
      <c r="CC92" s="293"/>
      <c r="CD92" s="293"/>
      <c r="CE92" s="293"/>
      <c r="CF92" s="293"/>
      <c r="CG92" s="293"/>
      <c r="CH92" s="293"/>
      <c r="CI92" s="293"/>
      <c r="CJ92" s="293"/>
      <c r="CK92" s="293"/>
      <c r="CL92" s="293"/>
      <c r="CM92" s="293"/>
      <c r="CN92" s="293"/>
      <c r="CO92" s="293"/>
      <c r="CP92" s="293"/>
      <c r="CQ92" s="293"/>
      <c r="CR92" s="293"/>
      <c r="CS92" s="293"/>
      <c r="CT92" s="293"/>
      <c r="CU92" s="293"/>
      <c r="CV92" s="293"/>
      <c r="CW92" s="293"/>
      <c r="CX92" s="293"/>
      <c r="CY92" s="293"/>
      <c r="CZ92" s="293"/>
      <c r="DA92" s="293"/>
      <c r="DB92" s="293"/>
      <c r="DC92" s="293"/>
      <c r="DD92" s="293"/>
      <c r="DE92" s="293"/>
      <c r="DF92" s="293"/>
      <c r="DG92" s="293"/>
      <c r="DH92" s="293"/>
      <c r="DI92" s="293"/>
      <c r="DJ92" s="293"/>
      <c r="DK92" s="293"/>
      <c r="DL92" s="293"/>
      <c r="DM92" s="293"/>
      <c r="DN92" s="293"/>
      <c r="DO92" s="293"/>
      <c r="DP92" s="293"/>
      <c r="DQ92" s="293"/>
      <c r="DR92" s="293"/>
      <c r="DS92" s="293"/>
      <c r="DT92" s="293"/>
      <c r="DU92" s="293"/>
      <c r="DV92" s="293"/>
      <c r="DW92" s="293"/>
      <c r="DX92" s="293"/>
      <c r="DY92" s="293"/>
      <c r="DZ92" s="293"/>
      <c r="EA92" s="293"/>
      <c r="EB92" s="293"/>
      <c r="EC92" s="293"/>
      <c r="ED92" s="293"/>
      <c r="EE92" s="293"/>
      <c r="EF92" s="293"/>
      <c r="EG92" s="293"/>
      <c r="EH92" s="293"/>
      <c r="EI92" s="293"/>
      <c r="EJ92" s="293"/>
      <c r="EK92" s="293"/>
      <c r="EL92" s="293"/>
      <c r="EM92" s="293"/>
      <c r="EN92" s="293"/>
      <c r="EO92" s="293"/>
      <c r="EP92" s="293"/>
      <c r="EQ92" s="293"/>
      <c r="ER92" s="293"/>
      <c r="ES92" s="293"/>
      <c r="ET92" s="293"/>
      <c r="EU92" s="293"/>
      <c r="EV92" s="293"/>
      <c r="EW92" s="293"/>
      <c r="EX92" s="293"/>
      <c r="FX92" s="232">
        <v>50.924599000000001</v>
      </c>
      <c r="FY92" s="232">
        <v>0</v>
      </c>
    </row>
    <row r="93" spans="1:181" x14ac:dyDescent="0.2">
      <c r="A93" s="292">
        <v>39753</v>
      </c>
      <c r="B93" s="293">
        <v>1.2986764</v>
      </c>
      <c r="C93" s="293">
        <v>0</v>
      </c>
      <c r="D93" s="293">
        <v>31.030334499999999</v>
      </c>
      <c r="E93" s="293">
        <v>0</v>
      </c>
      <c r="F93" s="293"/>
      <c r="G93" s="293"/>
      <c r="H93" s="293"/>
      <c r="I93" s="293"/>
      <c r="J93" s="293"/>
      <c r="K93" s="293"/>
      <c r="L93" s="293"/>
      <c r="M93" s="293"/>
      <c r="N93" s="293"/>
      <c r="O93" s="293"/>
      <c r="P93" s="293"/>
      <c r="Q93" s="293"/>
      <c r="R93" s="293"/>
      <c r="S93" s="293"/>
      <c r="T93" s="293">
        <v>0</v>
      </c>
      <c r="U93" s="293">
        <v>0</v>
      </c>
      <c r="V93" s="293"/>
      <c r="W93" s="293"/>
      <c r="X93" s="293"/>
      <c r="Y93" s="293"/>
      <c r="Z93" s="293"/>
      <c r="AA93" s="293"/>
      <c r="AB93" s="293"/>
      <c r="AC93" s="293"/>
      <c r="AD93" s="293"/>
      <c r="AE93" s="293"/>
      <c r="AF93" s="293"/>
      <c r="AG93" s="293"/>
      <c r="AH93" s="293"/>
      <c r="AI93" s="293"/>
      <c r="AJ93" s="293"/>
      <c r="AK93" s="293"/>
      <c r="AL93" s="293"/>
      <c r="AM93" s="293"/>
      <c r="AN93" s="293"/>
      <c r="AO93" s="293"/>
      <c r="AP93" s="293"/>
      <c r="AQ93" s="293"/>
      <c r="AR93" s="293"/>
      <c r="AS93" s="293"/>
      <c r="AT93" s="293"/>
      <c r="AU93" s="293"/>
      <c r="AV93" s="293"/>
      <c r="AW93" s="293"/>
      <c r="AX93" s="293"/>
      <c r="AY93" s="293"/>
      <c r="AZ93" s="293"/>
      <c r="BA93" s="293"/>
      <c r="BB93" s="293"/>
      <c r="BC93" s="293"/>
      <c r="BD93" s="293"/>
      <c r="BE93" s="293"/>
      <c r="BF93" s="293"/>
      <c r="BG93" s="293"/>
      <c r="BH93" s="293"/>
      <c r="BI93" s="293"/>
      <c r="BJ93" s="293"/>
      <c r="BK93" s="293"/>
      <c r="BL93" s="293"/>
      <c r="BM93" s="293"/>
      <c r="BN93" s="293"/>
      <c r="BO93" s="293"/>
      <c r="BP93" s="293"/>
      <c r="BQ93" s="293"/>
      <c r="BR93" s="293">
        <v>32.3290109</v>
      </c>
      <c r="BS93" s="293">
        <v>0</v>
      </c>
      <c r="BT93" s="293"/>
      <c r="BU93" s="293"/>
      <c r="BV93" s="293"/>
      <c r="BW93" s="293"/>
      <c r="BX93" s="293"/>
      <c r="BY93" s="293"/>
      <c r="BZ93" s="293"/>
      <c r="CA93" s="293"/>
      <c r="CB93" s="293"/>
      <c r="CC93" s="293"/>
      <c r="CD93" s="293"/>
      <c r="CE93" s="293"/>
      <c r="CF93" s="293"/>
      <c r="CG93" s="293"/>
      <c r="CH93" s="293"/>
      <c r="CI93" s="293"/>
      <c r="CJ93" s="293"/>
      <c r="CK93" s="293"/>
      <c r="CL93" s="293"/>
      <c r="CM93" s="293"/>
      <c r="CN93" s="293"/>
      <c r="CO93" s="293"/>
      <c r="CP93" s="293"/>
      <c r="CQ93" s="293"/>
      <c r="CR93" s="293"/>
      <c r="CS93" s="293"/>
      <c r="CT93" s="293"/>
      <c r="CU93" s="293"/>
      <c r="CV93" s="293"/>
      <c r="CW93" s="293"/>
      <c r="CX93" s="293"/>
      <c r="CY93" s="293"/>
      <c r="CZ93" s="293"/>
      <c r="DA93" s="293"/>
      <c r="DB93" s="293"/>
      <c r="DC93" s="293"/>
      <c r="DD93" s="293"/>
      <c r="DE93" s="293"/>
      <c r="DF93" s="293"/>
      <c r="DG93" s="293"/>
      <c r="DH93" s="293"/>
      <c r="DI93" s="293"/>
      <c r="DJ93" s="293"/>
      <c r="DK93" s="293"/>
      <c r="DL93" s="293"/>
      <c r="DM93" s="293"/>
      <c r="DN93" s="293"/>
      <c r="DO93" s="293"/>
      <c r="DP93" s="293"/>
      <c r="DQ93" s="293"/>
      <c r="DR93" s="293"/>
      <c r="DS93" s="293"/>
      <c r="DT93" s="293"/>
      <c r="DU93" s="293"/>
      <c r="DV93" s="293"/>
      <c r="DW93" s="293"/>
      <c r="DX93" s="293"/>
      <c r="DY93" s="293"/>
      <c r="DZ93" s="293"/>
      <c r="EA93" s="293"/>
      <c r="EB93" s="293"/>
      <c r="EC93" s="293"/>
      <c r="ED93" s="293"/>
      <c r="EE93" s="293"/>
      <c r="EF93" s="293"/>
      <c r="EG93" s="293"/>
      <c r="EH93" s="293"/>
      <c r="EI93" s="293"/>
      <c r="EJ93" s="293"/>
      <c r="EK93" s="293"/>
      <c r="EL93" s="293"/>
      <c r="EM93" s="293"/>
      <c r="EN93" s="293"/>
      <c r="EO93" s="293"/>
      <c r="EP93" s="293"/>
      <c r="EQ93" s="293"/>
      <c r="ER93" s="293"/>
      <c r="ES93" s="293"/>
      <c r="ET93" s="293"/>
      <c r="EU93" s="293"/>
      <c r="EV93" s="293"/>
      <c r="EW93" s="293"/>
      <c r="EX93" s="293"/>
      <c r="FX93" s="232">
        <v>45.763511500000007</v>
      </c>
      <c r="FY93" s="232">
        <v>0</v>
      </c>
    </row>
    <row r="94" spans="1:181" x14ac:dyDescent="0.2">
      <c r="A94" s="292">
        <v>39783</v>
      </c>
      <c r="B94" s="293">
        <v>1.2917354000000001</v>
      </c>
      <c r="C94" s="293">
        <v>0</v>
      </c>
      <c r="D94" s="293">
        <v>25.961598899999998</v>
      </c>
      <c r="E94" s="293">
        <v>0</v>
      </c>
      <c r="F94" s="293"/>
      <c r="G94" s="293"/>
      <c r="H94" s="293"/>
      <c r="I94" s="293"/>
      <c r="J94" s="293"/>
      <c r="K94" s="293"/>
      <c r="L94" s="293"/>
      <c r="M94" s="293"/>
      <c r="N94" s="293"/>
      <c r="O94" s="293"/>
      <c r="P94" s="293"/>
      <c r="Q94" s="293"/>
      <c r="R94" s="293"/>
      <c r="S94" s="293"/>
      <c r="T94" s="293">
        <v>9.9999999999999995E-8</v>
      </c>
      <c r="U94" s="293">
        <v>0</v>
      </c>
      <c r="V94" s="293"/>
      <c r="W94" s="293"/>
      <c r="X94" s="293"/>
      <c r="Y94" s="293"/>
      <c r="Z94" s="293"/>
      <c r="AA94" s="293"/>
      <c r="AB94" s="293"/>
      <c r="AC94" s="293"/>
      <c r="AD94" s="293"/>
      <c r="AE94" s="293"/>
      <c r="AF94" s="293"/>
      <c r="AG94" s="293"/>
      <c r="AH94" s="293"/>
      <c r="AI94" s="293"/>
      <c r="AJ94" s="293"/>
      <c r="AK94" s="293"/>
      <c r="AL94" s="293"/>
      <c r="AM94" s="293"/>
      <c r="AN94" s="293"/>
      <c r="AO94" s="293"/>
      <c r="AP94" s="293"/>
      <c r="AQ94" s="293"/>
      <c r="AR94" s="293"/>
      <c r="AS94" s="293"/>
      <c r="AT94" s="293"/>
      <c r="AU94" s="293"/>
      <c r="AV94" s="293"/>
      <c r="AW94" s="293"/>
      <c r="AX94" s="293"/>
      <c r="AY94" s="293"/>
      <c r="AZ94" s="293"/>
      <c r="BA94" s="293"/>
      <c r="BB94" s="293"/>
      <c r="BC94" s="293"/>
      <c r="BD94" s="293"/>
      <c r="BE94" s="293"/>
      <c r="BF94" s="293"/>
      <c r="BG94" s="293"/>
      <c r="BH94" s="293"/>
      <c r="BI94" s="293"/>
      <c r="BJ94" s="293"/>
      <c r="BK94" s="293"/>
      <c r="BL94" s="293"/>
      <c r="BM94" s="293"/>
      <c r="BN94" s="293"/>
      <c r="BO94" s="293"/>
      <c r="BP94" s="293"/>
      <c r="BQ94" s="293"/>
      <c r="BR94" s="293">
        <v>27.2533344</v>
      </c>
      <c r="BS94" s="293">
        <v>0</v>
      </c>
      <c r="BT94" s="293"/>
      <c r="BU94" s="293"/>
      <c r="BV94" s="293"/>
      <c r="BW94" s="293"/>
      <c r="BX94" s="293"/>
      <c r="BY94" s="293"/>
      <c r="BZ94" s="293"/>
      <c r="CA94" s="293"/>
      <c r="CB94" s="293"/>
      <c r="CC94" s="293"/>
      <c r="CD94" s="293"/>
      <c r="CE94" s="293"/>
      <c r="CF94" s="293"/>
      <c r="CG94" s="293"/>
      <c r="CH94" s="293"/>
      <c r="CI94" s="293"/>
      <c r="CJ94" s="293"/>
      <c r="CK94" s="293"/>
      <c r="CL94" s="293"/>
      <c r="CM94" s="293"/>
      <c r="CN94" s="293"/>
      <c r="CO94" s="293"/>
      <c r="CP94" s="293"/>
      <c r="CQ94" s="293"/>
      <c r="CR94" s="293"/>
      <c r="CS94" s="293"/>
      <c r="CT94" s="293"/>
      <c r="CU94" s="293"/>
      <c r="CV94" s="293"/>
      <c r="CW94" s="293"/>
      <c r="CX94" s="293"/>
      <c r="CY94" s="293"/>
      <c r="CZ94" s="293"/>
      <c r="DA94" s="293"/>
      <c r="DB94" s="293"/>
      <c r="DC94" s="293"/>
      <c r="DD94" s="293"/>
      <c r="DE94" s="293"/>
      <c r="DF94" s="293"/>
      <c r="DG94" s="293"/>
      <c r="DH94" s="293"/>
      <c r="DI94" s="293"/>
      <c r="DJ94" s="293"/>
      <c r="DK94" s="293"/>
      <c r="DL94" s="293"/>
      <c r="DM94" s="293"/>
      <c r="DN94" s="293"/>
      <c r="DO94" s="293"/>
      <c r="DP94" s="293"/>
      <c r="DQ94" s="293"/>
      <c r="DR94" s="293"/>
      <c r="DS94" s="293"/>
      <c r="DT94" s="293"/>
      <c r="DU94" s="293"/>
      <c r="DV94" s="293"/>
      <c r="DW94" s="293"/>
      <c r="DX94" s="293"/>
      <c r="DY94" s="293"/>
      <c r="DZ94" s="293"/>
      <c r="EA94" s="293"/>
      <c r="EB94" s="293"/>
      <c r="EC94" s="293"/>
      <c r="ED94" s="293"/>
      <c r="EE94" s="293"/>
      <c r="EF94" s="293"/>
      <c r="EG94" s="293"/>
      <c r="EH94" s="293"/>
      <c r="EI94" s="293"/>
      <c r="EJ94" s="293"/>
      <c r="EK94" s="293"/>
      <c r="EL94" s="293"/>
      <c r="EM94" s="293"/>
      <c r="EN94" s="293"/>
      <c r="EO94" s="293"/>
      <c r="EP94" s="293"/>
      <c r="EQ94" s="293"/>
      <c r="ER94" s="293"/>
      <c r="ES94" s="293"/>
      <c r="ET94" s="293"/>
      <c r="EU94" s="293"/>
      <c r="EV94" s="293"/>
      <c r="EW94" s="293"/>
      <c r="EX94" s="293"/>
      <c r="FX94" s="232">
        <v>-11.982510799999996</v>
      </c>
      <c r="FY94" s="232">
        <v>0</v>
      </c>
    </row>
    <row r="95" spans="1:181" x14ac:dyDescent="0.2">
      <c r="A95" s="292">
        <v>39814</v>
      </c>
      <c r="B95" s="293"/>
      <c r="C95" s="293"/>
      <c r="D95" s="293">
        <v>28.9963199</v>
      </c>
      <c r="E95" s="293">
        <v>0</v>
      </c>
      <c r="F95" s="293"/>
      <c r="G95" s="293"/>
      <c r="H95" s="293"/>
      <c r="I95" s="293"/>
      <c r="J95" s="293"/>
      <c r="K95" s="293"/>
      <c r="L95" s="293"/>
      <c r="M95" s="293"/>
      <c r="N95" s="293"/>
      <c r="O95" s="293"/>
      <c r="P95" s="293"/>
      <c r="Q95" s="293"/>
      <c r="R95" s="293"/>
      <c r="S95" s="293"/>
      <c r="T95" s="293">
        <v>0</v>
      </c>
      <c r="U95" s="293">
        <v>0</v>
      </c>
      <c r="V95" s="293"/>
      <c r="W95" s="293"/>
      <c r="X95" s="293"/>
      <c r="Y95" s="293"/>
      <c r="Z95" s="293"/>
      <c r="AA95" s="293"/>
      <c r="AB95" s="293"/>
      <c r="AC95" s="293"/>
      <c r="AD95" s="293"/>
      <c r="AE95" s="293"/>
      <c r="AF95" s="293"/>
      <c r="AG95" s="293"/>
      <c r="AH95" s="293"/>
      <c r="AI95" s="293"/>
      <c r="AJ95" s="293"/>
      <c r="AK95" s="293"/>
      <c r="AL95" s="293"/>
      <c r="AM95" s="293"/>
      <c r="AN95" s="293"/>
      <c r="AO95" s="293"/>
      <c r="AP95" s="293"/>
      <c r="AQ95" s="293"/>
      <c r="AR95" s="293"/>
      <c r="AS95" s="293"/>
      <c r="AT95" s="293"/>
      <c r="AU95" s="293"/>
      <c r="AV95" s="293"/>
      <c r="AW95" s="293"/>
      <c r="AX95" s="293"/>
      <c r="AY95" s="293"/>
      <c r="AZ95" s="293"/>
      <c r="BA95" s="293"/>
      <c r="BB95" s="293"/>
      <c r="BC95" s="293"/>
      <c r="BD95" s="293"/>
      <c r="BE95" s="293"/>
      <c r="BF95" s="293"/>
      <c r="BG95" s="293"/>
      <c r="BH95" s="293"/>
      <c r="BI95" s="293"/>
      <c r="BJ95" s="293"/>
      <c r="BK95" s="293"/>
      <c r="BL95" s="293"/>
      <c r="BM95" s="293"/>
      <c r="BN95" s="293"/>
      <c r="BO95" s="293"/>
      <c r="BP95" s="293"/>
      <c r="BQ95" s="293"/>
      <c r="BR95" s="293">
        <v>28.9963199</v>
      </c>
      <c r="BS95" s="293">
        <v>0</v>
      </c>
      <c r="BT95" s="293"/>
      <c r="BU95" s="293"/>
      <c r="BV95" s="293"/>
      <c r="BW95" s="293"/>
      <c r="BX95" s="293"/>
      <c r="BY95" s="293"/>
      <c r="BZ95" s="293"/>
      <c r="CA95" s="293"/>
      <c r="CB95" s="293"/>
      <c r="CC95" s="293"/>
      <c r="CD95" s="293"/>
      <c r="CE95" s="293"/>
      <c r="CF95" s="293"/>
      <c r="CG95" s="293"/>
      <c r="CH95" s="293"/>
      <c r="CI95" s="293"/>
      <c r="CJ95" s="293"/>
      <c r="CK95" s="293"/>
      <c r="CL95" s="293"/>
      <c r="CM95" s="293"/>
      <c r="CN95" s="293"/>
      <c r="CO95" s="293"/>
      <c r="CP95" s="293"/>
      <c r="CQ95" s="293"/>
      <c r="CR95" s="293"/>
      <c r="CS95" s="293"/>
      <c r="CT95" s="293"/>
      <c r="CU95" s="293"/>
      <c r="CV95" s="293"/>
      <c r="CW95" s="293"/>
      <c r="CX95" s="293"/>
      <c r="CY95" s="293"/>
      <c r="CZ95" s="293"/>
      <c r="DA95" s="293"/>
      <c r="DB95" s="293"/>
      <c r="DC95" s="293"/>
      <c r="DD95" s="293"/>
      <c r="DE95" s="293"/>
      <c r="DF95" s="293"/>
      <c r="DG95" s="293"/>
      <c r="DH95" s="293"/>
      <c r="DI95" s="293"/>
      <c r="DJ95" s="293"/>
      <c r="DK95" s="293"/>
      <c r="DL95" s="293"/>
      <c r="DM95" s="293"/>
      <c r="DN95" s="293"/>
      <c r="DO95" s="293"/>
      <c r="DP95" s="293"/>
      <c r="DQ95" s="293"/>
      <c r="DR95" s="293"/>
      <c r="DS95" s="293"/>
      <c r="DT95" s="293"/>
      <c r="DU95" s="293"/>
      <c r="DV95" s="293"/>
      <c r="DW95" s="293"/>
      <c r="DX95" s="293"/>
      <c r="DY95" s="293"/>
      <c r="DZ95" s="293"/>
      <c r="EA95" s="293"/>
      <c r="EB95" s="293"/>
      <c r="EC95" s="293"/>
      <c r="ED95" s="293"/>
      <c r="EE95" s="293"/>
      <c r="EF95" s="293"/>
      <c r="EG95" s="293"/>
      <c r="EH95" s="293"/>
      <c r="EI95" s="293"/>
      <c r="EJ95" s="293"/>
      <c r="EK95" s="293"/>
      <c r="EL95" s="293"/>
      <c r="EM95" s="293"/>
      <c r="EN95" s="293"/>
      <c r="EO95" s="293"/>
      <c r="EP95" s="293"/>
      <c r="EQ95" s="293"/>
      <c r="ER95" s="293"/>
      <c r="ES95" s="293"/>
      <c r="ET95" s="293"/>
      <c r="EU95" s="293"/>
      <c r="EV95" s="293"/>
      <c r="EW95" s="293"/>
      <c r="EX95" s="293"/>
      <c r="FX95" s="232">
        <v>-8.4531409000000011</v>
      </c>
      <c r="FY95" s="232">
        <v>0</v>
      </c>
    </row>
    <row r="96" spans="1:181" x14ac:dyDescent="0.2">
      <c r="A96" s="292">
        <v>39845</v>
      </c>
      <c r="B96" s="293"/>
      <c r="C96" s="293"/>
      <c r="D96" s="293">
        <v>26.9797677</v>
      </c>
      <c r="E96" s="293">
        <v>0</v>
      </c>
      <c r="F96" s="293"/>
      <c r="G96" s="293"/>
      <c r="H96" s="293"/>
      <c r="I96" s="293"/>
      <c r="J96" s="293"/>
      <c r="K96" s="293"/>
      <c r="L96" s="293"/>
      <c r="M96" s="293"/>
      <c r="N96" s="293"/>
      <c r="O96" s="293"/>
      <c r="P96" s="293"/>
      <c r="Q96" s="293"/>
      <c r="R96" s="293"/>
      <c r="S96" s="293"/>
      <c r="T96" s="293">
        <v>0</v>
      </c>
      <c r="U96" s="293">
        <v>0</v>
      </c>
      <c r="V96" s="293"/>
      <c r="W96" s="293"/>
      <c r="X96" s="293"/>
      <c r="Y96" s="293"/>
      <c r="Z96" s="293"/>
      <c r="AA96" s="293"/>
      <c r="AB96" s="293"/>
      <c r="AC96" s="293"/>
      <c r="AD96" s="293"/>
      <c r="AE96" s="293"/>
      <c r="AF96" s="293"/>
      <c r="AG96" s="293"/>
      <c r="AH96" s="293"/>
      <c r="AI96" s="293"/>
      <c r="AJ96" s="293"/>
      <c r="AK96" s="293"/>
      <c r="AL96" s="293"/>
      <c r="AM96" s="293"/>
      <c r="AN96" s="293"/>
      <c r="AO96" s="293"/>
      <c r="AP96" s="293"/>
      <c r="AQ96" s="293"/>
      <c r="AR96" s="293"/>
      <c r="AS96" s="293"/>
      <c r="AT96" s="293"/>
      <c r="AU96" s="293"/>
      <c r="AV96" s="293"/>
      <c r="AW96" s="293"/>
      <c r="AX96" s="293"/>
      <c r="AY96" s="293"/>
      <c r="AZ96" s="293"/>
      <c r="BA96" s="293"/>
      <c r="BB96" s="293"/>
      <c r="BC96" s="293"/>
      <c r="BD96" s="293"/>
      <c r="BE96" s="293"/>
      <c r="BF96" s="293"/>
      <c r="BG96" s="293"/>
      <c r="BH96" s="293"/>
      <c r="BI96" s="293"/>
      <c r="BJ96" s="293"/>
      <c r="BK96" s="293"/>
      <c r="BL96" s="293"/>
      <c r="BM96" s="293"/>
      <c r="BN96" s="293"/>
      <c r="BO96" s="293"/>
      <c r="BP96" s="293"/>
      <c r="BQ96" s="293"/>
      <c r="BR96" s="293">
        <v>26.9797677</v>
      </c>
      <c r="BS96" s="293">
        <v>0</v>
      </c>
      <c r="BT96" s="293"/>
      <c r="BU96" s="293"/>
      <c r="BV96" s="293"/>
      <c r="BW96" s="293"/>
      <c r="BX96" s="293"/>
      <c r="BY96" s="293"/>
      <c r="BZ96" s="293"/>
      <c r="CA96" s="293"/>
      <c r="CB96" s="293"/>
      <c r="CC96" s="293"/>
      <c r="CD96" s="293"/>
      <c r="CE96" s="293"/>
      <c r="CF96" s="293"/>
      <c r="CG96" s="293"/>
      <c r="CH96" s="293"/>
      <c r="CI96" s="293"/>
      <c r="CJ96" s="293"/>
      <c r="CK96" s="293"/>
      <c r="CL96" s="293"/>
      <c r="CM96" s="293"/>
      <c r="CN96" s="293"/>
      <c r="CO96" s="293"/>
      <c r="CP96" s="293"/>
      <c r="CQ96" s="293"/>
      <c r="CR96" s="293"/>
      <c r="CS96" s="293"/>
      <c r="CT96" s="293"/>
      <c r="CU96" s="293"/>
      <c r="CV96" s="293"/>
      <c r="CW96" s="293"/>
      <c r="CX96" s="293"/>
      <c r="CY96" s="293"/>
      <c r="CZ96" s="293"/>
      <c r="DA96" s="293"/>
      <c r="DB96" s="293"/>
      <c r="DC96" s="293"/>
      <c r="DD96" s="293"/>
      <c r="DE96" s="293"/>
      <c r="DF96" s="293"/>
      <c r="DG96" s="293"/>
      <c r="DH96" s="293"/>
      <c r="DI96" s="293"/>
      <c r="DJ96" s="293"/>
      <c r="DK96" s="293"/>
      <c r="DL96" s="293"/>
      <c r="DM96" s="293"/>
      <c r="DN96" s="293"/>
      <c r="DO96" s="293"/>
      <c r="DP96" s="293"/>
      <c r="DQ96" s="293"/>
      <c r="DR96" s="293"/>
      <c r="DS96" s="293"/>
      <c r="DT96" s="293"/>
      <c r="DU96" s="293"/>
      <c r="DV96" s="293"/>
      <c r="DW96" s="293"/>
      <c r="DX96" s="293"/>
      <c r="DY96" s="293"/>
      <c r="DZ96" s="293"/>
      <c r="EA96" s="293"/>
      <c r="EB96" s="293"/>
      <c r="EC96" s="293"/>
      <c r="ED96" s="293"/>
      <c r="EE96" s="293"/>
      <c r="EF96" s="293"/>
      <c r="EG96" s="293"/>
      <c r="EH96" s="293"/>
      <c r="EI96" s="293"/>
      <c r="EJ96" s="293"/>
      <c r="EK96" s="293"/>
      <c r="EL96" s="293"/>
      <c r="EM96" s="293"/>
      <c r="EN96" s="293"/>
      <c r="EO96" s="293"/>
      <c r="EP96" s="293"/>
      <c r="EQ96" s="293"/>
      <c r="ER96" s="293"/>
      <c r="ES96" s="293"/>
      <c r="ET96" s="293"/>
      <c r="EU96" s="293"/>
      <c r="EV96" s="293"/>
      <c r="EW96" s="293"/>
      <c r="EX96" s="293"/>
      <c r="FX96" s="232">
        <v>-5.752116099999995</v>
      </c>
      <c r="FY96" s="232">
        <v>0</v>
      </c>
    </row>
    <row r="97" spans="1:181" x14ac:dyDescent="0.2">
      <c r="A97" s="292">
        <v>39873</v>
      </c>
      <c r="B97" s="293"/>
      <c r="C97" s="293"/>
      <c r="D97" s="293">
        <v>31.3227704</v>
      </c>
      <c r="E97" s="293">
        <v>0</v>
      </c>
      <c r="F97" s="293"/>
      <c r="G97" s="293"/>
      <c r="H97" s="293"/>
      <c r="I97" s="293"/>
      <c r="J97" s="293"/>
      <c r="K97" s="293"/>
      <c r="L97" s="293"/>
      <c r="M97" s="293"/>
      <c r="N97" s="293"/>
      <c r="O97" s="293"/>
      <c r="P97" s="293"/>
      <c r="Q97" s="293"/>
      <c r="R97" s="293"/>
      <c r="S97" s="293"/>
      <c r="T97" s="293">
        <v>0</v>
      </c>
      <c r="U97" s="293">
        <v>0</v>
      </c>
      <c r="V97" s="293"/>
      <c r="W97" s="293"/>
      <c r="X97" s="293"/>
      <c r="Y97" s="293"/>
      <c r="Z97" s="293"/>
      <c r="AA97" s="293"/>
      <c r="AB97" s="293"/>
      <c r="AC97" s="293"/>
      <c r="AD97" s="293"/>
      <c r="AE97" s="293"/>
      <c r="AF97" s="293"/>
      <c r="AG97" s="293"/>
      <c r="AH97" s="293"/>
      <c r="AI97" s="293"/>
      <c r="AJ97" s="293"/>
      <c r="AK97" s="293"/>
      <c r="AL97" s="293"/>
      <c r="AM97" s="293"/>
      <c r="AN97" s="293"/>
      <c r="AO97" s="293"/>
      <c r="AP97" s="293"/>
      <c r="AQ97" s="293"/>
      <c r="AR97" s="293"/>
      <c r="AS97" s="293"/>
      <c r="AT97" s="293"/>
      <c r="AU97" s="293"/>
      <c r="AV97" s="293"/>
      <c r="AW97" s="293"/>
      <c r="AX97" s="293"/>
      <c r="AY97" s="293"/>
      <c r="AZ97" s="293"/>
      <c r="BA97" s="293"/>
      <c r="BB97" s="293"/>
      <c r="BC97" s="293"/>
      <c r="BD97" s="293"/>
      <c r="BE97" s="293"/>
      <c r="BF97" s="293"/>
      <c r="BG97" s="293"/>
      <c r="BH97" s="293"/>
      <c r="BI97" s="293"/>
      <c r="BJ97" s="293"/>
      <c r="BK97" s="293"/>
      <c r="BL97" s="293"/>
      <c r="BM97" s="293"/>
      <c r="BN97" s="293"/>
      <c r="BO97" s="293"/>
      <c r="BP97" s="293"/>
      <c r="BQ97" s="293"/>
      <c r="BR97" s="293">
        <v>31.3227704</v>
      </c>
      <c r="BS97" s="293">
        <v>0</v>
      </c>
      <c r="BT97" s="293"/>
      <c r="BU97" s="293"/>
      <c r="BV97" s="293"/>
      <c r="BW97" s="293"/>
      <c r="BX97" s="293"/>
      <c r="BY97" s="293"/>
      <c r="BZ97" s="293"/>
      <c r="CA97" s="293"/>
      <c r="CB97" s="293"/>
      <c r="CC97" s="293"/>
      <c r="CD97" s="293"/>
      <c r="CE97" s="293"/>
      <c r="CF97" s="293"/>
      <c r="CG97" s="293"/>
      <c r="CH97" s="293"/>
      <c r="CI97" s="293"/>
      <c r="CJ97" s="293"/>
      <c r="CK97" s="293"/>
      <c r="CL97" s="293"/>
      <c r="CM97" s="293"/>
      <c r="CN97" s="293"/>
      <c r="CO97" s="293"/>
      <c r="CP97" s="293"/>
      <c r="CQ97" s="293"/>
      <c r="CR97" s="293"/>
      <c r="CS97" s="293"/>
      <c r="CT97" s="293"/>
      <c r="CU97" s="293"/>
      <c r="CV97" s="293"/>
      <c r="CW97" s="293"/>
      <c r="CX97" s="293"/>
      <c r="CY97" s="293"/>
      <c r="CZ97" s="293"/>
      <c r="DA97" s="293"/>
      <c r="DB97" s="293"/>
      <c r="DC97" s="293"/>
      <c r="DD97" s="293"/>
      <c r="DE97" s="293"/>
      <c r="DF97" s="293"/>
      <c r="DG97" s="293"/>
      <c r="DH97" s="293"/>
      <c r="DI97" s="293"/>
      <c r="DJ97" s="293"/>
      <c r="DK97" s="293"/>
      <c r="DL97" s="293"/>
      <c r="DM97" s="293"/>
      <c r="DN97" s="293"/>
      <c r="DO97" s="293"/>
      <c r="DP97" s="293"/>
      <c r="DQ97" s="293"/>
      <c r="DR97" s="293"/>
      <c r="DS97" s="293"/>
      <c r="DT97" s="293"/>
      <c r="DU97" s="293"/>
      <c r="DV97" s="293"/>
      <c r="DW97" s="293"/>
      <c r="DX97" s="293"/>
      <c r="DY97" s="293"/>
      <c r="DZ97" s="293"/>
      <c r="EA97" s="293"/>
      <c r="EB97" s="293"/>
      <c r="EC97" s="293"/>
      <c r="ED97" s="293"/>
      <c r="EE97" s="293"/>
      <c r="EF97" s="293"/>
      <c r="EG97" s="293"/>
      <c r="EH97" s="293"/>
      <c r="EI97" s="293"/>
      <c r="EJ97" s="293"/>
      <c r="EK97" s="293"/>
      <c r="EL97" s="293"/>
      <c r="EM97" s="293"/>
      <c r="EN97" s="293"/>
      <c r="EO97" s="293"/>
      <c r="EP97" s="293"/>
      <c r="EQ97" s="293"/>
      <c r="ER97" s="293"/>
      <c r="ES97" s="293"/>
      <c r="ET97" s="293"/>
      <c r="EU97" s="293"/>
      <c r="EV97" s="293"/>
      <c r="EW97" s="293"/>
      <c r="EX97" s="293"/>
      <c r="FX97" s="232">
        <v>-2.0384383999999987</v>
      </c>
      <c r="FY97" s="232">
        <v>0</v>
      </c>
    </row>
    <row r="98" spans="1:181" x14ac:dyDescent="0.2">
      <c r="A98" s="292">
        <v>39904</v>
      </c>
      <c r="B98" s="293"/>
      <c r="C98" s="293"/>
      <c r="D98" s="293">
        <v>34.762239899999997</v>
      </c>
      <c r="E98" s="293">
        <v>0</v>
      </c>
      <c r="F98" s="293"/>
      <c r="G98" s="293"/>
      <c r="H98" s="293"/>
      <c r="I98" s="293"/>
      <c r="J98" s="293"/>
      <c r="K98" s="293"/>
      <c r="L98" s="293"/>
      <c r="M98" s="293"/>
      <c r="N98" s="293"/>
      <c r="O98" s="293"/>
      <c r="P98" s="293"/>
      <c r="Q98" s="293"/>
      <c r="R98" s="293"/>
      <c r="S98" s="293"/>
      <c r="T98" s="293">
        <v>9.9999999999999995E-8</v>
      </c>
      <c r="U98" s="293">
        <v>0</v>
      </c>
      <c r="V98" s="293"/>
      <c r="W98" s="293"/>
      <c r="X98" s="293"/>
      <c r="Y98" s="293"/>
      <c r="Z98" s="293"/>
      <c r="AA98" s="293"/>
      <c r="AB98" s="293"/>
      <c r="AC98" s="293"/>
      <c r="AD98" s="293"/>
      <c r="AE98" s="293"/>
      <c r="AF98" s="293"/>
      <c r="AG98" s="293"/>
      <c r="AH98" s="293"/>
      <c r="AI98" s="293"/>
      <c r="AJ98" s="293"/>
      <c r="AK98" s="293"/>
      <c r="AL98" s="293"/>
      <c r="AM98" s="293"/>
      <c r="AN98" s="293"/>
      <c r="AO98" s="293"/>
      <c r="AP98" s="293"/>
      <c r="AQ98" s="293"/>
      <c r="AR98" s="293"/>
      <c r="AS98" s="293"/>
      <c r="AT98" s="293"/>
      <c r="AU98" s="293"/>
      <c r="AV98" s="293"/>
      <c r="AW98" s="293"/>
      <c r="AX98" s="293"/>
      <c r="AY98" s="293"/>
      <c r="AZ98" s="293"/>
      <c r="BA98" s="293"/>
      <c r="BB98" s="293"/>
      <c r="BC98" s="293"/>
      <c r="BD98" s="293"/>
      <c r="BE98" s="293"/>
      <c r="BF98" s="293"/>
      <c r="BG98" s="293"/>
      <c r="BH98" s="293"/>
      <c r="BI98" s="293"/>
      <c r="BJ98" s="293"/>
      <c r="BK98" s="293"/>
      <c r="BL98" s="293"/>
      <c r="BM98" s="293"/>
      <c r="BN98" s="293"/>
      <c r="BO98" s="293"/>
      <c r="BP98" s="293"/>
      <c r="BQ98" s="293"/>
      <c r="BR98" s="293">
        <v>34.762239999999998</v>
      </c>
      <c r="BS98" s="293">
        <v>0</v>
      </c>
      <c r="BT98" s="293"/>
      <c r="BU98" s="293"/>
      <c r="BV98" s="293"/>
      <c r="BW98" s="293"/>
      <c r="BX98" s="293"/>
      <c r="BY98" s="293"/>
      <c r="BZ98" s="293"/>
      <c r="CA98" s="293"/>
      <c r="CB98" s="293"/>
      <c r="CC98" s="293"/>
      <c r="CD98" s="293"/>
      <c r="CE98" s="293"/>
      <c r="CF98" s="293"/>
      <c r="CG98" s="293"/>
      <c r="CH98" s="293"/>
      <c r="CI98" s="293"/>
      <c r="CJ98" s="293"/>
      <c r="CK98" s="293"/>
      <c r="CL98" s="293"/>
      <c r="CM98" s="293"/>
      <c r="CN98" s="293"/>
      <c r="CO98" s="293"/>
      <c r="CP98" s="293"/>
      <c r="CQ98" s="293"/>
      <c r="CR98" s="293"/>
      <c r="CS98" s="293"/>
      <c r="CT98" s="293"/>
      <c r="CU98" s="293"/>
      <c r="CV98" s="293"/>
      <c r="CW98" s="293"/>
      <c r="CX98" s="293"/>
      <c r="CY98" s="293"/>
      <c r="CZ98" s="293"/>
      <c r="DA98" s="293"/>
      <c r="DB98" s="293"/>
      <c r="DC98" s="293"/>
      <c r="DD98" s="293"/>
      <c r="DE98" s="293"/>
      <c r="DF98" s="293"/>
      <c r="DG98" s="293"/>
      <c r="DH98" s="293"/>
      <c r="DI98" s="293"/>
      <c r="DJ98" s="293"/>
      <c r="DK98" s="293"/>
      <c r="DL98" s="293"/>
      <c r="DM98" s="293"/>
      <c r="DN98" s="293"/>
      <c r="DO98" s="293"/>
      <c r="DP98" s="293"/>
      <c r="DQ98" s="293"/>
      <c r="DR98" s="293"/>
      <c r="DS98" s="293"/>
      <c r="DT98" s="293"/>
      <c r="DU98" s="293"/>
      <c r="DV98" s="293"/>
      <c r="DW98" s="293"/>
      <c r="DX98" s="293"/>
      <c r="DY98" s="293"/>
      <c r="DZ98" s="293"/>
      <c r="EA98" s="293"/>
      <c r="EB98" s="293"/>
      <c r="EC98" s="293"/>
      <c r="ED98" s="293"/>
      <c r="EE98" s="293"/>
      <c r="EF98" s="293"/>
      <c r="EG98" s="293"/>
      <c r="EH98" s="293"/>
      <c r="EI98" s="293"/>
      <c r="EJ98" s="293"/>
      <c r="EK98" s="293"/>
      <c r="EL98" s="293"/>
      <c r="EM98" s="293"/>
      <c r="EN98" s="293"/>
      <c r="EO98" s="293"/>
      <c r="EP98" s="293"/>
      <c r="EQ98" s="293"/>
      <c r="ER98" s="293"/>
      <c r="ES98" s="293"/>
      <c r="ET98" s="293"/>
      <c r="EU98" s="293"/>
      <c r="EV98" s="293"/>
      <c r="EW98" s="293"/>
      <c r="EX98" s="293"/>
      <c r="FX98" s="232">
        <v>-2.181462499999999</v>
      </c>
      <c r="FY98" s="232">
        <v>0</v>
      </c>
    </row>
    <row r="99" spans="1:181" x14ac:dyDescent="0.2">
      <c r="A99" s="292">
        <v>39934</v>
      </c>
      <c r="B99" s="293"/>
      <c r="C99" s="293"/>
      <c r="D99" s="293">
        <v>28.5097296</v>
      </c>
      <c r="E99" s="293">
        <v>0</v>
      </c>
      <c r="F99" s="293"/>
      <c r="G99" s="293"/>
      <c r="H99" s="293"/>
      <c r="I99" s="293"/>
      <c r="J99" s="293"/>
      <c r="K99" s="293"/>
      <c r="L99" s="293"/>
      <c r="M99" s="293"/>
      <c r="N99" s="293"/>
      <c r="O99" s="293"/>
      <c r="P99" s="293"/>
      <c r="Q99" s="293"/>
      <c r="R99" s="293"/>
      <c r="S99" s="293"/>
      <c r="T99" s="293">
        <v>0</v>
      </c>
      <c r="U99" s="293">
        <v>0</v>
      </c>
      <c r="V99" s="293"/>
      <c r="W99" s="293"/>
      <c r="X99" s="293"/>
      <c r="Y99" s="293"/>
      <c r="Z99" s="293"/>
      <c r="AA99" s="293"/>
      <c r="AB99" s="293"/>
      <c r="AC99" s="293"/>
      <c r="AD99" s="293"/>
      <c r="AE99" s="293"/>
      <c r="AF99" s="293"/>
      <c r="AG99" s="293"/>
      <c r="AH99" s="293"/>
      <c r="AI99" s="293"/>
      <c r="AJ99" s="293"/>
      <c r="AK99" s="293"/>
      <c r="AL99" s="293"/>
      <c r="AM99" s="293"/>
      <c r="AN99" s="293"/>
      <c r="AO99" s="293"/>
      <c r="AP99" s="293"/>
      <c r="AQ99" s="293"/>
      <c r="AR99" s="293"/>
      <c r="AS99" s="293"/>
      <c r="AT99" s="293"/>
      <c r="AU99" s="293"/>
      <c r="AV99" s="293"/>
      <c r="AW99" s="293"/>
      <c r="AX99" s="293"/>
      <c r="AY99" s="293"/>
      <c r="AZ99" s="293"/>
      <c r="BA99" s="293"/>
      <c r="BB99" s="293"/>
      <c r="BC99" s="293"/>
      <c r="BD99" s="293"/>
      <c r="BE99" s="293"/>
      <c r="BF99" s="293"/>
      <c r="BG99" s="293"/>
      <c r="BH99" s="293"/>
      <c r="BI99" s="293"/>
      <c r="BJ99" s="293"/>
      <c r="BK99" s="293"/>
      <c r="BL99" s="293"/>
      <c r="BM99" s="293"/>
      <c r="BN99" s="293"/>
      <c r="BO99" s="293"/>
      <c r="BP99" s="293"/>
      <c r="BQ99" s="293"/>
      <c r="BR99" s="293">
        <v>28.5097296</v>
      </c>
      <c r="BS99" s="293">
        <v>0</v>
      </c>
      <c r="BT99" s="293"/>
      <c r="BU99" s="293"/>
      <c r="BV99" s="293"/>
      <c r="BW99" s="293"/>
      <c r="BX99" s="293"/>
      <c r="BY99" s="293"/>
      <c r="BZ99" s="293"/>
      <c r="CA99" s="293"/>
      <c r="CB99" s="293"/>
      <c r="CC99" s="293"/>
      <c r="CD99" s="293"/>
      <c r="CE99" s="293"/>
      <c r="CF99" s="293"/>
      <c r="CG99" s="293"/>
      <c r="CH99" s="293"/>
      <c r="CI99" s="293"/>
      <c r="CJ99" s="293"/>
      <c r="CK99" s="293"/>
      <c r="CL99" s="293"/>
      <c r="CM99" s="293"/>
      <c r="CN99" s="293"/>
      <c r="CO99" s="293"/>
      <c r="CP99" s="293"/>
      <c r="CQ99" s="293"/>
      <c r="CR99" s="293"/>
      <c r="CS99" s="293"/>
      <c r="CT99" s="293"/>
      <c r="CU99" s="293"/>
      <c r="CV99" s="293"/>
      <c r="CW99" s="293"/>
      <c r="CX99" s="293"/>
      <c r="CY99" s="293"/>
      <c r="CZ99" s="293"/>
      <c r="DA99" s="293"/>
      <c r="DB99" s="293"/>
      <c r="DC99" s="293"/>
      <c r="DD99" s="293"/>
      <c r="DE99" s="293"/>
      <c r="DF99" s="293"/>
      <c r="DG99" s="293"/>
      <c r="DH99" s="293"/>
      <c r="DI99" s="293"/>
      <c r="DJ99" s="293"/>
      <c r="DK99" s="293"/>
      <c r="DL99" s="293"/>
      <c r="DM99" s="293"/>
      <c r="DN99" s="293"/>
      <c r="DO99" s="293"/>
      <c r="DP99" s="293"/>
      <c r="DQ99" s="293"/>
      <c r="DR99" s="293"/>
      <c r="DS99" s="293"/>
      <c r="DT99" s="293"/>
      <c r="DU99" s="293"/>
      <c r="DV99" s="293"/>
      <c r="DW99" s="293"/>
      <c r="DX99" s="293"/>
      <c r="DY99" s="293"/>
      <c r="DZ99" s="293"/>
      <c r="EA99" s="293"/>
      <c r="EB99" s="293"/>
      <c r="EC99" s="293"/>
      <c r="ED99" s="293"/>
      <c r="EE99" s="293"/>
      <c r="EF99" s="293"/>
      <c r="EG99" s="293"/>
      <c r="EH99" s="293"/>
      <c r="EI99" s="293"/>
      <c r="EJ99" s="293"/>
      <c r="EK99" s="293"/>
      <c r="EL99" s="293"/>
      <c r="EM99" s="293"/>
      <c r="EN99" s="293"/>
      <c r="EO99" s="293"/>
      <c r="EP99" s="293"/>
      <c r="EQ99" s="293"/>
      <c r="ER99" s="293"/>
      <c r="ES99" s="293"/>
      <c r="ET99" s="293"/>
      <c r="EU99" s="293"/>
      <c r="EV99" s="293"/>
      <c r="EW99" s="293"/>
      <c r="EX99" s="293"/>
      <c r="FX99" s="232">
        <v>0.73801179999999889</v>
      </c>
      <c r="FY99" s="232">
        <v>0</v>
      </c>
    </row>
    <row r="100" spans="1:181" x14ac:dyDescent="0.2">
      <c r="A100" s="292">
        <v>39965</v>
      </c>
      <c r="B100" s="293"/>
      <c r="C100" s="293"/>
      <c r="D100" s="293">
        <v>20.634931099999999</v>
      </c>
      <c r="E100" s="293">
        <v>0</v>
      </c>
      <c r="F100" s="293"/>
      <c r="G100" s="293"/>
      <c r="H100" s="293"/>
      <c r="I100" s="293"/>
      <c r="J100" s="293"/>
      <c r="K100" s="293"/>
      <c r="L100" s="293"/>
      <c r="M100" s="293"/>
      <c r="N100" s="293"/>
      <c r="O100" s="293"/>
      <c r="P100" s="293"/>
      <c r="Q100" s="293"/>
      <c r="R100" s="293"/>
      <c r="S100" s="293"/>
      <c r="T100" s="293">
        <v>0</v>
      </c>
      <c r="U100" s="293">
        <v>0</v>
      </c>
      <c r="V100" s="293"/>
      <c r="W100" s="293"/>
      <c r="X100" s="293"/>
      <c r="Y100" s="293"/>
      <c r="Z100" s="293"/>
      <c r="AA100" s="293"/>
      <c r="AB100" s="293"/>
      <c r="AC100" s="293"/>
      <c r="AD100" s="293"/>
      <c r="AE100" s="293"/>
      <c r="AF100" s="293"/>
      <c r="AG100" s="293"/>
      <c r="AH100" s="293"/>
      <c r="AI100" s="293"/>
      <c r="AJ100" s="293"/>
      <c r="AK100" s="293"/>
      <c r="AL100" s="293"/>
      <c r="AM100" s="293"/>
      <c r="AN100" s="293"/>
      <c r="AO100" s="293"/>
      <c r="AP100" s="293"/>
      <c r="AQ100" s="293"/>
      <c r="AR100" s="293"/>
      <c r="AS100" s="293"/>
      <c r="AT100" s="293"/>
      <c r="AU100" s="293"/>
      <c r="AV100" s="293"/>
      <c r="AW100" s="293"/>
      <c r="AX100" s="293"/>
      <c r="AY100" s="293"/>
      <c r="AZ100" s="293"/>
      <c r="BA100" s="293"/>
      <c r="BB100" s="293"/>
      <c r="BC100" s="293"/>
      <c r="BD100" s="293"/>
      <c r="BE100" s="293"/>
      <c r="BF100" s="293"/>
      <c r="BG100" s="293"/>
      <c r="BH100" s="293"/>
      <c r="BI100" s="293"/>
      <c r="BJ100" s="293"/>
      <c r="BK100" s="293"/>
      <c r="BL100" s="293"/>
      <c r="BM100" s="293"/>
      <c r="BN100" s="293"/>
      <c r="BO100" s="293"/>
      <c r="BP100" s="293"/>
      <c r="BQ100" s="293"/>
      <c r="BR100" s="293">
        <v>20.634931099999999</v>
      </c>
      <c r="BS100" s="293">
        <v>0</v>
      </c>
      <c r="BT100" s="293"/>
      <c r="BU100" s="293"/>
      <c r="BV100" s="293"/>
      <c r="BW100" s="293"/>
      <c r="BX100" s="293"/>
      <c r="BY100" s="293"/>
      <c r="BZ100" s="293"/>
      <c r="CA100" s="293"/>
      <c r="CB100" s="293"/>
      <c r="CC100" s="293"/>
      <c r="CD100" s="293"/>
      <c r="CE100" s="293"/>
      <c r="CF100" s="293"/>
      <c r="CG100" s="293"/>
      <c r="CH100" s="293"/>
      <c r="CI100" s="293"/>
      <c r="CJ100" s="293"/>
      <c r="CK100" s="293"/>
      <c r="CL100" s="293"/>
      <c r="CM100" s="293"/>
      <c r="CN100" s="293"/>
      <c r="CO100" s="293"/>
      <c r="CP100" s="293"/>
      <c r="CQ100" s="293"/>
      <c r="CR100" s="293"/>
      <c r="CS100" s="293"/>
      <c r="CT100" s="293"/>
      <c r="CU100" s="293"/>
      <c r="CV100" s="293"/>
      <c r="CW100" s="293"/>
      <c r="CX100" s="293"/>
      <c r="CY100" s="293"/>
      <c r="CZ100" s="293"/>
      <c r="DA100" s="293"/>
      <c r="DB100" s="293"/>
      <c r="DC100" s="293"/>
      <c r="DD100" s="293"/>
      <c r="DE100" s="293"/>
      <c r="DF100" s="293"/>
      <c r="DG100" s="293"/>
      <c r="DH100" s="293"/>
      <c r="DI100" s="293"/>
      <c r="DJ100" s="293"/>
      <c r="DK100" s="293"/>
      <c r="DL100" s="293"/>
      <c r="DM100" s="293"/>
      <c r="DN100" s="293"/>
      <c r="DO100" s="293"/>
      <c r="DP100" s="293"/>
      <c r="DQ100" s="293"/>
      <c r="DR100" s="293"/>
      <c r="DS100" s="293"/>
      <c r="DT100" s="293"/>
      <c r="DU100" s="293"/>
      <c r="DV100" s="293"/>
      <c r="DW100" s="293"/>
      <c r="DX100" s="293"/>
      <c r="DY100" s="293"/>
      <c r="DZ100" s="293"/>
      <c r="EA100" s="293"/>
      <c r="EB100" s="293"/>
      <c r="EC100" s="293"/>
      <c r="ED100" s="293"/>
      <c r="EE100" s="293"/>
      <c r="EF100" s="293"/>
      <c r="EG100" s="293"/>
      <c r="EH100" s="293"/>
      <c r="EI100" s="293"/>
      <c r="EJ100" s="293"/>
      <c r="EK100" s="293"/>
      <c r="EL100" s="293"/>
      <c r="EM100" s="293"/>
      <c r="EN100" s="293"/>
      <c r="EO100" s="293"/>
      <c r="EP100" s="293"/>
      <c r="EQ100" s="293"/>
      <c r="ER100" s="293"/>
      <c r="ES100" s="293"/>
      <c r="ET100" s="293"/>
      <c r="EU100" s="293"/>
      <c r="EV100" s="293"/>
      <c r="EW100" s="293"/>
      <c r="EX100" s="293"/>
      <c r="FX100" s="232">
        <v>12.281466999999999</v>
      </c>
      <c r="FY100" s="232">
        <v>0</v>
      </c>
    </row>
    <row r="101" spans="1:181" x14ac:dyDescent="0.2">
      <c r="A101" s="292">
        <v>39995</v>
      </c>
      <c r="B101" s="293"/>
      <c r="C101" s="293"/>
      <c r="D101" s="293">
        <v>23.308455500000001</v>
      </c>
      <c r="E101" s="293">
        <v>0</v>
      </c>
      <c r="F101" s="293"/>
      <c r="G101" s="293"/>
      <c r="H101" s="293"/>
      <c r="I101" s="293"/>
      <c r="J101" s="293"/>
      <c r="K101" s="293"/>
      <c r="L101" s="293"/>
      <c r="M101" s="293"/>
      <c r="N101" s="293"/>
      <c r="O101" s="293"/>
      <c r="P101" s="293"/>
      <c r="Q101" s="293"/>
      <c r="R101" s="293"/>
      <c r="S101" s="293"/>
      <c r="T101" s="293">
        <v>-9.9999999999999995E-8</v>
      </c>
      <c r="U101" s="293">
        <v>0</v>
      </c>
      <c r="V101" s="293"/>
      <c r="W101" s="293"/>
      <c r="X101" s="293"/>
      <c r="Y101" s="293"/>
      <c r="Z101" s="293"/>
      <c r="AA101" s="293"/>
      <c r="AB101" s="293"/>
      <c r="AC101" s="293"/>
      <c r="AD101" s="293"/>
      <c r="AE101" s="293"/>
      <c r="AF101" s="293"/>
      <c r="AG101" s="293"/>
      <c r="AH101" s="293"/>
      <c r="AI101" s="293"/>
      <c r="AJ101" s="293"/>
      <c r="AK101" s="293"/>
      <c r="AL101" s="293"/>
      <c r="AM101" s="293"/>
      <c r="AN101" s="293"/>
      <c r="AO101" s="293"/>
      <c r="AP101" s="293"/>
      <c r="AQ101" s="293"/>
      <c r="AR101" s="293"/>
      <c r="AS101" s="293"/>
      <c r="AT101" s="293"/>
      <c r="AU101" s="293"/>
      <c r="AV101" s="293"/>
      <c r="AW101" s="293"/>
      <c r="AX101" s="293"/>
      <c r="AY101" s="293"/>
      <c r="AZ101" s="293"/>
      <c r="BA101" s="293"/>
      <c r="BB101" s="293"/>
      <c r="BC101" s="293"/>
      <c r="BD101" s="293"/>
      <c r="BE101" s="293"/>
      <c r="BF101" s="293"/>
      <c r="BG101" s="293"/>
      <c r="BH101" s="293"/>
      <c r="BI101" s="293"/>
      <c r="BJ101" s="293"/>
      <c r="BK101" s="293"/>
      <c r="BL101" s="293"/>
      <c r="BM101" s="293"/>
      <c r="BN101" s="293"/>
      <c r="BO101" s="293"/>
      <c r="BP101" s="293"/>
      <c r="BQ101" s="293"/>
      <c r="BR101" s="293">
        <v>23.3084554</v>
      </c>
      <c r="BS101" s="293">
        <v>0</v>
      </c>
      <c r="BT101" s="293"/>
      <c r="BU101" s="293"/>
      <c r="BV101" s="293"/>
      <c r="BW101" s="293"/>
      <c r="BX101" s="293"/>
      <c r="BY101" s="293"/>
      <c r="BZ101" s="293"/>
      <c r="CA101" s="293"/>
      <c r="CB101" s="293"/>
      <c r="CC101" s="293"/>
      <c r="CD101" s="293"/>
      <c r="CE101" s="293"/>
      <c r="CF101" s="293"/>
      <c r="CG101" s="293"/>
      <c r="CH101" s="293"/>
      <c r="CI101" s="293"/>
      <c r="CJ101" s="293"/>
      <c r="CK101" s="293"/>
      <c r="CL101" s="293"/>
      <c r="CM101" s="293"/>
      <c r="CN101" s="293"/>
      <c r="CO101" s="293"/>
      <c r="CP101" s="293"/>
      <c r="CQ101" s="293"/>
      <c r="CR101" s="293"/>
      <c r="CS101" s="293"/>
      <c r="CT101" s="293"/>
      <c r="CU101" s="293"/>
      <c r="CV101" s="293"/>
      <c r="CW101" s="293"/>
      <c r="CX101" s="293"/>
      <c r="CY101" s="293"/>
      <c r="CZ101" s="293"/>
      <c r="DA101" s="293"/>
      <c r="DB101" s="293"/>
      <c r="DC101" s="293"/>
      <c r="DD101" s="293"/>
      <c r="DE101" s="293"/>
      <c r="DF101" s="293"/>
      <c r="DG101" s="293"/>
      <c r="DH101" s="293"/>
      <c r="DI101" s="293"/>
      <c r="DJ101" s="293"/>
      <c r="DK101" s="293"/>
      <c r="DL101" s="293"/>
      <c r="DM101" s="293"/>
      <c r="DN101" s="293"/>
      <c r="DO101" s="293"/>
      <c r="DP101" s="293"/>
      <c r="DQ101" s="293"/>
      <c r="DR101" s="293"/>
      <c r="DS101" s="293"/>
      <c r="DT101" s="293"/>
      <c r="DU101" s="293"/>
      <c r="DV101" s="293"/>
      <c r="DW101" s="293"/>
      <c r="DX101" s="293"/>
      <c r="DY101" s="293"/>
      <c r="DZ101" s="293"/>
      <c r="EA101" s="293"/>
      <c r="EB101" s="293"/>
      <c r="EC101" s="293"/>
      <c r="ED101" s="293"/>
      <c r="EE101" s="293"/>
      <c r="EF101" s="293"/>
      <c r="EG101" s="293"/>
      <c r="EH101" s="293"/>
      <c r="EI101" s="293"/>
      <c r="EJ101" s="293"/>
      <c r="EK101" s="293"/>
      <c r="EL101" s="293"/>
      <c r="EM101" s="293"/>
      <c r="EN101" s="293"/>
      <c r="EO101" s="293"/>
      <c r="EP101" s="293"/>
      <c r="EQ101" s="293"/>
      <c r="ER101" s="293"/>
      <c r="ES101" s="293"/>
      <c r="ET101" s="293"/>
      <c r="EU101" s="293"/>
      <c r="EV101" s="293"/>
      <c r="EW101" s="293"/>
      <c r="EX101" s="293"/>
      <c r="FX101" s="232">
        <v>12.227033899999999</v>
      </c>
      <c r="FY101" s="232">
        <v>0</v>
      </c>
    </row>
    <row r="102" spans="1:181" x14ac:dyDescent="0.2">
      <c r="A102" s="292">
        <v>40026</v>
      </c>
      <c r="B102" s="293"/>
      <c r="C102" s="293"/>
      <c r="D102" s="293">
        <v>17.7909328</v>
      </c>
      <c r="E102" s="293">
        <v>0</v>
      </c>
      <c r="F102" s="293"/>
      <c r="G102" s="293"/>
      <c r="H102" s="293"/>
      <c r="I102" s="293"/>
      <c r="J102" s="293"/>
      <c r="K102" s="293"/>
      <c r="L102" s="293"/>
      <c r="M102" s="293"/>
      <c r="N102" s="293"/>
      <c r="O102" s="293"/>
      <c r="P102" s="293"/>
      <c r="Q102" s="293"/>
      <c r="R102" s="293"/>
      <c r="S102" s="293"/>
      <c r="T102" s="293">
        <v>9.9999999999999995E-8</v>
      </c>
      <c r="U102" s="293">
        <v>0</v>
      </c>
      <c r="V102" s="293"/>
      <c r="W102" s="293"/>
      <c r="X102" s="293"/>
      <c r="Y102" s="293"/>
      <c r="Z102" s="293"/>
      <c r="AA102" s="293"/>
      <c r="AB102" s="293"/>
      <c r="AC102" s="293"/>
      <c r="AD102" s="293"/>
      <c r="AE102" s="293"/>
      <c r="AF102" s="293"/>
      <c r="AG102" s="293"/>
      <c r="AH102" s="293"/>
      <c r="AI102" s="293"/>
      <c r="AJ102" s="293"/>
      <c r="AK102" s="293"/>
      <c r="AL102" s="293"/>
      <c r="AM102" s="293"/>
      <c r="AN102" s="293"/>
      <c r="AO102" s="293"/>
      <c r="AP102" s="293"/>
      <c r="AQ102" s="293"/>
      <c r="AR102" s="293"/>
      <c r="AS102" s="293"/>
      <c r="AT102" s="293"/>
      <c r="AU102" s="293"/>
      <c r="AV102" s="293"/>
      <c r="AW102" s="293"/>
      <c r="AX102" s="293"/>
      <c r="AY102" s="293"/>
      <c r="AZ102" s="293"/>
      <c r="BA102" s="293"/>
      <c r="BB102" s="293"/>
      <c r="BC102" s="293"/>
      <c r="BD102" s="293"/>
      <c r="BE102" s="293"/>
      <c r="BF102" s="293"/>
      <c r="BG102" s="293"/>
      <c r="BH102" s="293"/>
      <c r="BI102" s="293"/>
      <c r="BJ102" s="293"/>
      <c r="BK102" s="293"/>
      <c r="BL102" s="293"/>
      <c r="BM102" s="293"/>
      <c r="BN102" s="293"/>
      <c r="BO102" s="293"/>
      <c r="BP102" s="293"/>
      <c r="BQ102" s="293"/>
      <c r="BR102" s="293">
        <v>17.790932900000001</v>
      </c>
      <c r="BS102" s="293">
        <v>0</v>
      </c>
      <c r="BT102" s="293"/>
      <c r="BU102" s="293"/>
      <c r="BV102" s="293"/>
      <c r="BW102" s="293"/>
      <c r="BX102" s="293"/>
      <c r="BY102" s="293"/>
      <c r="BZ102" s="293"/>
      <c r="CA102" s="293"/>
      <c r="CB102" s="293"/>
      <c r="CC102" s="293"/>
      <c r="CD102" s="293"/>
      <c r="CE102" s="293"/>
      <c r="CF102" s="293"/>
      <c r="CG102" s="293"/>
      <c r="CH102" s="293"/>
      <c r="CI102" s="293"/>
      <c r="CJ102" s="293"/>
      <c r="CK102" s="293"/>
      <c r="CL102" s="293"/>
      <c r="CM102" s="293"/>
      <c r="CN102" s="293"/>
      <c r="CO102" s="293"/>
      <c r="CP102" s="293"/>
      <c r="CQ102" s="293"/>
      <c r="CR102" s="293"/>
      <c r="CS102" s="293"/>
      <c r="CT102" s="293"/>
      <c r="CU102" s="293"/>
      <c r="CV102" s="293"/>
      <c r="CW102" s="293"/>
      <c r="CX102" s="293"/>
      <c r="CY102" s="293"/>
      <c r="CZ102" s="293"/>
      <c r="DA102" s="293"/>
      <c r="DB102" s="293"/>
      <c r="DC102" s="293"/>
      <c r="DD102" s="293"/>
      <c r="DE102" s="293"/>
      <c r="DF102" s="293"/>
      <c r="DG102" s="293"/>
      <c r="DH102" s="293"/>
      <c r="DI102" s="293"/>
      <c r="DJ102" s="293"/>
      <c r="DK102" s="293"/>
      <c r="DL102" s="293"/>
      <c r="DM102" s="293"/>
      <c r="DN102" s="293"/>
      <c r="DO102" s="293"/>
      <c r="DP102" s="293"/>
      <c r="DQ102" s="293"/>
      <c r="DR102" s="293"/>
      <c r="DS102" s="293"/>
      <c r="DT102" s="293"/>
      <c r="DU102" s="293"/>
      <c r="DV102" s="293"/>
      <c r="DW102" s="293"/>
      <c r="DX102" s="293"/>
      <c r="DY102" s="293"/>
      <c r="DZ102" s="293"/>
      <c r="EA102" s="293"/>
      <c r="EB102" s="293"/>
      <c r="EC102" s="293"/>
      <c r="ED102" s="293"/>
      <c r="EE102" s="293"/>
      <c r="EF102" s="293"/>
      <c r="EG102" s="293"/>
      <c r="EH102" s="293"/>
      <c r="EI102" s="293"/>
      <c r="EJ102" s="293"/>
      <c r="EK102" s="293"/>
      <c r="EL102" s="293"/>
      <c r="EM102" s="293"/>
      <c r="EN102" s="293"/>
      <c r="EO102" s="293"/>
      <c r="EP102" s="293"/>
      <c r="EQ102" s="293"/>
      <c r="ER102" s="293"/>
      <c r="ES102" s="293"/>
      <c r="ET102" s="293"/>
      <c r="EU102" s="293"/>
      <c r="EV102" s="293"/>
      <c r="EW102" s="293"/>
      <c r="EX102" s="293"/>
      <c r="FX102" s="232">
        <v>10.374842599999997</v>
      </c>
      <c r="FY102" s="232">
        <v>0</v>
      </c>
    </row>
    <row r="103" spans="1:181" x14ac:dyDescent="0.2">
      <c r="A103" s="292">
        <v>40057</v>
      </c>
      <c r="B103" s="293"/>
      <c r="C103" s="293"/>
      <c r="D103" s="293">
        <v>9.6320267000000008</v>
      </c>
      <c r="E103" s="293">
        <v>0</v>
      </c>
      <c r="F103" s="293"/>
      <c r="G103" s="293"/>
      <c r="H103" s="293"/>
      <c r="I103" s="293"/>
      <c r="J103" s="293"/>
      <c r="K103" s="293"/>
      <c r="L103" s="293"/>
      <c r="M103" s="293"/>
      <c r="N103" s="293"/>
      <c r="O103" s="293"/>
      <c r="P103" s="293"/>
      <c r="Q103" s="293"/>
      <c r="R103" s="293"/>
      <c r="S103" s="293"/>
      <c r="T103" s="293">
        <v>-8.2416E-3</v>
      </c>
      <c r="U103" s="293">
        <v>0</v>
      </c>
      <c r="V103" s="293"/>
      <c r="W103" s="293"/>
      <c r="X103" s="293"/>
      <c r="Y103" s="293"/>
      <c r="Z103" s="293"/>
      <c r="AA103" s="293"/>
      <c r="AB103" s="293"/>
      <c r="AC103" s="293"/>
      <c r="AD103" s="293"/>
      <c r="AE103" s="293"/>
      <c r="AF103" s="293"/>
      <c r="AG103" s="293"/>
      <c r="AH103" s="293"/>
      <c r="AI103" s="293"/>
      <c r="AJ103" s="293"/>
      <c r="AK103" s="293"/>
      <c r="AL103" s="293"/>
      <c r="AM103" s="293"/>
      <c r="AN103" s="293"/>
      <c r="AO103" s="293"/>
      <c r="AP103" s="293"/>
      <c r="AQ103" s="293"/>
      <c r="AR103" s="293"/>
      <c r="AS103" s="293"/>
      <c r="AT103" s="293"/>
      <c r="AU103" s="293"/>
      <c r="AV103" s="293"/>
      <c r="AW103" s="293"/>
      <c r="AX103" s="293"/>
      <c r="AY103" s="293"/>
      <c r="AZ103" s="293"/>
      <c r="BA103" s="293"/>
      <c r="BB103" s="293"/>
      <c r="BC103" s="293"/>
      <c r="BD103" s="293"/>
      <c r="BE103" s="293"/>
      <c r="BF103" s="293"/>
      <c r="BG103" s="293"/>
      <c r="BH103" s="293"/>
      <c r="BI103" s="293"/>
      <c r="BJ103" s="293"/>
      <c r="BK103" s="293"/>
      <c r="BL103" s="293"/>
      <c r="BM103" s="293"/>
      <c r="BN103" s="293"/>
      <c r="BO103" s="293"/>
      <c r="BP103" s="293"/>
      <c r="BQ103" s="293"/>
      <c r="BR103" s="293">
        <v>9.623785100000001</v>
      </c>
      <c r="BS103" s="293">
        <v>0</v>
      </c>
      <c r="BT103" s="293"/>
      <c r="BU103" s="293"/>
      <c r="BV103" s="293"/>
      <c r="BW103" s="293"/>
      <c r="BX103" s="293"/>
      <c r="BY103" s="293"/>
      <c r="BZ103" s="293"/>
      <c r="CA103" s="293"/>
      <c r="CB103" s="293"/>
      <c r="CC103" s="293"/>
      <c r="CD103" s="293"/>
      <c r="CE103" s="293"/>
      <c r="CF103" s="293"/>
      <c r="CG103" s="293"/>
      <c r="CH103" s="293"/>
      <c r="CI103" s="293"/>
      <c r="CJ103" s="293"/>
      <c r="CK103" s="293"/>
      <c r="CL103" s="293"/>
      <c r="CM103" s="293"/>
      <c r="CN103" s="293"/>
      <c r="CO103" s="293"/>
      <c r="CP103" s="293"/>
      <c r="CQ103" s="293"/>
      <c r="CR103" s="293"/>
      <c r="CS103" s="293"/>
      <c r="CT103" s="293"/>
      <c r="CU103" s="293"/>
      <c r="CV103" s="293"/>
      <c r="CW103" s="293"/>
      <c r="CX103" s="293"/>
      <c r="CY103" s="293"/>
      <c r="CZ103" s="293"/>
      <c r="DA103" s="293"/>
      <c r="DB103" s="293"/>
      <c r="DC103" s="293"/>
      <c r="DD103" s="293"/>
      <c r="DE103" s="293"/>
      <c r="DF103" s="293"/>
      <c r="DG103" s="293"/>
      <c r="DH103" s="293"/>
      <c r="DI103" s="293"/>
      <c r="DJ103" s="293"/>
      <c r="DK103" s="293"/>
      <c r="DL103" s="293"/>
      <c r="DM103" s="293"/>
      <c r="DN103" s="293"/>
      <c r="DO103" s="293"/>
      <c r="DP103" s="293"/>
      <c r="DQ103" s="293"/>
      <c r="DR103" s="293"/>
      <c r="DS103" s="293"/>
      <c r="DT103" s="293"/>
      <c r="DU103" s="293"/>
      <c r="DV103" s="293"/>
      <c r="DW103" s="293"/>
      <c r="DX103" s="293"/>
      <c r="DY103" s="293"/>
      <c r="DZ103" s="293"/>
      <c r="EA103" s="293"/>
      <c r="EB103" s="293"/>
      <c r="EC103" s="293"/>
      <c r="ED103" s="293"/>
      <c r="EE103" s="293"/>
      <c r="EF103" s="293"/>
      <c r="EG103" s="293"/>
      <c r="EH103" s="293"/>
      <c r="EI103" s="293"/>
      <c r="EJ103" s="293"/>
      <c r="EK103" s="293"/>
      <c r="EL103" s="293"/>
      <c r="EM103" s="293"/>
      <c r="EN103" s="293"/>
      <c r="EO103" s="293"/>
      <c r="EP103" s="293"/>
      <c r="EQ103" s="293"/>
      <c r="ER103" s="293"/>
      <c r="ES103" s="293"/>
      <c r="ET103" s="293"/>
      <c r="EU103" s="293"/>
      <c r="EV103" s="293"/>
      <c r="EW103" s="293"/>
      <c r="EX103" s="293"/>
      <c r="FX103" s="232">
        <v>8.5774427000000024</v>
      </c>
      <c r="FY103" s="232">
        <v>0</v>
      </c>
    </row>
    <row r="104" spans="1:181" x14ac:dyDescent="0.2">
      <c r="A104" s="292">
        <v>40087</v>
      </c>
      <c r="B104" s="293"/>
      <c r="C104" s="293"/>
      <c r="D104" s="293">
        <v>10.606242399999999</v>
      </c>
      <c r="E104" s="293">
        <v>0</v>
      </c>
      <c r="F104" s="293"/>
      <c r="G104" s="293"/>
      <c r="H104" s="293"/>
      <c r="I104" s="293"/>
      <c r="J104" s="293"/>
      <c r="K104" s="293"/>
      <c r="L104" s="293"/>
      <c r="M104" s="293"/>
      <c r="N104" s="293"/>
      <c r="O104" s="293"/>
      <c r="P104" s="293"/>
      <c r="Q104" s="293"/>
      <c r="R104" s="293"/>
      <c r="S104" s="293"/>
      <c r="T104" s="293">
        <v>-4.1208E-3</v>
      </c>
      <c r="U104" s="293">
        <v>0</v>
      </c>
      <c r="V104" s="293"/>
      <c r="W104" s="293"/>
      <c r="X104" s="293"/>
      <c r="Y104" s="293"/>
      <c r="Z104" s="293"/>
      <c r="AA104" s="293"/>
      <c r="AB104" s="293"/>
      <c r="AC104" s="293"/>
      <c r="AD104" s="293"/>
      <c r="AE104" s="293"/>
      <c r="AF104" s="293"/>
      <c r="AG104" s="293"/>
      <c r="AH104" s="293"/>
      <c r="AI104" s="293"/>
      <c r="AJ104" s="293"/>
      <c r="AK104" s="293"/>
      <c r="AL104" s="293"/>
      <c r="AM104" s="293"/>
      <c r="AN104" s="293"/>
      <c r="AO104" s="293"/>
      <c r="AP104" s="293"/>
      <c r="AQ104" s="293"/>
      <c r="AR104" s="293"/>
      <c r="AS104" s="293"/>
      <c r="AT104" s="293"/>
      <c r="AU104" s="293"/>
      <c r="AV104" s="293"/>
      <c r="AW104" s="293"/>
      <c r="AX104" s="293"/>
      <c r="AY104" s="293"/>
      <c r="AZ104" s="293"/>
      <c r="BA104" s="293"/>
      <c r="BB104" s="293"/>
      <c r="BC104" s="293"/>
      <c r="BD104" s="293"/>
      <c r="BE104" s="293"/>
      <c r="BF104" s="293"/>
      <c r="BG104" s="293"/>
      <c r="BH104" s="293"/>
      <c r="BI104" s="293"/>
      <c r="BJ104" s="293"/>
      <c r="BK104" s="293"/>
      <c r="BL104" s="293"/>
      <c r="BM104" s="293"/>
      <c r="BN104" s="293"/>
      <c r="BO104" s="293"/>
      <c r="BP104" s="293"/>
      <c r="BQ104" s="293"/>
      <c r="BR104" s="293">
        <v>10.602121599999998</v>
      </c>
      <c r="BS104" s="293">
        <v>0</v>
      </c>
      <c r="BT104" s="293"/>
      <c r="BU104" s="293"/>
      <c r="BV104" s="293"/>
      <c r="BW104" s="293"/>
      <c r="BX104" s="293"/>
      <c r="BY104" s="293"/>
      <c r="BZ104" s="293"/>
      <c r="CA104" s="293"/>
      <c r="CB104" s="293"/>
      <c r="CC104" s="293"/>
      <c r="CD104" s="293"/>
      <c r="CE104" s="293"/>
      <c r="CF104" s="293"/>
      <c r="CG104" s="293"/>
      <c r="CH104" s="293"/>
      <c r="CI104" s="293"/>
      <c r="CJ104" s="293"/>
      <c r="CK104" s="293"/>
      <c r="CL104" s="293"/>
      <c r="CM104" s="293"/>
      <c r="CN104" s="293"/>
      <c r="CO104" s="293"/>
      <c r="CP104" s="293"/>
      <c r="CQ104" s="293"/>
      <c r="CR104" s="293"/>
      <c r="CS104" s="293"/>
      <c r="CT104" s="293"/>
      <c r="CU104" s="293"/>
      <c r="CV104" s="293"/>
      <c r="CW104" s="293"/>
      <c r="CX104" s="293"/>
      <c r="CY104" s="293"/>
      <c r="CZ104" s="293"/>
      <c r="DA104" s="293"/>
      <c r="DB104" s="293"/>
      <c r="DC104" s="293"/>
      <c r="DD104" s="293"/>
      <c r="DE104" s="293"/>
      <c r="DF104" s="293"/>
      <c r="DG104" s="293"/>
      <c r="DH104" s="293"/>
      <c r="DI104" s="293"/>
      <c r="DJ104" s="293"/>
      <c r="DK104" s="293"/>
      <c r="DL104" s="293"/>
      <c r="DM104" s="293"/>
      <c r="DN104" s="293"/>
      <c r="DO104" s="293"/>
      <c r="DP104" s="293"/>
      <c r="DQ104" s="293"/>
      <c r="DR104" s="293"/>
      <c r="DS104" s="293"/>
      <c r="DT104" s="293"/>
      <c r="DU104" s="293"/>
      <c r="DV104" s="293"/>
      <c r="DW104" s="293"/>
      <c r="DX104" s="293"/>
      <c r="DY104" s="293"/>
      <c r="DZ104" s="293"/>
      <c r="EA104" s="293"/>
      <c r="EB104" s="293"/>
      <c r="EC104" s="293"/>
      <c r="ED104" s="293"/>
      <c r="EE104" s="293"/>
      <c r="EF104" s="293"/>
      <c r="EG104" s="293"/>
      <c r="EH104" s="293"/>
      <c r="EI104" s="293"/>
      <c r="EJ104" s="293"/>
      <c r="EK104" s="293"/>
      <c r="EL104" s="293"/>
      <c r="EM104" s="293"/>
      <c r="EN104" s="293"/>
      <c r="EO104" s="293"/>
      <c r="EP104" s="293"/>
      <c r="EQ104" s="293"/>
      <c r="ER104" s="293"/>
      <c r="ES104" s="293"/>
      <c r="ET104" s="293"/>
      <c r="EU104" s="293"/>
      <c r="EV104" s="293"/>
      <c r="EW104" s="293"/>
      <c r="EX104" s="293"/>
      <c r="FX104" s="232">
        <v>4.834068000000002</v>
      </c>
      <c r="FY104" s="232">
        <v>0</v>
      </c>
    </row>
    <row r="105" spans="1:181" x14ac:dyDescent="0.2">
      <c r="A105" s="292">
        <v>40118</v>
      </c>
      <c r="B105" s="293"/>
      <c r="C105" s="293"/>
      <c r="D105" s="293">
        <v>7.4388842000000004</v>
      </c>
      <c r="E105" s="293">
        <v>0</v>
      </c>
      <c r="F105" s="293"/>
      <c r="G105" s="293"/>
      <c r="H105" s="293"/>
      <c r="I105" s="293"/>
      <c r="J105" s="293"/>
      <c r="K105" s="293"/>
      <c r="L105" s="293"/>
      <c r="M105" s="293"/>
      <c r="N105" s="293"/>
      <c r="O105" s="293"/>
      <c r="P105" s="293"/>
      <c r="Q105" s="293"/>
      <c r="R105" s="293"/>
      <c r="S105" s="293"/>
      <c r="T105" s="293">
        <v>0</v>
      </c>
      <c r="U105" s="293">
        <v>0</v>
      </c>
      <c r="V105" s="293"/>
      <c r="W105" s="293"/>
      <c r="X105" s="293"/>
      <c r="Y105" s="293"/>
      <c r="Z105" s="293"/>
      <c r="AA105" s="293"/>
      <c r="AB105" s="293"/>
      <c r="AC105" s="293"/>
      <c r="AD105" s="293"/>
      <c r="AE105" s="293"/>
      <c r="AF105" s="293"/>
      <c r="AG105" s="293"/>
      <c r="AH105" s="293"/>
      <c r="AI105" s="293"/>
      <c r="AJ105" s="293"/>
      <c r="AK105" s="293"/>
      <c r="AL105" s="293"/>
      <c r="AM105" s="293"/>
      <c r="AN105" s="293"/>
      <c r="AO105" s="293"/>
      <c r="AP105" s="293"/>
      <c r="AQ105" s="293"/>
      <c r="AR105" s="293"/>
      <c r="AS105" s="293"/>
      <c r="AT105" s="293"/>
      <c r="AU105" s="293"/>
      <c r="AV105" s="293"/>
      <c r="AW105" s="293"/>
      <c r="AX105" s="293"/>
      <c r="AY105" s="293"/>
      <c r="AZ105" s="293"/>
      <c r="BA105" s="293"/>
      <c r="BB105" s="293"/>
      <c r="BC105" s="293"/>
      <c r="BD105" s="293"/>
      <c r="BE105" s="293"/>
      <c r="BF105" s="293"/>
      <c r="BG105" s="293"/>
      <c r="BH105" s="293"/>
      <c r="BI105" s="293"/>
      <c r="BJ105" s="293"/>
      <c r="BK105" s="293"/>
      <c r="BL105" s="293"/>
      <c r="BM105" s="293"/>
      <c r="BN105" s="293"/>
      <c r="BO105" s="293"/>
      <c r="BP105" s="293"/>
      <c r="BQ105" s="293"/>
      <c r="BR105" s="293">
        <v>7.4388842000000004</v>
      </c>
      <c r="BS105" s="293">
        <v>0</v>
      </c>
      <c r="BT105" s="293"/>
      <c r="BU105" s="293"/>
      <c r="BV105" s="293"/>
      <c r="BW105" s="293"/>
      <c r="BX105" s="293"/>
      <c r="BY105" s="293"/>
      <c r="BZ105" s="293"/>
      <c r="CA105" s="293"/>
      <c r="CB105" s="293"/>
      <c r="CC105" s="293"/>
      <c r="CD105" s="293"/>
      <c r="CE105" s="293"/>
      <c r="CF105" s="293"/>
      <c r="CG105" s="293"/>
      <c r="CH105" s="293"/>
      <c r="CI105" s="293"/>
      <c r="CJ105" s="293"/>
      <c r="CK105" s="293"/>
      <c r="CL105" s="293"/>
      <c r="CM105" s="293"/>
      <c r="CN105" s="293"/>
      <c r="CO105" s="293"/>
      <c r="CP105" s="293"/>
      <c r="CQ105" s="293"/>
      <c r="CR105" s="293"/>
      <c r="CS105" s="293"/>
      <c r="CT105" s="293"/>
      <c r="CU105" s="293"/>
      <c r="CV105" s="293"/>
      <c r="CW105" s="293"/>
      <c r="CX105" s="293"/>
      <c r="CY105" s="293"/>
      <c r="CZ105" s="293"/>
      <c r="DA105" s="293"/>
      <c r="DB105" s="293"/>
      <c r="DC105" s="293"/>
      <c r="DD105" s="293"/>
      <c r="DE105" s="293"/>
      <c r="DF105" s="293"/>
      <c r="DG105" s="293"/>
      <c r="DH105" s="293"/>
      <c r="DI105" s="293"/>
      <c r="DJ105" s="293"/>
      <c r="DK105" s="293"/>
      <c r="DL105" s="293"/>
      <c r="DM105" s="293"/>
      <c r="DN105" s="293"/>
      <c r="DO105" s="293"/>
      <c r="DP105" s="293"/>
      <c r="DQ105" s="293"/>
      <c r="DR105" s="293"/>
      <c r="DS105" s="293"/>
      <c r="DT105" s="293"/>
      <c r="DU105" s="293"/>
      <c r="DV105" s="293"/>
      <c r="DW105" s="293"/>
      <c r="DX105" s="293"/>
      <c r="DY105" s="293"/>
      <c r="DZ105" s="293"/>
      <c r="EA105" s="293"/>
      <c r="EB105" s="293"/>
      <c r="EC105" s="293"/>
      <c r="ED105" s="293"/>
      <c r="EE105" s="293"/>
      <c r="EF105" s="293"/>
      <c r="EG105" s="293"/>
      <c r="EH105" s="293"/>
      <c r="EI105" s="293"/>
      <c r="EJ105" s="293"/>
      <c r="EK105" s="293"/>
      <c r="EL105" s="293"/>
      <c r="EM105" s="293"/>
      <c r="EN105" s="293"/>
      <c r="EO105" s="293"/>
      <c r="EP105" s="293"/>
      <c r="EQ105" s="293"/>
      <c r="ER105" s="293"/>
      <c r="ES105" s="293"/>
      <c r="ET105" s="293"/>
      <c r="EU105" s="293"/>
      <c r="EV105" s="293"/>
      <c r="EW105" s="293"/>
      <c r="EX105" s="293"/>
      <c r="FX105" s="232">
        <v>2.8676024000000027</v>
      </c>
      <c r="FY105" s="232">
        <v>0</v>
      </c>
    </row>
    <row r="106" spans="1:181" x14ac:dyDescent="0.2">
      <c r="A106" s="292">
        <v>40148</v>
      </c>
      <c r="B106" s="293"/>
      <c r="C106" s="293"/>
      <c r="D106" s="293">
        <v>4.4954789999999996</v>
      </c>
      <c r="E106" s="293">
        <v>0</v>
      </c>
      <c r="F106" s="293"/>
      <c r="G106" s="293"/>
      <c r="H106" s="293"/>
      <c r="I106" s="293"/>
      <c r="J106" s="293"/>
      <c r="K106" s="293"/>
      <c r="L106" s="293"/>
      <c r="M106" s="293"/>
      <c r="N106" s="293"/>
      <c r="O106" s="293"/>
      <c r="P106" s="293"/>
      <c r="Q106" s="293"/>
      <c r="R106" s="293"/>
      <c r="S106" s="293"/>
      <c r="T106" s="293"/>
      <c r="U106" s="293"/>
      <c r="V106" s="293"/>
      <c r="W106" s="293"/>
      <c r="X106" s="293"/>
      <c r="Y106" s="293"/>
      <c r="Z106" s="293"/>
      <c r="AA106" s="293"/>
      <c r="AB106" s="293"/>
      <c r="AC106" s="293"/>
      <c r="AD106" s="293"/>
      <c r="AE106" s="293"/>
      <c r="AF106" s="293"/>
      <c r="AG106" s="293"/>
      <c r="AH106" s="293"/>
      <c r="AI106" s="293"/>
      <c r="AJ106" s="293"/>
      <c r="AK106" s="293"/>
      <c r="AL106" s="293"/>
      <c r="AM106" s="293"/>
      <c r="AN106" s="293"/>
      <c r="AO106" s="293"/>
      <c r="AP106" s="293"/>
      <c r="AQ106" s="293"/>
      <c r="AR106" s="293"/>
      <c r="AS106" s="293"/>
      <c r="AT106" s="293"/>
      <c r="AU106" s="293"/>
      <c r="AV106" s="293"/>
      <c r="AW106" s="293"/>
      <c r="AX106" s="293"/>
      <c r="AY106" s="293"/>
      <c r="AZ106" s="293"/>
      <c r="BA106" s="293"/>
      <c r="BB106" s="293"/>
      <c r="BC106" s="293"/>
      <c r="BD106" s="293"/>
      <c r="BE106" s="293"/>
      <c r="BF106" s="293"/>
      <c r="BG106" s="293"/>
      <c r="BH106" s="293"/>
      <c r="BI106" s="293"/>
      <c r="BJ106" s="293"/>
      <c r="BK106" s="293"/>
      <c r="BL106" s="293"/>
      <c r="BM106" s="293"/>
      <c r="BN106" s="293"/>
      <c r="BO106" s="293"/>
      <c r="BP106" s="293"/>
      <c r="BQ106" s="293"/>
      <c r="BR106" s="293">
        <v>4.4954789999999996</v>
      </c>
      <c r="BS106" s="293">
        <v>0</v>
      </c>
      <c r="BT106" s="293"/>
      <c r="BU106" s="293"/>
      <c r="BV106" s="293"/>
      <c r="BW106" s="293"/>
      <c r="BX106" s="293"/>
      <c r="BY106" s="293"/>
      <c r="BZ106" s="293"/>
      <c r="CA106" s="293"/>
      <c r="CB106" s="293"/>
      <c r="CC106" s="293"/>
      <c r="CD106" s="293"/>
      <c r="CE106" s="293"/>
      <c r="CF106" s="293"/>
      <c r="CG106" s="293"/>
      <c r="CH106" s="293"/>
      <c r="CI106" s="293"/>
      <c r="CJ106" s="293"/>
      <c r="CK106" s="293"/>
      <c r="CL106" s="293"/>
      <c r="CM106" s="293"/>
      <c r="CN106" s="293"/>
      <c r="CO106" s="293"/>
      <c r="CP106" s="293"/>
      <c r="CQ106" s="293"/>
      <c r="CR106" s="293"/>
      <c r="CS106" s="293"/>
      <c r="CT106" s="293"/>
      <c r="CU106" s="293"/>
      <c r="CV106" s="293"/>
      <c r="CW106" s="293"/>
      <c r="CX106" s="293"/>
      <c r="CY106" s="293"/>
      <c r="CZ106" s="293"/>
      <c r="DA106" s="293"/>
      <c r="DB106" s="293"/>
      <c r="DC106" s="293"/>
      <c r="DD106" s="293"/>
      <c r="DE106" s="293"/>
      <c r="DF106" s="293"/>
      <c r="DG106" s="293"/>
      <c r="DH106" s="293"/>
      <c r="DI106" s="293"/>
      <c r="DJ106" s="293"/>
      <c r="DK106" s="293"/>
      <c r="DL106" s="293"/>
      <c r="DM106" s="293"/>
      <c r="DN106" s="293"/>
      <c r="DO106" s="293"/>
      <c r="DP106" s="293"/>
      <c r="DQ106" s="293"/>
      <c r="DR106" s="293"/>
      <c r="DS106" s="293"/>
      <c r="DT106" s="293"/>
      <c r="DU106" s="293"/>
      <c r="DV106" s="293"/>
      <c r="DW106" s="293"/>
      <c r="DX106" s="293"/>
      <c r="DY106" s="293"/>
      <c r="DZ106" s="293"/>
      <c r="EA106" s="293"/>
      <c r="EB106" s="293"/>
      <c r="EC106" s="293"/>
      <c r="ED106" s="293"/>
      <c r="EE106" s="293"/>
      <c r="EF106" s="293"/>
      <c r="EG106" s="293"/>
      <c r="EH106" s="293"/>
      <c r="EI106" s="293"/>
      <c r="EJ106" s="293"/>
      <c r="EK106" s="293"/>
      <c r="EL106" s="293"/>
      <c r="EM106" s="293"/>
      <c r="EN106" s="293"/>
      <c r="EO106" s="293"/>
      <c r="EP106" s="293"/>
      <c r="EQ106" s="293"/>
      <c r="ER106" s="293"/>
      <c r="ES106" s="293"/>
      <c r="ET106" s="293"/>
      <c r="EU106" s="293"/>
      <c r="EV106" s="293"/>
      <c r="EW106" s="293"/>
      <c r="EX106" s="293"/>
      <c r="FX106" s="232">
        <v>-6.1951635999999972</v>
      </c>
      <c r="FY106" s="232">
        <v>0</v>
      </c>
    </row>
    <row r="107" spans="1:181" x14ac:dyDescent="0.2">
      <c r="A107" s="292">
        <v>40179</v>
      </c>
      <c r="B107" s="293"/>
      <c r="C107" s="293"/>
      <c r="D107" s="293">
        <v>3.8504965000000002</v>
      </c>
      <c r="E107" s="293">
        <v>0</v>
      </c>
      <c r="F107" s="293"/>
      <c r="G107" s="293"/>
      <c r="H107" s="293"/>
      <c r="I107" s="293"/>
      <c r="J107" s="293"/>
      <c r="K107" s="293"/>
      <c r="L107" s="293"/>
      <c r="M107" s="293"/>
      <c r="N107" s="293"/>
      <c r="O107" s="293"/>
      <c r="P107" s="293"/>
      <c r="Q107" s="293"/>
      <c r="R107" s="293"/>
      <c r="S107" s="293"/>
      <c r="T107" s="293"/>
      <c r="U107" s="293"/>
      <c r="V107" s="293"/>
      <c r="W107" s="293"/>
      <c r="X107" s="293"/>
      <c r="Y107" s="293"/>
      <c r="Z107" s="293"/>
      <c r="AA107" s="293"/>
      <c r="AB107" s="293"/>
      <c r="AC107" s="293"/>
      <c r="AD107" s="293"/>
      <c r="AE107" s="293"/>
      <c r="AF107" s="293"/>
      <c r="AG107" s="293"/>
      <c r="AH107" s="293"/>
      <c r="AI107" s="293"/>
      <c r="AJ107" s="293"/>
      <c r="AK107" s="293"/>
      <c r="AL107" s="293"/>
      <c r="AM107" s="293"/>
      <c r="AN107" s="293"/>
      <c r="AO107" s="293"/>
      <c r="AP107" s="293"/>
      <c r="AQ107" s="293"/>
      <c r="AR107" s="293"/>
      <c r="AS107" s="293"/>
      <c r="AT107" s="293"/>
      <c r="AU107" s="293"/>
      <c r="AV107" s="293"/>
      <c r="AW107" s="293"/>
      <c r="AX107" s="293"/>
      <c r="AY107" s="293"/>
      <c r="AZ107" s="293"/>
      <c r="BA107" s="293"/>
      <c r="BB107" s="293"/>
      <c r="BC107" s="293"/>
      <c r="BD107" s="293"/>
      <c r="BE107" s="293"/>
      <c r="BF107" s="293"/>
      <c r="BG107" s="293"/>
      <c r="BH107" s="293"/>
      <c r="BI107" s="293"/>
      <c r="BJ107" s="293"/>
      <c r="BK107" s="293"/>
      <c r="BL107" s="293"/>
      <c r="BM107" s="293"/>
      <c r="BN107" s="293"/>
      <c r="BO107" s="293"/>
      <c r="BP107" s="293"/>
      <c r="BQ107" s="293"/>
      <c r="BR107" s="293">
        <v>3.8504965000000002</v>
      </c>
      <c r="BS107" s="293">
        <v>0</v>
      </c>
      <c r="BT107" s="293"/>
      <c r="BU107" s="293"/>
      <c r="BV107" s="293"/>
      <c r="BW107" s="293"/>
      <c r="BX107" s="293"/>
      <c r="BY107" s="293"/>
      <c r="BZ107" s="293"/>
      <c r="CA107" s="293"/>
      <c r="CB107" s="293"/>
      <c r="CC107" s="293"/>
      <c r="CD107" s="293"/>
      <c r="CE107" s="293"/>
      <c r="CF107" s="293"/>
      <c r="CG107" s="293"/>
      <c r="CH107" s="293"/>
      <c r="CI107" s="293"/>
      <c r="CJ107" s="293"/>
      <c r="CK107" s="293"/>
      <c r="CL107" s="293"/>
      <c r="CM107" s="293"/>
      <c r="CN107" s="293"/>
      <c r="CO107" s="293"/>
      <c r="CP107" s="293"/>
      <c r="CQ107" s="293"/>
      <c r="CR107" s="293"/>
      <c r="CS107" s="293"/>
      <c r="CT107" s="293"/>
      <c r="CU107" s="293"/>
      <c r="CV107" s="293"/>
      <c r="CW107" s="293"/>
      <c r="CX107" s="293"/>
      <c r="CY107" s="293"/>
      <c r="CZ107" s="293"/>
      <c r="DA107" s="293"/>
      <c r="DB107" s="293"/>
      <c r="DC107" s="293"/>
      <c r="DD107" s="293"/>
      <c r="DE107" s="293"/>
      <c r="DF107" s="293"/>
      <c r="DG107" s="293"/>
      <c r="DH107" s="293"/>
      <c r="DI107" s="293"/>
      <c r="DJ107" s="293"/>
      <c r="DK107" s="293"/>
      <c r="DL107" s="293"/>
      <c r="DM107" s="293"/>
      <c r="DN107" s="293"/>
      <c r="DO107" s="293"/>
      <c r="DP107" s="293"/>
      <c r="DQ107" s="293"/>
      <c r="DR107" s="293"/>
      <c r="DS107" s="293"/>
      <c r="DT107" s="293"/>
      <c r="DU107" s="293"/>
      <c r="DV107" s="293"/>
      <c r="DW107" s="293"/>
      <c r="DX107" s="293"/>
      <c r="DY107" s="293"/>
      <c r="DZ107" s="293"/>
      <c r="EA107" s="293"/>
      <c r="EB107" s="293"/>
      <c r="EC107" s="293"/>
      <c r="ED107" s="293"/>
      <c r="EE107" s="293"/>
      <c r="EF107" s="293"/>
      <c r="EG107" s="293"/>
      <c r="EH107" s="293"/>
      <c r="EI107" s="293"/>
      <c r="EJ107" s="293"/>
      <c r="EK107" s="293"/>
      <c r="EL107" s="293"/>
      <c r="EM107" s="293"/>
      <c r="EN107" s="293"/>
      <c r="EO107" s="293"/>
      <c r="EP107" s="293"/>
      <c r="EQ107" s="293"/>
      <c r="ER107" s="293"/>
      <c r="ES107" s="293"/>
      <c r="ET107" s="293"/>
      <c r="EU107" s="293"/>
      <c r="EV107" s="293"/>
      <c r="EW107" s="293"/>
      <c r="EX107" s="293"/>
      <c r="FX107" s="232">
        <v>-2.9348271999999973</v>
      </c>
      <c r="FY107" s="232">
        <v>0</v>
      </c>
    </row>
    <row r="108" spans="1:181" x14ac:dyDescent="0.2">
      <c r="A108" s="292">
        <v>40210</v>
      </c>
      <c r="B108" s="293"/>
      <c r="C108" s="293"/>
      <c r="D108" s="293">
        <v>-2.4890401999999998</v>
      </c>
      <c r="E108" s="293">
        <v>0</v>
      </c>
      <c r="F108" s="293"/>
      <c r="G108" s="293"/>
      <c r="H108" s="293"/>
      <c r="I108" s="293"/>
      <c r="J108" s="293"/>
      <c r="K108" s="293"/>
      <c r="L108" s="293"/>
      <c r="M108" s="293"/>
      <c r="N108" s="293"/>
      <c r="O108" s="293"/>
      <c r="P108" s="293"/>
      <c r="Q108" s="293"/>
      <c r="R108" s="293"/>
      <c r="S108" s="293"/>
      <c r="T108" s="293"/>
      <c r="U108" s="293"/>
      <c r="V108" s="293"/>
      <c r="W108" s="293"/>
      <c r="X108" s="293"/>
      <c r="Y108" s="293"/>
      <c r="Z108" s="293"/>
      <c r="AA108" s="293"/>
      <c r="AB108" s="293"/>
      <c r="AC108" s="293"/>
      <c r="AD108" s="293"/>
      <c r="AE108" s="293"/>
      <c r="AF108" s="293"/>
      <c r="AG108" s="293"/>
      <c r="AH108" s="293"/>
      <c r="AI108" s="293"/>
      <c r="AJ108" s="293"/>
      <c r="AK108" s="293"/>
      <c r="AL108" s="293"/>
      <c r="AM108" s="293"/>
      <c r="AN108" s="293"/>
      <c r="AO108" s="293"/>
      <c r="AP108" s="293"/>
      <c r="AQ108" s="293"/>
      <c r="AR108" s="293"/>
      <c r="AS108" s="293"/>
      <c r="AT108" s="293"/>
      <c r="AU108" s="293"/>
      <c r="AV108" s="293"/>
      <c r="AW108" s="293"/>
      <c r="AX108" s="293"/>
      <c r="AY108" s="293"/>
      <c r="AZ108" s="293"/>
      <c r="BA108" s="293"/>
      <c r="BB108" s="293"/>
      <c r="BC108" s="293"/>
      <c r="BD108" s="293"/>
      <c r="BE108" s="293"/>
      <c r="BF108" s="293"/>
      <c r="BG108" s="293"/>
      <c r="BH108" s="293"/>
      <c r="BI108" s="293"/>
      <c r="BJ108" s="293"/>
      <c r="BK108" s="293"/>
      <c r="BL108" s="293"/>
      <c r="BM108" s="293"/>
      <c r="BN108" s="293"/>
      <c r="BO108" s="293"/>
      <c r="BP108" s="293"/>
      <c r="BQ108" s="293"/>
      <c r="BR108" s="293">
        <v>-2.4890401999999998</v>
      </c>
      <c r="BS108" s="293">
        <v>0</v>
      </c>
      <c r="BT108" s="293"/>
      <c r="BU108" s="293"/>
      <c r="BV108" s="293"/>
      <c r="BW108" s="293"/>
      <c r="BX108" s="293"/>
      <c r="BY108" s="293"/>
      <c r="BZ108" s="293"/>
      <c r="CA108" s="293"/>
      <c r="CB108" s="293"/>
      <c r="CC108" s="293"/>
      <c r="CD108" s="293"/>
      <c r="CE108" s="293"/>
      <c r="CF108" s="293"/>
      <c r="CG108" s="293"/>
      <c r="CH108" s="293"/>
      <c r="CI108" s="293"/>
      <c r="CJ108" s="293"/>
      <c r="CK108" s="293"/>
      <c r="CL108" s="293"/>
      <c r="CM108" s="293"/>
      <c r="CN108" s="293"/>
      <c r="CO108" s="293"/>
      <c r="CP108" s="293"/>
      <c r="CQ108" s="293"/>
      <c r="CR108" s="293"/>
      <c r="CS108" s="293"/>
      <c r="CT108" s="293"/>
      <c r="CU108" s="293"/>
      <c r="CV108" s="293"/>
      <c r="CW108" s="293"/>
      <c r="CX108" s="293"/>
      <c r="CY108" s="293"/>
      <c r="CZ108" s="293"/>
      <c r="DA108" s="293"/>
      <c r="DB108" s="293"/>
      <c r="DC108" s="293"/>
      <c r="DD108" s="293"/>
      <c r="DE108" s="293"/>
      <c r="DF108" s="293"/>
      <c r="DG108" s="293"/>
      <c r="DH108" s="293"/>
      <c r="DI108" s="293"/>
      <c r="DJ108" s="293"/>
      <c r="DK108" s="293"/>
      <c r="DL108" s="293"/>
      <c r="DM108" s="293"/>
      <c r="DN108" s="293"/>
      <c r="DO108" s="293"/>
      <c r="DP108" s="293"/>
      <c r="DQ108" s="293"/>
      <c r="DR108" s="293"/>
      <c r="DS108" s="293"/>
      <c r="DT108" s="293"/>
      <c r="DU108" s="293"/>
      <c r="DV108" s="293"/>
      <c r="DW108" s="293"/>
      <c r="DX108" s="293"/>
      <c r="DY108" s="293"/>
      <c r="DZ108" s="293"/>
      <c r="EA108" s="293"/>
      <c r="EB108" s="293"/>
      <c r="EC108" s="293"/>
      <c r="ED108" s="293"/>
      <c r="EE108" s="293"/>
      <c r="EF108" s="293"/>
      <c r="EG108" s="293"/>
      <c r="EH108" s="293"/>
      <c r="EI108" s="293"/>
      <c r="EJ108" s="293"/>
      <c r="EK108" s="293"/>
      <c r="EL108" s="293"/>
      <c r="EM108" s="293"/>
      <c r="EN108" s="293"/>
      <c r="EO108" s="293"/>
      <c r="EP108" s="293"/>
      <c r="EQ108" s="293"/>
      <c r="ER108" s="293"/>
      <c r="ES108" s="293"/>
      <c r="ET108" s="293"/>
      <c r="EU108" s="293"/>
      <c r="EV108" s="293"/>
      <c r="EW108" s="293"/>
      <c r="EX108" s="293"/>
      <c r="FX108" s="232">
        <v>-1.0557616999999979</v>
      </c>
      <c r="FY108" s="232">
        <v>0</v>
      </c>
    </row>
    <row r="109" spans="1:181" x14ac:dyDescent="0.2">
      <c r="A109" s="292">
        <v>40238</v>
      </c>
      <c r="B109" s="293"/>
      <c r="C109" s="293"/>
      <c r="D109" s="293">
        <v>-7.3194824000000001</v>
      </c>
      <c r="E109" s="293">
        <v>0</v>
      </c>
      <c r="F109" s="293"/>
      <c r="G109" s="293"/>
      <c r="H109" s="293"/>
      <c r="I109" s="293"/>
      <c r="J109" s="293"/>
      <c r="K109" s="293"/>
      <c r="L109" s="293"/>
      <c r="M109" s="293"/>
      <c r="N109" s="293"/>
      <c r="O109" s="293"/>
      <c r="P109" s="293"/>
      <c r="Q109" s="293"/>
      <c r="R109" s="293"/>
      <c r="S109" s="293"/>
      <c r="T109" s="293"/>
      <c r="U109" s="293"/>
      <c r="V109" s="293"/>
      <c r="W109" s="293"/>
      <c r="X109" s="293"/>
      <c r="Y109" s="293"/>
      <c r="Z109" s="293"/>
      <c r="AA109" s="293"/>
      <c r="AB109" s="293"/>
      <c r="AC109" s="293"/>
      <c r="AD109" s="293"/>
      <c r="AE109" s="293"/>
      <c r="AF109" s="293"/>
      <c r="AG109" s="293"/>
      <c r="AH109" s="293"/>
      <c r="AI109" s="293"/>
      <c r="AJ109" s="293"/>
      <c r="AK109" s="293"/>
      <c r="AL109" s="293"/>
      <c r="AM109" s="293"/>
      <c r="AN109" s="293"/>
      <c r="AO109" s="293"/>
      <c r="AP109" s="293"/>
      <c r="AQ109" s="293"/>
      <c r="AR109" s="293"/>
      <c r="AS109" s="293"/>
      <c r="AT109" s="293"/>
      <c r="AU109" s="293"/>
      <c r="AV109" s="293"/>
      <c r="AW109" s="293"/>
      <c r="AX109" s="293"/>
      <c r="AY109" s="293"/>
      <c r="AZ109" s="293"/>
      <c r="BA109" s="293"/>
      <c r="BB109" s="293"/>
      <c r="BC109" s="293"/>
      <c r="BD109" s="293"/>
      <c r="BE109" s="293"/>
      <c r="BF109" s="293"/>
      <c r="BG109" s="293"/>
      <c r="BH109" s="293"/>
      <c r="BI109" s="293"/>
      <c r="BJ109" s="293"/>
      <c r="BK109" s="293"/>
      <c r="BL109" s="293"/>
      <c r="BM109" s="293"/>
      <c r="BN109" s="293"/>
      <c r="BO109" s="293"/>
      <c r="BP109" s="293"/>
      <c r="BQ109" s="293"/>
      <c r="BR109" s="293">
        <v>-7.3194824000000001</v>
      </c>
      <c r="BS109" s="293">
        <v>0</v>
      </c>
      <c r="BT109" s="293"/>
      <c r="BU109" s="293"/>
      <c r="BV109" s="293"/>
      <c r="BW109" s="293"/>
      <c r="BX109" s="293"/>
      <c r="BY109" s="293"/>
      <c r="BZ109" s="293"/>
      <c r="CA109" s="293"/>
      <c r="CB109" s="293"/>
      <c r="CC109" s="293"/>
      <c r="CD109" s="293"/>
      <c r="CE109" s="293"/>
      <c r="CF109" s="293"/>
      <c r="CG109" s="293"/>
      <c r="CH109" s="293"/>
      <c r="CI109" s="293"/>
      <c r="CJ109" s="293"/>
      <c r="CK109" s="293"/>
      <c r="CL109" s="293"/>
      <c r="CM109" s="293"/>
      <c r="CN109" s="293"/>
      <c r="CO109" s="293"/>
      <c r="CP109" s="293"/>
      <c r="CQ109" s="293"/>
      <c r="CR109" s="293"/>
      <c r="CS109" s="293"/>
      <c r="CT109" s="293"/>
      <c r="CU109" s="293"/>
      <c r="CV109" s="293"/>
      <c r="CW109" s="293"/>
      <c r="CX109" s="293"/>
      <c r="CY109" s="293"/>
      <c r="CZ109" s="293"/>
      <c r="DA109" s="293"/>
      <c r="DB109" s="293"/>
      <c r="DC109" s="293"/>
      <c r="DD109" s="293"/>
      <c r="DE109" s="293"/>
      <c r="DF109" s="293"/>
      <c r="DG109" s="293"/>
      <c r="DH109" s="293"/>
      <c r="DI109" s="293"/>
      <c r="DJ109" s="293"/>
      <c r="DK109" s="293"/>
      <c r="DL109" s="293"/>
      <c r="DM109" s="293"/>
      <c r="DN109" s="293"/>
      <c r="DO109" s="293"/>
      <c r="DP109" s="293"/>
      <c r="DQ109" s="293"/>
      <c r="DR109" s="293"/>
      <c r="DS109" s="293"/>
      <c r="DT109" s="293"/>
      <c r="DU109" s="293"/>
      <c r="DV109" s="293"/>
      <c r="DW109" s="293"/>
      <c r="DX109" s="293"/>
      <c r="DY109" s="293"/>
      <c r="DZ109" s="293"/>
      <c r="EA109" s="293"/>
      <c r="EB109" s="293"/>
      <c r="EC109" s="293"/>
      <c r="ED109" s="293"/>
      <c r="EE109" s="293"/>
      <c r="EF109" s="293"/>
      <c r="EG109" s="293"/>
      <c r="EH109" s="293"/>
      <c r="EI109" s="293"/>
      <c r="EJ109" s="293"/>
      <c r="EK109" s="293"/>
      <c r="EL109" s="293"/>
      <c r="EM109" s="293"/>
      <c r="EN109" s="293"/>
      <c r="EO109" s="293"/>
      <c r="EP109" s="293"/>
      <c r="EQ109" s="293"/>
      <c r="ER109" s="293"/>
      <c r="ES109" s="293"/>
      <c r="ET109" s="293"/>
      <c r="EU109" s="293"/>
      <c r="EV109" s="293"/>
      <c r="EW109" s="293"/>
      <c r="EX109" s="293"/>
      <c r="FX109" s="232">
        <v>0.99751529999999633</v>
      </c>
      <c r="FY109" s="232">
        <v>0</v>
      </c>
    </row>
    <row r="110" spans="1:181" x14ac:dyDescent="0.2">
      <c r="A110" s="292">
        <v>40269</v>
      </c>
      <c r="B110" s="293"/>
      <c r="C110" s="293"/>
      <c r="D110" s="293">
        <v>-5.2217811999999997</v>
      </c>
      <c r="E110" s="293">
        <v>0</v>
      </c>
      <c r="F110" s="293"/>
      <c r="G110" s="293"/>
      <c r="H110" s="293"/>
      <c r="I110" s="293"/>
      <c r="J110" s="293"/>
      <c r="K110" s="293"/>
      <c r="L110" s="293"/>
      <c r="M110" s="293"/>
      <c r="N110" s="293"/>
      <c r="O110" s="293"/>
      <c r="P110" s="293"/>
      <c r="Q110" s="293"/>
      <c r="R110" s="293"/>
      <c r="S110" s="293"/>
      <c r="T110" s="293"/>
      <c r="U110" s="293"/>
      <c r="V110" s="293"/>
      <c r="W110" s="293"/>
      <c r="X110" s="293"/>
      <c r="Y110" s="293"/>
      <c r="Z110" s="293"/>
      <c r="AA110" s="293"/>
      <c r="AB110" s="293"/>
      <c r="AC110" s="293"/>
      <c r="AD110" s="293"/>
      <c r="AE110" s="293"/>
      <c r="AF110" s="293"/>
      <c r="AG110" s="293"/>
      <c r="AH110" s="293"/>
      <c r="AI110" s="293"/>
      <c r="AJ110" s="293"/>
      <c r="AK110" s="293"/>
      <c r="AL110" s="293"/>
      <c r="AM110" s="293"/>
      <c r="AN110" s="293"/>
      <c r="AO110" s="293"/>
      <c r="AP110" s="293"/>
      <c r="AQ110" s="293"/>
      <c r="AR110" s="293"/>
      <c r="AS110" s="293"/>
      <c r="AT110" s="293"/>
      <c r="AU110" s="293"/>
      <c r="AV110" s="293"/>
      <c r="AW110" s="293"/>
      <c r="AX110" s="293"/>
      <c r="AY110" s="293"/>
      <c r="AZ110" s="293"/>
      <c r="BA110" s="293"/>
      <c r="BB110" s="293"/>
      <c r="BC110" s="293"/>
      <c r="BD110" s="293"/>
      <c r="BE110" s="293"/>
      <c r="BF110" s="293"/>
      <c r="BG110" s="293"/>
      <c r="BH110" s="293"/>
      <c r="BI110" s="293"/>
      <c r="BJ110" s="293"/>
      <c r="BK110" s="293"/>
      <c r="BL110" s="293"/>
      <c r="BM110" s="293"/>
      <c r="BN110" s="293"/>
      <c r="BO110" s="293"/>
      <c r="BP110" s="293"/>
      <c r="BQ110" s="293"/>
      <c r="BR110" s="293">
        <v>-5.2217811999999997</v>
      </c>
      <c r="BS110" s="293">
        <v>0</v>
      </c>
      <c r="BT110" s="293"/>
      <c r="BU110" s="293"/>
      <c r="BV110" s="293"/>
      <c r="BW110" s="293"/>
      <c r="BX110" s="293"/>
      <c r="BY110" s="293"/>
      <c r="BZ110" s="293"/>
      <c r="CA110" s="293"/>
      <c r="CB110" s="293"/>
      <c r="CC110" s="293"/>
      <c r="CD110" s="293"/>
      <c r="CE110" s="293"/>
      <c r="CF110" s="293"/>
      <c r="CG110" s="293"/>
      <c r="CH110" s="293"/>
      <c r="CI110" s="293"/>
      <c r="CJ110" s="293"/>
      <c r="CK110" s="293"/>
      <c r="CL110" s="293"/>
      <c r="CM110" s="293"/>
      <c r="CN110" s="293"/>
      <c r="CO110" s="293"/>
      <c r="CP110" s="293"/>
      <c r="CQ110" s="293"/>
      <c r="CR110" s="293"/>
      <c r="CS110" s="293"/>
      <c r="CT110" s="293"/>
      <c r="CU110" s="293"/>
      <c r="CV110" s="293"/>
      <c r="CW110" s="293"/>
      <c r="CX110" s="293"/>
      <c r="CY110" s="293"/>
      <c r="CZ110" s="293"/>
      <c r="DA110" s="293"/>
      <c r="DB110" s="293"/>
      <c r="DC110" s="293"/>
      <c r="DD110" s="293"/>
      <c r="DE110" s="293"/>
      <c r="DF110" s="293"/>
      <c r="DG110" s="293"/>
      <c r="DH110" s="293"/>
      <c r="DI110" s="293"/>
      <c r="DJ110" s="293"/>
      <c r="DK110" s="293"/>
      <c r="DL110" s="293"/>
      <c r="DM110" s="293"/>
      <c r="DN110" s="293"/>
      <c r="DO110" s="293"/>
      <c r="DP110" s="293"/>
      <c r="DQ110" s="293"/>
      <c r="DR110" s="293"/>
      <c r="DS110" s="293"/>
      <c r="DT110" s="293"/>
      <c r="DU110" s="293"/>
      <c r="DV110" s="293"/>
      <c r="DW110" s="293"/>
      <c r="DX110" s="293"/>
      <c r="DY110" s="293"/>
      <c r="DZ110" s="293"/>
      <c r="EA110" s="293"/>
      <c r="EB110" s="293"/>
      <c r="EC110" s="293"/>
      <c r="ED110" s="293"/>
      <c r="EE110" s="293"/>
      <c r="EF110" s="293"/>
      <c r="EG110" s="293"/>
      <c r="EH110" s="293"/>
      <c r="EI110" s="293"/>
      <c r="EJ110" s="293"/>
      <c r="EK110" s="293"/>
      <c r="EL110" s="293"/>
      <c r="EM110" s="293"/>
      <c r="EN110" s="293"/>
      <c r="EO110" s="293"/>
      <c r="EP110" s="293"/>
      <c r="EQ110" s="293"/>
      <c r="ER110" s="293"/>
      <c r="ES110" s="293"/>
      <c r="ET110" s="293"/>
      <c r="EU110" s="293"/>
      <c r="EV110" s="293"/>
      <c r="EW110" s="293"/>
      <c r="EX110" s="293"/>
      <c r="FX110" s="232">
        <v>5.5093970000000034</v>
      </c>
      <c r="FY110" s="232">
        <v>0</v>
      </c>
    </row>
    <row r="111" spans="1:181" x14ac:dyDescent="0.2">
      <c r="A111" s="292">
        <v>40299</v>
      </c>
      <c r="B111" s="293"/>
      <c r="C111" s="293"/>
      <c r="D111" s="293">
        <v>-3.0923493</v>
      </c>
      <c r="E111" s="293">
        <v>0</v>
      </c>
      <c r="F111" s="293"/>
      <c r="G111" s="293"/>
      <c r="H111" s="293"/>
      <c r="I111" s="293"/>
      <c r="J111" s="293"/>
      <c r="K111" s="293"/>
      <c r="L111" s="293"/>
      <c r="M111" s="293"/>
      <c r="N111" s="293"/>
      <c r="O111" s="293"/>
      <c r="P111" s="293"/>
      <c r="Q111" s="293"/>
      <c r="R111" s="293"/>
      <c r="S111" s="293"/>
      <c r="T111" s="293"/>
      <c r="U111" s="293"/>
      <c r="V111" s="293"/>
      <c r="W111" s="293"/>
      <c r="X111" s="293"/>
      <c r="Y111" s="293"/>
      <c r="Z111" s="293"/>
      <c r="AA111" s="293"/>
      <c r="AB111" s="293"/>
      <c r="AC111" s="293"/>
      <c r="AD111" s="293"/>
      <c r="AE111" s="293"/>
      <c r="AF111" s="293"/>
      <c r="AG111" s="293"/>
      <c r="AH111" s="293"/>
      <c r="AI111" s="293"/>
      <c r="AJ111" s="293"/>
      <c r="AK111" s="293"/>
      <c r="AL111" s="293"/>
      <c r="AM111" s="293"/>
      <c r="AN111" s="293"/>
      <c r="AO111" s="293"/>
      <c r="AP111" s="293"/>
      <c r="AQ111" s="293"/>
      <c r="AR111" s="293"/>
      <c r="AS111" s="293"/>
      <c r="AT111" s="293"/>
      <c r="AU111" s="293"/>
      <c r="AV111" s="293"/>
      <c r="AW111" s="293"/>
      <c r="AX111" s="293"/>
      <c r="AY111" s="293"/>
      <c r="AZ111" s="293"/>
      <c r="BA111" s="293"/>
      <c r="BB111" s="293"/>
      <c r="BC111" s="293"/>
      <c r="BD111" s="293"/>
      <c r="BE111" s="293"/>
      <c r="BF111" s="293"/>
      <c r="BG111" s="293"/>
      <c r="BH111" s="293"/>
      <c r="BI111" s="293"/>
      <c r="BJ111" s="293"/>
      <c r="BK111" s="293"/>
      <c r="BL111" s="293"/>
      <c r="BM111" s="293"/>
      <c r="BN111" s="293"/>
      <c r="BO111" s="293"/>
      <c r="BP111" s="293"/>
      <c r="BQ111" s="293"/>
      <c r="BR111" s="293">
        <v>-3.0923493</v>
      </c>
      <c r="BS111" s="293">
        <v>0</v>
      </c>
      <c r="BT111" s="293"/>
      <c r="BU111" s="293"/>
      <c r="BV111" s="293"/>
      <c r="BW111" s="293"/>
      <c r="BX111" s="293"/>
      <c r="BY111" s="293"/>
      <c r="BZ111" s="293"/>
      <c r="CA111" s="293"/>
      <c r="CB111" s="293"/>
      <c r="CC111" s="293"/>
      <c r="CD111" s="293"/>
      <c r="CE111" s="293"/>
      <c r="CF111" s="293"/>
      <c r="CG111" s="293"/>
      <c r="CH111" s="293"/>
      <c r="CI111" s="293"/>
      <c r="CJ111" s="293"/>
      <c r="CK111" s="293"/>
      <c r="CL111" s="293"/>
      <c r="CM111" s="293"/>
      <c r="CN111" s="293"/>
      <c r="CO111" s="293"/>
      <c r="CP111" s="293"/>
      <c r="CQ111" s="293"/>
      <c r="CR111" s="293"/>
      <c r="CS111" s="293"/>
      <c r="CT111" s="293"/>
      <c r="CU111" s="293"/>
      <c r="CV111" s="293"/>
      <c r="CW111" s="293"/>
      <c r="CX111" s="293"/>
      <c r="CY111" s="293"/>
      <c r="CZ111" s="293"/>
      <c r="DA111" s="293"/>
      <c r="DB111" s="293"/>
      <c r="DC111" s="293"/>
      <c r="DD111" s="293"/>
      <c r="DE111" s="293"/>
      <c r="DF111" s="293"/>
      <c r="DG111" s="293"/>
      <c r="DH111" s="293"/>
      <c r="DI111" s="293"/>
      <c r="DJ111" s="293"/>
      <c r="DK111" s="293"/>
      <c r="DL111" s="293"/>
      <c r="DM111" s="293"/>
      <c r="DN111" s="293"/>
      <c r="DO111" s="293"/>
      <c r="DP111" s="293"/>
      <c r="DQ111" s="293"/>
      <c r="DR111" s="293"/>
      <c r="DS111" s="293"/>
      <c r="DT111" s="293"/>
      <c r="DU111" s="293"/>
      <c r="DV111" s="293"/>
      <c r="DW111" s="293"/>
      <c r="DX111" s="293"/>
      <c r="DY111" s="293"/>
      <c r="DZ111" s="293"/>
      <c r="EA111" s="293"/>
      <c r="EB111" s="293"/>
      <c r="EC111" s="293"/>
      <c r="ED111" s="293"/>
      <c r="EE111" s="293"/>
      <c r="EF111" s="293"/>
      <c r="EG111" s="293"/>
      <c r="EH111" s="293"/>
      <c r="EI111" s="293"/>
      <c r="EJ111" s="293"/>
      <c r="EK111" s="293"/>
      <c r="EL111" s="293"/>
      <c r="EM111" s="293"/>
      <c r="EN111" s="293"/>
      <c r="EO111" s="293"/>
      <c r="EP111" s="293"/>
      <c r="EQ111" s="293"/>
      <c r="ER111" s="293"/>
      <c r="ES111" s="293"/>
      <c r="ET111" s="293"/>
      <c r="EU111" s="293"/>
      <c r="EV111" s="293"/>
      <c r="EW111" s="293"/>
      <c r="EX111" s="293"/>
      <c r="FX111" s="232">
        <v>4.4275285000000011</v>
      </c>
      <c r="FY111" s="232">
        <v>0</v>
      </c>
    </row>
    <row r="112" spans="1:181" x14ac:dyDescent="0.2">
      <c r="A112" s="292">
        <v>40330</v>
      </c>
      <c r="B112" s="293"/>
      <c r="C112" s="293"/>
      <c r="D112" s="293">
        <v>-1.0573112</v>
      </c>
      <c r="E112" s="293">
        <v>0</v>
      </c>
      <c r="F112" s="293"/>
      <c r="G112" s="293"/>
      <c r="H112" s="293"/>
      <c r="I112" s="293"/>
      <c r="J112" s="293"/>
      <c r="K112" s="293"/>
      <c r="L112" s="293"/>
      <c r="M112" s="293"/>
      <c r="N112" s="293"/>
      <c r="O112" s="293"/>
      <c r="P112" s="293"/>
      <c r="Q112" s="293"/>
      <c r="R112" s="293"/>
      <c r="S112" s="293"/>
      <c r="T112" s="293"/>
      <c r="U112" s="293"/>
      <c r="V112" s="293"/>
      <c r="W112" s="293"/>
      <c r="X112" s="293"/>
      <c r="Y112" s="293"/>
      <c r="Z112" s="293"/>
      <c r="AA112" s="293"/>
      <c r="AB112" s="293"/>
      <c r="AC112" s="293"/>
      <c r="AD112" s="293"/>
      <c r="AE112" s="293"/>
      <c r="AF112" s="293"/>
      <c r="AG112" s="293"/>
      <c r="AH112" s="293"/>
      <c r="AI112" s="293"/>
      <c r="AJ112" s="293"/>
      <c r="AK112" s="293"/>
      <c r="AL112" s="293"/>
      <c r="AM112" s="293"/>
      <c r="AN112" s="293"/>
      <c r="AO112" s="293"/>
      <c r="AP112" s="293"/>
      <c r="AQ112" s="293"/>
      <c r="AR112" s="293"/>
      <c r="AS112" s="293"/>
      <c r="AT112" s="293"/>
      <c r="AU112" s="293"/>
      <c r="AV112" s="293"/>
      <c r="AW112" s="293"/>
      <c r="AX112" s="293"/>
      <c r="AY112" s="293"/>
      <c r="AZ112" s="293"/>
      <c r="BA112" s="293"/>
      <c r="BB112" s="293"/>
      <c r="BC112" s="293"/>
      <c r="BD112" s="293"/>
      <c r="BE112" s="293"/>
      <c r="BF112" s="293"/>
      <c r="BG112" s="293"/>
      <c r="BH112" s="293"/>
      <c r="BI112" s="293"/>
      <c r="BJ112" s="293"/>
      <c r="BK112" s="293"/>
      <c r="BL112" s="293"/>
      <c r="BM112" s="293"/>
      <c r="BN112" s="293"/>
      <c r="BO112" s="293"/>
      <c r="BP112" s="293"/>
      <c r="BQ112" s="293"/>
      <c r="BR112" s="293">
        <v>-1.0573112</v>
      </c>
      <c r="BS112" s="293">
        <v>0</v>
      </c>
      <c r="BT112" s="293"/>
      <c r="BU112" s="293"/>
      <c r="BV112" s="293"/>
      <c r="BW112" s="293"/>
      <c r="BX112" s="293"/>
      <c r="BY112" s="293"/>
      <c r="BZ112" s="293"/>
      <c r="CA112" s="293"/>
      <c r="CB112" s="293"/>
      <c r="CC112" s="293"/>
      <c r="CD112" s="293"/>
      <c r="CE112" s="293"/>
      <c r="CF112" s="293"/>
      <c r="CG112" s="293"/>
      <c r="CH112" s="293"/>
      <c r="CI112" s="293"/>
      <c r="CJ112" s="293"/>
      <c r="CK112" s="293"/>
      <c r="CL112" s="293"/>
      <c r="CM112" s="293"/>
      <c r="CN112" s="293"/>
      <c r="CO112" s="293"/>
      <c r="CP112" s="293"/>
      <c r="CQ112" s="293"/>
      <c r="CR112" s="293"/>
      <c r="CS112" s="293"/>
      <c r="CT112" s="293"/>
      <c r="CU112" s="293"/>
      <c r="CV112" s="293"/>
      <c r="CW112" s="293"/>
      <c r="CX112" s="293"/>
      <c r="CY112" s="293"/>
      <c r="CZ112" s="293"/>
      <c r="DA112" s="293"/>
      <c r="DB112" s="293"/>
      <c r="DC112" s="293"/>
      <c r="DD112" s="293"/>
      <c r="DE112" s="293"/>
      <c r="DF112" s="293"/>
      <c r="DG112" s="293"/>
      <c r="DH112" s="293"/>
      <c r="DI112" s="293"/>
      <c r="DJ112" s="293"/>
      <c r="DK112" s="293"/>
      <c r="DL112" s="293"/>
      <c r="DM112" s="293"/>
      <c r="DN112" s="293"/>
      <c r="DO112" s="293"/>
      <c r="DP112" s="293"/>
      <c r="DQ112" s="293"/>
      <c r="DR112" s="293"/>
      <c r="DS112" s="293"/>
      <c r="DT112" s="293"/>
      <c r="DU112" s="293"/>
      <c r="DV112" s="293"/>
      <c r="DW112" s="293"/>
      <c r="DX112" s="293"/>
      <c r="DY112" s="293"/>
      <c r="DZ112" s="293"/>
      <c r="EA112" s="293"/>
      <c r="EB112" s="293"/>
      <c r="EC112" s="293"/>
      <c r="ED112" s="293"/>
      <c r="EE112" s="293"/>
      <c r="EF112" s="293"/>
      <c r="EG112" s="293"/>
      <c r="EH112" s="293"/>
      <c r="EI112" s="293"/>
      <c r="EJ112" s="293"/>
      <c r="EK112" s="293"/>
      <c r="EL112" s="293"/>
      <c r="EM112" s="293"/>
      <c r="EN112" s="293"/>
      <c r="EO112" s="293"/>
      <c r="EP112" s="293"/>
      <c r="EQ112" s="293"/>
      <c r="ER112" s="293"/>
      <c r="ES112" s="293"/>
      <c r="ET112" s="293"/>
      <c r="EU112" s="293"/>
      <c r="EV112" s="293"/>
      <c r="EW112" s="293"/>
      <c r="EX112" s="293"/>
      <c r="FX112" s="232">
        <v>14.093415799999995</v>
      </c>
      <c r="FY112" s="232">
        <v>0</v>
      </c>
    </row>
    <row r="113" spans="1:181" x14ac:dyDescent="0.2">
      <c r="A113" s="292">
        <v>40360</v>
      </c>
      <c r="B113" s="293"/>
      <c r="C113" s="293"/>
      <c r="D113" s="293">
        <v>-2.7200434000000002</v>
      </c>
      <c r="E113" s="293">
        <v>0</v>
      </c>
      <c r="F113" s="293"/>
      <c r="G113" s="293"/>
      <c r="H113" s="293"/>
      <c r="I113" s="293"/>
      <c r="J113" s="293"/>
      <c r="K113" s="293"/>
      <c r="L113" s="293"/>
      <c r="M113" s="293"/>
      <c r="N113" s="293"/>
      <c r="O113" s="293"/>
      <c r="P113" s="293"/>
      <c r="Q113" s="293"/>
      <c r="R113" s="293"/>
      <c r="S113" s="293"/>
      <c r="T113" s="293"/>
      <c r="U113" s="293"/>
      <c r="V113" s="293"/>
      <c r="W113" s="293"/>
      <c r="X113" s="293"/>
      <c r="Y113" s="293"/>
      <c r="Z113" s="293"/>
      <c r="AA113" s="293"/>
      <c r="AB113" s="293"/>
      <c r="AC113" s="293"/>
      <c r="AD113" s="293"/>
      <c r="AE113" s="293"/>
      <c r="AF113" s="293"/>
      <c r="AG113" s="293"/>
      <c r="AH113" s="293"/>
      <c r="AI113" s="293"/>
      <c r="AJ113" s="293"/>
      <c r="AK113" s="293"/>
      <c r="AL113" s="293"/>
      <c r="AM113" s="293"/>
      <c r="AN113" s="293"/>
      <c r="AO113" s="293"/>
      <c r="AP113" s="293"/>
      <c r="AQ113" s="293"/>
      <c r="AR113" s="293"/>
      <c r="AS113" s="293"/>
      <c r="AT113" s="293"/>
      <c r="AU113" s="293"/>
      <c r="AV113" s="293"/>
      <c r="AW113" s="293"/>
      <c r="AX113" s="293"/>
      <c r="AY113" s="293"/>
      <c r="AZ113" s="293"/>
      <c r="BA113" s="293"/>
      <c r="BB113" s="293"/>
      <c r="BC113" s="293"/>
      <c r="BD113" s="293"/>
      <c r="BE113" s="293"/>
      <c r="BF113" s="293"/>
      <c r="BG113" s="293"/>
      <c r="BH113" s="293"/>
      <c r="BI113" s="293"/>
      <c r="BJ113" s="293"/>
      <c r="BK113" s="293"/>
      <c r="BL113" s="293"/>
      <c r="BM113" s="293"/>
      <c r="BN113" s="293"/>
      <c r="BO113" s="293"/>
      <c r="BP113" s="293"/>
      <c r="BQ113" s="293"/>
      <c r="BR113" s="293">
        <v>-2.7200434000000002</v>
      </c>
      <c r="BS113" s="293">
        <v>0</v>
      </c>
      <c r="BT113" s="293"/>
      <c r="BU113" s="293"/>
      <c r="BV113" s="293"/>
      <c r="BW113" s="293"/>
      <c r="BX113" s="293"/>
      <c r="BY113" s="293"/>
      <c r="BZ113" s="293"/>
      <c r="CA113" s="293"/>
      <c r="CB113" s="293"/>
      <c r="CC113" s="293"/>
      <c r="CD113" s="293"/>
      <c r="CE113" s="293"/>
      <c r="CF113" s="293"/>
      <c r="CG113" s="293"/>
      <c r="CH113" s="293"/>
      <c r="CI113" s="293"/>
      <c r="CJ113" s="293"/>
      <c r="CK113" s="293"/>
      <c r="CL113" s="293"/>
      <c r="CM113" s="293"/>
      <c r="CN113" s="293"/>
      <c r="CO113" s="293"/>
      <c r="CP113" s="293"/>
      <c r="CQ113" s="293"/>
      <c r="CR113" s="293"/>
      <c r="CS113" s="293"/>
      <c r="CT113" s="293"/>
      <c r="CU113" s="293"/>
      <c r="CV113" s="293"/>
      <c r="CW113" s="293"/>
      <c r="CX113" s="293"/>
      <c r="CY113" s="293"/>
      <c r="CZ113" s="293"/>
      <c r="DA113" s="293"/>
      <c r="DB113" s="293"/>
      <c r="DC113" s="293"/>
      <c r="DD113" s="293"/>
      <c r="DE113" s="293"/>
      <c r="DF113" s="293"/>
      <c r="DG113" s="293"/>
      <c r="DH113" s="293"/>
      <c r="DI113" s="293"/>
      <c r="DJ113" s="293"/>
      <c r="DK113" s="293"/>
      <c r="DL113" s="293"/>
      <c r="DM113" s="293"/>
      <c r="DN113" s="293"/>
      <c r="DO113" s="293"/>
      <c r="DP113" s="293"/>
      <c r="DQ113" s="293"/>
      <c r="DR113" s="293"/>
      <c r="DS113" s="293"/>
      <c r="DT113" s="293"/>
      <c r="DU113" s="293"/>
      <c r="DV113" s="293"/>
      <c r="DW113" s="293"/>
      <c r="DX113" s="293"/>
      <c r="DY113" s="293"/>
      <c r="DZ113" s="293"/>
      <c r="EA113" s="293"/>
      <c r="EB113" s="293"/>
      <c r="EC113" s="293"/>
      <c r="ED113" s="293"/>
      <c r="EE113" s="293"/>
      <c r="EF113" s="293"/>
      <c r="EG113" s="293"/>
      <c r="EH113" s="293"/>
      <c r="EI113" s="293"/>
      <c r="EJ113" s="293"/>
      <c r="EK113" s="293"/>
      <c r="EL113" s="293"/>
      <c r="EM113" s="293"/>
      <c r="EN113" s="293"/>
      <c r="EO113" s="293"/>
      <c r="EP113" s="293"/>
      <c r="EQ113" s="293"/>
      <c r="ER113" s="293"/>
      <c r="ES113" s="293"/>
      <c r="ET113" s="293"/>
      <c r="EU113" s="293"/>
      <c r="EV113" s="293"/>
      <c r="EW113" s="293"/>
      <c r="EX113" s="293"/>
      <c r="FX113" s="232">
        <v>14.078582300000001</v>
      </c>
      <c r="FY113" s="232">
        <v>0</v>
      </c>
    </row>
    <row r="114" spans="1:181" x14ac:dyDescent="0.2">
      <c r="A114" s="292">
        <v>40391</v>
      </c>
      <c r="B114" s="293"/>
      <c r="C114" s="293"/>
      <c r="D114" s="293">
        <v>-2.4655445999999999</v>
      </c>
      <c r="E114" s="293">
        <v>0</v>
      </c>
      <c r="F114" s="293"/>
      <c r="G114" s="293"/>
      <c r="H114" s="293"/>
      <c r="I114" s="293"/>
      <c r="J114" s="293"/>
      <c r="K114" s="293"/>
      <c r="L114" s="293"/>
      <c r="M114" s="293"/>
      <c r="N114" s="293"/>
      <c r="O114" s="293"/>
      <c r="P114" s="293"/>
      <c r="Q114" s="293"/>
      <c r="R114" s="293"/>
      <c r="S114" s="293"/>
      <c r="T114" s="293"/>
      <c r="U114" s="293"/>
      <c r="V114" s="293"/>
      <c r="W114" s="293"/>
      <c r="X114" s="293"/>
      <c r="Y114" s="293"/>
      <c r="Z114" s="293"/>
      <c r="AA114" s="293"/>
      <c r="AB114" s="293"/>
      <c r="AC114" s="293"/>
      <c r="AD114" s="293"/>
      <c r="AE114" s="293"/>
      <c r="AF114" s="293"/>
      <c r="AG114" s="293"/>
      <c r="AH114" s="293"/>
      <c r="AI114" s="293"/>
      <c r="AJ114" s="293"/>
      <c r="AK114" s="293"/>
      <c r="AL114" s="293"/>
      <c r="AM114" s="293"/>
      <c r="AN114" s="293"/>
      <c r="AO114" s="293"/>
      <c r="AP114" s="293"/>
      <c r="AQ114" s="293"/>
      <c r="AR114" s="293"/>
      <c r="AS114" s="293"/>
      <c r="AT114" s="293"/>
      <c r="AU114" s="293"/>
      <c r="AV114" s="293"/>
      <c r="AW114" s="293"/>
      <c r="AX114" s="293"/>
      <c r="AY114" s="293"/>
      <c r="AZ114" s="293"/>
      <c r="BA114" s="293"/>
      <c r="BB114" s="293"/>
      <c r="BC114" s="293"/>
      <c r="BD114" s="293"/>
      <c r="BE114" s="293"/>
      <c r="BF114" s="293"/>
      <c r="BG114" s="293"/>
      <c r="BH114" s="293"/>
      <c r="BI114" s="293"/>
      <c r="BJ114" s="293"/>
      <c r="BK114" s="293"/>
      <c r="BL114" s="293"/>
      <c r="BM114" s="293"/>
      <c r="BN114" s="293"/>
      <c r="BO114" s="293"/>
      <c r="BP114" s="293"/>
      <c r="BQ114" s="293"/>
      <c r="BR114" s="293">
        <v>-2.4655445999999999</v>
      </c>
      <c r="BS114" s="293">
        <v>0</v>
      </c>
      <c r="BT114" s="293"/>
      <c r="BU114" s="293"/>
      <c r="BV114" s="293"/>
      <c r="BW114" s="293"/>
      <c r="BX114" s="293"/>
      <c r="BY114" s="293"/>
      <c r="BZ114" s="293"/>
      <c r="CA114" s="293"/>
      <c r="CB114" s="293"/>
      <c r="CC114" s="293"/>
      <c r="CD114" s="293"/>
      <c r="CE114" s="293"/>
      <c r="CF114" s="293"/>
      <c r="CG114" s="293"/>
      <c r="CH114" s="293"/>
      <c r="CI114" s="293"/>
      <c r="CJ114" s="293"/>
      <c r="CK114" s="293"/>
      <c r="CL114" s="293"/>
      <c r="CM114" s="293"/>
      <c r="CN114" s="293"/>
      <c r="CO114" s="293"/>
      <c r="CP114" s="293"/>
      <c r="CQ114" s="293"/>
      <c r="CR114" s="293"/>
      <c r="CS114" s="293"/>
      <c r="CT114" s="293"/>
      <c r="CU114" s="293"/>
      <c r="CV114" s="293"/>
      <c r="CW114" s="293"/>
      <c r="CX114" s="293"/>
      <c r="CY114" s="293"/>
      <c r="CZ114" s="293"/>
      <c r="DA114" s="293"/>
      <c r="DB114" s="293"/>
      <c r="DC114" s="293"/>
      <c r="DD114" s="293"/>
      <c r="DE114" s="293"/>
      <c r="DF114" s="293"/>
      <c r="DG114" s="293"/>
      <c r="DH114" s="293"/>
      <c r="DI114" s="293"/>
      <c r="DJ114" s="293"/>
      <c r="DK114" s="293"/>
      <c r="DL114" s="293"/>
      <c r="DM114" s="293"/>
      <c r="DN114" s="293"/>
      <c r="DO114" s="293"/>
      <c r="DP114" s="293"/>
      <c r="DQ114" s="293"/>
      <c r="DR114" s="293"/>
      <c r="DS114" s="293"/>
      <c r="DT114" s="293"/>
      <c r="DU114" s="293"/>
      <c r="DV114" s="293"/>
      <c r="DW114" s="293"/>
      <c r="DX114" s="293"/>
      <c r="DY114" s="293"/>
      <c r="DZ114" s="293"/>
      <c r="EA114" s="293"/>
      <c r="EB114" s="293"/>
      <c r="EC114" s="293"/>
      <c r="ED114" s="293"/>
      <c r="EE114" s="293"/>
      <c r="EF114" s="293"/>
      <c r="EG114" s="293"/>
      <c r="EH114" s="293"/>
      <c r="EI114" s="293"/>
      <c r="EJ114" s="293"/>
      <c r="EK114" s="293"/>
      <c r="EL114" s="293"/>
      <c r="EM114" s="293"/>
      <c r="EN114" s="293"/>
      <c r="EO114" s="293"/>
      <c r="EP114" s="293"/>
      <c r="EQ114" s="293"/>
      <c r="ER114" s="293"/>
      <c r="ES114" s="293"/>
      <c r="ET114" s="293"/>
      <c r="EU114" s="293"/>
      <c r="EV114" s="293"/>
      <c r="EW114" s="293"/>
      <c r="EX114" s="293"/>
      <c r="FX114" s="232">
        <v>14.172131300000004</v>
      </c>
      <c r="FY114" s="232">
        <v>0</v>
      </c>
    </row>
    <row r="115" spans="1:181" x14ac:dyDescent="0.2">
      <c r="A115" s="292">
        <v>40422</v>
      </c>
      <c r="B115" s="293"/>
      <c r="C115" s="293"/>
      <c r="D115" s="293">
        <v>1.2514072000000001</v>
      </c>
      <c r="E115" s="293">
        <v>0</v>
      </c>
      <c r="F115" s="293"/>
      <c r="G115" s="293"/>
      <c r="H115" s="293"/>
      <c r="I115" s="293"/>
      <c r="J115" s="293"/>
      <c r="K115" s="293"/>
      <c r="L115" s="293"/>
      <c r="M115" s="293"/>
      <c r="N115" s="293"/>
      <c r="O115" s="293"/>
      <c r="P115" s="293"/>
      <c r="Q115" s="293"/>
      <c r="R115" s="293"/>
      <c r="S115" s="293"/>
      <c r="T115" s="293"/>
      <c r="U115" s="293"/>
      <c r="V115" s="293"/>
      <c r="W115" s="293"/>
      <c r="X115" s="293"/>
      <c r="Y115" s="293"/>
      <c r="Z115" s="293"/>
      <c r="AA115" s="293"/>
      <c r="AB115" s="293"/>
      <c r="AC115" s="293"/>
      <c r="AD115" s="293"/>
      <c r="AE115" s="293"/>
      <c r="AF115" s="293"/>
      <c r="AG115" s="293"/>
      <c r="AH115" s="293"/>
      <c r="AI115" s="293"/>
      <c r="AJ115" s="293"/>
      <c r="AK115" s="293"/>
      <c r="AL115" s="293"/>
      <c r="AM115" s="293"/>
      <c r="AN115" s="293"/>
      <c r="AO115" s="293"/>
      <c r="AP115" s="293"/>
      <c r="AQ115" s="293"/>
      <c r="AR115" s="293"/>
      <c r="AS115" s="293"/>
      <c r="AT115" s="293"/>
      <c r="AU115" s="293"/>
      <c r="AV115" s="293"/>
      <c r="AW115" s="293"/>
      <c r="AX115" s="293"/>
      <c r="AY115" s="293"/>
      <c r="AZ115" s="293"/>
      <c r="BA115" s="293"/>
      <c r="BB115" s="293"/>
      <c r="BC115" s="293"/>
      <c r="BD115" s="293"/>
      <c r="BE115" s="293"/>
      <c r="BF115" s="293"/>
      <c r="BG115" s="293"/>
      <c r="BH115" s="293"/>
      <c r="BI115" s="293"/>
      <c r="BJ115" s="293"/>
      <c r="BK115" s="293"/>
      <c r="BL115" s="293"/>
      <c r="BM115" s="293"/>
      <c r="BN115" s="293"/>
      <c r="BO115" s="293"/>
      <c r="BP115" s="293"/>
      <c r="BQ115" s="293"/>
      <c r="BR115" s="293">
        <v>1.2514072000000001</v>
      </c>
      <c r="BS115" s="293">
        <v>0</v>
      </c>
      <c r="BT115" s="293"/>
      <c r="BU115" s="293"/>
      <c r="BV115" s="293"/>
      <c r="BW115" s="293"/>
      <c r="BX115" s="293"/>
      <c r="BY115" s="293"/>
      <c r="BZ115" s="293"/>
      <c r="CA115" s="293"/>
      <c r="CB115" s="293"/>
      <c r="CC115" s="293"/>
      <c r="CD115" s="293"/>
      <c r="CE115" s="293"/>
      <c r="CF115" s="293"/>
      <c r="CG115" s="293"/>
      <c r="CH115" s="293"/>
      <c r="CI115" s="293"/>
      <c r="CJ115" s="293"/>
      <c r="CK115" s="293"/>
      <c r="CL115" s="293"/>
      <c r="CM115" s="293"/>
      <c r="CN115" s="293"/>
      <c r="CO115" s="293"/>
      <c r="CP115" s="293"/>
      <c r="CQ115" s="293"/>
      <c r="CR115" s="293"/>
      <c r="CS115" s="293"/>
      <c r="CT115" s="293"/>
      <c r="CU115" s="293"/>
      <c r="CV115" s="293"/>
      <c r="CW115" s="293"/>
      <c r="CX115" s="293"/>
      <c r="CY115" s="293"/>
      <c r="CZ115" s="293"/>
      <c r="DA115" s="293"/>
      <c r="DB115" s="293"/>
      <c r="DC115" s="293"/>
      <c r="DD115" s="293"/>
      <c r="DE115" s="293"/>
      <c r="DF115" s="293"/>
      <c r="DG115" s="293"/>
      <c r="DH115" s="293"/>
      <c r="DI115" s="293"/>
      <c r="DJ115" s="293"/>
      <c r="DK115" s="293"/>
      <c r="DL115" s="293"/>
      <c r="DM115" s="293"/>
      <c r="DN115" s="293"/>
      <c r="DO115" s="293"/>
      <c r="DP115" s="293"/>
      <c r="DQ115" s="293"/>
      <c r="DR115" s="293"/>
      <c r="DS115" s="293"/>
      <c r="DT115" s="293"/>
      <c r="DU115" s="293"/>
      <c r="DV115" s="293"/>
      <c r="DW115" s="293"/>
      <c r="DX115" s="293"/>
      <c r="DY115" s="293"/>
      <c r="DZ115" s="293"/>
      <c r="EA115" s="293"/>
      <c r="EB115" s="293"/>
      <c r="EC115" s="293"/>
      <c r="ED115" s="293"/>
      <c r="EE115" s="293"/>
      <c r="EF115" s="293"/>
      <c r="EG115" s="293"/>
      <c r="EH115" s="293"/>
      <c r="EI115" s="293"/>
      <c r="EJ115" s="293"/>
      <c r="EK115" s="293"/>
      <c r="EL115" s="293"/>
      <c r="EM115" s="293"/>
      <c r="EN115" s="293"/>
      <c r="EO115" s="293"/>
      <c r="EP115" s="293"/>
      <c r="EQ115" s="293"/>
      <c r="ER115" s="293"/>
      <c r="ES115" s="293"/>
      <c r="ET115" s="293"/>
      <c r="EU115" s="293"/>
      <c r="EV115" s="293"/>
      <c r="EW115" s="293"/>
      <c r="EX115" s="293"/>
      <c r="FX115" s="232">
        <v>13.041382300000002</v>
      </c>
      <c r="FY115" s="232">
        <v>0</v>
      </c>
    </row>
    <row r="116" spans="1:181" x14ac:dyDescent="0.2">
      <c r="A116" s="292">
        <v>40452</v>
      </c>
      <c r="B116" s="293"/>
      <c r="C116" s="293"/>
      <c r="D116" s="293">
        <v>0.30405870000000002</v>
      </c>
      <c r="E116" s="293">
        <v>0</v>
      </c>
      <c r="F116" s="293"/>
      <c r="G116" s="293"/>
      <c r="H116" s="293"/>
      <c r="I116" s="293"/>
      <c r="J116" s="293"/>
      <c r="K116" s="293"/>
      <c r="L116" s="293"/>
      <c r="M116" s="293"/>
      <c r="N116" s="293"/>
      <c r="O116" s="293"/>
      <c r="P116" s="293"/>
      <c r="Q116" s="293"/>
      <c r="R116" s="293"/>
      <c r="S116" s="293"/>
      <c r="T116" s="293"/>
      <c r="U116" s="293"/>
      <c r="V116" s="293"/>
      <c r="W116" s="293"/>
      <c r="X116" s="293"/>
      <c r="Y116" s="293"/>
      <c r="Z116" s="293"/>
      <c r="AA116" s="293"/>
      <c r="AB116" s="293"/>
      <c r="AC116" s="293"/>
      <c r="AD116" s="293"/>
      <c r="AE116" s="293"/>
      <c r="AF116" s="293"/>
      <c r="AG116" s="293"/>
      <c r="AH116" s="293"/>
      <c r="AI116" s="293"/>
      <c r="AJ116" s="293"/>
      <c r="AK116" s="293"/>
      <c r="AL116" s="293"/>
      <c r="AM116" s="293"/>
      <c r="AN116" s="293"/>
      <c r="AO116" s="293"/>
      <c r="AP116" s="293"/>
      <c r="AQ116" s="293"/>
      <c r="AR116" s="293"/>
      <c r="AS116" s="293"/>
      <c r="AT116" s="293"/>
      <c r="AU116" s="293"/>
      <c r="AV116" s="293"/>
      <c r="AW116" s="293"/>
      <c r="AX116" s="293"/>
      <c r="AY116" s="293"/>
      <c r="AZ116" s="293"/>
      <c r="BA116" s="293"/>
      <c r="BB116" s="293"/>
      <c r="BC116" s="293"/>
      <c r="BD116" s="293"/>
      <c r="BE116" s="293"/>
      <c r="BF116" s="293"/>
      <c r="BG116" s="293"/>
      <c r="BH116" s="293"/>
      <c r="BI116" s="293"/>
      <c r="BJ116" s="293"/>
      <c r="BK116" s="293"/>
      <c r="BL116" s="293"/>
      <c r="BM116" s="293"/>
      <c r="BN116" s="293"/>
      <c r="BO116" s="293"/>
      <c r="BP116" s="293"/>
      <c r="BQ116" s="293"/>
      <c r="BR116" s="293">
        <v>0.30405870000000002</v>
      </c>
      <c r="BS116" s="293">
        <v>0</v>
      </c>
      <c r="BT116" s="293"/>
      <c r="BU116" s="293"/>
      <c r="BV116" s="293"/>
      <c r="BW116" s="293"/>
      <c r="BX116" s="293"/>
      <c r="BY116" s="293"/>
      <c r="BZ116" s="293"/>
      <c r="CA116" s="293"/>
      <c r="CB116" s="293"/>
      <c r="CC116" s="293"/>
      <c r="CD116" s="293"/>
      <c r="CE116" s="293"/>
      <c r="CF116" s="293"/>
      <c r="CG116" s="293"/>
      <c r="CH116" s="293"/>
      <c r="CI116" s="293"/>
      <c r="CJ116" s="293"/>
      <c r="CK116" s="293"/>
      <c r="CL116" s="293"/>
      <c r="CM116" s="293"/>
      <c r="CN116" s="293"/>
      <c r="CO116" s="293"/>
      <c r="CP116" s="293"/>
      <c r="CQ116" s="293"/>
      <c r="CR116" s="293"/>
      <c r="CS116" s="293"/>
      <c r="CT116" s="293"/>
      <c r="CU116" s="293"/>
      <c r="CV116" s="293"/>
      <c r="CW116" s="293"/>
      <c r="CX116" s="293"/>
      <c r="CY116" s="293"/>
      <c r="CZ116" s="293"/>
      <c r="DA116" s="293"/>
      <c r="DB116" s="293"/>
      <c r="DC116" s="293"/>
      <c r="DD116" s="293"/>
      <c r="DE116" s="293"/>
      <c r="DF116" s="293"/>
      <c r="DG116" s="293"/>
      <c r="DH116" s="293"/>
      <c r="DI116" s="293"/>
      <c r="DJ116" s="293"/>
      <c r="DK116" s="293"/>
      <c r="DL116" s="293"/>
      <c r="DM116" s="293"/>
      <c r="DN116" s="293"/>
      <c r="DO116" s="293"/>
      <c r="DP116" s="293"/>
      <c r="DQ116" s="293"/>
      <c r="DR116" s="293"/>
      <c r="DS116" s="293"/>
      <c r="DT116" s="293"/>
      <c r="DU116" s="293"/>
      <c r="DV116" s="293"/>
      <c r="DW116" s="293"/>
      <c r="DX116" s="293"/>
      <c r="DY116" s="293"/>
      <c r="DZ116" s="293"/>
      <c r="EA116" s="293"/>
      <c r="EB116" s="293"/>
      <c r="EC116" s="293"/>
      <c r="ED116" s="293"/>
      <c r="EE116" s="293"/>
      <c r="EF116" s="293"/>
      <c r="EG116" s="293"/>
      <c r="EH116" s="293"/>
      <c r="EI116" s="293"/>
      <c r="EJ116" s="293"/>
      <c r="EK116" s="293"/>
      <c r="EL116" s="293"/>
      <c r="EM116" s="293"/>
      <c r="EN116" s="293"/>
      <c r="EO116" s="293"/>
      <c r="EP116" s="293"/>
      <c r="EQ116" s="293"/>
      <c r="ER116" s="293"/>
      <c r="ES116" s="293"/>
      <c r="ET116" s="293"/>
      <c r="EU116" s="293"/>
      <c r="EV116" s="293"/>
      <c r="EW116" s="293"/>
      <c r="EX116" s="293"/>
      <c r="FX116" s="232">
        <v>9.714331300000012</v>
      </c>
      <c r="FY116" s="232">
        <v>0</v>
      </c>
    </row>
    <row r="117" spans="1:181" x14ac:dyDescent="0.2">
      <c r="A117" s="292">
        <v>40483</v>
      </c>
      <c r="B117" s="293"/>
      <c r="C117" s="293"/>
      <c r="D117" s="293">
        <v>-2.3475413999999999</v>
      </c>
      <c r="E117" s="293">
        <v>0</v>
      </c>
      <c r="F117" s="293"/>
      <c r="G117" s="293"/>
      <c r="H117" s="293"/>
      <c r="I117" s="293"/>
      <c r="J117" s="293"/>
      <c r="K117" s="293"/>
      <c r="L117" s="293"/>
      <c r="M117" s="293"/>
      <c r="N117" s="293"/>
      <c r="O117" s="293"/>
      <c r="P117" s="293"/>
      <c r="Q117" s="293"/>
      <c r="R117" s="293"/>
      <c r="S117" s="293"/>
      <c r="T117" s="293"/>
      <c r="U117" s="293"/>
      <c r="V117" s="293"/>
      <c r="W117" s="293"/>
      <c r="X117" s="293"/>
      <c r="Y117" s="293"/>
      <c r="Z117" s="293"/>
      <c r="AA117" s="293"/>
      <c r="AB117" s="293"/>
      <c r="AC117" s="293"/>
      <c r="AD117" s="293"/>
      <c r="AE117" s="293"/>
      <c r="AF117" s="293"/>
      <c r="AG117" s="293"/>
      <c r="AH117" s="293"/>
      <c r="AI117" s="293"/>
      <c r="AJ117" s="293"/>
      <c r="AK117" s="293"/>
      <c r="AL117" s="293"/>
      <c r="AM117" s="293"/>
      <c r="AN117" s="293"/>
      <c r="AO117" s="293"/>
      <c r="AP117" s="293"/>
      <c r="AQ117" s="293"/>
      <c r="AR117" s="293"/>
      <c r="AS117" s="293"/>
      <c r="AT117" s="293"/>
      <c r="AU117" s="293"/>
      <c r="AV117" s="293"/>
      <c r="AW117" s="293"/>
      <c r="AX117" s="293"/>
      <c r="AY117" s="293"/>
      <c r="AZ117" s="293"/>
      <c r="BA117" s="293"/>
      <c r="BB117" s="293"/>
      <c r="BC117" s="293"/>
      <c r="BD117" s="293"/>
      <c r="BE117" s="293"/>
      <c r="BF117" s="293"/>
      <c r="BG117" s="293"/>
      <c r="BH117" s="293"/>
      <c r="BI117" s="293"/>
      <c r="BJ117" s="293"/>
      <c r="BK117" s="293"/>
      <c r="BL117" s="293"/>
      <c r="BM117" s="293"/>
      <c r="BN117" s="293"/>
      <c r="BO117" s="293"/>
      <c r="BP117" s="293"/>
      <c r="BQ117" s="293"/>
      <c r="BR117" s="293">
        <v>-2.3475413999999999</v>
      </c>
      <c r="BS117" s="293">
        <v>0</v>
      </c>
      <c r="BT117" s="293"/>
      <c r="BU117" s="293"/>
      <c r="BV117" s="293"/>
      <c r="BW117" s="293"/>
      <c r="BX117" s="293"/>
      <c r="BY117" s="293"/>
      <c r="BZ117" s="293"/>
      <c r="CA117" s="293"/>
      <c r="CB117" s="293"/>
      <c r="CC117" s="293"/>
      <c r="CD117" s="293"/>
      <c r="CE117" s="293"/>
      <c r="CF117" s="293"/>
      <c r="CG117" s="293"/>
      <c r="CH117" s="293"/>
      <c r="CI117" s="293"/>
      <c r="CJ117" s="293"/>
      <c r="CK117" s="293"/>
      <c r="CL117" s="293"/>
      <c r="CM117" s="293"/>
      <c r="CN117" s="293"/>
      <c r="CO117" s="293"/>
      <c r="CP117" s="293"/>
      <c r="CQ117" s="293"/>
      <c r="CR117" s="293"/>
      <c r="CS117" s="293"/>
      <c r="CT117" s="293"/>
      <c r="CU117" s="293"/>
      <c r="CV117" s="293"/>
      <c r="CW117" s="293"/>
      <c r="CX117" s="293"/>
      <c r="CY117" s="293"/>
      <c r="CZ117" s="293"/>
      <c r="DA117" s="293"/>
      <c r="DB117" s="293"/>
      <c r="DC117" s="293"/>
      <c r="DD117" s="293"/>
      <c r="DE117" s="293"/>
      <c r="DF117" s="293"/>
      <c r="DG117" s="293"/>
      <c r="DH117" s="293"/>
      <c r="DI117" s="293"/>
      <c r="DJ117" s="293"/>
      <c r="DK117" s="293"/>
      <c r="DL117" s="293"/>
      <c r="DM117" s="293"/>
      <c r="DN117" s="293"/>
      <c r="DO117" s="293"/>
      <c r="DP117" s="293"/>
      <c r="DQ117" s="293"/>
      <c r="DR117" s="293"/>
      <c r="DS117" s="293"/>
      <c r="DT117" s="293"/>
      <c r="DU117" s="293"/>
      <c r="DV117" s="293"/>
      <c r="DW117" s="293"/>
      <c r="DX117" s="293"/>
      <c r="DY117" s="293"/>
      <c r="DZ117" s="293"/>
      <c r="EA117" s="293"/>
      <c r="EB117" s="293"/>
      <c r="EC117" s="293"/>
      <c r="ED117" s="293"/>
      <c r="EE117" s="293"/>
      <c r="EF117" s="293"/>
      <c r="EG117" s="293"/>
      <c r="EH117" s="293"/>
      <c r="EI117" s="293"/>
      <c r="EJ117" s="293"/>
      <c r="EK117" s="293"/>
      <c r="EL117" s="293"/>
      <c r="EM117" s="293"/>
      <c r="EN117" s="293"/>
      <c r="EO117" s="293"/>
      <c r="EP117" s="293"/>
      <c r="EQ117" s="293"/>
      <c r="ER117" s="293"/>
      <c r="ES117" s="293"/>
      <c r="ET117" s="293"/>
      <c r="EU117" s="293"/>
      <c r="EV117" s="293"/>
      <c r="EW117" s="293"/>
      <c r="EX117" s="293"/>
      <c r="FX117" s="232">
        <v>7.8366073999999983</v>
      </c>
      <c r="FY117" s="232">
        <v>0</v>
      </c>
    </row>
    <row r="118" spans="1:181" x14ac:dyDescent="0.2">
      <c r="A118" s="292">
        <v>40513</v>
      </c>
      <c r="B118" s="293"/>
      <c r="C118" s="293"/>
      <c r="D118" s="293">
        <v>-4.7912764000000001</v>
      </c>
      <c r="E118" s="293">
        <v>0</v>
      </c>
      <c r="F118" s="293"/>
      <c r="G118" s="293"/>
      <c r="H118" s="293"/>
      <c r="I118" s="293"/>
      <c r="J118" s="293"/>
      <c r="K118" s="293"/>
      <c r="L118" s="293"/>
      <c r="M118" s="293"/>
      <c r="N118" s="293"/>
      <c r="O118" s="293"/>
      <c r="P118" s="293"/>
      <c r="Q118" s="293"/>
      <c r="R118" s="293"/>
      <c r="S118" s="293"/>
      <c r="T118" s="293"/>
      <c r="U118" s="293"/>
      <c r="V118" s="293"/>
      <c r="W118" s="293"/>
      <c r="X118" s="293"/>
      <c r="Y118" s="293"/>
      <c r="Z118" s="293"/>
      <c r="AA118" s="293"/>
      <c r="AB118" s="293"/>
      <c r="AC118" s="293"/>
      <c r="AD118" s="293"/>
      <c r="AE118" s="293"/>
      <c r="AF118" s="293"/>
      <c r="AG118" s="293"/>
      <c r="AH118" s="293"/>
      <c r="AI118" s="293"/>
      <c r="AJ118" s="293"/>
      <c r="AK118" s="293"/>
      <c r="AL118" s="293"/>
      <c r="AM118" s="293"/>
      <c r="AN118" s="293"/>
      <c r="AO118" s="293"/>
      <c r="AP118" s="293"/>
      <c r="AQ118" s="293"/>
      <c r="AR118" s="293"/>
      <c r="AS118" s="293"/>
      <c r="AT118" s="293"/>
      <c r="AU118" s="293"/>
      <c r="AV118" s="293"/>
      <c r="AW118" s="293"/>
      <c r="AX118" s="293"/>
      <c r="AY118" s="293"/>
      <c r="AZ118" s="293"/>
      <c r="BA118" s="293"/>
      <c r="BB118" s="293"/>
      <c r="BC118" s="293"/>
      <c r="BD118" s="293"/>
      <c r="BE118" s="293"/>
      <c r="BF118" s="293"/>
      <c r="BG118" s="293"/>
      <c r="BH118" s="293"/>
      <c r="BI118" s="293"/>
      <c r="BJ118" s="293"/>
      <c r="BK118" s="293"/>
      <c r="BL118" s="293"/>
      <c r="BM118" s="293"/>
      <c r="BN118" s="293"/>
      <c r="BO118" s="293"/>
      <c r="BP118" s="293"/>
      <c r="BQ118" s="293"/>
      <c r="BR118" s="293">
        <v>-4.7912764000000001</v>
      </c>
      <c r="BS118" s="293">
        <v>0</v>
      </c>
      <c r="BT118" s="293"/>
      <c r="BU118" s="293"/>
      <c r="BV118" s="293"/>
      <c r="BW118" s="293"/>
      <c r="BX118" s="293"/>
      <c r="BY118" s="293"/>
      <c r="BZ118" s="293"/>
      <c r="CA118" s="293"/>
      <c r="CB118" s="293"/>
      <c r="CC118" s="293"/>
      <c r="CD118" s="293"/>
      <c r="CE118" s="293"/>
      <c r="CF118" s="293"/>
      <c r="CG118" s="293"/>
      <c r="CH118" s="293"/>
      <c r="CI118" s="293"/>
      <c r="CJ118" s="293"/>
      <c r="CK118" s="293"/>
      <c r="CL118" s="293"/>
      <c r="CM118" s="293"/>
      <c r="CN118" s="293"/>
      <c r="CO118" s="293"/>
      <c r="CP118" s="293"/>
      <c r="CQ118" s="293"/>
      <c r="CR118" s="293"/>
      <c r="CS118" s="293"/>
      <c r="CT118" s="293"/>
      <c r="CU118" s="293"/>
      <c r="CV118" s="293"/>
      <c r="CW118" s="293"/>
      <c r="CX118" s="293"/>
      <c r="CY118" s="293"/>
      <c r="CZ118" s="293"/>
      <c r="DA118" s="293"/>
      <c r="DB118" s="293"/>
      <c r="DC118" s="293"/>
      <c r="DD118" s="293"/>
      <c r="DE118" s="293"/>
      <c r="DF118" s="293"/>
      <c r="DG118" s="293"/>
      <c r="DH118" s="293"/>
      <c r="DI118" s="293"/>
      <c r="DJ118" s="293"/>
      <c r="DK118" s="293"/>
      <c r="DL118" s="293"/>
      <c r="DM118" s="293"/>
      <c r="DN118" s="293"/>
      <c r="DO118" s="293"/>
      <c r="DP118" s="293"/>
      <c r="DQ118" s="293"/>
      <c r="DR118" s="293"/>
      <c r="DS118" s="293"/>
      <c r="DT118" s="293"/>
      <c r="DU118" s="293"/>
      <c r="DV118" s="293"/>
      <c r="DW118" s="293"/>
      <c r="DX118" s="293"/>
      <c r="DY118" s="293"/>
      <c r="DZ118" s="293"/>
      <c r="EA118" s="293"/>
      <c r="EB118" s="293"/>
      <c r="EC118" s="293"/>
      <c r="ED118" s="293"/>
      <c r="EE118" s="293"/>
      <c r="EF118" s="293"/>
      <c r="EG118" s="293"/>
      <c r="EH118" s="293"/>
      <c r="EI118" s="293"/>
      <c r="EJ118" s="293"/>
      <c r="EK118" s="293"/>
      <c r="EL118" s="293"/>
      <c r="EM118" s="293"/>
      <c r="EN118" s="293"/>
      <c r="EO118" s="293"/>
      <c r="EP118" s="293"/>
      <c r="EQ118" s="293"/>
      <c r="ER118" s="293"/>
      <c r="ES118" s="293"/>
      <c r="ET118" s="293"/>
      <c r="EU118" s="293"/>
      <c r="EV118" s="293"/>
      <c r="EW118" s="293"/>
      <c r="EX118" s="293"/>
      <c r="FX118" s="232">
        <v>2.4114264000000034</v>
      </c>
      <c r="FY118" s="232">
        <v>0</v>
      </c>
    </row>
    <row r="119" spans="1:181" x14ac:dyDescent="0.2">
      <c r="A119" s="292">
        <v>40544</v>
      </c>
      <c r="B119" s="293"/>
      <c r="C119" s="293"/>
      <c r="D119" s="293">
        <v>-6.3964648000000004</v>
      </c>
      <c r="E119" s="293">
        <v>0</v>
      </c>
      <c r="F119" s="293"/>
      <c r="G119" s="293"/>
      <c r="H119" s="293"/>
      <c r="I119" s="293"/>
      <c r="J119" s="293"/>
      <c r="K119" s="293"/>
      <c r="L119" s="293"/>
      <c r="M119" s="293"/>
      <c r="N119" s="293"/>
      <c r="O119" s="293"/>
      <c r="P119" s="293"/>
      <c r="Q119" s="293"/>
      <c r="R119" s="293"/>
      <c r="S119" s="293"/>
      <c r="T119" s="293"/>
      <c r="U119" s="293"/>
      <c r="V119" s="293"/>
      <c r="W119" s="293"/>
      <c r="X119" s="293"/>
      <c r="Y119" s="293"/>
      <c r="Z119" s="293"/>
      <c r="AA119" s="293"/>
      <c r="AB119" s="293"/>
      <c r="AC119" s="293"/>
      <c r="AD119" s="293"/>
      <c r="AE119" s="293"/>
      <c r="AF119" s="293"/>
      <c r="AG119" s="293"/>
      <c r="AH119" s="293"/>
      <c r="AI119" s="293"/>
      <c r="AJ119" s="293"/>
      <c r="AK119" s="293"/>
      <c r="AL119" s="293"/>
      <c r="AM119" s="293"/>
      <c r="AN119" s="293"/>
      <c r="AO119" s="293"/>
      <c r="AP119" s="293"/>
      <c r="AQ119" s="293"/>
      <c r="AR119" s="293"/>
      <c r="AS119" s="293"/>
      <c r="AT119" s="293"/>
      <c r="AU119" s="293"/>
      <c r="AV119" s="293"/>
      <c r="AW119" s="293"/>
      <c r="AX119" s="293"/>
      <c r="AY119" s="293"/>
      <c r="AZ119" s="293"/>
      <c r="BA119" s="293"/>
      <c r="BB119" s="293"/>
      <c r="BC119" s="293"/>
      <c r="BD119" s="293"/>
      <c r="BE119" s="293"/>
      <c r="BF119" s="293"/>
      <c r="BG119" s="293"/>
      <c r="BH119" s="293"/>
      <c r="BI119" s="293"/>
      <c r="BJ119" s="293"/>
      <c r="BK119" s="293"/>
      <c r="BL119" s="293"/>
      <c r="BM119" s="293"/>
      <c r="BN119" s="293"/>
      <c r="BO119" s="293"/>
      <c r="BP119" s="293"/>
      <c r="BQ119" s="293"/>
      <c r="BR119" s="293">
        <v>-6.3964648000000004</v>
      </c>
      <c r="BS119" s="293">
        <v>0</v>
      </c>
      <c r="BT119" s="293"/>
      <c r="BU119" s="293"/>
      <c r="BV119" s="293"/>
      <c r="BW119" s="293"/>
      <c r="BX119" s="293"/>
      <c r="BY119" s="293"/>
      <c r="BZ119" s="293"/>
      <c r="CA119" s="293"/>
      <c r="CB119" s="293"/>
      <c r="CC119" s="293"/>
      <c r="CD119" s="293"/>
      <c r="CE119" s="293"/>
      <c r="CF119" s="293"/>
      <c r="CG119" s="293"/>
      <c r="CH119" s="293"/>
      <c r="CI119" s="293"/>
      <c r="CJ119" s="293"/>
      <c r="CK119" s="293"/>
      <c r="CL119" s="293"/>
      <c r="CM119" s="293"/>
      <c r="CN119" s="293"/>
      <c r="CO119" s="293"/>
      <c r="CP119" s="293"/>
      <c r="CQ119" s="293"/>
      <c r="CR119" s="293"/>
      <c r="CS119" s="293"/>
      <c r="CT119" s="293"/>
      <c r="CU119" s="293"/>
      <c r="CV119" s="293"/>
      <c r="CW119" s="293"/>
      <c r="CX119" s="293"/>
      <c r="CY119" s="293"/>
      <c r="CZ119" s="293"/>
      <c r="DA119" s="293"/>
      <c r="DB119" s="293"/>
      <c r="DC119" s="293"/>
      <c r="DD119" s="293"/>
      <c r="DE119" s="293"/>
      <c r="DF119" s="293"/>
      <c r="DG119" s="293"/>
      <c r="DH119" s="293"/>
      <c r="DI119" s="293"/>
      <c r="DJ119" s="293"/>
      <c r="DK119" s="293"/>
      <c r="DL119" s="293"/>
      <c r="DM119" s="293"/>
      <c r="DN119" s="293"/>
      <c r="DO119" s="293"/>
      <c r="DP119" s="293"/>
      <c r="DQ119" s="293"/>
      <c r="DR119" s="293"/>
      <c r="DS119" s="293"/>
      <c r="DT119" s="293"/>
      <c r="DU119" s="293"/>
      <c r="DV119" s="293"/>
      <c r="DW119" s="293"/>
      <c r="DX119" s="293"/>
      <c r="DY119" s="293"/>
      <c r="DZ119" s="293"/>
      <c r="EA119" s="293"/>
      <c r="EB119" s="293"/>
      <c r="EC119" s="293"/>
      <c r="ED119" s="293"/>
      <c r="EE119" s="293"/>
      <c r="EF119" s="293"/>
      <c r="EG119" s="293"/>
      <c r="EH119" s="293"/>
      <c r="EI119" s="293"/>
      <c r="EJ119" s="293"/>
      <c r="EK119" s="293"/>
      <c r="EL119" s="293"/>
      <c r="EM119" s="293"/>
      <c r="EN119" s="293"/>
      <c r="EO119" s="293"/>
      <c r="EP119" s="293"/>
      <c r="EQ119" s="293"/>
      <c r="ER119" s="293"/>
      <c r="ES119" s="293"/>
      <c r="ET119" s="293"/>
      <c r="EU119" s="293"/>
      <c r="EV119" s="293"/>
      <c r="EW119" s="293"/>
      <c r="EX119" s="293"/>
      <c r="FX119" s="232">
        <v>4.9612929000000037</v>
      </c>
      <c r="FY119" s="232">
        <v>0</v>
      </c>
    </row>
    <row r="120" spans="1:181" x14ac:dyDescent="0.2">
      <c r="A120" s="292">
        <v>40575</v>
      </c>
      <c r="B120" s="293"/>
      <c r="C120" s="293"/>
      <c r="D120" s="293">
        <v>-3.9807168000000002</v>
      </c>
      <c r="E120" s="293">
        <v>0</v>
      </c>
      <c r="F120" s="293"/>
      <c r="G120" s="293"/>
      <c r="H120" s="293"/>
      <c r="I120" s="293"/>
      <c r="J120" s="293"/>
      <c r="K120" s="293"/>
      <c r="L120" s="293"/>
      <c r="M120" s="293"/>
      <c r="N120" s="293"/>
      <c r="O120" s="293"/>
      <c r="P120" s="293"/>
      <c r="Q120" s="293"/>
      <c r="R120" s="293"/>
      <c r="S120" s="293"/>
      <c r="T120" s="293"/>
      <c r="U120" s="293"/>
      <c r="V120" s="293"/>
      <c r="W120" s="293"/>
      <c r="X120" s="293"/>
      <c r="Y120" s="293"/>
      <c r="Z120" s="293"/>
      <c r="AA120" s="293"/>
      <c r="AB120" s="293"/>
      <c r="AC120" s="293"/>
      <c r="AD120" s="293"/>
      <c r="AE120" s="293"/>
      <c r="AF120" s="293"/>
      <c r="AG120" s="293"/>
      <c r="AH120" s="293"/>
      <c r="AI120" s="293"/>
      <c r="AJ120" s="293"/>
      <c r="AK120" s="293"/>
      <c r="AL120" s="293"/>
      <c r="AM120" s="293"/>
      <c r="AN120" s="293"/>
      <c r="AO120" s="293"/>
      <c r="AP120" s="293"/>
      <c r="AQ120" s="293"/>
      <c r="AR120" s="293"/>
      <c r="AS120" s="293"/>
      <c r="AT120" s="293"/>
      <c r="AU120" s="293"/>
      <c r="AV120" s="293"/>
      <c r="AW120" s="293"/>
      <c r="AX120" s="293"/>
      <c r="AY120" s="293"/>
      <c r="AZ120" s="293"/>
      <c r="BA120" s="293"/>
      <c r="BB120" s="293"/>
      <c r="BC120" s="293"/>
      <c r="BD120" s="293"/>
      <c r="BE120" s="293"/>
      <c r="BF120" s="293"/>
      <c r="BG120" s="293"/>
      <c r="BH120" s="293"/>
      <c r="BI120" s="293"/>
      <c r="BJ120" s="293"/>
      <c r="BK120" s="293"/>
      <c r="BL120" s="293"/>
      <c r="BM120" s="293"/>
      <c r="BN120" s="293"/>
      <c r="BO120" s="293"/>
      <c r="BP120" s="293"/>
      <c r="BQ120" s="293"/>
      <c r="BR120" s="293">
        <v>-3.9807168000000002</v>
      </c>
      <c r="BS120" s="293">
        <v>0</v>
      </c>
      <c r="BT120" s="293"/>
      <c r="BU120" s="293"/>
      <c r="BV120" s="293"/>
      <c r="BW120" s="293"/>
      <c r="BX120" s="293"/>
      <c r="BY120" s="293"/>
      <c r="BZ120" s="293"/>
      <c r="CA120" s="293"/>
      <c r="CB120" s="293"/>
      <c r="CC120" s="293"/>
      <c r="CD120" s="293"/>
      <c r="CE120" s="293"/>
      <c r="CF120" s="293"/>
      <c r="CG120" s="293"/>
      <c r="CH120" s="293"/>
      <c r="CI120" s="293"/>
      <c r="CJ120" s="293"/>
      <c r="CK120" s="293"/>
      <c r="CL120" s="293"/>
      <c r="CM120" s="293"/>
      <c r="CN120" s="293"/>
      <c r="CO120" s="293"/>
      <c r="CP120" s="293"/>
      <c r="CQ120" s="293"/>
      <c r="CR120" s="293"/>
      <c r="CS120" s="293"/>
      <c r="CT120" s="293"/>
      <c r="CU120" s="293"/>
      <c r="CV120" s="293"/>
      <c r="CW120" s="293"/>
      <c r="CX120" s="293"/>
      <c r="CY120" s="293"/>
      <c r="CZ120" s="293"/>
      <c r="DA120" s="293"/>
      <c r="DB120" s="293"/>
      <c r="DC120" s="293"/>
      <c r="DD120" s="293"/>
      <c r="DE120" s="293"/>
      <c r="DF120" s="293"/>
      <c r="DG120" s="293"/>
      <c r="DH120" s="293"/>
      <c r="DI120" s="293"/>
      <c r="DJ120" s="293"/>
      <c r="DK120" s="293"/>
      <c r="DL120" s="293"/>
      <c r="DM120" s="293"/>
      <c r="DN120" s="293"/>
      <c r="DO120" s="293"/>
      <c r="DP120" s="293"/>
      <c r="DQ120" s="293"/>
      <c r="DR120" s="293"/>
      <c r="DS120" s="293"/>
      <c r="DT120" s="293"/>
      <c r="DU120" s="293"/>
      <c r="DV120" s="293"/>
      <c r="DW120" s="293"/>
      <c r="DX120" s="293"/>
      <c r="DY120" s="293"/>
      <c r="DZ120" s="293"/>
      <c r="EA120" s="293"/>
      <c r="EB120" s="293"/>
      <c r="EC120" s="293"/>
      <c r="ED120" s="293"/>
      <c r="EE120" s="293"/>
      <c r="EF120" s="293"/>
      <c r="EG120" s="293"/>
      <c r="EH120" s="293"/>
      <c r="EI120" s="293"/>
      <c r="EJ120" s="293"/>
      <c r="EK120" s="293"/>
      <c r="EL120" s="293"/>
      <c r="EM120" s="293"/>
      <c r="EN120" s="293"/>
      <c r="EO120" s="293"/>
      <c r="EP120" s="293"/>
      <c r="EQ120" s="293"/>
      <c r="ER120" s="293"/>
      <c r="ES120" s="293"/>
      <c r="ET120" s="293"/>
      <c r="EU120" s="293"/>
      <c r="EV120" s="293"/>
      <c r="EW120" s="293"/>
      <c r="EX120" s="293"/>
      <c r="FX120" s="232">
        <v>6.8135765000000035</v>
      </c>
      <c r="FY120" s="232">
        <v>0</v>
      </c>
    </row>
    <row r="121" spans="1:181" x14ac:dyDescent="0.2">
      <c r="B121" s="293">
        <v>84.654468899999969</v>
      </c>
      <c r="C121" s="293">
        <v>0</v>
      </c>
      <c r="D121" s="293">
        <v>2416.5777673999987</v>
      </c>
      <c r="E121" s="293">
        <v>0</v>
      </c>
      <c r="F121" s="293">
        <v>0</v>
      </c>
      <c r="G121" s="293">
        <v>0</v>
      </c>
      <c r="H121" s="293">
        <v>0</v>
      </c>
      <c r="I121" s="293">
        <v>0</v>
      </c>
      <c r="J121" s="293">
        <v>0</v>
      </c>
      <c r="K121" s="293">
        <v>0</v>
      </c>
      <c r="L121" s="293">
        <v>-120</v>
      </c>
      <c r="M121" s="293">
        <v>0</v>
      </c>
      <c r="N121" s="293">
        <v>0</v>
      </c>
      <c r="O121" s="293">
        <v>0</v>
      </c>
      <c r="P121" s="293">
        <v>3293.3841136000001</v>
      </c>
      <c r="Q121" s="293">
        <v>0</v>
      </c>
      <c r="R121" s="293">
        <v>-5749.3801289000012</v>
      </c>
      <c r="S121" s="293">
        <v>-323.72696030000003</v>
      </c>
      <c r="T121" s="293">
        <v>394.12785469999938</v>
      </c>
      <c r="U121" s="293">
        <v>0</v>
      </c>
      <c r="V121" s="293">
        <v>0</v>
      </c>
      <c r="W121" s="293">
        <v>0</v>
      </c>
      <c r="X121" s="293">
        <v>0</v>
      </c>
      <c r="Y121" s="293">
        <v>0</v>
      </c>
      <c r="Z121" s="293">
        <v>0</v>
      </c>
      <c r="AA121" s="293">
        <v>0</v>
      </c>
      <c r="AB121" s="293">
        <v>0</v>
      </c>
      <c r="AC121" s="293">
        <v>0</v>
      </c>
      <c r="AD121" s="293">
        <v>0</v>
      </c>
      <c r="AE121" s="293">
        <v>0</v>
      </c>
      <c r="AF121" s="293">
        <v>0</v>
      </c>
      <c r="AG121" s="293">
        <v>0</v>
      </c>
      <c r="AH121" s="293">
        <v>0</v>
      </c>
      <c r="AI121" s="293">
        <v>0</v>
      </c>
      <c r="AJ121" s="293">
        <v>3442.0383554000005</v>
      </c>
      <c r="AK121" s="293">
        <v>0</v>
      </c>
      <c r="AL121" s="293">
        <v>0</v>
      </c>
      <c r="AM121" s="293">
        <v>-99.862130199999939</v>
      </c>
      <c r="AN121" s="293">
        <v>0</v>
      </c>
      <c r="AO121" s="293">
        <v>0</v>
      </c>
      <c r="AP121" s="293">
        <v>0</v>
      </c>
      <c r="AQ121" s="293">
        <v>-268.15731900000037</v>
      </c>
      <c r="AR121" s="293">
        <v>-25085.0661865</v>
      </c>
      <c r="AS121" s="293">
        <v>22648.358521899991</v>
      </c>
      <c r="AT121" s="293">
        <v>32.614794199999999</v>
      </c>
      <c r="AU121" s="293">
        <v>-286.22538259999999</v>
      </c>
      <c r="AV121" s="293">
        <v>0</v>
      </c>
      <c r="AW121" s="293">
        <v>0</v>
      </c>
      <c r="AX121" s="293">
        <v>0</v>
      </c>
      <c r="AY121" s="293">
        <v>0</v>
      </c>
      <c r="AZ121" s="293">
        <v>0</v>
      </c>
      <c r="BA121" s="293">
        <v>0</v>
      </c>
      <c r="BB121" s="293">
        <v>0</v>
      </c>
      <c r="BC121" s="293">
        <v>0</v>
      </c>
      <c r="BD121" s="293">
        <v>0</v>
      </c>
      <c r="BE121" s="293">
        <v>-215.10097779999995</v>
      </c>
      <c r="BF121" s="293">
        <v>0</v>
      </c>
      <c r="BG121" s="293">
        <v>0</v>
      </c>
      <c r="BH121" s="293">
        <v>0</v>
      </c>
      <c r="BI121" s="293">
        <v>0</v>
      </c>
      <c r="BJ121" s="293">
        <v>0</v>
      </c>
      <c r="BK121" s="293">
        <v>0</v>
      </c>
      <c r="BL121" s="293">
        <v>0</v>
      </c>
      <c r="BM121" s="293">
        <v>0</v>
      </c>
      <c r="BN121" s="293">
        <v>0</v>
      </c>
      <c r="BO121" s="293">
        <v>0</v>
      </c>
      <c r="BP121" s="293">
        <v>0</v>
      </c>
      <c r="BQ121" s="293">
        <v>0</v>
      </c>
      <c r="BR121" s="293">
        <v>-21291.048961199984</v>
      </c>
      <c r="BS121" s="293">
        <v>21455.285752</v>
      </c>
      <c r="BT121" s="293"/>
      <c r="BU121" s="293"/>
      <c r="BV121" s="293"/>
      <c r="BW121" s="293"/>
      <c r="BX121" s="293"/>
      <c r="BY121" s="293"/>
      <c r="BZ121" s="293"/>
      <c r="CA121" s="293"/>
      <c r="CB121" s="293"/>
      <c r="CC121" s="293"/>
      <c r="CD121" s="293"/>
      <c r="CE121" s="293"/>
      <c r="CF121" s="293"/>
      <c r="CG121" s="293"/>
      <c r="CH121" s="293"/>
      <c r="CI121" s="293"/>
      <c r="CJ121" s="293"/>
      <c r="CK121" s="293"/>
      <c r="CL121" s="293"/>
      <c r="CM121" s="293"/>
      <c r="CN121" s="293"/>
      <c r="CO121" s="293"/>
      <c r="CP121" s="293"/>
      <c r="CQ121" s="293"/>
      <c r="CR121" s="293"/>
      <c r="CS121" s="293"/>
      <c r="CT121" s="293"/>
      <c r="CU121" s="293"/>
      <c r="CV121" s="293"/>
      <c r="CW121" s="293"/>
      <c r="CX121" s="293"/>
      <c r="CY121" s="293"/>
      <c r="CZ121" s="293"/>
      <c r="DA121" s="293"/>
      <c r="DB121" s="293"/>
      <c r="DC121" s="293"/>
      <c r="DD121" s="293"/>
      <c r="DE121" s="293"/>
      <c r="DF121" s="293"/>
      <c r="DG121" s="293"/>
      <c r="DH121" s="293"/>
      <c r="DI121" s="293"/>
      <c r="DJ121" s="293"/>
      <c r="DK121" s="293"/>
      <c r="DL121" s="293"/>
      <c r="DM121" s="293"/>
      <c r="DN121" s="293"/>
      <c r="DO121" s="293"/>
      <c r="DP121" s="293"/>
      <c r="DQ121" s="293"/>
      <c r="DR121" s="293"/>
      <c r="DS121" s="293"/>
      <c r="DT121" s="293"/>
      <c r="DU121" s="293"/>
      <c r="DV121" s="293"/>
      <c r="DW121" s="293"/>
      <c r="DX121" s="293"/>
      <c r="DY121" s="293"/>
      <c r="DZ121" s="293"/>
      <c r="EA121" s="293"/>
      <c r="EB121" s="293"/>
      <c r="EC121" s="293"/>
    </row>
    <row r="122" spans="1:181" x14ac:dyDescent="0.2">
      <c r="B122" s="293"/>
      <c r="C122" s="293"/>
      <c r="D122" s="293"/>
      <c r="E122" s="293"/>
      <c r="F122" s="293"/>
      <c r="G122" s="293"/>
      <c r="H122" s="293"/>
      <c r="I122" s="293"/>
      <c r="J122" s="293"/>
      <c r="K122" s="293"/>
      <c r="L122" s="293"/>
      <c r="M122" s="293"/>
      <c r="N122" s="293"/>
      <c r="O122" s="293"/>
      <c r="P122" s="293"/>
      <c r="Q122" s="293"/>
      <c r="R122" s="293"/>
      <c r="S122" s="293"/>
      <c r="T122" s="293"/>
      <c r="U122" s="293"/>
      <c r="V122" s="293"/>
      <c r="W122" s="293"/>
      <c r="X122" s="293"/>
      <c r="Y122" s="293"/>
      <c r="Z122" s="293"/>
      <c r="AA122" s="293"/>
      <c r="AB122" s="293"/>
      <c r="AC122" s="293"/>
      <c r="AD122" s="293"/>
      <c r="AE122" s="293"/>
      <c r="AF122" s="293"/>
      <c r="AG122" s="293"/>
      <c r="AH122" s="293"/>
      <c r="AI122" s="293"/>
      <c r="AJ122" s="293"/>
      <c r="AK122" s="293"/>
      <c r="AL122" s="293"/>
      <c r="AM122" s="293"/>
      <c r="AN122" s="293"/>
      <c r="AO122" s="293"/>
      <c r="AP122" s="293"/>
      <c r="AQ122" s="293"/>
      <c r="AR122" s="293"/>
      <c r="AS122" s="293"/>
      <c r="AT122" s="293"/>
      <c r="AU122" s="293"/>
      <c r="AV122" s="293"/>
      <c r="AW122" s="293"/>
      <c r="AX122" s="293"/>
      <c r="AY122" s="293"/>
      <c r="AZ122" s="293"/>
      <c r="BA122" s="293"/>
      <c r="BB122" s="293"/>
      <c r="BC122" s="293"/>
      <c r="BD122" s="293"/>
      <c r="BE122" s="293"/>
      <c r="BF122" s="293"/>
      <c r="BG122" s="293"/>
      <c r="BH122" s="293"/>
      <c r="BI122" s="293"/>
      <c r="BJ122" s="293"/>
      <c r="BK122" s="293"/>
      <c r="BL122" s="293"/>
      <c r="BM122" s="293"/>
      <c r="BN122" s="293"/>
      <c r="BO122" s="293"/>
      <c r="BP122" s="293"/>
      <c r="BQ122" s="293"/>
      <c r="BR122" s="293"/>
      <c r="BS122" s="293"/>
      <c r="BT122" s="293"/>
      <c r="BU122" s="293"/>
      <c r="BV122" s="293"/>
      <c r="BW122" s="293"/>
      <c r="BX122" s="293"/>
      <c r="BY122" s="293"/>
      <c r="BZ122" s="293"/>
      <c r="CA122" s="293"/>
      <c r="CB122" s="293"/>
      <c r="CC122" s="293"/>
      <c r="CD122" s="293"/>
      <c r="CE122" s="293"/>
      <c r="CF122" s="293"/>
      <c r="CG122" s="293"/>
      <c r="CH122" s="293"/>
      <c r="CI122" s="293"/>
      <c r="CJ122" s="293"/>
      <c r="CK122" s="293"/>
      <c r="CL122" s="293"/>
      <c r="CM122" s="293"/>
      <c r="ED122" s="293"/>
      <c r="EE122" s="293"/>
      <c r="EF122" s="293"/>
      <c r="EG122" s="293"/>
      <c r="EH122" s="293"/>
      <c r="EI122" s="293"/>
      <c r="EJ122" s="293"/>
      <c r="EK122" s="293"/>
      <c r="EL122" s="293"/>
      <c r="EM122" s="293"/>
      <c r="EN122" s="293"/>
      <c r="EO122" s="293"/>
      <c r="EP122" s="293"/>
      <c r="EQ122" s="293"/>
      <c r="ER122" s="293"/>
      <c r="ES122" s="293"/>
      <c r="ET122" s="293"/>
      <c r="EU122" s="293"/>
      <c r="EV122" s="293"/>
      <c r="EW122" s="293"/>
      <c r="EX122" s="293"/>
      <c r="FX122" s="232">
        <v>-21.870193</v>
      </c>
      <c r="FY122" s="232">
        <v>0</v>
      </c>
    </row>
    <row r="123" spans="1:181" x14ac:dyDescent="0.2">
      <c r="B123" s="293"/>
      <c r="C123" s="293"/>
      <c r="D123" s="293"/>
      <c r="E123" s="293"/>
      <c r="F123" s="293"/>
      <c r="G123" s="293"/>
      <c r="H123" s="293"/>
      <c r="I123" s="293"/>
      <c r="J123" s="293"/>
      <c r="K123" s="293"/>
      <c r="L123" s="293"/>
      <c r="M123" s="293"/>
      <c r="N123" s="293"/>
      <c r="O123" s="293"/>
      <c r="P123" s="293"/>
      <c r="Q123" s="293"/>
      <c r="R123" s="293"/>
      <c r="S123" s="293"/>
      <c r="T123" s="293"/>
      <c r="U123" s="293"/>
      <c r="V123" s="293"/>
      <c r="W123" s="293"/>
      <c r="X123" s="293"/>
      <c r="Y123" s="293"/>
      <c r="Z123" s="293"/>
      <c r="AA123" s="293"/>
      <c r="AB123" s="293"/>
      <c r="AC123" s="293"/>
      <c r="AD123" s="293"/>
      <c r="AE123" s="293"/>
      <c r="AF123" s="293"/>
      <c r="AG123" s="293"/>
      <c r="AH123" s="293"/>
      <c r="AI123" s="293"/>
      <c r="AJ123" s="293"/>
      <c r="AK123" s="293"/>
      <c r="AL123" s="293"/>
      <c r="AM123" s="293"/>
      <c r="AN123" s="293"/>
      <c r="AO123" s="293"/>
      <c r="AP123" s="293"/>
      <c r="AQ123" s="293"/>
      <c r="AR123" s="293"/>
      <c r="AS123" s="293"/>
      <c r="AT123" s="293"/>
      <c r="AU123" s="293"/>
      <c r="AV123" s="293"/>
      <c r="AW123" s="293"/>
      <c r="AX123" s="293"/>
      <c r="AY123" s="293"/>
      <c r="AZ123" s="293"/>
      <c r="BA123" s="293"/>
      <c r="BB123" s="293"/>
      <c r="BC123" s="293"/>
      <c r="BD123" s="293"/>
      <c r="BE123" s="293"/>
      <c r="BF123" s="293"/>
      <c r="BG123" s="293"/>
      <c r="BH123" s="293"/>
      <c r="BI123" s="293"/>
      <c r="BJ123" s="293"/>
      <c r="BK123" s="293"/>
      <c r="BL123" s="293"/>
      <c r="BM123" s="293"/>
      <c r="BN123" s="293"/>
      <c r="BO123" s="293"/>
      <c r="BP123" s="293"/>
      <c r="BQ123" s="293"/>
      <c r="BR123" s="293"/>
      <c r="BS123" s="293"/>
      <c r="BT123" s="293"/>
      <c r="BU123" s="293"/>
      <c r="BV123" s="293"/>
      <c r="BW123" s="293"/>
      <c r="BX123" s="293"/>
      <c r="BY123" s="293"/>
      <c r="BZ123" s="293"/>
      <c r="CA123" s="293"/>
      <c r="CB123" s="293"/>
      <c r="CC123" s="293"/>
      <c r="CD123" s="293"/>
      <c r="CE123" s="293"/>
      <c r="CF123" s="293"/>
      <c r="CG123" s="293"/>
      <c r="CH123" s="293"/>
      <c r="CI123" s="293"/>
      <c r="CN123" s="293"/>
      <c r="CO123" s="293"/>
      <c r="CP123" s="293"/>
      <c r="CQ123" s="293"/>
      <c r="CR123" s="293"/>
      <c r="CS123" s="293"/>
      <c r="CT123" s="293"/>
      <c r="CU123" s="293"/>
      <c r="CV123" s="293"/>
      <c r="CW123" s="293"/>
      <c r="CX123" s="293"/>
      <c r="CY123" s="293"/>
      <c r="CZ123" s="293"/>
      <c r="DA123" s="293"/>
      <c r="DB123" s="293"/>
      <c r="DC123" s="293"/>
      <c r="DD123" s="293"/>
      <c r="DE123" s="293"/>
      <c r="DF123" s="293"/>
      <c r="DG123" s="293"/>
      <c r="DH123" s="293"/>
      <c r="DI123" s="293"/>
      <c r="DJ123" s="293"/>
      <c r="DK123" s="293"/>
      <c r="DL123" s="293"/>
      <c r="DM123" s="293"/>
      <c r="DN123" s="293"/>
      <c r="DO123" s="293"/>
      <c r="DP123" s="293"/>
      <c r="DQ123" s="293"/>
      <c r="DR123" s="293"/>
      <c r="DS123" s="293"/>
      <c r="DT123" s="293"/>
      <c r="DU123" s="293"/>
      <c r="DV123" s="293"/>
      <c r="DW123" s="293"/>
      <c r="DX123" s="293"/>
      <c r="DY123" s="293"/>
      <c r="DZ123" s="293"/>
      <c r="EA123" s="293"/>
      <c r="EB123" s="293"/>
      <c r="EC123" s="293"/>
      <c r="ED123" s="293"/>
      <c r="EE123" s="293"/>
      <c r="EF123" s="293"/>
      <c r="EG123" s="293"/>
      <c r="EH123" s="293"/>
      <c r="EI123" s="293"/>
      <c r="EJ123" s="293"/>
      <c r="EK123" s="293"/>
      <c r="EL123" s="293"/>
      <c r="EM123" s="293"/>
      <c r="EN123" s="293"/>
      <c r="EO123" s="293"/>
      <c r="EP123" s="293"/>
      <c r="EQ123" s="293"/>
      <c r="ER123" s="293"/>
      <c r="ES123" s="293"/>
      <c r="ET123" s="293"/>
      <c r="EU123" s="293"/>
      <c r="EV123" s="293"/>
      <c r="EW123" s="293"/>
      <c r="EX123" s="293"/>
      <c r="FX123" s="232">
        <v>-17.812685500000001</v>
      </c>
      <c r="FY123" s="232">
        <v>0</v>
      </c>
    </row>
    <row r="124" spans="1:181" x14ac:dyDescent="0.2">
      <c r="B124" s="293"/>
      <c r="C124" s="293"/>
      <c r="D124" s="293"/>
      <c r="E124" s="293"/>
      <c r="F124" s="293"/>
      <c r="G124" s="293"/>
      <c r="H124" s="293"/>
      <c r="I124" s="293"/>
      <c r="J124" s="293"/>
      <c r="K124" s="293"/>
      <c r="L124" s="293"/>
      <c r="M124" s="293"/>
      <c r="N124" s="293"/>
      <c r="O124" s="293"/>
      <c r="P124" s="293"/>
      <c r="Q124" s="293"/>
      <c r="R124" s="293"/>
      <c r="S124" s="293"/>
      <c r="T124" s="293"/>
      <c r="U124" s="293"/>
      <c r="V124" s="293"/>
      <c r="W124" s="293"/>
      <c r="X124" s="293"/>
      <c r="Y124" s="293"/>
      <c r="Z124" s="293"/>
      <c r="AA124" s="293"/>
      <c r="AB124" s="293"/>
      <c r="AC124" s="293"/>
      <c r="AD124" s="293"/>
      <c r="AE124" s="293"/>
      <c r="AF124" s="293"/>
      <c r="AG124" s="293"/>
      <c r="AH124" s="293"/>
      <c r="AI124" s="293"/>
      <c r="AJ124" s="293"/>
      <c r="AK124" s="293"/>
      <c r="AL124" s="293"/>
      <c r="AM124" s="293"/>
      <c r="AN124" s="293"/>
      <c r="AO124" s="293"/>
      <c r="AP124" s="293"/>
      <c r="AQ124" s="293"/>
      <c r="AR124" s="293"/>
      <c r="AS124" s="293"/>
      <c r="AT124" s="293"/>
      <c r="AU124" s="293"/>
      <c r="AV124" s="293"/>
      <c r="AW124" s="293"/>
      <c r="AX124" s="293"/>
      <c r="AY124" s="293"/>
      <c r="AZ124" s="293"/>
      <c r="BA124" s="293"/>
      <c r="BB124" s="293"/>
      <c r="BC124" s="293"/>
      <c r="BD124" s="293"/>
      <c r="BE124" s="293"/>
      <c r="BF124" s="293"/>
      <c r="BG124" s="293"/>
      <c r="BH124" s="293"/>
      <c r="BI124" s="293"/>
      <c r="BJ124" s="293"/>
      <c r="BK124" s="293"/>
      <c r="BL124" s="293"/>
      <c r="BM124" s="293"/>
      <c r="BN124" s="293"/>
      <c r="BO124" s="293"/>
      <c r="BP124" s="293"/>
      <c r="BQ124" s="293"/>
      <c r="BR124" s="293"/>
      <c r="BS124" s="293"/>
      <c r="BT124" s="293"/>
      <c r="BU124" s="293"/>
      <c r="BV124" s="293"/>
      <c r="BW124" s="293"/>
      <c r="BX124" s="293"/>
      <c r="BY124" s="293"/>
      <c r="BZ124" s="293"/>
      <c r="CA124" s="293"/>
      <c r="CB124" s="293"/>
      <c r="CC124" s="293"/>
      <c r="CJ124" s="293"/>
      <c r="CK124" s="293"/>
      <c r="CL124" s="293"/>
      <c r="CM124" s="293"/>
      <c r="CN124" s="293"/>
      <c r="CO124" s="293"/>
      <c r="CP124" s="293"/>
      <c r="CQ124" s="293"/>
      <c r="CR124" s="293"/>
      <c r="CS124" s="293"/>
      <c r="CT124" s="293"/>
      <c r="CU124" s="293"/>
      <c r="CV124" s="293"/>
      <c r="CW124" s="293"/>
      <c r="CX124" s="293"/>
      <c r="CY124" s="293"/>
      <c r="CZ124" s="293"/>
      <c r="DA124" s="293"/>
      <c r="DB124" s="293"/>
      <c r="DC124" s="293"/>
      <c r="DD124" s="293"/>
      <c r="DE124" s="293"/>
      <c r="DF124" s="293"/>
      <c r="DG124" s="293"/>
      <c r="DH124" s="293"/>
      <c r="DI124" s="293"/>
      <c r="DJ124" s="293"/>
      <c r="DK124" s="293"/>
      <c r="DL124" s="293"/>
      <c r="DM124" s="293"/>
      <c r="DN124" s="293"/>
      <c r="DO124" s="293"/>
      <c r="DP124" s="293"/>
      <c r="DQ124" s="293"/>
      <c r="DR124" s="293"/>
      <c r="DS124" s="293"/>
      <c r="DT124" s="293"/>
      <c r="DU124" s="293"/>
      <c r="DV124" s="293"/>
      <c r="DW124" s="293"/>
      <c r="DX124" s="293"/>
      <c r="DY124" s="293"/>
      <c r="DZ124" s="293"/>
      <c r="EA124" s="293"/>
      <c r="EB124" s="293"/>
      <c r="EC124" s="293"/>
      <c r="ED124" s="293"/>
      <c r="EE124" s="293"/>
      <c r="EF124" s="293"/>
      <c r="EG124" s="293"/>
      <c r="EH124" s="293"/>
      <c r="EI124" s="293"/>
      <c r="EJ124" s="293"/>
      <c r="EK124" s="293"/>
      <c r="EL124" s="293"/>
      <c r="EM124" s="293"/>
      <c r="EN124" s="293"/>
      <c r="EO124" s="293"/>
      <c r="EP124" s="293"/>
      <c r="EQ124" s="293"/>
      <c r="ER124" s="293"/>
      <c r="ES124" s="293"/>
      <c r="ET124" s="293"/>
      <c r="EU124" s="293"/>
      <c r="EV124" s="293"/>
      <c r="EW124" s="293"/>
      <c r="EX124" s="293"/>
      <c r="FX124" s="232">
        <v>-19.291204100000002</v>
      </c>
      <c r="FY124" s="232">
        <v>0</v>
      </c>
    </row>
    <row r="125" spans="1:181" x14ac:dyDescent="0.2">
      <c r="B125" s="293"/>
      <c r="C125" s="293"/>
      <c r="D125" s="293"/>
      <c r="E125" s="293"/>
      <c r="F125" s="293"/>
      <c r="G125" s="293"/>
      <c r="H125" s="293"/>
      <c r="I125" s="293"/>
      <c r="J125" s="293"/>
      <c r="K125" s="293"/>
      <c r="L125" s="293"/>
      <c r="M125" s="293"/>
      <c r="N125" s="293"/>
      <c r="O125" s="293"/>
      <c r="P125" s="293"/>
      <c r="Q125" s="293"/>
      <c r="R125" s="293"/>
      <c r="S125" s="293"/>
      <c r="T125" s="293"/>
      <c r="U125" s="293"/>
      <c r="V125" s="293"/>
      <c r="W125" s="293"/>
      <c r="X125" s="293"/>
      <c r="Y125" s="293"/>
      <c r="Z125" s="293"/>
      <c r="AA125" s="293"/>
      <c r="AB125" s="293"/>
      <c r="AC125" s="293"/>
      <c r="AD125" s="293"/>
      <c r="AE125" s="293"/>
      <c r="AF125" s="293"/>
      <c r="AG125" s="293"/>
      <c r="AH125" s="293"/>
      <c r="AI125" s="293"/>
      <c r="AJ125" s="293"/>
      <c r="AK125" s="293"/>
      <c r="AL125" s="293"/>
      <c r="AM125" s="293"/>
      <c r="AN125" s="293"/>
      <c r="AO125" s="293"/>
      <c r="AP125" s="293"/>
      <c r="AQ125" s="293"/>
      <c r="AR125" s="293"/>
      <c r="AS125" s="293"/>
      <c r="AT125" s="293"/>
      <c r="AU125" s="293"/>
      <c r="AV125" s="293"/>
      <c r="AW125" s="293"/>
      <c r="AX125" s="293"/>
      <c r="AY125" s="293"/>
      <c r="AZ125" s="293"/>
      <c r="BA125" s="293"/>
      <c r="BB125" s="293"/>
      <c r="BC125" s="293"/>
      <c r="BD125" s="293"/>
      <c r="BE125" s="293"/>
      <c r="BF125" s="293"/>
      <c r="BG125" s="293"/>
      <c r="BH125" s="293"/>
      <c r="BI125" s="293"/>
      <c r="BJ125" s="293"/>
      <c r="BK125" s="293"/>
      <c r="BL125" s="293"/>
      <c r="BM125" s="293"/>
      <c r="BN125" s="293"/>
      <c r="BO125" s="293"/>
      <c r="BP125" s="293"/>
      <c r="BQ125" s="293"/>
      <c r="BR125" s="293"/>
      <c r="BS125" s="293"/>
      <c r="BT125" s="293"/>
      <c r="BU125" s="293"/>
      <c r="BV125" s="293"/>
      <c r="BW125" s="293"/>
      <c r="BX125" s="293"/>
      <c r="BY125" s="293"/>
      <c r="BZ125" s="293"/>
      <c r="CA125" s="293"/>
      <c r="CB125" s="293"/>
      <c r="CD125" s="293"/>
      <c r="CE125" s="293"/>
      <c r="CF125" s="293"/>
      <c r="CG125" s="293"/>
      <c r="CH125" s="293"/>
      <c r="CI125" s="293"/>
      <c r="CJ125" s="293"/>
      <c r="CK125" s="293"/>
      <c r="CL125" s="293"/>
      <c r="CM125" s="293"/>
      <c r="CN125" s="293"/>
      <c r="CO125" s="293"/>
      <c r="CP125" s="293"/>
      <c r="CQ125" s="293"/>
      <c r="CR125" s="293"/>
      <c r="CS125" s="293"/>
      <c r="CT125" s="293"/>
      <c r="CU125" s="293"/>
      <c r="CV125" s="293"/>
      <c r="CW125" s="293"/>
      <c r="CX125" s="293"/>
      <c r="CY125" s="293"/>
      <c r="CZ125" s="293"/>
      <c r="DA125" s="293"/>
      <c r="DB125" s="293"/>
      <c r="DC125" s="293"/>
      <c r="DD125" s="293"/>
      <c r="DE125" s="293"/>
      <c r="DF125" s="293"/>
      <c r="DG125" s="293"/>
      <c r="DH125" s="293"/>
      <c r="DI125" s="293"/>
      <c r="DJ125" s="293"/>
      <c r="DK125" s="293"/>
      <c r="DL125" s="293"/>
      <c r="DM125" s="293"/>
      <c r="DN125" s="293"/>
      <c r="DO125" s="293"/>
      <c r="DP125" s="293"/>
      <c r="DQ125" s="293"/>
      <c r="DR125" s="293"/>
      <c r="DS125" s="293"/>
      <c r="DT125" s="293"/>
      <c r="DU125" s="293"/>
      <c r="DV125" s="293"/>
      <c r="DW125" s="293"/>
      <c r="DX125" s="293"/>
      <c r="DY125" s="293"/>
      <c r="DZ125" s="293"/>
      <c r="EA125" s="293"/>
      <c r="EB125" s="293"/>
      <c r="EC125" s="293"/>
      <c r="ED125" s="293"/>
      <c r="EE125" s="293"/>
      <c r="EF125" s="293"/>
      <c r="EG125" s="293"/>
      <c r="EH125" s="293"/>
      <c r="EI125" s="293"/>
      <c r="EJ125" s="293"/>
      <c r="EK125" s="293"/>
      <c r="EL125" s="293"/>
      <c r="EM125" s="293"/>
      <c r="EN125" s="293"/>
      <c r="EO125" s="293"/>
      <c r="EP125" s="293"/>
      <c r="EQ125" s="293"/>
      <c r="ER125" s="293"/>
      <c r="ES125" s="293"/>
      <c r="ET125" s="293"/>
      <c r="EU125" s="293"/>
      <c r="EV125" s="293"/>
      <c r="EW125" s="293"/>
      <c r="EX125" s="293"/>
      <c r="FX125" s="232">
        <v>-12.445355000000003</v>
      </c>
      <c r="FY125" s="232">
        <v>0</v>
      </c>
    </row>
    <row r="126" spans="1:181" x14ac:dyDescent="0.2">
      <c r="B126" s="293"/>
      <c r="C126" s="293"/>
      <c r="D126" s="293"/>
      <c r="E126" s="293"/>
      <c r="F126" s="293"/>
      <c r="G126" s="293"/>
      <c r="H126" s="293"/>
      <c r="I126" s="293"/>
      <c r="J126" s="293"/>
      <c r="K126" s="293"/>
      <c r="L126" s="293"/>
      <c r="M126" s="293"/>
      <c r="N126" s="293"/>
      <c r="O126" s="293"/>
      <c r="P126" s="293"/>
      <c r="Q126" s="293"/>
      <c r="R126" s="293"/>
      <c r="S126" s="293"/>
      <c r="T126" s="293"/>
      <c r="U126" s="293"/>
      <c r="V126" s="293"/>
      <c r="W126" s="293"/>
      <c r="X126" s="293"/>
      <c r="Y126" s="293"/>
      <c r="Z126" s="293"/>
      <c r="AA126" s="293"/>
      <c r="AB126" s="293"/>
      <c r="AC126" s="293"/>
      <c r="AD126" s="293"/>
      <c r="AE126" s="293"/>
      <c r="AF126" s="293"/>
      <c r="AG126" s="293"/>
      <c r="AH126" s="293"/>
      <c r="AI126" s="293"/>
      <c r="AJ126" s="293"/>
      <c r="AK126" s="293"/>
      <c r="AL126" s="293"/>
      <c r="AM126" s="293"/>
      <c r="AN126" s="293"/>
      <c r="AO126" s="293"/>
      <c r="AP126" s="293"/>
      <c r="AQ126" s="293"/>
      <c r="AR126" s="293"/>
      <c r="AS126" s="293"/>
      <c r="AT126" s="293"/>
      <c r="AU126" s="293"/>
      <c r="AV126" s="293"/>
      <c r="AW126" s="293"/>
      <c r="AX126" s="293"/>
      <c r="AY126" s="293"/>
      <c r="AZ126" s="293"/>
      <c r="BA126" s="293"/>
      <c r="BB126" s="293"/>
      <c r="BC126" s="293"/>
      <c r="BD126" s="293"/>
      <c r="BE126" s="293"/>
      <c r="BF126" s="293"/>
      <c r="BG126" s="293"/>
      <c r="BH126" s="293"/>
      <c r="BI126" s="293"/>
      <c r="BJ126" s="293"/>
      <c r="BK126" s="293"/>
      <c r="BL126" s="293"/>
      <c r="BM126" s="293"/>
      <c r="BN126" s="293"/>
      <c r="BO126" s="293"/>
      <c r="BP126" s="293"/>
      <c r="BQ126" s="293"/>
      <c r="BR126" s="293"/>
      <c r="BS126" s="293"/>
      <c r="BT126" s="293"/>
      <c r="BU126" s="293"/>
      <c r="CC126" s="293"/>
      <c r="CD126" s="293"/>
      <c r="CE126" s="293"/>
      <c r="CF126" s="293"/>
      <c r="CG126" s="293"/>
      <c r="CH126" s="293"/>
      <c r="CI126" s="293"/>
      <c r="CJ126" s="293"/>
      <c r="CK126" s="293"/>
      <c r="CL126" s="293"/>
      <c r="CM126" s="293"/>
      <c r="CN126" s="293"/>
      <c r="CO126" s="293"/>
      <c r="CP126" s="293"/>
      <c r="CQ126" s="293"/>
      <c r="CR126" s="293"/>
      <c r="CS126" s="293"/>
      <c r="CT126" s="293"/>
      <c r="CU126" s="293"/>
      <c r="CV126" s="293"/>
      <c r="CW126" s="293"/>
      <c r="CX126" s="293"/>
      <c r="CY126" s="293"/>
      <c r="CZ126" s="293"/>
      <c r="DA126" s="293"/>
      <c r="DB126" s="293"/>
      <c r="DC126" s="293"/>
      <c r="DD126" s="293"/>
      <c r="DE126" s="293"/>
      <c r="DF126" s="293"/>
      <c r="DG126" s="293"/>
      <c r="DH126" s="293"/>
      <c r="DI126" s="293"/>
      <c r="DJ126" s="293"/>
      <c r="DK126" s="293"/>
      <c r="DL126" s="293"/>
      <c r="DM126" s="293"/>
      <c r="DN126" s="293"/>
      <c r="DO126" s="293"/>
      <c r="DP126" s="293"/>
      <c r="DQ126" s="293"/>
      <c r="DR126" s="293"/>
      <c r="DS126" s="293"/>
      <c r="DT126" s="293"/>
      <c r="DU126" s="293"/>
      <c r="DV126" s="293"/>
      <c r="DW126" s="293"/>
      <c r="DX126" s="293"/>
      <c r="DY126" s="293"/>
      <c r="DZ126" s="293"/>
      <c r="EA126" s="293"/>
      <c r="EB126" s="293"/>
      <c r="EC126" s="293"/>
      <c r="ED126" s="293"/>
      <c r="EE126" s="293"/>
      <c r="EF126" s="293"/>
      <c r="EG126" s="293"/>
      <c r="EH126" s="293"/>
      <c r="EI126" s="293"/>
      <c r="EJ126" s="293"/>
      <c r="EK126" s="293"/>
      <c r="EL126" s="293"/>
      <c r="EM126" s="293"/>
      <c r="EN126" s="293"/>
      <c r="EO126" s="293"/>
      <c r="EP126" s="293"/>
      <c r="EQ126" s="293"/>
      <c r="ER126" s="293"/>
      <c r="ES126" s="293"/>
      <c r="ET126" s="293"/>
      <c r="EU126" s="293"/>
      <c r="EV126" s="293"/>
      <c r="EW126" s="293"/>
      <c r="EX126" s="293"/>
      <c r="FX126" s="232">
        <v>-11.849513899999998</v>
      </c>
      <c r="FY126" s="232">
        <v>0</v>
      </c>
    </row>
    <row r="127" spans="1:181" x14ac:dyDescent="0.2">
      <c r="B127" s="293"/>
      <c r="C127" s="293"/>
      <c r="D127" s="293"/>
      <c r="E127" s="293"/>
      <c r="F127" s="293"/>
      <c r="G127" s="293"/>
      <c r="H127" s="293"/>
      <c r="I127" s="293"/>
      <c r="J127" s="293"/>
      <c r="K127" s="293"/>
      <c r="L127" s="293"/>
      <c r="M127" s="293"/>
      <c r="N127" s="293"/>
      <c r="O127" s="293"/>
      <c r="P127" s="293"/>
      <c r="Q127" s="293"/>
      <c r="R127" s="293"/>
      <c r="S127" s="293"/>
      <c r="T127" s="293"/>
      <c r="U127" s="293"/>
      <c r="V127" s="293"/>
      <c r="W127" s="293"/>
      <c r="X127" s="293"/>
      <c r="Y127" s="293"/>
      <c r="Z127" s="293"/>
      <c r="AA127" s="293"/>
      <c r="AB127" s="293"/>
      <c r="AC127" s="293"/>
      <c r="AD127" s="293"/>
      <c r="AE127" s="293"/>
      <c r="AF127" s="293"/>
      <c r="AG127" s="293"/>
      <c r="AH127" s="293"/>
      <c r="AI127" s="293"/>
      <c r="AJ127" s="293"/>
      <c r="AK127" s="293"/>
      <c r="AL127" s="293"/>
      <c r="AM127" s="293"/>
      <c r="AN127" s="293"/>
      <c r="AO127" s="293"/>
      <c r="AP127" s="293"/>
      <c r="AQ127" s="293"/>
      <c r="AR127" s="293"/>
      <c r="AS127" s="293"/>
      <c r="AT127" s="293"/>
      <c r="AU127" s="293"/>
      <c r="AV127" s="293"/>
      <c r="AW127" s="293"/>
      <c r="AX127" s="293"/>
      <c r="AY127" s="293"/>
      <c r="AZ127" s="293"/>
      <c r="BA127" s="293"/>
      <c r="BB127" s="293"/>
      <c r="BC127" s="293"/>
      <c r="BD127" s="293"/>
      <c r="BE127" s="293"/>
      <c r="BF127" s="293"/>
      <c r="BG127" s="293"/>
      <c r="BH127" s="293"/>
      <c r="BI127" s="293"/>
      <c r="BJ127" s="293"/>
      <c r="BK127" s="293"/>
      <c r="BL127" s="293"/>
      <c r="BM127" s="293"/>
      <c r="BN127" s="293"/>
      <c r="BO127" s="293"/>
      <c r="BP127" s="293"/>
      <c r="BQ127" s="293"/>
      <c r="BR127" s="293"/>
      <c r="BS127" s="293"/>
      <c r="BT127" s="293"/>
      <c r="BU127" s="293"/>
      <c r="BV127" s="293"/>
      <c r="BW127" s="293"/>
      <c r="BX127" s="293"/>
      <c r="BY127" s="293"/>
      <c r="BZ127" s="293"/>
      <c r="CA127" s="293"/>
      <c r="CB127" s="293"/>
      <c r="CC127" s="293"/>
      <c r="CD127" s="293"/>
      <c r="CE127" s="293"/>
      <c r="CF127" s="293"/>
      <c r="CG127" s="293"/>
      <c r="CH127" s="293"/>
      <c r="CI127" s="293"/>
      <c r="CJ127" s="293"/>
      <c r="CK127" s="293"/>
      <c r="CL127" s="293"/>
      <c r="CM127" s="293"/>
      <c r="CN127" s="293"/>
      <c r="CO127" s="293"/>
      <c r="CP127" s="293"/>
      <c r="CQ127" s="293"/>
      <c r="CR127" s="293"/>
      <c r="CS127" s="293"/>
      <c r="CT127" s="293"/>
      <c r="CU127" s="293"/>
      <c r="CV127" s="293"/>
      <c r="CW127" s="293"/>
      <c r="CX127" s="293"/>
      <c r="CY127" s="293"/>
      <c r="CZ127" s="293"/>
      <c r="DA127" s="293"/>
      <c r="DB127" s="293"/>
      <c r="DC127" s="293"/>
      <c r="DD127" s="293"/>
      <c r="DE127" s="293"/>
      <c r="DF127" s="293"/>
      <c r="DG127" s="293"/>
      <c r="DH127" s="293"/>
      <c r="DI127" s="293"/>
      <c r="DJ127" s="293"/>
      <c r="DK127" s="293"/>
      <c r="DL127" s="293"/>
      <c r="DM127" s="293"/>
      <c r="DN127" s="293"/>
      <c r="DO127" s="293"/>
      <c r="DP127" s="293"/>
      <c r="DQ127" s="293"/>
      <c r="DR127" s="293"/>
      <c r="DS127" s="293"/>
      <c r="DT127" s="293"/>
      <c r="DU127" s="293"/>
      <c r="DV127" s="293"/>
      <c r="DW127" s="293"/>
      <c r="DX127" s="293"/>
      <c r="DY127" s="293"/>
      <c r="DZ127" s="293"/>
      <c r="EA127" s="293"/>
      <c r="EB127" s="293"/>
      <c r="EC127" s="293"/>
      <c r="ED127" s="293"/>
      <c r="EE127" s="293"/>
      <c r="EF127" s="293"/>
      <c r="EG127" s="293"/>
      <c r="EH127" s="293"/>
      <c r="EI127" s="293"/>
      <c r="EJ127" s="293"/>
      <c r="EK127" s="293"/>
      <c r="EL127" s="293"/>
      <c r="EM127" s="293"/>
      <c r="EN127" s="293"/>
      <c r="EO127" s="293"/>
      <c r="EP127" s="293"/>
      <c r="EQ127" s="293"/>
      <c r="ER127" s="293"/>
      <c r="ES127" s="293"/>
      <c r="ET127" s="293"/>
      <c r="EU127" s="293"/>
      <c r="EV127" s="293"/>
      <c r="EW127" s="293"/>
      <c r="EX127" s="293"/>
      <c r="FX127" s="232">
        <v>-10.918840100000001</v>
      </c>
      <c r="FY127" s="232">
        <v>0</v>
      </c>
    </row>
    <row r="128" spans="1:181" x14ac:dyDescent="0.2">
      <c r="B128" s="293"/>
      <c r="C128" s="293"/>
      <c r="D128" s="293"/>
      <c r="E128" s="293"/>
      <c r="F128" s="293"/>
      <c r="G128" s="293"/>
      <c r="H128" s="293"/>
      <c r="I128" s="293"/>
      <c r="J128" s="293"/>
      <c r="K128" s="293"/>
      <c r="L128" s="293"/>
      <c r="M128" s="293"/>
      <c r="N128" s="293"/>
      <c r="O128" s="293"/>
      <c r="P128" s="293"/>
      <c r="Q128" s="293"/>
      <c r="R128" s="293"/>
      <c r="S128" s="293"/>
      <c r="T128" s="293"/>
      <c r="U128" s="293"/>
      <c r="V128" s="293"/>
      <c r="W128" s="293"/>
      <c r="X128" s="293"/>
      <c r="Y128" s="293"/>
      <c r="Z128" s="293"/>
      <c r="AA128" s="293"/>
      <c r="AB128" s="293"/>
      <c r="AC128" s="293"/>
      <c r="AD128" s="293"/>
      <c r="AE128" s="293"/>
      <c r="AF128" s="293"/>
      <c r="AG128" s="293"/>
      <c r="AH128" s="293"/>
      <c r="AI128" s="293"/>
      <c r="AJ128" s="293"/>
      <c r="AK128" s="293"/>
      <c r="AL128" s="293"/>
      <c r="AM128" s="293"/>
      <c r="AN128" s="293"/>
      <c r="AO128" s="293"/>
      <c r="AP128" s="293"/>
      <c r="AQ128" s="293"/>
      <c r="AR128" s="293"/>
      <c r="AS128" s="293"/>
      <c r="AT128" s="293"/>
      <c r="AU128" s="293"/>
      <c r="AV128" s="293"/>
      <c r="AW128" s="293"/>
      <c r="AX128" s="293"/>
      <c r="AY128" s="293"/>
      <c r="AZ128" s="293"/>
      <c r="BA128" s="293"/>
      <c r="BB128" s="293"/>
      <c r="BC128" s="293"/>
      <c r="BD128" s="293"/>
      <c r="BE128" s="293"/>
      <c r="BF128" s="293"/>
      <c r="BG128" s="293"/>
      <c r="BH128" s="293"/>
      <c r="BI128" s="293"/>
      <c r="BJ128" s="293"/>
      <c r="BK128" s="293"/>
      <c r="BL128" s="293"/>
      <c r="BM128" s="293"/>
      <c r="BN128" s="293"/>
      <c r="BO128" s="293"/>
      <c r="BP128" s="293"/>
      <c r="BQ128" s="293"/>
      <c r="BR128" s="293"/>
      <c r="BS128" s="293"/>
      <c r="BT128" s="293"/>
      <c r="BU128" s="293"/>
      <c r="BV128" s="293"/>
      <c r="BW128" s="293"/>
      <c r="BX128" s="293"/>
      <c r="BY128" s="293"/>
      <c r="BZ128" s="293"/>
      <c r="CA128" s="293"/>
      <c r="CB128" s="293"/>
      <c r="CC128" s="293"/>
      <c r="CD128" s="293"/>
      <c r="CE128" s="293"/>
      <c r="CF128" s="293"/>
      <c r="CG128" s="293"/>
      <c r="CH128" s="293"/>
      <c r="CI128" s="293"/>
      <c r="CJ128" s="293"/>
      <c r="CK128" s="293"/>
      <c r="CL128" s="293"/>
      <c r="CM128" s="293"/>
      <c r="CN128" s="293"/>
      <c r="CO128" s="293"/>
      <c r="CP128" s="293"/>
      <c r="CQ128" s="293"/>
      <c r="CR128" s="293"/>
      <c r="CS128" s="293"/>
      <c r="CT128" s="293"/>
      <c r="CU128" s="293"/>
      <c r="CV128" s="293"/>
      <c r="CW128" s="293"/>
      <c r="CX128" s="293"/>
      <c r="CY128" s="293"/>
      <c r="CZ128" s="293"/>
      <c r="DA128" s="293"/>
      <c r="DB128" s="293"/>
      <c r="DC128" s="293"/>
      <c r="DD128" s="293"/>
      <c r="DE128" s="293"/>
      <c r="DF128" s="293"/>
      <c r="DG128" s="293"/>
      <c r="DH128" s="293"/>
      <c r="DI128" s="293"/>
      <c r="DJ128" s="293"/>
      <c r="DK128" s="293"/>
      <c r="DL128" s="293"/>
      <c r="DM128" s="293"/>
      <c r="DN128" s="293"/>
      <c r="DO128" s="293"/>
      <c r="DP128" s="293"/>
      <c r="DQ128" s="293"/>
      <c r="DR128" s="293"/>
      <c r="DS128" s="293"/>
      <c r="DT128" s="293"/>
      <c r="DU128" s="293"/>
      <c r="DV128" s="293"/>
      <c r="DW128" s="293"/>
      <c r="DX128" s="293"/>
      <c r="DY128" s="293"/>
      <c r="DZ128" s="293"/>
      <c r="EA128" s="293"/>
      <c r="EB128" s="293"/>
      <c r="EC128" s="293"/>
      <c r="ED128" s="293"/>
      <c r="EE128" s="293"/>
      <c r="EF128" s="293"/>
      <c r="EG128" s="293"/>
      <c r="EH128" s="293"/>
      <c r="EI128" s="293"/>
      <c r="EJ128" s="293"/>
      <c r="EK128" s="293"/>
      <c r="EL128" s="293"/>
      <c r="EM128" s="293"/>
      <c r="EN128" s="293"/>
      <c r="EO128" s="293"/>
      <c r="EP128" s="293"/>
      <c r="EQ128" s="293"/>
      <c r="ER128" s="293"/>
      <c r="ES128" s="293"/>
      <c r="ET128" s="293"/>
      <c r="EU128" s="293"/>
      <c r="EV128" s="293"/>
      <c r="EW128" s="293"/>
      <c r="EX128" s="293"/>
      <c r="FX128" s="232">
        <v>-7.2601125999999994</v>
      </c>
      <c r="FY128" s="232">
        <v>0</v>
      </c>
    </row>
    <row r="129" spans="2:181" x14ac:dyDescent="0.2">
      <c r="BV129" s="293"/>
      <c r="BW129" s="293"/>
      <c r="BX129" s="293"/>
      <c r="BY129" s="293"/>
      <c r="BZ129" s="293"/>
      <c r="CA129" s="293"/>
      <c r="CB129" s="293"/>
      <c r="CC129" s="293"/>
      <c r="CD129" s="293"/>
      <c r="CE129" s="293"/>
      <c r="CF129" s="293"/>
      <c r="CG129" s="293"/>
      <c r="CH129" s="293"/>
      <c r="CI129" s="293"/>
      <c r="CJ129" s="293"/>
      <c r="CK129" s="293"/>
      <c r="CL129" s="293"/>
      <c r="CM129" s="293"/>
      <c r="CN129" s="293"/>
      <c r="CO129" s="293"/>
      <c r="CP129" s="293"/>
      <c r="CQ129" s="293"/>
      <c r="CR129" s="293"/>
      <c r="CS129" s="293"/>
      <c r="CT129" s="293"/>
      <c r="CU129" s="293"/>
      <c r="CV129" s="293"/>
      <c r="CW129" s="293"/>
      <c r="CX129" s="293"/>
      <c r="CY129" s="293"/>
      <c r="CZ129" s="293"/>
      <c r="DA129" s="293"/>
      <c r="DB129" s="293"/>
      <c r="DC129" s="293"/>
      <c r="DD129" s="293"/>
      <c r="DE129" s="293"/>
      <c r="DF129" s="293"/>
      <c r="DG129" s="293"/>
      <c r="DH129" s="293"/>
      <c r="DI129" s="293"/>
      <c r="DJ129" s="293"/>
      <c r="DK129" s="293"/>
      <c r="DL129" s="293"/>
      <c r="DM129" s="293"/>
      <c r="DN129" s="293"/>
      <c r="DO129" s="293"/>
      <c r="DP129" s="293"/>
      <c r="DQ129" s="293"/>
      <c r="DR129" s="293"/>
      <c r="DS129" s="293"/>
      <c r="DT129" s="293"/>
      <c r="DU129" s="293"/>
      <c r="DV129" s="293"/>
      <c r="DW129" s="293"/>
      <c r="DX129" s="293"/>
      <c r="DY129" s="293"/>
      <c r="DZ129" s="293"/>
      <c r="EA129" s="293"/>
      <c r="EB129" s="293"/>
      <c r="EC129" s="293"/>
      <c r="ED129" s="293"/>
      <c r="EE129" s="293"/>
      <c r="EF129" s="293"/>
      <c r="EG129" s="293"/>
      <c r="EH129" s="293"/>
      <c r="EI129" s="293"/>
      <c r="EJ129" s="293"/>
      <c r="EK129" s="293"/>
      <c r="EL129" s="293"/>
      <c r="EM129" s="293"/>
      <c r="EN129" s="293"/>
      <c r="EO129" s="293"/>
      <c r="EP129" s="293"/>
      <c r="EQ129" s="293"/>
      <c r="ER129" s="293"/>
      <c r="ES129" s="293"/>
      <c r="ET129" s="293"/>
      <c r="EU129" s="293"/>
      <c r="EV129" s="293"/>
      <c r="EW129" s="293"/>
      <c r="EX129" s="293"/>
      <c r="FX129" s="232">
        <v>-7.2154713000000008</v>
      </c>
      <c r="FY129" s="232">
        <v>0</v>
      </c>
    </row>
    <row r="130" spans="2:181" x14ac:dyDescent="0.2">
      <c r="B130" s="293"/>
      <c r="C130" s="293"/>
      <c r="D130" s="293"/>
      <c r="E130" s="293"/>
      <c r="F130" s="293"/>
      <c r="G130" s="293"/>
      <c r="H130" s="293"/>
      <c r="I130" s="293"/>
      <c r="J130" s="293"/>
      <c r="K130" s="293"/>
      <c r="L130" s="293"/>
      <c r="M130" s="293"/>
      <c r="N130" s="293"/>
      <c r="O130" s="293"/>
      <c r="P130" s="293"/>
      <c r="Q130" s="293"/>
      <c r="R130" s="293"/>
      <c r="S130" s="293"/>
      <c r="T130" s="293"/>
      <c r="U130" s="293"/>
      <c r="V130" s="293"/>
      <c r="W130" s="293"/>
      <c r="X130" s="293"/>
      <c r="Y130" s="293"/>
      <c r="Z130" s="293"/>
      <c r="AA130" s="293"/>
      <c r="AB130" s="293"/>
      <c r="AC130" s="293"/>
      <c r="AD130" s="293"/>
      <c r="AE130" s="293"/>
      <c r="AF130" s="293"/>
      <c r="AG130" s="293"/>
      <c r="AH130" s="293"/>
      <c r="AI130" s="293"/>
      <c r="AJ130" s="293"/>
      <c r="AK130" s="293"/>
      <c r="AL130" s="293"/>
      <c r="AM130" s="293"/>
      <c r="AN130" s="293"/>
      <c r="AO130" s="293"/>
      <c r="AP130" s="293"/>
      <c r="AQ130" s="293"/>
      <c r="AR130" s="293"/>
      <c r="AS130" s="293"/>
      <c r="AT130" s="293"/>
      <c r="AU130" s="293"/>
      <c r="AV130" s="293"/>
      <c r="AW130" s="293"/>
      <c r="AX130" s="293"/>
      <c r="AY130" s="293"/>
      <c r="AZ130" s="293"/>
      <c r="BA130" s="293"/>
      <c r="BB130" s="293"/>
      <c r="BC130" s="293"/>
      <c r="BD130" s="293"/>
      <c r="BE130" s="293"/>
      <c r="BF130" s="293"/>
      <c r="BG130" s="293"/>
      <c r="BH130" s="293"/>
      <c r="BI130" s="293"/>
      <c r="BJ130" s="293"/>
      <c r="BK130" s="293"/>
      <c r="BL130" s="293"/>
      <c r="BM130" s="293"/>
      <c r="BN130" s="293"/>
      <c r="BO130" s="293"/>
      <c r="BP130" s="293"/>
      <c r="BQ130" s="293"/>
      <c r="BR130" s="293"/>
      <c r="BS130" s="293"/>
      <c r="BT130" s="293"/>
      <c r="BU130" s="293"/>
      <c r="BV130" s="293"/>
      <c r="BW130" s="293"/>
      <c r="BX130" s="293"/>
      <c r="BY130" s="293"/>
      <c r="BZ130" s="293"/>
      <c r="CA130" s="293"/>
      <c r="CB130" s="293"/>
      <c r="CC130" s="293"/>
      <c r="CD130" s="293"/>
      <c r="CE130" s="293"/>
      <c r="CF130" s="293"/>
      <c r="CG130" s="293"/>
      <c r="CH130" s="293"/>
      <c r="CI130" s="293"/>
      <c r="CJ130" s="293"/>
      <c r="CK130" s="293"/>
      <c r="CL130" s="293"/>
      <c r="CM130" s="293"/>
      <c r="CN130" s="293"/>
      <c r="CO130" s="293"/>
      <c r="CP130" s="293"/>
      <c r="CQ130" s="293"/>
      <c r="CR130" s="293"/>
      <c r="CS130" s="293"/>
      <c r="CT130" s="293"/>
      <c r="CU130" s="293"/>
      <c r="CV130" s="293"/>
      <c r="CW130" s="293"/>
      <c r="CX130" s="293"/>
      <c r="CY130" s="293"/>
      <c r="CZ130" s="293"/>
      <c r="DA130" s="293"/>
      <c r="DB130" s="293"/>
      <c r="DC130" s="293"/>
      <c r="DD130" s="293"/>
      <c r="DE130" s="293"/>
      <c r="DF130" s="293"/>
      <c r="DG130" s="293"/>
      <c r="DH130" s="293"/>
      <c r="DI130" s="293"/>
      <c r="DJ130" s="293"/>
      <c r="DK130" s="293"/>
      <c r="DL130" s="293"/>
      <c r="DM130" s="293"/>
      <c r="DN130" s="293"/>
      <c r="DO130" s="293"/>
      <c r="DP130" s="293"/>
      <c r="DQ130" s="293"/>
      <c r="DR130" s="293"/>
      <c r="DS130" s="293"/>
      <c r="DT130" s="293"/>
      <c r="DU130" s="293"/>
      <c r="DV130" s="293"/>
      <c r="DW130" s="293"/>
      <c r="DX130" s="293"/>
      <c r="DY130" s="293"/>
      <c r="DZ130" s="293"/>
      <c r="EA130" s="293"/>
      <c r="EB130" s="293"/>
      <c r="EC130" s="293"/>
      <c r="ED130" s="293"/>
      <c r="EE130" s="293"/>
      <c r="EF130" s="293"/>
      <c r="EG130" s="293"/>
      <c r="EH130" s="293"/>
      <c r="EI130" s="293"/>
      <c r="EJ130" s="293"/>
      <c r="EK130" s="293"/>
      <c r="EL130" s="293"/>
      <c r="EM130" s="293"/>
      <c r="EN130" s="293"/>
      <c r="EO130" s="293"/>
      <c r="EP130" s="293"/>
      <c r="EQ130" s="293"/>
      <c r="ER130" s="293"/>
      <c r="ES130" s="293"/>
      <c r="ET130" s="293"/>
      <c r="EU130" s="293"/>
      <c r="EV130" s="293"/>
      <c r="EW130" s="293"/>
      <c r="EX130" s="293"/>
      <c r="FX130" s="232">
        <v>-10.992184599999998</v>
      </c>
      <c r="FY130" s="232">
        <v>0</v>
      </c>
    </row>
    <row r="131" spans="2:181" x14ac:dyDescent="0.2">
      <c r="B131" s="293"/>
      <c r="C131" s="293"/>
      <c r="D131" s="293"/>
      <c r="E131" s="293"/>
      <c r="F131" s="293"/>
      <c r="G131" s="293"/>
      <c r="H131" s="293"/>
      <c r="I131" s="293"/>
      <c r="J131" s="293"/>
      <c r="K131" s="293"/>
      <c r="L131" s="293"/>
      <c r="M131" s="293"/>
      <c r="N131" s="293"/>
      <c r="O131" s="293"/>
      <c r="P131" s="293"/>
      <c r="Q131" s="293"/>
      <c r="R131" s="293"/>
      <c r="S131" s="293"/>
      <c r="T131" s="293"/>
      <c r="U131" s="293"/>
      <c r="V131" s="293"/>
      <c r="W131" s="293"/>
      <c r="X131" s="293"/>
      <c r="Y131" s="293"/>
      <c r="Z131" s="293"/>
      <c r="AA131" s="293"/>
      <c r="AB131" s="293"/>
      <c r="AC131" s="293"/>
      <c r="AD131" s="293"/>
      <c r="AE131" s="293"/>
      <c r="AF131" s="293"/>
      <c r="AG131" s="293"/>
      <c r="AH131" s="293"/>
      <c r="AI131" s="293"/>
      <c r="AJ131" s="293"/>
      <c r="AK131" s="293"/>
      <c r="AL131" s="293"/>
      <c r="AM131" s="293"/>
      <c r="AN131" s="293"/>
      <c r="AO131" s="293"/>
      <c r="AP131" s="293"/>
      <c r="AQ131" s="293"/>
      <c r="AR131" s="293"/>
      <c r="AS131" s="293"/>
      <c r="AT131" s="293"/>
      <c r="AU131" s="293"/>
      <c r="AV131" s="293"/>
      <c r="AW131" s="293"/>
      <c r="AX131" s="293"/>
      <c r="AY131" s="293"/>
      <c r="AZ131" s="293"/>
      <c r="BA131" s="293"/>
      <c r="BB131" s="293"/>
      <c r="BC131" s="293"/>
      <c r="BD131" s="293"/>
      <c r="BE131" s="293"/>
      <c r="BF131" s="293"/>
      <c r="BG131" s="293"/>
      <c r="BH131" s="293"/>
      <c r="BI131" s="293"/>
      <c r="BJ131" s="293"/>
      <c r="BK131" s="293"/>
      <c r="BL131" s="293"/>
      <c r="BM131" s="293"/>
      <c r="BN131" s="293"/>
      <c r="BO131" s="293"/>
      <c r="BP131" s="293"/>
      <c r="BQ131" s="293"/>
      <c r="BR131" s="293"/>
      <c r="BS131" s="293"/>
      <c r="BT131" s="293"/>
      <c r="BU131" s="293"/>
      <c r="BV131" s="293"/>
      <c r="BW131" s="293"/>
      <c r="BX131" s="293"/>
      <c r="BY131" s="293"/>
      <c r="BZ131" s="293"/>
      <c r="CA131" s="293"/>
      <c r="CB131" s="293"/>
      <c r="CC131" s="293"/>
      <c r="CD131" s="293"/>
      <c r="CE131" s="293"/>
      <c r="CF131" s="293"/>
      <c r="CG131" s="293"/>
      <c r="CH131" s="293"/>
      <c r="CI131" s="293"/>
      <c r="CJ131" s="293"/>
      <c r="CK131" s="293"/>
      <c r="CL131" s="293"/>
      <c r="CM131" s="293"/>
      <c r="CN131" s="293"/>
      <c r="CO131" s="293"/>
      <c r="CP131" s="293"/>
      <c r="CQ131" s="293"/>
      <c r="CR131" s="293"/>
      <c r="CS131" s="293"/>
      <c r="CT131" s="293"/>
      <c r="CU131" s="293"/>
      <c r="CV131" s="293"/>
      <c r="CW131" s="293"/>
      <c r="CX131" s="293"/>
      <c r="CY131" s="293"/>
      <c r="CZ131" s="293"/>
      <c r="DA131" s="293"/>
      <c r="DB131" s="293"/>
      <c r="DC131" s="293"/>
      <c r="DD131" s="293"/>
      <c r="DE131" s="293"/>
      <c r="DF131" s="293"/>
      <c r="DG131" s="293"/>
      <c r="DH131" s="293"/>
      <c r="DI131" s="293"/>
      <c r="DJ131" s="293"/>
      <c r="DK131" s="293"/>
      <c r="DL131" s="293"/>
      <c r="DM131" s="293"/>
      <c r="DN131" s="293"/>
      <c r="DO131" s="293"/>
      <c r="DP131" s="293"/>
      <c r="DQ131" s="293"/>
      <c r="DR131" s="293"/>
      <c r="DS131" s="293"/>
      <c r="DT131" s="293"/>
      <c r="DU131" s="293"/>
      <c r="DV131" s="293"/>
      <c r="DW131" s="293"/>
      <c r="DX131" s="293"/>
      <c r="DY131" s="293"/>
      <c r="DZ131" s="293"/>
      <c r="EA131" s="293"/>
      <c r="EB131" s="293"/>
      <c r="EC131" s="293"/>
      <c r="ED131" s="293"/>
      <c r="EE131" s="293"/>
      <c r="EF131" s="293"/>
      <c r="EG131" s="293"/>
      <c r="EH131" s="293"/>
      <c r="EI131" s="293"/>
      <c r="EJ131" s="293"/>
      <c r="EK131" s="293"/>
      <c r="EL131" s="293"/>
      <c r="EM131" s="293"/>
      <c r="EN131" s="293"/>
      <c r="EO131" s="293"/>
      <c r="EP131" s="293"/>
      <c r="EQ131" s="293"/>
      <c r="ER131" s="293"/>
      <c r="ES131" s="293"/>
      <c r="ET131" s="293"/>
      <c r="EU131" s="293"/>
      <c r="EV131" s="293"/>
      <c r="EW131" s="293"/>
      <c r="EX131" s="293"/>
      <c r="FX131" s="232">
        <v>-13.898319799999999</v>
      </c>
      <c r="FY131" s="232">
        <v>0</v>
      </c>
    </row>
    <row r="132" spans="2:181" x14ac:dyDescent="0.2">
      <c r="B132" s="293"/>
      <c r="C132" s="293"/>
      <c r="D132" s="293"/>
      <c r="E132" s="293"/>
      <c r="F132" s="293"/>
      <c r="G132" s="293"/>
      <c r="H132" s="293"/>
      <c r="I132" s="293"/>
      <c r="J132" s="293"/>
      <c r="K132" s="293"/>
      <c r="L132" s="293"/>
      <c r="M132" s="293"/>
      <c r="N132" s="293"/>
      <c r="O132" s="293"/>
      <c r="P132" s="293"/>
      <c r="Q132" s="293"/>
      <c r="R132" s="293"/>
      <c r="S132" s="293"/>
      <c r="T132" s="293"/>
      <c r="U132" s="293"/>
      <c r="V132" s="293"/>
      <c r="W132" s="293"/>
      <c r="X132" s="293"/>
      <c r="Y132" s="293"/>
      <c r="Z132" s="293"/>
      <c r="AA132" s="293"/>
      <c r="AB132" s="293"/>
      <c r="AC132" s="293"/>
      <c r="AD132" s="293"/>
      <c r="AE132" s="293"/>
      <c r="AF132" s="293"/>
      <c r="AG132" s="293"/>
      <c r="AH132" s="293"/>
      <c r="AI132" s="293"/>
      <c r="AJ132" s="293"/>
      <c r="AK132" s="293"/>
      <c r="AL132" s="293"/>
      <c r="AM132" s="293"/>
      <c r="AN132" s="293"/>
      <c r="AO132" s="293"/>
      <c r="AP132" s="293"/>
      <c r="AQ132" s="293"/>
      <c r="AR132" s="293"/>
      <c r="AS132" s="293"/>
      <c r="AT132" s="293"/>
      <c r="AU132" s="293"/>
      <c r="AV132" s="293"/>
      <c r="AW132" s="293"/>
      <c r="AX132" s="293"/>
      <c r="AY132" s="293"/>
      <c r="AZ132" s="293"/>
      <c r="BA132" s="293"/>
      <c r="BB132" s="293"/>
      <c r="BC132" s="293"/>
      <c r="BD132" s="293"/>
      <c r="BE132" s="293"/>
      <c r="BF132" s="293"/>
      <c r="BG132" s="293"/>
      <c r="BH132" s="293"/>
      <c r="BI132" s="293"/>
      <c r="BJ132" s="293"/>
      <c r="BK132" s="293"/>
      <c r="BL132" s="293"/>
      <c r="BM132" s="293"/>
      <c r="BN132" s="293"/>
      <c r="BO132" s="293"/>
      <c r="BP132" s="293"/>
      <c r="BQ132" s="293"/>
      <c r="BR132" s="293"/>
      <c r="BS132" s="293"/>
      <c r="BT132" s="293"/>
      <c r="BU132" s="293"/>
      <c r="BV132" s="293"/>
      <c r="BW132" s="293"/>
      <c r="BX132" s="293"/>
      <c r="BY132" s="293"/>
      <c r="BZ132" s="293"/>
      <c r="CA132" s="293"/>
      <c r="CB132" s="293"/>
      <c r="CC132" s="293"/>
      <c r="CD132" s="293"/>
      <c r="CE132" s="293"/>
      <c r="CF132" s="293"/>
      <c r="CG132" s="293"/>
      <c r="CH132" s="293"/>
      <c r="CI132" s="293"/>
      <c r="CJ132" s="293"/>
      <c r="CK132" s="293"/>
      <c r="CL132" s="293"/>
      <c r="CM132" s="293"/>
      <c r="CN132" s="293"/>
      <c r="CO132" s="293"/>
      <c r="CP132" s="293"/>
      <c r="CQ132" s="293"/>
      <c r="CR132" s="293"/>
      <c r="CS132" s="293"/>
      <c r="CT132" s="293"/>
      <c r="CU132" s="293"/>
      <c r="CV132" s="293"/>
      <c r="CW132" s="293"/>
      <c r="CX132" s="293"/>
      <c r="CY132" s="293"/>
      <c r="CZ132" s="293"/>
      <c r="DA132" s="293"/>
      <c r="DB132" s="293"/>
      <c r="DC132" s="293"/>
      <c r="DD132" s="293"/>
      <c r="DE132" s="293"/>
      <c r="DF132" s="293"/>
      <c r="DG132" s="293"/>
      <c r="DH132" s="293"/>
      <c r="DI132" s="293"/>
      <c r="DJ132" s="293"/>
      <c r="DK132" s="293"/>
      <c r="DL132" s="293"/>
      <c r="DM132" s="293"/>
      <c r="DN132" s="293"/>
      <c r="DO132" s="293"/>
      <c r="DP132" s="293"/>
      <c r="DQ132" s="293"/>
      <c r="DR132" s="293"/>
      <c r="DS132" s="293"/>
      <c r="DT132" s="293"/>
      <c r="DU132" s="293"/>
      <c r="DV132" s="293"/>
      <c r="DW132" s="293"/>
      <c r="DX132" s="293"/>
      <c r="DY132" s="293"/>
      <c r="DZ132" s="293"/>
      <c r="EA132" s="293"/>
      <c r="EB132" s="293"/>
      <c r="EC132" s="293"/>
      <c r="ED132" s="293"/>
      <c r="EE132" s="293"/>
      <c r="EF132" s="293"/>
      <c r="EG132" s="293"/>
      <c r="EH132" s="293"/>
      <c r="EI132" s="293"/>
      <c r="EJ132" s="293"/>
      <c r="EK132" s="293"/>
      <c r="EL132" s="293"/>
      <c r="EM132" s="293"/>
      <c r="EN132" s="293"/>
      <c r="EO132" s="293"/>
      <c r="EP132" s="293"/>
      <c r="EQ132" s="293"/>
      <c r="ER132" s="293"/>
      <c r="ES132" s="293"/>
      <c r="ET132" s="293"/>
      <c r="EU132" s="293"/>
      <c r="EV132" s="293"/>
      <c r="EW132" s="293"/>
      <c r="EX132" s="293"/>
      <c r="FX132" s="232">
        <v>-16.500512399999998</v>
      </c>
      <c r="FY132" s="232">
        <v>0</v>
      </c>
    </row>
    <row r="133" spans="2:181" x14ac:dyDescent="0.2">
      <c r="B133" s="293"/>
      <c r="C133" s="293"/>
      <c r="D133" s="293"/>
      <c r="E133" s="293"/>
      <c r="F133" s="293"/>
      <c r="G133" s="293"/>
      <c r="H133" s="293"/>
      <c r="I133" s="293"/>
      <c r="J133" s="293"/>
      <c r="K133" s="293"/>
      <c r="L133" s="293"/>
      <c r="M133" s="293"/>
      <c r="N133" s="293"/>
      <c r="O133" s="293"/>
      <c r="P133" s="293"/>
      <c r="Q133" s="293"/>
      <c r="R133" s="293"/>
      <c r="S133" s="293"/>
      <c r="T133" s="293"/>
      <c r="U133" s="293"/>
      <c r="V133" s="293"/>
      <c r="W133" s="293"/>
      <c r="X133" s="293"/>
      <c r="Y133" s="293"/>
      <c r="Z133" s="293"/>
      <c r="AA133" s="293"/>
      <c r="AB133" s="293"/>
      <c r="AC133" s="293"/>
      <c r="AD133" s="293"/>
      <c r="AE133" s="293"/>
      <c r="AF133" s="293"/>
      <c r="AG133" s="293"/>
      <c r="AH133" s="293"/>
      <c r="AI133" s="293"/>
      <c r="AJ133" s="293"/>
      <c r="AK133" s="293"/>
      <c r="AL133" s="293"/>
      <c r="AM133" s="293"/>
      <c r="AN133" s="293"/>
      <c r="AO133" s="293"/>
      <c r="AP133" s="293"/>
      <c r="AQ133" s="293"/>
      <c r="AR133" s="293"/>
      <c r="AS133" s="293"/>
      <c r="AT133" s="293"/>
      <c r="AU133" s="293"/>
      <c r="AV133" s="293"/>
      <c r="AW133" s="293"/>
      <c r="AX133" s="293"/>
      <c r="AY133" s="293"/>
      <c r="AZ133" s="293"/>
      <c r="BA133" s="293"/>
      <c r="BB133" s="293"/>
      <c r="BC133" s="293"/>
      <c r="BD133" s="293"/>
      <c r="BE133" s="293"/>
      <c r="BF133" s="293"/>
      <c r="BG133" s="293"/>
      <c r="BH133" s="293"/>
      <c r="BI133" s="293"/>
      <c r="BJ133" s="293"/>
      <c r="BK133" s="293"/>
      <c r="BL133" s="293"/>
      <c r="BM133" s="293"/>
      <c r="BN133" s="293"/>
      <c r="BO133" s="293"/>
      <c r="BP133" s="293"/>
      <c r="BQ133" s="293"/>
      <c r="BR133" s="293"/>
      <c r="BS133" s="293"/>
      <c r="BT133" s="293"/>
      <c r="BU133" s="293"/>
      <c r="BV133" s="293"/>
      <c r="BW133" s="293"/>
      <c r="BX133" s="293"/>
      <c r="BY133" s="293"/>
      <c r="BZ133" s="293"/>
      <c r="CA133" s="293"/>
      <c r="CB133" s="293"/>
      <c r="CC133" s="293"/>
      <c r="CD133" s="293"/>
      <c r="CE133" s="293"/>
      <c r="CF133" s="293"/>
      <c r="CG133" s="293"/>
      <c r="CH133" s="293"/>
      <c r="CI133" s="293"/>
      <c r="CJ133" s="293"/>
      <c r="CK133" s="293"/>
      <c r="CL133" s="293"/>
      <c r="CM133" s="293"/>
      <c r="CN133" s="293"/>
      <c r="CO133" s="293"/>
      <c r="CP133" s="293"/>
      <c r="CQ133" s="293"/>
      <c r="CR133" s="293"/>
      <c r="CS133" s="293"/>
      <c r="CT133" s="293"/>
      <c r="CU133" s="293"/>
      <c r="CV133" s="293"/>
      <c r="CW133" s="293"/>
      <c r="CX133" s="293"/>
      <c r="CY133" s="293"/>
      <c r="CZ133" s="293"/>
      <c r="DA133" s="293"/>
      <c r="DB133" s="293"/>
      <c r="DC133" s="293"/>
      <c r="DD133" s="293"/>
      <c r="DE133" s="293"/>
      <c r="DF133" s="293"/>
      <c r="DG133" s="293"/>
      <c r="DH133" s="293"/>
      <c r="DI133" s="293"/>
      <c r="DJ133" s="293"/>
      <c r="DK133" s="293"/>
      <c r="DL133" s="293"/>
      <c r="DM133" s="293"/>
      <c r="DN133" s="293"/>
      <c r="DO133" s="293"/>
      <c r="DP133" s="293"/>
      <c r="DQ133" s="293"/>
      <c r="DR133" s="293"/>
      <c r="DS133" s="293"/>
      <c r="DT133" s="293"/>
      <c r="DU133" s="293"/>
      <c r="DV133" s="293"/>
      <c r="DW133" s="293"/>
      <c r="DX133" s="293"/>
      <c r="DY133" s="293"/>
      <c r="DZ133" s="293"/>
      <c r="EA133" s="293"/>
      <c r="EB133" s="293"/>
      <c r="EC133" s="293"/>
      <c r="ED133" s="293"/>
      <c r="EE133" s="293"/>
      <c r="EF133" s="293"/>
      <c r="EG133" s="293"/>
      <c r="EH133" s="293"/>
      <c r="EI133" s="293"/>
      <c r="EJ133" s="293"/>
      <c r="EK133" s="293"/>
      <c r="EL133" s="293"/>
      <c r="EM133" s="293"/>
      <c r="EN133" s="293"/>
      <c r="EO133" s="293"/>
      <c r="EP133" s="293"/>
      <c r="EQ133" s="293"/>
      <c r="ER133" s="293"/>
      <c r="ES133" s="293"/>
      <c r="ET133" s="293"/>
      <c r="EU133" s="293"/>
      <c r="EV133" s="293"/>
      <c r="EW133" s="293"/>
      <c r="EX133" s="293"/>
      <c r="FX133" s="232">
        <v>-18.693018500000001</v>
      </c>
      <c r="FY133" s="232">
        <v>0</v>
      </c>
    </row>
    <row r="134" spans="2:181" x14ac:dyDescent="0.2">
      <c r="B134" s="293"/>
      <c r="C134" s="293"/>
      <c r="D134" s="293"/>
      <c r="E134" s="293"/>
      <c r="F134" s="293"/>
      <c r="G134" s="293"/>
      <c r="H134" s="293"/>
      <c r="I134" s="293"/>
      <c r="J134" s="293"/>
      <c r="K134" s="293"/>
      <c r="L134" s="293"/>
      <c r="M134" s="293"/>
      <c r="N134" s="293"/>
      <c r="O134" s="293"/>
      <c r="P134" s="293"/>
      <c r="Q134" s="293"/>
      <c r="R134" s="293"/>
      <c r="S134" s="293"/>
      <c r="T134" s="293"/>
      <c r="U134" s="293"/>
      <c r="V134" s="293"/>
      <c r="W134" s="293"/>
      <c r="X134" s="293"/>
      <c r="Y134" s="293"/>
      <c r="Z134" s="293"/>
      <c r="AA134" s="293"/>
      <c r="AB134" s="293"/>
      <c r="AC134" s="293"/>
      <c r="AD134" s="293"/>
      <c r="AE134" s="293"/>
      <c r="AF134" s="293"/>
      <c r="AG134" s="293"/>
      <c r="AH134" s="293"/>
      <c r="AI134" s="293"/>
      <c r="AJ134" s="293"/>
      <c r="AK134" s="293"/>
      <c r="AL134" s="293"/>
      <c r="AM134" s="293"/>
      <c r="AN134" s="293"/>
      <c r="AO134" s="293"/>
      <c r="AP134" s="293"/>
      <c r="AQ134" s="293"/>
      <c r="AR134" s="293"/>
      <c r="AS134" s="293"/>
      <c r="AT134" s="293"/>
      <c r="AU134" s="293"/>
      <c r="AV134" s="293"/>
      <c r="AW134" s="293"/>
      <c r="AX134" s="293"/>
      <c r="AY134" s="293"/>
      <c r="AZ134" s="293"/>
      <c r="BA134" s="293"/>
      <c r="BB134" s="293"/>
      <c r="BC134" s="293"/>
      <c r="BD134" s="293"/>
      <c r="BE134" s="293"/>
      <c r="BF134" s="293"/>
      <c r="BG134" s="293"/>
      <c r="BH134" s="293"/>
      <c r="BI134" s="293"/>
      <c r="BJ134" s="293"/>
      <c r="BK134" s="293"/>
      <c r="BL134" s="293"/>
      <c r="BM134" s="293"/>
      <c r="BN134" s="293"/>
      <c r="BO134" s="293"/>
      <c r="BP134" s="293"/>
      <c r="BQ134" s="293"/>
      <c r="BR134" s="293"/>
      <c r="BS134" s="293"/>
      <c r="BT134" s="293"/>
      <c r="BU134" s="293"/>
      <c r="BV134" s="293"/>
      <c r="BW134" s="293"/>
      <c r="BX134" s="293"/>
      <c r="BY134" s="293"/>
      <c r="BZ134" s="293"/>
      <c r="CA134" s="293"/>
      <c r="CB134" s="293"/>
      <c r="CC134" s="293"/>
      <c r="CD134" s="293"/>
      <c r="CE134" s="293"/>
      <c r="CF134" s="293"/>
      <c r="CG134" s="293"/>
      <c r="CH134" s="293"/>
      <c r="CI134" s="293"/>
      <c r="CJ134" s="293"/>
      <c r="CK134" s="293"/>
      <c r="CL134" s="293"/>
      <c r="CM134" s="293"/>
      <c r="CN134" s="293"/>
      <c r="CO134" s="293"/>
      <c r="CP134" s="293"/>
      <c r="CQ134" s="293"/>
      <c r="CR134" s="293"/>
      <c r="CS134" s="293"/>
      <c r="CT134" s="293"/>
      <c r="CU134" s="293"/>
      <c r="CV134" s="293"/>
      <c r="CW134" s="293"/>
      <c r="CX134" s="293"/>
      <c r="CY134" s="293"/>
      <c r="CZ134" s="293"/>
      <c r="DA134" s="293"/>
      <c r="DB134" s="293"/>
      <c r="DC134" s="293"/>
      <c r="DD134" s="293"/>
      <c r="DE134" s="293"/>
      <c r="DF134" s="293"/>
      <c r="DG134" s="293"/>
      <c r="DH134" s="293"/>
      <c r="DI134" s="293"/>
      <c r="DJ134" s="293"/>
      <c r="DK134" s="293"/>
      <c r="DL134" s="293"/>
      <c r="DM134" s="293"/>
      <c r="DN134" s="293"/>
      <c r="DO134" s="293"/>
      <c r="DP134" s="293"/>
      <c r="DQ134" s="293"/>
      <c r="DR134" s="293"/>
      <c r="DS134" s="293"/>
      <c r="DT134" s="293"/>
      <c r="DU134" s="293"/>
      <c r="DV134" s="293"/>
      <c r="DW134" s="293"/>
      <c r="DX134" s="293"/>
      <c r="DY134" s="293"/>
      <c r="DZ134" s="293"/>
      <c r="EA134" s="293"/>
      <c r="EB134" s="293"/>
      <c r="EC134" s="293"/>
      <c r="ED134" s="293"/>
      <c r="EE134" s="293"/>
      <c r="EF134" s="293"/>
      <c r="EG134" s="293"/>
      <c r="EH134" s="293"/>
      <c r="EI134" s="293"/>
      <c r="EJ134" s="293"/>
      <c r="EK134" s="293"/>
      <c r="EL134" s="293"/>
      <c r="EM134" s="293"/>
      <c r="EN134" s="293"/>
      <c r="EO134" s="293"/>
      <c r="EP134" s="293"/>
      <c r="EQ134" s="293"/>
      <c r="ER134" s="293"/>
      <c r="ES134" s="293"/>
      <c r="ET134" s="293"/>
      <c r="EU134" s="293"/>
      <c r="EV134" s="293"/>
      <c r="EW134" s="293"/>
      <c r="EX134" s="293"/>
      <c r="FX134" s="232">
        <v>-20.702265699999998</v>
      </c>
      <c r="FY134" s="232">
        <v>0</v>
      </c>
    </row>
    <row r="135" spans="2:181" x14ac:dyDescent="0.2">
      <c r="B135" s="293"/>
      <c r="C135" s="293"/>
      <c r="D135" s="293"/>
      <c r="E135" s="293"/>
      <c r="F135" s="293"/>
      <c r="G135" s="293"/>
      <c r="H135" s="293"/>
      <c r="I135" s="293"/>
      <c r="J135" s="293"/>
      <c r="K135" s="293"/>
      <c r="L135" s="293"/>
      <c r="M135" s="293"/>
      <c r="N135" s="293"/>
      <c r="O135" s="293"/>
      <c r="P135" s="293"/>
      <c r="Q135" s="293"/>
      <c r="R135" s="293"/>
      <c r="S135" s="293"/>
      <c r="T135" s="293"/>
      <c r="U135" s="293"/>
      <c r="V135" s="293"/>
      <c r="W135" s="293"/>
      <c r="X135" s="293"/>
      <c r="Y135" s="293"/>
      <c r="Z135" s="293"/>
      <c r="AA135" s="293"/>
      <c r="AB135" s="293"/>
      <c r="AC135" s="293"/>
      <c r="AD135" s="293"/>
      <c r="AE135" s="293"/>
      <c r="AF135" s="293"/>
      <c r="AG135" s="293"/>
      <c r="AH135" s="293"/>
      <c r="AI135" s="293"/>
      <c r="AJ135" s="293"/>
      <c r="AK135" s="293"/>
      <c r="AL135" s="293"/>
      <c r="AM135" s="293"/>
      <c r="AN135" s="293"/>
      <c r="AO135" s="293"/>
      <c r="AP135" s="293"/>
      <c r="AQ135" s="293"/>
      <c r="AR135" s="293"/>
      <c r="AS135" s="293"/>
      <c r="AT135" s="293"/>
      <c r="AU135" s="293"/>
      <c r="AV135" s="293"/>
      <c r="AW135" s="293"/>
      <c r="AX135" s="293"/>
      <c r="AY135" s="293"/>
      <c r="AZ135" s="293"/>
      <c r="BA135" s="293"/>
      <c r="BB135" s="293"/>
      <c r="BC135" s="293"/>
      <c r="BD135" s="293"/>
      <c r="BE135" s="293"/>
      <c r="BF135" s="293"/>
      <c r="BG135" s="293"/>
      <c r="BH135" s="293"/>
      <c r="BI135" s="293"/>
      <c r="BJ135" s="293"/>
      <c r="BK135" s="293"/>
      <c r="BL135" s="293"/>
      <c r="BM135" s="293"/>
      <c r="BN135" s="293"/>
      <c r="BO135" s="293"/>
      <c r="BP135" s="293"/>
      <c r="BQ135" s="293"/>
      <c r="BR135" s="293"/>
      <c r="BS135" s="293"/>
      <c r="BT135" s="293"/>
      <c r="BU135" s="293"/>
      <c r="BV135" s="293"/>
      <c r="BW135" s="293"/>
      <c r="BX135" s="293"/>
      <c r="BY135" s="293"/>
      <c r="BZ135" s="293"/>
      <c r="CA135" s="293"/>
      <c r="CB135" s="293"/>
      <c r="CC135" s="293"/>
      <c r="CD135" s="293"/>
      <c r="CE135" s="293"/>
      <c r="CF135" s="293"/>
      <c r="CG135" s="293"/>
      <c r="CH135" s="293"/>
      <c r="CI135" s="293"/>
      <c r="CJ135" s="293"/>
      <c r="CK135" s="293"/>
      <c r="CL135" s="293"/>
      <c r="CM135" s="293"/>
      <c r="CN135" s="293"/>
      <c r="CO135" s="293"/>
      <c r="CP135" s="293"/>
      <c r="CQ135" s="293"/>
      <c r="CR135" s="293"/>
      <c r="CS135" s="293"/>
      <c r="CT135" s="293"/>
      <c r="CU135" s="293"/>
      <c r="CV135" s="293"/>
      <c r="CW135" s="293"/>
      <c r="CX135" s="293"/>
      <c r="CY135" s="293"/>
      <c r="CZ135" s="293"/>
      <c r="DA135" s="293"/>
      <c r="DB135" s="293"/>
      <c r="DC135" s="293"/>
      <c r="DD135" s="293"/>
      <c r="DE135" s="293"/>
      <c r="DF135" s="293"/>
      <c r="DG135" s="293"/>
      <c r="DH135" s="293"/>
      <c r="DI135" s="293"/>
      <c r="DJ135" s="293"/>
      <c r="DK135" s="293"/>
      <c r="DL135" s="293"/>
      <c r="DM135" s="293"/>
      <c r="DN135" s="293"/>
      <c r="DO135" s="293"/>
      <c r="DP135" s="293"/>
      <c r="DQ135" s="293"/>
      <c r="DR135" s="293"/>
      <c r="DS135" s="293"/>
      <c r="DT135" s="293"/>
      <c r="DU135" s="293"/>
      <c r="DV135" s="293"/>
      <c r="DW135" s="293"/>
      <c r="DX135" s="293"/>
      <c r="DY135" s="293"/>
      <c r="DZ135" s="293"/>
      <c r="EA135" s="293"/>
      <c r="EB135" s="293"/>
      <c r="EC135" s="293"/>
      <c r="ED135" s="293"/>
      <c r="EE135" s="293"/>
      <c r="EF135" s="293"/>
      <c r="EG135" s="293"/>
      <c r="EH135" s="293"/>
      <c r="EI135" s="293"/>
      <c r="EJ135" s="293"/>
      <c r="EK135" s="293"/>
      <c r="EL135" s="293"/>
      <c r="EM135" s="293"/>
      <c r="EN135" s="293"/>
      <c r="EO135" s="293"/>
      <c r="EP135" s="293"/>
      <c r="EQ135" s="293"/>
      <c r="ER135" s="293"/>
      <c r="ES135" s="293"/>
      <c r="ET135" s="293"/>
      <c r="EU135" s="293"/>
      <c r="EV135" s="293"/>
      <c r="EW135" s="293"/>
      <c r="EX135" s="293"/>
      <c r="FX135" s="232">
        <v>-16.803947399999998</v>
      </c>
      <c r="FY135" s="232">
        <v>0</v>
      </c>
    </row>
    <row r="136" spans="2:181" x14ac:dyDescent="0.2">
      <c r="B136" s="293"/>
      <c r="C136" s="293"/>
      <c r="D136" s="293"/>
      <c r="E136" s="293"/>
      <c r="F136" s="293"/>
      <c r="G136" s="293"/>
      <c r="H136" s="293"/>
      <c r="I136" s="293"/>
      <c r="J136" s="293"/>
      <c r="K136" s="293"/>
      <c r="L136" s="293"/>
      <c r="M136" s="293"/>
      <c r="N136" s="293"/>
      <c r="O136" s="293"/>
      <c r="P136" s="293"/>
      <c r="Q136" s="293"/>
      <c r="R136" s="293"/>
      <c r="S136" s="293"/>
      <c r="T136" s="293"/>
      <c r="U136" s="293"/>
      <c r="V136" s="293"/>
      <c r="W136" s="293"/>
      <c r="X136" s="293"/>
      <c r="Y136" s="293"/>
      <c r="Z136" s="293"/>
      <c r="AA136" s="293"/>
      <c r="AB136" s="293"/>
      <c r="AC136" s="293"/>
      <c r="AD136" s="293"/>
      <c r="AE136" s="293"/>
      <c r="AF136" s="293"/>
      <c r="AG136" s="293"/>
      <c r="AH136" s="293"/>
      <c r="AI136" s="293"/>
      <c r="AJ136" s="293"/>
      <c r="AK136" s="293"/>
      <c r="AL136" s="293"/>
      <c r="AM136" s="293"/>
      <c r="AN136" s="293"/>
      <c r="AO136" s="293"/>
      <c r="AP136" s="293"/>
      <c r="AQ136" s="293"/>
      <c r="AR136" s="293"/>
      <c r="AS136" s="293"/>
      <c r="AT136" s="293"/>
      <c r="AU136" s="293"/>
      <c r="AV136" s="293"/>
      <c r="AW136" s="293"/>
      <c r="AX136" s="293"/>
      <c r="AY136" s="293"/>
      <c r="AZ136" s="293"/>
      <c r="BA136" s="293"/>
      <c r="BB136" s="293"/>
      <c r="BC136" s="293"/>
      <c r="BD136" s="293"/>
      <c r="BE136" s="293"/>
      <c r="BF136" s="293"/>
      <c r="BG136" s="293"/>
      <c r="BH136" s="293"/>
      <c r="BI136" s="293"/>
      <c r="BJ136" s="293"/>
      <c r="BK136" s="293"/>
      <c r="BL136" s="293"/>
      <c r="BM136" s="293"/>
      <c r="BN136" s="293"/>
      <c r="BO136" s="293"/>
      <c r="BP136" s="293"/>
      <c r="BQ136" s="293"/>
      <c r="BR136" s="293"/>
      <c r="BS136" s="293"/>
      <c r="BT136" s="293"/>
      <c r="BU136" s="293"/>
      <c r="BV136" s="293"/>
      <c r="BW136" s="293"/>
      <c r="BX136" s="293"/>
      <c r="BY136" s="293"/>
      <c r="BZ136" s="293"/>
      <c r="CA136" s="293"/>
      <c r="CB136" s="293"/>
      <c r="CC136" s="293"/>
      <c r="CD136" s="293"/>
      <c r="CE136" s="293"/>
      <c r="CF136" s="293"/>
      <c r="CG136" s="293"/>
      <c r="CH136" s="293"/>
      <c r="CI136" s="293"/>
      <c r="CJ136" s="293"/>
      <c r="CK136" s="293"/>
      <c r="CL136" s="293"/>
      <c r="CM136" s="293"/>
      <c r="CN136" s="293"/>
      <c r="CO136" s="293"/>
      <c r="CP136" s="293"/>
      <c r="CQ136" s="293"/>
      <c r="CR136" s="293"/>
      <c r="CS136" s="293"/>
      <c r="CT136" s="293"/>
      <c r="CU136" s="293"/>
      <c r="CV136" s="293"/>
      <c r="CW136" s="293"/>
      <c r="CX136" s="293"/>
      <c r="CY136" s="293"/>
      <c r="CZ136" s="293"/>
      <c r="DA136" s="293"/>
      <c r="DB136" s="293"/>
      <c r="DC136" s="293"/>
      <c r="DD136" s="293"/>
      <c r="DE136" s="293"/>
      <c r="DF136" s="293"/>
      <c r="DG136" s="293"/>
      <c r="DH136" s="293"/>
      <c r="DI136" s="293"/>
      <c r="DJ136" s="293"/>
      <c r="DK136" s="293"/>
      <c r="DL136" s="293"/>
      <c r="DM136" s="293"/>
      <c r="DN136" s="293"/>
      <c r="DO136" s="293"/>
      <c r="DP136" s="293"/>
      <c r="DQ136" s="293"/>
      <c r="DR136" s="293"/>
      <c r="DS136" s="293"/>
      <c r="DT136" s="293"/>
      <c r="DU136" s="293"/>
      <c r="DV136" s="293"/>
      <c r="DW136" s="293"/>
      <c r="DX136" s="293"/>
      <c r="DY136" s="293"/>
      <c r="DZ136" s="293"/>
      <c r="EA136" s="293"/>
      <c r="EB136" s="293"/>
      <c r="EC136" s="293"/>
      <c r="ED136" s="293"/>
      <c r="EE136" s="293"/>
      <c r="EF136" s="293"/>
      <c r="EG136" s="293"/>
      <c r="EH136" s="293"/>
      <c r="EI136" s="293"/>
      <c r="EJ136" s="293"/>
      <c r="EK136" s="293"/>
      <c r="EL136" s="293"/>
      <c r="EM136" s="293"/>
      <c r="EN136" s="293"/>
      <c r="EO136" s="293"/>
      <c r="EP136" s="293"/>
      <c r="EQ136" s="293"/>
      <c r="ER136" s="293"/>
      <c r="ES136" s="293"/>
      <c r="ET136" s="293"/>
      <c r="EU136" s="293"/>
      <c r="EV136" s="293"/>
      <c r="EW136" s="293"/>
      <c r="EX136" s="293"/>
      <c r="FX136" s="232">
        <v>-14.760335099999999</v>
      </c>
      <c r="FY136" s="232">
        <v>0</v>
      </c>
    </row>
    <row r="137" spans="2:181" x14ac:dyDescent="0.2">
      <c r="B137" s="293"/>
      <c r="C137" s="293"/>
      <c r="D137" s="293"/>
      <c r="E137" s="293"/>
      <c r="F137" s="293"/>
      <c r="G137" s="293"/>
      <c r="H137" s="293"/>
      <c r="I137" s="293"/>
      <c r="J137" s="293"/>
      <c r="K137" s="293"/>
      <c r="L137" s="293"/>
      <c r="M137" s="293"/>
      <c r="N137" s="293"/>
      <c r="O137" s="293"/>
      <c r="P137" s="293"/>
      <c r="Q137" s="293"/>
      <c r="R137" s="293"/>
      <c r="S137" s="293"/>
      <c r="T137" s="293"/>
      <c r="U137" s="293"/>
      <c r="V137" s="293"/>
      <c r="W137" s="293"/>
      <c r="X137" s="293"/>
      <c r="Y137" s="293"/>
      <c r="Z137" s="293"/>
      <c r="AA137" s="293"/>
      <c r="AB137" s="293"/>
      <c r="AC137" s="293"/>
      <c r="AD137" s="293"/>
      <c r="AE137" s="293"/>
      <c r="AF137" s="293"/>
      <c r="AG137" s="293"/>
      <c r="AH137" s="293"/>
      <c r="AI137" s="293"/>
      <c r="AJ137" s="293"/>
      <c r="AK137" s="293"/>
      <c r="AL137" s="293"/>
      <c r="AM137" s="293"/>
      <c r="AN137" s="293"/>
      <c r="AO137" s="293"/>
      <c r="AP137" s="293"/>
      <c r="AQ137" s="293"/>
      <c r="AR137" s="293"/>
      <c r="AS137" s="293"/>
      <c r="AT137" s="293"/>
      <c r="AU137" s="293"/>
      <c r="AV137" s="293"/>
      <c r="AW137" s="293"/>
      <c r="AX137" s="293"/>
      <c r="AY137" s="293"/>
      <c r="AZ137" s="293"/>
      <c r="BA137" s="293"/>
      <c r="BB137" s="293"/>
      <c r="BC137" s="293"/>
      <c r="BD137" s="293"/>
      <c r="BE137" s="293"/>
      <c r="BF137" s="293"/>
      <c r="BG137" s="293"/>
      <c r="BH137" s="293"/>
      <c r="BI137" s="293"/>
      <c r="BJ137" s="293"/>
      <c r="BK137" s="293"/>
      <c r="BL137" s="293"/>
      <c r="BM137" s="293"/>
      <c r="BN137" s="293"/>
      <c r="BO137" s="293"/>
      <c r="BP137" s="293"/>
      <c r="BQ137" s="293"/>
      <c r="BR137" s="293"/>
      <c r="BS137" s="293"/>
      <c r="BT137" s="293"/>
      <c r="BU137" s="293"/>
      <c r="BV137" s="293"/>
      <c r="BW137" s="293"/>
      <c r="BX137" s="293"/>
      <c r="BY137" s="293"/>
      <c r="BZ137" s="293"/>
      <c r="CA137" s="293"/>
      <c r="CB137" s="293"/>
      <c r="CC137" s="293"/>
      <c r="CD137" s="293"/>
      <c r="CE137" s="293"/>
      <c r="CF137" s="293"/>
      <c r="CG137" s="293"/>
      <c r="CH137" s="293"/>
      <c r="CI137" s="293"/>
      <c r="CJ137" s="293"/>
      <c r="CK137" s="293"/>
      <c r="CL137" s="293"/>
      <c r="CM137" s="293"/>
      <c r="CN137" s="293"/>
      <c r="CO137" s="293"/>
      <c r="CP137" s="293"/>
      <c r="CQ137" s="293"/>
      <c r="CR137" s="293"/>
      <c r="CS137" s="293"/>
      <c r="CT137" s="293"/>
      <c r="CU137" s="293"/>
      <c r="CV137" s="293"/>
      <c r="CW137" s="293"/>
      <c r="CX137" s="293"/>
      <c r="CY137" s="293"/>
      <c r="CZ137" s="293"/>
      <c r="DA137" s="293"/>
      <c r="DB137" s="293"/>
      <c r="DC137" s="293"/>
      <c r="DD137" s="293"/>
      <c r="DE137" s="293"/>
      <c r="DF137" s="293"/>
      <c r="DG137" s="293"/>
      <c r="DH137" s="293"/>
      <c r="DI137" s="293"/>
      <c r="DJ137" s="293"/>
      <c r="DK137" s="293"/>
      <c r="DL137" s="293"/>
      <c r="DM137" s="293"/>
      <c r="DN137" s="293"/>
      <c r="DO137" s="293"/>
      <c r="DP137" s="293"/>
      <c r="DQ137" s="293"/>
      <c r="DR137" s="293"/>
      <c r="DS137" s="293"/>
      <c r="DT137" s="293"/>
      <c r="DU137" s="293"/>
      <c r="DV137" s="293"/>
      <c r="DW137" s="293"/>
      <c r="DX137" s="293"/>
      <c r="DY137" s="293"/>
      <c r="DZ137" s="293"/>
      <c r="EA137" s="293"/>
      <c r="EB137" s="293"/>
      <c r="EC137" s="293"/>
      <c r="ED137" s="293"/>
      <c r="EE137" s="293"/>
      <c r="EF137" s="293"/>
      <c r="EG137" s="293"/>
      <c r="EH137" s="293"/>
      <c r="EI137" s="293"/>
      <c r="EJ137" s="293"/>
      <c r="EK137" s="293"/>
      <c r="EL137" s="293"/>
      <c r="EM137" s="293"/>
      <c r="EN137" s="293"/>
      <c r="EO137" s="293"/>
      <c r="EP137" s="293"/>
      <c r="EQ137" s="293"/>
      <c r="ER137" s="293"/>
      <c r="ES137" s="293"/>
      <c r="ET137" s="293"/>
      <c r="EU137" s="293"/>
      <c r="EV137" s="293"/>
      <c r="EW137" s="293"/>
      <c r="EX137" s="293"/>
      <c r="FX137" s="232">
        <v>-12.263168100000005</v>
      </c>
      <c r="FY137" s="232">
        <v>0</v>
      </c>
    </row>
    <row r="138" spans="2:181" x14ac:dyDescent="0.2">
      <c r="B138" s="293"/>
      <c r="C138" s="293"/>
      <c r="D138" s="293"/>
      <c r="E138" s="293"/>
      <c r="F138" s="293"/>
      <c r="G138" s="293"/>
      <c r="H138" s="293"/>
      <c r="I138" s="293"/>
      <c r="J138" s="293"/>
      <c r="K138" s="293"/>
      <c r="L138" s="293"/>
      <c r="M138" s="293"/>
      <c r="N138" s="293"/>
      <c r="O138" s="293"/>
      <c r="P138" s="293"/>
      <c r="Q138" s="293"/>
      <c r="R138" s="293"/>
      <c r="S138" s="293"/>
      <c r="T138" s="293"/>
      <c r="U138" s="293"/>
      <c r="V138" s="293"/>
      <c r="W138" s="293"/>
      <c r="X138" s="293"/>
      <c r="Y138" s="293"/>
      <c r="Z138" s="293"/>
      <c r="AA138" s="293"/>
      <c r="AB138" s="293"/>
      <c r="AC138" s="293"/>
      <c r="AD138" s="293"/>
      <c r="AE138" s="293"/>
      <c r="AF138" s="293"/>
      <c r="AG138" s="293"/>
      <c r="AH138" s="293"/>
      <c r="AI138" s="293"/>
      <c r="AJ138" s="293"/>
      <c r="AK138" s="293"/>
      <c r="AL138" s="293"/>
      <c r="AM138" s="293"/>
      <c r="AN138" s="293"/>
      <c r="AO138" s="293"/>
      <c r="AP138" s="293"/>
      <c r="AQ138" s="293"/>
      <c r="AR138" s="293"/>
      <c r="AS138" s="293"/>
      <c r="AT138" s="293"/>
      <c r="AU138" s="293"/>
      <c r="AV138" s="293"/>
      <c r="AW138" s="293"/>
      <c r="AX138" s="293"/>
      <c r="AY138" s="293"/>
      <c r="AZ138" s="293"/>
      <c r="BA138" s="293"/>
      <c r="BB138" s="293"/>
      <c r="BC138" s="293"/>
      <c r="BD138" s="293"/>
      <c r="BE138" s="293"/>
      <c r="BF138" s="293"/>
      <c r="BG138" s="293"/>
      <c r="BH138" s="293"/>
      <c r="BI138" s="293"/>
      <c r="BJ138" s="293"/>
      <c r="BK138" s="293"/>
      <c r="BL138" s="293"/>
      <c r="BM138" s="293"/>
      <c r="BN138" s="293"/>
      <c r="BO138" s="293"/>
      <c r="BP138" s="293"/>
      <c r="BQ138" s="293"/>
      <c r="BR138" s="293"/>
      <c r="BS138" s="293"/>
      <c r="BT138" s="293"/>
      <c r="BU138" s="293"/>
      <c r="BV138" s="293"/>
      <c r="BW138" s="293"/>
      <c r="BX138" s="293"/>
      <c r="BY138" s="293"/>
      <c r="BZ138" s="293"/>
      <c r="CA138" s="293"/>
      <c r="CB138" s="293"/>
      <c r="CC138" s="293"/>
      <c r="CD138" s="293"/>
      <c r="CE138" s="293"/>
      <c r="CF138" s="293"/>
      <c r="CG138" s="293"/>
      <c r="CH138" s="293"/>
      <c r="CI138" s="293"/>
      <c r="CJ138" s="293"/>
      <c r="CK138" s="293"/>
      <c r="CL138" s="293"/>
      <c r="CM138" s="293"/>
      <c r="CN138" s="293"/>
      <c r="CO138" s="293"/>
      <c r="CP138" s="293"/>
      <c r="CQ138" s="293"/>
      <c r="CR138" s="293"/>
      <c r="CS138" s="293"/>
      <c r="CT138" s="293"/>
      <c r="CU138" s="293"/>
      <c r="CV138" s="293"/>
      <c r="CW138" s="293"/>
      <c r="CX138" s="293"/>
      <c r="CY138" s="293"/>
      <c r="CZ138" s="293"/>
      <c r="DA138" s="293"/>
      <c r="DB138" s="293"/>
      <c r="DC138" s="293"/>
      <c r="DD138" s="293"/>
      <c r="DE138" s="293"/>
      <c r="DF138" s="293"/>
      <c r="DG138" s="293"/>
      <c r="DH138" s="293"/>
      <c r="DI138" s="293"/>
      <c r="DJ138" s="293"/>
      <c r="DK138" s="293"/>
      <c r="DL138" s="293"/>
      <c r="DM138" s="293"/>
      <c r="DN138" s="293"/>
      <c r="DO138" s="293"/>
      <c r="DP138" s="293"/>
      <c r="DQ138" s="293"/>
      <c r="DR138" s="293"/>
      <c r="DS138" s="293"/>
      <c r="DT138" s="293"/>
      <c r="DU138" s="293"/>
      <c r="DV138" s="293"/>
      <c r="DW138" s="293"/>
      <c r="DX138" s="293"/>
      <c r="DY138" s="293"/>
      <c r="DZ138" s="293"/>
      <c r="EA138" s="293"/>
      <c r="EB138" s="293"/>
      <c r="EC138" s="293"/>
      <c r="ED138" s="293"/>
      <c r="EE138" s="293"/>
      <c r="EF138" s="293"/>
      <c r="EG138" s="293"/>
      <c r="EH138" s="293"/>
      <c r="EI138" s="293"/>
      <c r="EJ138" s="293"/>
      <c r="EK138" s="293"/>
      <c r="EL138" s="293"/>
      <c r="EM138" s="293"/>
      <c r="EN138" s="293"/>
      <c r="EO138" s="293"/>
      <c r="EP138" s="293"/>
      <c r="EQ138" s="293"/>
      <c r="ER138" s="293"/>
      <c r="ES138" s="293"/>
      <c r="ET138" s="293"/>
      <c r="EU138" s="293"/>
      <c r="EV138" s="293"/>
      <c r="EW138" s="293"/>
      <c r="EX138" s="293"/>
      <c r="FX138" s="232">
        <v>-11.682622000000002</v>
      </c>
      <c r="FY138" s="232">
        <v>0</v>
      </c>
    </row>
    <row r="139" spans="2:181" x14ac:dyDescent="0.2">
      <c r="B139" s="293"/>
      <c r="C139" s="293"/>
      <c r="D139" s="293"/>
      <c r="E139" s="293"/>
      <c r="F139" s="293"/>
      <c r="G139" s="293"/>
      <c r="H139" s="293"/>
      <c r="I139" s="293"/>
      <c r="J139" s="293"/>
      <c r="K139" s="293"/>
      <c r="L139" s="293"/>
      <c r="M139" s="293"/>
      <c r="N139" s="293"/>
      <c r="O139" s="293"/>
      <c r="P139" s="293"/>
      <c r="Q139" s="293"/>
      <c r="R139" s="293"/>
      <c r="S139" s="293"/>
      <c r="T139" s="293"/>
      <c r="U139" s="293"/>
      <c r="V139" s="293"/>
      <c r="W139" s="293"/>
      <c r="X139" s="293"/>
      <c r="Y139" s="293"/>
      <c r="Z139" s="293"/>
      <c r="AA139" s="293"/>
      <c r="AB139" s="293"/>
      <c r="AC139" s="293"/>
      <c r="AD139" s="293"/>
      <c r="AE139" s="293"/>
      <c r="AF139" s="293"/>
      <c r="AG139" s="293"/>
      <c r="AH139" s="293"/>
      <c r="AI139" s="293"/>
      <c r="AJ139" s="293"/>
      <c r="AK139" s="293"/>
      <c r="AL139" s="293"/>
      <c r="AM139" s="293"/>
      <c r="AN139" s="293"/>
      <c r="AO139" s="293"/>
      <c r="AP139" s="293"/>
      <c r="AQ139" s="293"/>
      <c r="AR139" s="293"/>
      <c r="AS139" s="293"/>
      <c r="AT139" s="293"/>
      <c r="AU139" s="293"/>
      <c r="AV139" s="293"/>
      <c r="AW139" s="293"/>
      <c r="AX139" s="293"/>
      <c r="AY139" s="293"/>
      <c r="AZ139" s="293"/>
      <c r="BA139" s="293"/>
      <c r="BB139" s="293"/>
      <c r="BC139" s="293"/>
      <c r="BD139" s="293"/>
      <c r="BE139" s="293"/>
      <c r="BF139" s="293"/>
      <c r="BG139" s="293"/>
      <c r="BH139" s="293"/>
      <c r="BI139" s="293"/>
      <c r="BJ139" s="293"/>
      <c r="BK139" s="293"/>
      <c r="BL139" s="293"/>
      <c r="BM139" s="293"/>
      <c r="BN139" s="293"/>
      <c r="BO139" s="293"/>
      <c r="BP139" s="293"/>
      <c r="BQ139" s="293"/>
      <c r="BR139" s="293"/>
      <c r="BS139" s="293"/>
      <c r="BT139" s="293"/>
      <c r="BU139" s="293"/>
      <c r="BV139" s="293"/>
      <c r="BW139" s="293"/>
      <c r="BX139" s="293"/>
      <c r="BY139" s="293"/>
      <c r="BZ139" s="293"/>
      <c r="CA139" s="293"/>
      <c r="CB139" s="293"/>
      <c r="CC139" s="293"/>
      <c r="CD139" s="293"/>
      <c r="CE139" s="293"/>
      <c r="CF139" s="293"/>
      <c r="CG139" s="293"/>
      <c r="CH139" s="293"/>
      <c r="CI139" s="293"/>
      <c r="CJ139" s="293"/>
      <c r="CK139" s="293"/>
      <c r="CL139" s="293"/>
      <c r="CM139" s="293"/>
      <c r="CN139" s="293"/>
      <c r="CO139" s="293"/>
      <c r="CP139" s="293"/>
      <c r="CQ139" s="293"/>
      <c r="CR139" s="293"/>
      <c r="CS139" s="293"/>
      <c r="CT139" s="293"/>
      <c r="CU139" s="293"/>
      <c r="CV139" s="293"/>
      <c r="CW139" s="293"/>
      <c r="CX139" s="293"/>
      <c r="CY139" s="293"/>
      <c r="CZ139" s="293"/>
      <c r="DA139" s="293"/>
      <c r="DB139" s="293"/>
      <c r="DC139" s="293"/>
      <c r="DD139" s="293"/>
      <c r="DE139" s="293"/>
      <c r="DF139" s="293"/>
      <c r="DG139" s="293"/>
      <c r="DH139" s="293"/>
      <c r="DI139" s="293"/>
      <c r="DJ139" s="293"/>
      <c r="DK139" s="293"/>
      <c r="DL139" s="293"/>
      <c r="DM139" s="293"/>
      <c r="DN139" s="293"/>
      <c r="DO139" s="293"/>
      <c r="DP139" s="293"/>
      <c r="DQ139" s="293"/>
      <c r="DR139" s="293"/>
      <c r="DS139" s="293"/>
      <c r="DT139" s="293"/>
      <c r="DU139" s="293"/>
      <c r="DV139" s="293"/>
      <c r="DW139" s="293"/>
      <c r="DX139" s="293"/>
      <c r="DY139" s="293"/>
      <c r="DZ139" s="293"/>
      <c r="EA139" s="293"/>
      <c r="EB139" s="293"/>
      <c r="EC139" s="293"/>
      <c r="ED139" s="293"/>
      <c r="EE139" s="293"/>
      <c r="EF139" s="293"/>
      <c r="EG139" s="293"/>
      <c r="EH139" s="293"/>
      <c r="EI139" s="293"/>
      <c r="EJ139" s="293"/>
      <c r="EK139" s="293"/>
      <c r="EL139" s="293"/>
      <c r="EM139" s="293"/>
      <c r="EN139" s="293"/>
      <c r="EO139" s="293"/>
      <c r="EP139" s="293"/>
      <c r="EQ139" s="293"/>
      <c r="ER139" s="293"/>
      <c r="ES139" s="293"/>
      <c r="ET139" s="293"/>
      <c r="EU139" s="293"/>
      <c r="EV139" s="293"/>
      <c r="EW139" s="293"/>
      <c r="EX139" s="293"/>
      <c r="FX139" s="232">
        <v>-8.9661156999999996</v>
      </c>
      <c r="FY139" s="232">
        <v>0</v>
      </c>
    </row>
    <row r="140" spans="2:181" x14ac:dyDescent="0.2">
      <c r="B140" s="293"/>
      <c r="C140" s="293"/>
      <c r="D140" s="293"/>
      <c r="E140" s="293"/>
      <c r="F140" s="293"/>
      <c r="G140" s="293"/>
      <c r="H140" s="293"/>
      <c r="I140" s="293"/>
      <c r="J140" s="293"/>
      <c r="K140" s="293"/>
      <c r="L140" s="293"/>
      <c r="M140" s="293"/>
      <c r="N140" s="293"/>
      <c r="O140" s="293"/>
      <c r="P140" s="293"/>
      <c r="Q140" s="293"/>
      <c r="R140" s="293"/>
      <c r="S140" s="293"/>
      <c r="T140" s="293"/>
      <c r="U140" s="293"/>
      <c r="V140" s="293"/>
      <c r="W140" s="293"/>
      <c r="X140" s="293"/>
      <c r="Y140" s="293"/>
      <c r="Z140" s="293"/>
      <c r="AA140" s="293"/>
      <c r="AB140" s="293"/>
      <c r="AC140" s="293"/>
      <c r="AD140" s="293"/>
      <c r="AE140" s="293"/>
      <c r="AF140" s="293"/>
      <c r="AG140" s="293"/>
      <c r="AH140" s="293"/>
      <c r="AI140" s="293"/>
      <c r="AJ140" s="293"/>
      <c r="AK140" s="293"/>
      <c r="AL140" s="293"/>
      <c r="AM140" s="293"/>
      <c r="AN140" s="293"/>
      <c r="AO140" s="293"/>
      <c r="AP140" s="293"/>
      <c r="AQ140" s="293"/>
      <c r="AR140" s="293"/>
      <c r="AS140" s="293"/>
      <c r="AT140" s="293"/>
      <c r="AU140" s="293"/>
      <c r="AV140" s="293"/>
      <c r="AW140" s="293"/>
      <c r="AX140" s="293"/>
      <c r="AY140" s="293"/>
      <c r="AZ140" s="293"/>
      <c r="BA140" s="293"/>
      <c r="BB140" s="293"/>
      <c r="BC140" s="293"/>
      <c r="BD140" s="293"/>
      <c r="BE140" s="293"/>
      <c r="BF140" s="293"/>
      <c r="BG140" s="293"/>
      <c r="BH140" s="293"/>
      <c r="BI140" s="293"/>
      <c r="BJ140" s="293"/>
      <c r="BK140" s="293"/>
      <c r="BL140" s="293"/>
      <c r="BM140" s="293"/>
      <c r="BN140" s="293"/>
      <c r="BO140" s="293"/>
      <c r="BP140" s="293"/>
      <c r="BQ140" s="293"/>
      <c r="BR140" s="293"/>
      <c r="BS140" s="293"/>
      <c r="BT140" s="293"/>
      <c r="BU140" s="293"/>
      <c r="BV140" s="293"/>
      <c r="BW140" s="293"/>
      <c r="BX140" s="293"/>
      <c r="BY140" s="293"/>
      <c r="BZ140" s="293"/>
      <c r="CA140" s="293"/>
      <c r="CB140" s="293"/>
      <c r="CC140" s="293"/>
      <c r="CD140" s="293"/>
      <c r="CE140" s="293"/>
      <c r="CF140" s="293"/>
      <c r="CG140" s="293"/>
      <c r="CH140" s="293"/>
      <c r="CI140" s="293"/>
      <c r="CJ140" s="293"/>
      <c r="CK140" s="293"/>
      <c r="CL140" s="293"/>
      <c r="CM140" s="293"/>
      <c r="CN140" s="293"/>
      <c r="CO140" s="293"/>
      <c r="CP140" s="293"/>
      <c r="CQ140" s="293"/>
      <c r="CR140" s="293"/>
      <c r="CS140" s="293"/>
      <c r="CT140" s="293"/>
      <c r="CU140" s="293"/>
      <c r="CV140" s="293"/>
      <c r="CW140" s="293"/>
      <c r="CX140" s="293"/>
      <c r="CY140" s="293"/>
      <c r="CZ140" s="293"/>
      <c r="DA140" s="293"/>
      <c r="DB140" s="293"/>
      <c r="DC140" s="293"/>
      <c r="DD140" s="293"/>
      <c r="DE140" s="293"/>
      <c r="DF140" s="293"/>
      <c r="DG140" s="293"/>
      <c r="DH140" s="293"/>
      <c r="DI140" s="293"/>
      <c r="DJ140" s="293"/>
      <c r="DK140" s="293"/>
      <c r="DL140" s="293"/>
      <c r="DM140" s="293"/>
      <c r="DN140" s="293"/>
      <c r="DO140" s="293"/>
      <c r="DP140" s="293"/>
      <c r="DQ140" s="293"/>
      <c r="DR140" s="293"/>
      <c r="DS140" s="293"/>
      <c r="DT140" s="293"/>
      <c r="DU140" s="293"/>
      <c r="DV140" s="293"/>
      <c r="DW140" s="293"/>
      <c r="DX140" s="293"/>
      <c r="DY140" s="293"/>
      <c r="DZ140" s="293"/>
      <c r="EA140" s="293"/>
      <c r="EB140" s="293"/>
      <c r="EC140" s="293"/>
      <c r="ED140" s="293"/>
      <c r="EE140" s="293"/>
      <c r="EF140" s="293"/>
      <c r="EG140" s="293"/>
      <c r="EH140" s="293"/>
      <c r="EI140" s="293"/>
      <c r="EJ140" s="293"/>
      <c r="EK140" s="293"/>
      <c r="EL140" s="293"/>
      <c r="EM140" s="293"/>
      <c r="EN140" s="293"/>
      <c r="EO140" s="293"/>
      <c r="EP140" s="293"/>
      <c r="EQ140" s="293"/>
      <c r="ER140" s="293"/>
      <c r="ES140" s="293"/>
      <c r="ET140" s="293"/>
      <c r="EU140" s="293"/>
      <c r="EV140" s="293"/>
      <c r="EW140" s="293"/>
      <c r="EX140" s="293"/>
      <c r="FX140" s="232">
        <v>-6.9322286000000002</v>
      </c>
      <c r="FY140" s="232">
        <v>0</v>
      </c>
    </row>
    <row r="141" spans="2:181" x14ac:dyDescent="0.2">
      <c r="B141" s="293"/>
      <c r="C141" s="293"/>
      <c r="D141" s="293"/>
      <c r="E141" s="293"/>
      <c r="F141" s="293"/>
      <c r="G141" s="293"/>
      <c r="H141" s="293"/>
      <c r="I141" s="293"/>
      <c r="J141" s="293"/>
      <c r="K141" s="293"/>
      <c r="L141" s="293"/>
      <c r="M141" s="293"/>
      <c r="N141" s="293"/>
      <c r="O141" s="293"/>
      <c r="P141" s="293"/>
      <c r="Q141" s="293"/>
      <c r="R141" s="293"/>
      <c r="S141" s="293"/>
      <c r="T141" s="293"/>
      <c r="U141" s="293"/>
      <c r="V141" s="293"/>
      <c r="W141" s="293"/>
      <c r="X141" s="293"/>
      <c r="Y141" s="293"/>
      <c r="Z141" s="293"/>
      <c r="AA141" s="293"/>
      <c r="AB141" s="293"/>
      <c r="AC141" s="293"/>
      <c r="AD141" s="293"/>
      <c r="AE141" s="293"/>
      <c r="AF141" s="293"/>
      <c r="AG141" s="293"/>
      <c r="AH141" s="293"/>
      <c r="AI141" s="293"/>
      <c r="AJ141" s="293"/>
      <c r="AK141" s="293"/>
      <c r="AL141" s="293"/>
      <c r="AM141" s="293"/>
      <c r="AN141" s="293"/>
      <c r="AO141" s="293"/>
      <c r="AP141" s="293"/>
      <c r="AQ141" s="293"/>
      <c r="AR141" s="293"/>
      <c r="AS141" s="293"/>
      <c r="AT141" s="293"/>
      <c r="AU141" s="293"/>
      <c r="AV141" s="293"/>
      <c r="AW141" s="293"/>
      <c r="AX141" s="293"/>
      <c r="AY141" s="293"/>
      <c r="AZ141" s="293"/>
      <c r="BA141" s="293"/>
      <c r="BB141" s="293"/>
      <c r="BC141" s="293"/>
      <c r="BD141" s="293"/>
      <c r="BE141" s="293"/>
      <c r="BF141" s="293"/>
      <c r="BG141" s="293"/>
      <c r="BH141" s="293"/>
      <c r="BI141" s="293"/>
      <c r="BJ141" s="293"/>
      <c r="BK141" s="293"/>
      <c r="BL141" s="293"/>
      <c r="BM141" s="293"/>
      <c r="BN141" s="293"/>
      <c r="BO141" s="293"/>
      <c r="BP141" s="293"/>
      <c r="BQ141" s="293"/>
      <c r="BR141" s="293"/>
      <c r="BS141" s="293"/>
      <c r="BT141" s="293"/>
      <c r="BU141" s="293"/>
      <c r="BV141" s="293"/>
      <c r="BW141" s="293"/>
      <c r="BX141" s="293"/>
      <c r="BY141" s="293"/>
      <c r="BZ141" s="293"/>
      <c r="CA141" s="293"/>
      <c r="CB141" s="293"/>
      <c r="CC141" s="293"/>
      <c r="CD141" s="293"/>
      <c r="CE141" s="293"/>
      <c r="CF141" s="293"/>
      <c r="CG141" s="293"/>
      <c r="CH141" s="293"/>
      <c r="CI141" s="293"/>
      <c r="CJ141" s="293"/>
      <c r="CK141" s="293"/>
      <c r="CL141" s="293"/>
      <c r="CM141" s="293"/>
      <c r="CN141" s="293"/>
      <c r="CO141" s="293"/>
      <c r="CP141" s="293"/>
      <c r="CQ141" s="293"/>
      <c r="CR141" s="293"/>
      <c r="CS141" s="293"/>
      <c r="CT141" s="293"/>
      <c r="CU141" s="293"/>
      <c r="CV141" s="293"/>
      <c r="CW141" s="293"/>
      <c r="CX141" s="293"/>
      <c r="CY141" s="293"/>
      <c r="CZ141" s="293"/>
      <c r="DA141" s="293"/>
      <c r="DB141" s="293"/>
      <c r="DC141" s="293"/>
      <c r="DD141" s="293"/>
      <c r="DE141" s="293"/>
      <c r="DF141" s="293"/>
      <c r="DG141" s="293"/>
      <c r="DH141" s="293"/>
      <c r="DI141" s="293"/>
      <c r="DJ141" s="293"/>
      <c r="DK141" s="293"/>
      <c r="DL141" s="293"/>
      <c r="DM141" s="293"/>
      <c r="DN141" s="293"/>
      <c r="DO141" s="293"/>
      <c r="DP141" s="293"/>
      <c r="DQ141" s="293"/>
      <c r="DR141" s="293"/>
      <c r="DS141" s="293"/>
      <c r="DT141" s="293"/>
      <c r="DU141" s="293"/>
      <c r="DV141" s="293"/>
      <c r="DW141" s="293"/>
      <c r="DX141" s="293"/>
      <c r="DY141" s="293"/>
      <c r="DZ141" s="293"/>
      <c r="EA141" s="293"/>
      <c r="EB141" s="293"/>
      <c r="EC141" s="293"/>
      <c r="ED141" s="293"/>
      <c r="EE141" s="293"/>
      <c r="EF141" s="293"/>
      <c r="EG141" s="293"/>
      <c r="EH141" s="293"/>
      <c r="EI141" s="293"/>
      <c r="EJ141" s="293"/>
      <c r="EK141" s="293"/>
      <c r="EL141" s="293"/>
      <c r="EM141" s="293"/>
      <c r="EN141" s="293"/>
      <c r="EO141" s="293"/>
      <c r="EP141" s="293"/>
      <c r="EQ141" s="293"/>
      <c r="ER141" s="293"/>
      <c r="ES141" s="293"/>
      <c r="ET141" s="293"/>
      <c r="EU141" s="293"/>
      <c r="EV141" s="293"/>
      <c r="EW141" s="293"/>
      <c r="EX141" s="293"/>
      <c r="FX141" s="232">
        <v>-6.888153599999999</v>
      </c>
      <c r="FY141" s="232">
        <v>0</v>
      </c>
    </row>
    <row r="142" spans="2:181" x14ac:dyDescent="0.2">
      <c r="B142" s="293"/>
      <c r="C142" s="293"/>
      <c r="D142" s="293"/>
      <c r="E142" s="293"/>
      <c r="F142" s="293"/>
      <c r="G142" s="293"/>
      <c r="H142" s="293"/>
      <c r="I142" s="293"/>
      <c r="J142" s="293"/>
      <c r="K142" s="293"/>
      <c r="L142" s="293"/>
      <c r="M142" s="293"/>
      <c r="N142" s="293"/>
      <c r="O142" s="293"/>
      <c r="P142" s="293"/>
      <c r="Q142" s="293"/>
      <c r="R142" s="293"/>
      <c r="S142" s="293"/>
      <c r="T142" s="293"/>
      <c r="U142" s="293"/>
      <c r="V142" s="293"/>
      <c r="W142" s="293"/>
      <c r="X142" s="293"/>
      <c r="Y142" s="293"/>
      <c r="Z142" s="293"/>
      <c r="AA142" s="293"/>
      <c r="AB142" s="293"/>
      <c r="AC142" s="293"/>
      <c r="AD142" s="293"/>
      <c r="AE142" s="293"/>
      <c r="AF142" s="293"/>
      <c r="AG142" s="293"/>
      <c r="AH142" s="293"/>
      <c r="AI142" s="293"/>
      <c r="AJ142" s="293"/>
      <c r="AK142" s="293"/>
      <c r="AL142" s="293"/>
      <c r="AM142" s="293"/>
      <c r="AN142" s="293"/>
      <c r="AO142" s="293"/>
      <c r="AP142" s="293"/>
      <c r="AQ142" s="293"/>
      <c r="AR142" s="293"/>
      <c r="AS142" s="293"/>
      <c r="AT142" s="293"/>
      <c r="AU142" s="293"/>
      <c r="AV142" s="293"/>
      <c r="AW142" s="293"/>
      <c r="AX142" s="293"/>
      <c r="AY142" s="293"/>
      <c r="AZ142" s="293"/>
      <c r="BA142" s="293"/>
      <c r="BB142" s="293"/>
      <c r="BC142" s="293"/>
      <c r="BD142" s="293"/>
      <c r="BE142" s="293"/>
      <c r="BF142" s="293"/>
      <c r="BG142" s="293"/>
      <c r="BH142" s="293"/>
      <c r="BI142" s="293"/>
      <c r="BJ142" s="293"/>
      <c r="BK142" s="293"/>
      <c r="BL142" s="293"/>
      <c r="BM142" s="293"/>
      <c r="BN142" s="293"/>
      <c r="BO142" s="293"/>
      <c r="BP142" s="293"/>
      <c r="BQ142" s="293"/>
      <c r="BR142" s="293"/>
      <c r="BS142" s="293"/>
      <c r="BT142" s="293"/>
      <c r="BU142" s="293"/>
      <c r="BV142" s="293"/>
      <c r="BW142" s="293"/>
      <c r="BX142" s="293"/>
      <c r="BY142" s="293"/>
      <c r="BZ142" s="293"/>
      <c r="CA142" s="293"/>
      <c r="CB142" s="293"/>
      <c r="CC142" s="293"/>
      <c r="CD142" s="293"/>
      <c r="CE142" s="293"/>
      <c r="CF142" s="293"/>
      <c r="CG142" s="293"/>
      <c r="CH142" s="293"/>
      <c r="CI142" s="293"/>
      <c r="CJ142" s="293"/>
      <c r="CK142" s="293"/>
      <c r="CL142" s="293"/>
      <c r="CM142" s="293"/>
      <c r="CN142" s="293"/>
      <c r="CO142" s="293"/>
      <c r="CP142" s="293"/>
      <c r="CQ142" s="293"/>
      <c r="CR142" s="293"/>
      <c r="CS142" s="293"/>
      <c r="CT142" s="293"/>
      <c r="CU142" s="293"/>
      <c r="CV142" s="293"/>
      <c r="CW142" s="293"/>
      <c r="CX142" s="293"/>
      <c r="CY142" s="293"/>
      <c r="CZ142" s="293"/>
      <c r="DA142" s="293"/>
      <c r="DB142" s="293"/>
      <c r="DC142" s="293"/>
      <c r="DD142" s="293"/>
      <c r="DE142" s="293"/>
      <c r="DF142" s="293"/>
      <c r="DG142" s="293"/>
      <c r="DH142" s="293"/>
      <c r="DI142" s="293"/>
      <c r="DJ142" s="293"/>
      <c r="DK142" s="293"/>
      <c r="DL142" s="293"/>
      <c r="DM142" s="293"/>
      <c r="DN142" s="293"/>
      <c r="DO142" s="293"/>
      <c r="DP142" s="293"/>
      <c r="DQ142" s="293"/>
      <c r="DR142" s="293"/>
      <c r="DS142" s="293"/>
      <c r="DT142" s="293"/>
      <c r="DU142" s="293"/>
      <c r="DV142" s="293"/>
      <c r="DW142" s="293"/>
      <c r="DX142" s="293"/>
      <c r="DY142" s="293"/>
      <c r="DZ142" s="293"/>
      <c r="EA142" s="293"/>
      <c r="EB142" s="293"/>
      <c r="EC142" s="293"/>
      <c r="ED142" s="293"/>
      <c r="EE142" s="293"/>
      <c r="EF142" s="293"/>
      <c r="EG142" s="293"/>
      <c r="EH142" s="293"/>
      <c r="EI142" s="293"/>
      <c r="EJ142" s="293"/>
      <c r="EK142" s="293"/>
      <c r="EL142" s="293"/>
      <c r="EM142" s="293"/>
      <c r="EN142" s="293"/>
      <c r="EO142" s="293"/>
      <c r="EP142" s="293"/>
      <c r="EQ142" s="293"/>
      <c r="ER142" s="293"/>
      <c r="ES142" s="293"/>
      <c r="ET142" s="293"/>
      <c r="EU142" s="293"/>
      <c r="EV142" s="293"/>
      <c r="EW142" s="293"/>
      <c r="EX142" s="293"/>
      <c r="FX142" s="232">
        <v>-10.843792699999998</v>
      </c>
      <c r="FY142" s="232">
        <v>0</v>
      </c>
    </row>
    <row r="143" spans="2:181" x14ac:dyDescent="0.2">
      <c r="B143" s="293"/>
      <c r="C143" s="293"/>
      <c r="D143" s="293"/>
      <c r="E143" s="293"/>
      <c r="F143" s="293"/>
      <c r="G143" s="293"/>
      <c r="H143" s="293"/>
      <c r="I143" s="293"/>
      <c r="J143" s="293"/>
      <c r="K143" s="293"/>
      <c r="L143" s="293"/>
      <c r="M143" s="293"/>
      <c r="N143" s="293"/>
      <c r="O143" s="293"/>
      <c r="P143" s="293"/>
      <c r="Q143" s="293"/>
      <c r="R143" s="293"/>
      <c r="S143" s="293"/>
      <c r="T143" s="293"/>
      <c r="U143" s="293"/>
      <c r="V143" s="293"/>
      <c r="W143" s="293"/>
      <c r="X143" s="293"/>
      <c r="Y143" s="293"/>
      <c r="Z143" s="293"/>
      <c r="AA143" s="293"/>
      <c r="AB143" s="293"/>
      <c r="AC143" s="293"/>
      <c r="AD143" s="293"/>
      <c r="AE143" s="293"/>
      <c r="AF143" s="293"/>
      <c r="AG143" s="293"/>
      <c r="AH143" s="293"/>
      <c r="AI143" s="293"/>
      <c r="AJ143" s="293"/>
      <c r="AK143" s="293"/>
      <c r="AL143" s="293"/>
      <c r="AM143" s="293"/>
      <c r="AN143" s="293"/>
      <c r="AO143" s="293"/>
      <c r="AP143" s="293"/>
      <c r="AQ143" s="293"/>
      <c r="AR143" s="293"/>
      <c r="AS143" s="293"/>
      <c r="AT143" s="293"/>
      <c r="AU143" s="293"/>
      <c r="AV143" s="293"/>
      <c r="AW143" s="293"/>
      <c r="AX143" s="293"/>
      <c r="AY143" s="293"/>
      <c r="AZ143" s="293"/>
      <c r="BA143" s="293"/>
      <c r="BB143" s="293"/>
      <c r="BC143" s="293"/>
      <c r="BD143" s="293"/>
      <c r="BE143" s="293"/>
      <c r="BF143" s="293"/>
      <c r="BG143" s="293"/>
      <c r="BH143" s="293"/>
      <c r="BI143" s="293"/>
      <c r="BJ143" s="293"/>
      <c r="BK143" s="293"/>
      <c r="BL143" s="293"/>
      <c r="BM143" s="293"/>
      <c r="BN143" s="293"/>
      <c r="BO143" s="293"/>
      <c r="BP143" s="293"/>
      <c r="BQ143" s="293"/>
      <c r="BR143" s="293"/>
      <c r="BS143" s="293"/>
      <c r="BT143" s="293"/>
      <c r="BU143" s="293"/>
      <c r="BV143" s="293"/>
      <c r="BW143" s="293"/>
      <c r="BX143" s="293"/>
      <c r="BY143" s="293"/>
      <c r="BZ143" s="293"/>
      <c r="CA143" s="293"/>
      <c r="CB143" s="293"/>
      <c r="CC143" s="293"/>
      <c r="CD143" s="293"/>
      <c r="CE143" s="293"/>
      <c r="CF143" s="293"/>
      <c r="CG143" s="293"/>
      <c r="CH143" s="293"/>
      <c r="CI143" s="293"/>
      <c r="CJ143" s="293"/>
      <c r="CK143" s="293"/>
      <c r="CL143" s="293"/>
      <c r="CM143" s="293"/>
      <c r="CN143" s="293"/>
      <c r="CO143" s="293"/>
      <c r="CP143" s="293"/>
      <c r="CQ143" s="293"/>
      <c r="CR143" s="293"/>
      <c r="CS143" s="293"/>
      <c r="CT143" s="293"/>
      <c r="CU143" s="293"/>
      <c r="CV143" s="293"/>
      <c r="CW143" s="293"/>
      <c r="CX143" s="293"/>
      <c r="CY143" s="293"/>
      <c r="CZ143" s="293"/>
      <c r="DA143" s="293"/>
      <c r="DB143" s="293"/>
      <c r="DC143" s="293"/>
      <c r="DD143" s="293"/>
      <c r="DE143" s="293"/>
      <c r="DF143" s="293"/>
      <c r="DG143" s="293"/>
      <c r="DH143" s="293"/>
      <c r="DI143" s="293"/>
      <c r="DJ143" s="293"/>
      <c r="DK143" s="293"/>
      <c r="DL143" s="293"/>
      <c r="DM143" s="293"/>
      <c r="DN143" s="293"/>
      <c r="DO143" s="293"/>
      <c r="DP143" s="293"/>
      <c r="DQ143" s="293"/>
      <c r="DR143" s="293"/>
      <c r="DS143" s="293"/>
      <c r="DT143" s="293"/>
      <c r="DU143" s="293"/>
      <c r="DV143" s="293"/>
      <c r="DW143" s="293"/>
      <c r="DX143" s="293"/>
      <c r="DY143" s="293"/>
      <c r="DZ143" s="293"/>
      <c r="EA143" s="293"/>
      <c r="EB143" s="293"/>
      <c r="EC143" s="293"/>
      <c r="ED143" s="293"/>
      <c r="EE143" s="293"/>
      <c r="EF143" s="293"/>
      <c r="EG143" s="293"/>
      <c r="EH143" s="293"/>
      <c r="EI143" s="293"/>
      <c r="EJ143" s="293"/>
      <c r="EK143" s="293"/>
      <c r="EL143" s="293"/>
      <c r="EM143" s="293"/>
      <c r="EN143" s="293"/>
      <c r="EO143" s="293"/>
      <c r="EP143" s="293"/>
      <c r="EQ143" s="293"/>
      <c r="ER143" s="293"/>
      <c r="ES143" s="293"/>
      <c r="ET143" s="293"/>
      <c r="EU143" s="293"/>
      <c r="EV143" s="293"/>
      <c r="EW143" s="293"/>
      <c r="EX143" s="293"/>
      <c r="FX143" s="232">
        <v>-13.524389299999999</v>
      </c>
      <c r="FY143" s="232">
        <v>0</v>
      </c>
    </row>
    <row r="144" spans="2:181" x14ac:dyDescent="0.2">
      <c r="B144" s="293"/>
      <c r="C144" s="293"/>
      <c r="D144" s="293"/>
      <c r="E144" s="293"/>
      <c r="F144" s="293"/>
      <c r="G144" s="293"/>
      <c r="H144" s="293"/>
      <c r="I144" s="293"/>
      <c r="J144" s="293"/>
      <c r="K144" s="293"/>
      <c r="L144" s="293"/>
      <c r="M144" s="293"/>
      <c r="N144" s="293"/>
      <c r="O144" s="293"/>
      <c r="P144" s="293"/>
      <c r="Q144" s="293"/>
      <c r="R144" s="293"/>
      <c r="S144" s="293"/>
      <c r="T144" s="293"/>
      <c r="U144" s="293"/>
      <c r="V144" s="293"/>
      <c r="W144" s="293"/>
      <c r="X144" s="293"/>
      <c r="Y144" s="293"/>
      <c r="Z144" s="293"/>
      <c r="AA144" s="293"/>
      <c r="AB144" s="293"/>
      <c r="AC144" s="293"/>
      <c r="AD144" s="293"/>
      <c r="AE144" s="293"/>
      <c r="AF144" s="293"/>
      <c r="AG144" s="293"/>
      <c r="AH144" s="293"/>
      <c r="AI144" s="293"/>
      <c r="AJ144" s="293"/>
      <c r="AK144" s="293"/>
      <c r="AL144" s="293"/>
      <c r="AM144" s="293"/>
      <c r="AN144" s="293"/>
      <c r="AO144" s="293"/>
      <c r="AP144" s="293"/>
      <c r="AQ144" s="293"/>
      <c r="AR144" s="293"/>
      <c r="AS144" s="293"/>
      <c r="AT144" s="293"/>
      <c r="AU144" s="293"/>
      <c r="AV144" s="293"/>
      <c r="AW144" s="293"/>
      <c r="AX144" s="293"/>
      <c r="AY144" s="293"/>
      <c r="AZ144" s="293"/>
      <c r="BA144" s="293"/>
      <c r="BB144" s="293"/>
      <c r="BC144" s="293"/>
      <c r="BD144" s="293"/>
      <c r="BE144" s="293"/>
      <c r="BF144" s="293"/>
      <c r="BG144" s="293"/>
      <c r="BH144" s="293"/>
      <c r="BI144" s="293"/>
      <c r="BJ144" s="293"/>
      <c r="BK144" s="293"/>
      <c r="BL144" s="293"/>
      <c r="BM144" s="293"/>
      <c r="BN144" s="293"/>
      <c r="BO144" s="293"/>
      <c r="BP144" s="293"/>
      <c r="BQ144" s="293"/>
      <c r="BR144" s="293"/>
      <c r="BS144" s="293"/>
      <c r="BT144" s="293"/>
      <c r="BU144" s="293"/>
      <c r="BV144" s="293"/>
      <c r="BW144" s="293"/>
      <c r="BX144" s="293"/>
      <c r="BY144" s="293"/>
      <c r="BZ144" s="293"/>
      <c r="CA144" s="293"/>
      <c r="CB144" s="293"/>
      <c r="CC144" s="293"/>
      <c r="CD144" s="293"/>
      <c r="CE144" s="293"/>
      <c r="CF144" s="293"/>
      <c r="CG144" s="293"/>
      <c r="CH144" s="293"/>
      <c r="CI144" s="293"/>
      <c r="CJ144" s="293"/>
      <c r="CK144" s="293"/>
      <c r="CL144" s="293"/>
      <c r="CM144" s="293"/>
      <c r="CN144" s="293"/>
      <c r="CO144" s="293"/>
      <c r="CP144" s="293"/>
      <c r="CQ144" s="293"/>
      <c r="CR144" s="293"/>
      <c r="CS144" s="293"/>
      <c r="CT144" s="293"/>
      <c r="CU144" s="293"/>
      <c r="CV144" s="293"/>
      <c r="CW144" s="293"/>
      <c r="CX144" s="293"/>
      <c r="CY144" s="293"/>
      <c r="CZ144" s="293"/>
      <c r="DA144" s="293"/>
      <c r="DB144" s="293"/>
      <c r="DC144" s="293"/>
      <c r="DD144" s="293"/>
      <c r="DE144" s="293"/>
      <c r="DF144" s="293"/>
      <c r="DG144" s="293"/>
      <c r="DH144" s="293"/>
      <c r="DI144" s="293"/>
      <c r="DJ144" s="293"/>
      <c r="DK144" s="293"/>
      <c r="DL144" s="293"/>
      <c r="DM144" s="293"/>
      <c r="DN144" s="293"/>
      <c r="DO144" s="293"/>
      <c r="DP144" s="293"/>
      <c r="DQ144" s="293"/>
      <c r="DR144" s="293"/>
      <c r="DS144" s="293"/>
      <c r="DT144" s="293"/>
      <c r="DU144" s="293"/>
      <c r="DV144" s="293"/>
      <c r="DW144" s="293"/>
      <c r="DX144" s="293"/>
      <c r="DY144" s="293"/>
      <c r="DZ144" s="293"/>
      <c r="EA144" s="293"/>
      <c r="EB144" s="293"/>
      <c r="EC144" s="293"/>
      <c r="ED144" s="293"/>
      <c r="EE144" s="293"/>
      <c r="EF144" s="293"/>
      <c r="EG144" s="293"/>
      <c r="EH144" s="293"/>
      <c r="EI144" s="293"/>
      <c r="EJ144" s="293"/>
      <c r="EK144" s="293"/>
      <c r="EL144" s="293"/>
      <c r="EM144" s="293"/>
      <c r="EN144" s="293"/>
      <c r="EO144" s="293"/>
      <c r="EP144" s="293"/>
      <c r="EQ144" s="293"/>
      <c r="ER144" s="293"/>
      <c r="ES144" s="293"/>
      <c r="ET144" s="293"/>
      <c r="EU144" s="293"/>
      <c r="EV144" s="293"/>
      <c r="EW144" s="293"/>
      <c r="EX144" s="293"/>
      <c r="FX144" s="232">
        <v>-15.7688746</v>
      </c>
      <c r="FY144" s="232">
        <v>0</v>
      </c>
    </row>
    <row r="145" spans="2:181" x14ac:dyDescent="0.2">
      <c r="B145" s="293"/>
      <c r="C145" s="293"/>
      <c r="D145" s="293"/>
      <c r="E145" s="293"/>
      <c r="F145" s="293"/>
      <c r="G145" s="293"/>
      <c r="H145" s="293"/>
      <c r="I145" s="293"/>
      <c r="J145" s="293"/>
      <c r="K145" s="293"/>
      <c r="L145" s="293"/>
      <c r="M145" s="293"/>
      <c r="N145" s="293"/>
      <c r="O145" s="293"/>
      <c r="P145" s="293"/>
      <c r="Q145" s="293"/>
      <c r="R145" s="293"/>
      <c r="S145" s="293"/>
      <c r="T145" s="293"/>
      <c r="U145" s="293"/>
      <c r="V145" s="293"/>
      <c r="W145" s="293"/>
      <c r="X145" s="293"/>
      <c r="Y145" s="293"/>
      <c r="Z145" s="293"/>
      <c r="AA145" s="293"/>
      <c r="AB145" s="293"/>
      <c r="AC145" s="293"/>
      <c r="AD145" s="293"/>
      <c r="AE145" s="293"/>
      <c r="AF145" s="293"/>
      <c r="AG145" s="293"/>
      <c r="AH145" s="293"/>
      <c r="AI145" s="293"/>
      <c r="AJ145" s="293"/>
      <c r="AK145" s="293"/>
      <c r="AL145" s="293"/>
      <c r="AM145" s="293"/>
      <c r="AN145" s="293"/>
      <c r="AO145" s="293"/>
      <c r="AP145" s="293"/>
      <c r="AQ145" s="293"/>
      <c r="AR145" s="293"/>
      <c r="AS145" s="293"/>
      <c r="AT145" s="293"/>
      <c r="AU145" s="293"/>
      <c r="AV145" s="293"/>
      <c r="AW145" s="293"/>
      <c r="AX145" s="293"/>
      <c r="AY145" s="293"/>
      <c r="AZ145" s="293"/>
      <c r="BA145" s="293"/>
      <c r="BB145" s="293"/>
      <c r="BC145" s="293"/>
      <c r="BD145" s="293"/>
      <c r="BE145" s="293"/>
      <c r="BF145" s="293"/>
      <c r="BG145" s="293"/>
      <c r="BH145" s="293"/>
      <c r="BI145" s="293"/>
      <c r="BJ145" s="293"/>
      <c r="BK145" s="293"/>
      <c r="BL145" s="293"/>
      <c r="BM145" s="293"/>
      <c r="BN145" s="293"/>
      <c r="BO145" s="293"/>
      <c r="BP145" s="293"/>
      <c r="BQ145" s="293"/>
      <c r="BR145" s="293"/>
      <c r="BS145" s="293"/>
      <c r="BT145" s="293"/>
      <c r="BU145" s="293"/>
      <c r="BV145" s="293"/>
      <c r="BW145" s="293"/>
      <c r="BX145" s="293"/>
      <c r="BY145" s="293"/>
      <c r="BZ145" s="293"/>
      <c r="CA145" s="293"/>
      <c r="CB145" s="293"/>
      <c r="CC145" s="293"/>
      <c r="CD145" s="293"/>
      <c r="CE145" s="293"/>
      <c r="CF145" s="293"/>
      <c r="CG145" s="293"/>
      <c r="CH145" s="293"/>
      <c r="CI145" s="293"/>
      <c r="CJ145" s="293"/>
      <c r="CK145" s="293"/>
      <c r="CL145" s="293"/>
      <c r="CM145" s="293"/>
      <c r="CN145" s="293"/>
      <c r="CO145" s="293"/>
      <c r="CP145" s="293"/>
      <c r="CQ145" s="293"/>
      <c r="CR145" s="293"/>
      <c r="CS145" s="293"/>
      <c r="CT145" s="293"/>
      <c r="CU145" s="293"/>
      <c r="CV145" s="293"/>
      <c r="CW145" s="293"/>
      <c r="CX145" s="293"/>
      <c r="CY145" s="293"/>
      <c r="CZ145" s="293"/>
      <c r="DA145" s="293"/>
      <c r="DB145" s="293"/>
      <c r="DC145" s="293"/>
      <c r="DD145" s="293"/>
      <c r="DE145" s="293"/>
      <c r="DF145" s="293"/>
      <c r="DG145" s="293"/>
      <c r="DH145" s="293"/>
      <c r="DI145" s="293"/>
      <c r="DJ145" s="293"/>
      <c r="DK145" s="293"/>
      <c r="DL145" s="293"/>
      <c r="DM145" s="293"/>
      <c r="DN145" s="293"/>
      <c r="DO145" s="293"/>
      <c r="DP145" s="293"/>
      <c r="DQ145" s="293"/>
      <c r="DR145" s="293"/>
      <c r="DS145" s="293"/>
      <c r="DT145" s="293"/>
      <c r="DU145" s="293"/>
      <c r="DV145" s="293"/>
      <c r="DW145" s="293"/>
      <c r="DX145" s="293"/>
      <c r="DY145" s="293"/>
      <c r="DZ145" s="293"/>
      <c r="EA145" s="293"/>
      <c r="EB145" s="293"/>
      <c r="EC145" s="293"/>
      <c r="ED145" s="293"/>
      <c r="EE145" s="293"/>
      <c r="EF145" s="293"/>
      <c r="EG145" s="293"/>
      <c r="EH145" s="293"/>
      <c r="EI145" s="293"/>
      <c r="EJ145" s="293"/>
      <c r="EK145" s="293"/>
      <c r="EL145" s="293"/>
      <c r="EM145" s="293"/>
      <c r="EN145" s="293"/>
      <c r="EO145" s="293"/>
      <c r="EP145" s="293"/>
      <c r="EQ145" s="293"/>
      <c r="ER145" s="293"/>
      <c r="ES145" s="293"/>
      <c r="ET145" s="293"/>
      <c r="EU145" s="293"/>
      <c r="EV145" s="293"/>
      <c r="EW145" s="293"/>
      <c r="EX145" s="293"/>
      <c r="FX145" s="232">
        <v>-17.775235499999997</v>
      </c>
      <c r="FY145" s="232">
        <v>0</v>
      </c>
    </row>
    <row r="146" spans="2:181" x14ac:dyDescent="0.2">
      <c r="B146" s="293"/>
      <c r="C146" s="293"/>
      <c r="D146" s="293"/>
      <c r="E146" s="293"/>
      <c r="F146" s="293"/>
      <c r="G146" s="293"/>
      <c r="H146" s="293"/>
      <c r="I146" s="293"/>
      <c r="J146" s="293"/>
      <c r="K146" s="293"/>
      <c r="L146" s="293"/>
      <c r="M146" s="293"/>
      <c r="N146" s="293"/>
      <c r="O146" s="293"/>
      <c r="P146" s="293"/>
      <c r="Q146" s="293"/>
      <c r="R146" s="293"/>
      <c r="S146" s="293"/>
      <c r="T146" s="293"/>
      <c r="U146" s="293"/>
      <c r="V146" s="293"/>
      <c r="W146" s="293"/>
      <c r="X146" s="293"/>
      <c r="Y146" s="293"/>
      <c r="Z146" s="293"/>
      <c r="AA146" s="293"/>
      <c r="AB146" s="293"/>
      <c r="AC146" s="293"/>
      <c r="AD146" s="293"/>
      <c r="AE146" s="293"/>
      <c r="AF146" s="293"/>
      <c r="AG146" s="293"/>
      <c r="AH146" s="293"/>
      <c r="AI146" s="293"/>
      <c r="AJ146" s="293"/>
      <c r="AK146" s="293"/>
      <c r="AL146" s="293"/>
      <c r="AM146" s="293"/>
      <c r="AN146" s="293"/>
      <c r="AO146" s="293"/>
      <c r="AP146" s="293"/>
      <c r="AQ146" s="293"/>
      <c r="AR146" s="293"/>
      <c r="AS146" s="293"/>
      <c r="AT146" s="293"/>
      <c r="AU146" s="293"/>
      <c r="AV146" s="293"/>
      <c r="AW146" s="293"/>
      <c r="AX146" s="293"/>
      <c r="AY146" s="293"/>
      <c r="AZ146" s="293"/>
      <c r="BA146" s="293"/>
      <c r="BB146" s="293"/>
      <c r="BC146" s="293"/>
      <c r="BD146" s="293"/>
      <c r="BE146" s="293"/>
      <c r="BF146" s="293"/>
      <c r="BG146" s="293"/>
      <c r="BH146" s="293"/>
      <c r="BI146" s="293"/>
      <c r="BJ146" s="293"/>
      <c r="BK146" s="293"/>
      <c r="BL146" s="293"/>
      <c r="BM146" s="293"/>
      <c r="BN146" s="293"/>
      <c r="BO146" s="293"/>
      <c r="BP146" s="293"/>
      <c r="BQ146" s="293"/>
      <c r="BR146" s="293"/>
      <c r="BS146" s="293"/>
      <c r="BT146" s="293"/>
      <c r="BU146" s="293"/>
      <c r="BV146" s="293"/>
      <c r="BW146" s="293"/>
      <c r="BX146" s="293"/>
      <c r="BY146" s="293"/>
      <c r="BZ146" s="293"/>
      <c r="CA146" s="293"/>
      <c r="CB146" s="293"/>
      <c r="CC146" s="293"/>
      <c r="CD146" s="293"/>
      <c r="CE146" s="293"/>
      <c r="CF146" s="293"/>
      <c r="CG146" s="293"/>
      <c r="CH146" s="293"/>
      <c r="CI146" s="293"/>
      <c r="CJ146" s="293"/>
      <c r="CK146" s="293"/>
      <c r="CL146" s="293"/>
      <c r="CM146" s="293"/>
      <c r="CN146" s="293"/>
      <c r="CO146" s="293"/>
      <c r="CP146" s="293"/>
      <c r="CQ146" s="293"/>
      <c r="CR146" s="293"/>
      <c r="CS146" s="293"/>
      <c r="CT146" s="293"/>
      <c r="CU146" s="293"/>
      <c r="CV146" s="293"/>
      <c r="CW146" s="293"/>
      <c r="CX146" s="293"/>
      <c r="CY146" s="293"/>
      <c r="CZ146" s="293"/>
      <c r="DA146" s="293"/>
      <c r="DB146" s="293"/>
      <c r="DC146" s="293"/>
      <c r="DD146" s="293"/>
      <c r="DE146" s="293"/>
      <c r="DF146" s="293"/>
      <c r="DG146" s="293"/>
      <c r="DH146" s="293"/>
      <c r="DI146" s="293"/>
      <c r="DJ146" s="293"/>
      <c r="DK146" s="293"/>
      <c r="DL146" s="293"/>
      <c r="DM146" s="293"/>
      <c r="DN146" s="293"/>
      <c r="DO146" s="293"/>
      <c r="DP146" s="293"/>
      <c r="DQ146" s="293"/>
      <c r="DR146" s="293"/>
      <c r="DS146" s="293"/>
      <c r="DT146" s="293"/>
      <c r="DU146" s="293"/>
      <c r="DV146" s="293"/>
      <c r="DW146" s="293"/>
      <c r="DX146" s="293"/>
      <c r="DY146" s="293"/>
      <c r="DZ146" s="293"/>
      <c r="EA146" s="293"/>
      <c r="EB146" s="293"/>
      <c r="EC146" s="293"/>
      <c r="ED146" s="293"/>
      <c r="EE146" s="293"/>
      <c r="EF146" s="293"/>
      <c r="EG146" s="293"/>
      <c r="EH146" s="293"/>
      <c r="EI146" s="293"/>
      <c r="EJ146" s="293"/>
      <c r="EK146" s="293"/>
      <c r="EL146" s="293"/>
      <c r="EM146" s="293"/>
      <c r="EN146" s="293"/>
      <c r="EO146" s="293"/>
      <c r="EP146" s="293"/>
      <c r="EQ146" s="293"/>
      <c r="ER146" s="293"/>
      <c r="ES146" s="293"/>
      <c r="ET146" s="293"/>
      <c r="EU146" s="293"/>
      <c r="EV146" s="293"/>
      <c r="EW146" s="293"/>
      <c r="EX146" s="293"/>
      <c r="FC146" s="294">
        <f>SUM($FC$10:$FC$145)</f>
        <v>0</v>
      </c>
      <c r="FD146" s="294">
        <f>SUM($FD$10:$FD$145)</f>
        <v>0</v>
      </c>
      <c r="FE146" s="294">
        <f>SUM($FE$10:$FE$145)</f>
        <v>0</v>
      </c>
      <c r="FF146" s="294">
        <f>SUM($FF$10:$FF$145)</f>
        <v>0</v>
      </c>
      <c r="FG146" s="294">
        <f>SUM($FG$10:$FG$145)</f>
        <v>0</v>
      </c>
      <c r="FH146" s="294">
        <f>SUM($FH$10:$FH$145)</f>
        <v>0</v>
      </c>
      <c r="FI146" s="294">
        <f>SUM($FI$10:$FI$145)</f>
        <v>0</v>
      </c>
      <c r="FJ146" s="294">
        <f>SUM($FJ$10:$FJ$145)</f>
        <v>0</v>
      </c>
      <c r="FK146" s="294">
        <f>SUM($FK$10:$FK$145)</f>
        <v>0</v>
      </c>
      <c r="FL146" s="294">
        <f>SUM($FL$10:$FL$145)</f>
        <v>0</v>
      </c>
      <c r="FM146" s="294">
        <f>SUM($FM$10:$FM$145)</f>
        <v>0</v>
      </c>
      <c r="FN146" s="294">
        <f>SUM($FN$10:$FN$145)</f>
        <v>0</v>
      </c>
      <c r="FO146" s="294">
        <f>SUM($FO$10:$FO$145)</f>
        <v>0</v>
      </c>
      <c r="FP146" s="294">
        <f>SUM($FP$10:$FP$145)</f>
        <v>0</v>
      </c>
      <c r="FQ146" s="294">
        <f>SUM($FQ$10:$FQ$145)</f>
        <v>0</v>
      </c>
      <c r="FR146" s="294">
        <f>SUM($FR$10:$FR$145)</f>
        <v>0</v>
      </c>
      <c r="FS146" s="232">
        <f>SUM($FS$10:$FS$145)</f>
        <v>0</v>
      </c>
      <c r="FT146" s="232">
        <f>SUM($FT$10:$FT$145)</f>
        <v>379.42007699999999</v>
      </c>
      <c r="FU146" s="232">
        <f>SUM($FU$10:$FU$145)</f>
        <v>0</v>
      </c>
      <c r="FV146" s="232">
        <f>SUM($FV$10:$FV$145)</f>
        <v>0</v>
      </c>
      <c r="FW146" s="232">
        <f>SUM($FW$10:$FW$145)</f>
        <v>0</v>
      </c>
      <c r="FX146" s="232">
        <f>SUM($FX$10:$FX$145)</f>
        <v>10290.025407500005</v>
      </c>
      <c r="FY146" s="232">
        <f>SUM($FY$10:$FY$145)</f>
        <v>40.275217100000006</v>
      </c>
    </row>
    <row r="147" spans="2:181" x14ac:dyDescent="0.2">
      <c r="B147" s="293"/>
      <c r="C147" s="293"/>
      <c r="D147" s="293"/>
      <c r="E147" s="293"/>
      <c r="F147" s="293"/>
      <c r="G147" s="293"/>
      <c r="H147" s="293"/>
      <c r="I147" s="293"/>
      <c r="J147" s="293"/>
      <c r="K147" s="293"/>
      <c r="L147" s="293"/>
      <c r="M147" s="293"/>
      <c r="N147" s="293"/>
      <c r="O147" s="293"/>
      <c r="P147" s="293"/>
      <c r="Q147" s="293"/>
      <c r="R147" s="293"/>
      <c r="S147" s="293"/>
      <c r="T147" s="293"/>
      <c r="U147" s="293"/>
      <c r="V147" s="293"/>
      <c r="W147" s="293"/>
      <c r="X147" s="293"/>
      <c r="Y147" s="293"/>
      <c r="Z147" s="293"/>
      <c r="AA147" s="293"/>
      <c r="AB147" s="293"/>
      <c r="AC147" s="293"/>
      <c r="AD147" s="293"/>
      <c r="AE147" s="293"/>
      <c r="AF147" s="293"/>
      <c r="AG147" s="293"/>
      <c r="AH147" s="293"/>
      <c r="AI147" s="293"/>
      <c r="AJ147" s="293"/>
      <c r="AK147" s="293"/>
      <c r="AL147" s="293"/>
      <c r="AM147" s="293"/>
      <c r="AN147" s="293"/>
      <c r="AO147" s="293"/>
      <c r="AP147" s="293"/>
      <c r="AQ147" s="293"/>
      <c r="AR147" s="293"/>
      <c r="AS147" s="293"/>
      <c r="AT147" s="293"/>
      <c r="AU147" s="293"/>
      <c r="AV147" s="293"/>
      <c r="AW147" s="293"/>
      <c r="AX147" s="293"/>
      <c r="AY147" s="293"/>
      <c r="AZ147" s="293"/>
      <c r="BA147" s="293"/>
      <c r="BB147" s="293"/>
      <c r="BC147" s="293"/>
      <c r="BD147" s="293"/>
      <c r="BE147" s="293"/>
      <c r="BF147" s="293"/>
      <c r="BG147" s="293"/>
      <c r="BH147" s="293"/>
      <c r="BI147" s="293"/>
      <c r="BJ147" s="293"/>
      <c r="BK147" s="293"/>
      <c r="BL147" s="293"/>
      <c r="BM147" s="293"/>
      <c r="BN147" s="293"/>
      <c r="BO147" s="293"/>
      <c r="BP147" s="293"/>
      <c r="BQ147" s="293"/>
      <c r="BR147" s="293"/>
      <c r="BS147" s="293"/>
      <c r="BT147" s="293"/>
      <c r="BU147" s="293"/>
      <c r="BV147" s="293"/>
      <c r="BW147" s="293"/>
      <c r="BX147" s="293"/>
      <c r="BY147" s="293"/>
      <c r="BZ147" s="293"/>
      <c r="CA147" s="293"/>
      <c r="CB147" s="293"/>
      <c r="CC147" s="293"/>
      <c r="CD147" s="293"/>
      <c r="CE147" s="293"/>
      <c r="CF147" s="293"/>
      <c r="CG147" s="293"/>
      <c r="CH147" s="293"/>
      <c r="CI147" s="293"/>
      <c r="CJ147" s="293"/>
      <c r="CK147" s="293"/>
      <c r="CL147" s="293"/>
      <c r="CM147" s="293"/>
      <c r="CN147" s="293"/>
      <c r="CO147" s="293"/>
      <c r="CP147" s="293"/>
      <c r="CQ147" s="293"/>
      <c r="CR147" s="293"/>
      <c r="CS147" s="293"/>
      <c r="CT147" s="293"/>
      <c r="CU147" s="293"/>
      <c r="CV147" s="293"/>
      <c r="CW147" s="293"/>
      <c r="CX147" s="293"/>
      <c r="CY147" s="293"/>
      <c r="CZ147" s="293"/>
      <c r="DA147" s="293"/>
      <c r="DB147" s="293"/>
      <c r="DC147" s="293"/>
      <c r="DD147" s="293"/>
      <c r="DE147" s="293"/>
      <c r="DF147" s="293"/>
      <c r="DG147" s="293"/>
      <c r="DH147" s="293"/>
      <c r="DI147" s="293"/>
      <c r="DJ147" s="293"/>
      <c r="DK147" s="293"/>
      <c r="DL147" s="293"/>
      <c r="DM147" s="293"/>
      <c r="DN147" s="293"/>
      <c r="DO147" s="293"/>
      <c r="DP147" s="293"/>
      <c r="DQ147" s="293"/>
      <c r="DR147" s="293"/>
      <c r="DS147" s="293"/>
      <c r="DT147" s="293"/>
      <c r="DU147" s="293"/>
      <c r="DV147" s="293"/>
      <c r="DW147" s="293"/>
      <c r="DX147" s="293"/>
      <c r="DY147" s="293"/>
      <c r="DZ147" s="293"/>
      <c r="EA147" s="293"/>
      <c r="EB147" s="293"/>
      <c r="EC147" s="293"/>
      <c r="ED147" s="293"/>
      <c r="EE147" s="293"/>
      <c r="EF147" s="293"/>
      <c r="EG147" s="293"/>
      <c r="EH147" s="293"/>
      <c r="EI147" s="293"/>
      <c r="EJ147" s="293"/>
      <c r="EK147" s="293"/>
      <c r="EL147" s="293"/>
      <c r="EM147" s="293"/>
      <c r="EN147" s="293"/>
      <c r="EO147" s="293"/>
      <c r="EP147" s="293"/>
      <c r="EQ147" s="293"/>
      <c r="ER147" s="293"/>
      <c r="ES147" s="293"/>
      <c r="ET147" s="293"/>
      <c r="EU147" s="293"/>
      <c r="EV147" s="293"/>
      <c r="EW147" s="293"/>
      <c r="EX147" s="293"/>
    </row>
    <row r="148" spans="2:181" x14ac:dyDescent="0.2">
      <c r="B148" s="293"/>
      <c r="C148" s="293"/>
      <c r="D148" s="293"/>
      <c r="E148" s="293"/>
      <c r="F148" s="293"/>
      <c r="G148" s="293"/>
      <c r="H148" s="293"/>
      <c r="I148" s="293"/>
      <c r="J148" s="293"/>
      <c r="K148" s="293"/>
      <c r="L148" s="293"/>
      <c r="M148" s="293"/>
      <c r="N148" s="293"/>
      <c r="O148" s="293"/>
      <c r="P148" s="293"/>
      <c r="Q148" s="293"/>
      <c r="R148" s="293"/>
      <c r="S148" s="293"/>
      <c r="T148" s="293"/>
      <c r="U148" s="293"/>
      <c r="V148" s="293"/>
      <c r="W148" s="293"/>
      <c r="X148" s="293"/>
      <c r="Y148" s="293"/>
      <c r="Z148" s="293"/>
      <c r="AA148" s="293"/>
      <c r="AB148" s="293"/>
      <c r="AC148" s="293"/>
      <c r="AD148" s="293"/>
      <c r="AE148" s="293"/>
      <c r="AF148" s="293"/>
      <c r="AG148" s="293"/>
      <c r="AH148" s="293"/>
      <c r="AI148" s="293"/>
      <c r="AJ148" s="293"/>
      <c r="AK148" s="293"/>
      <c r="AL148" s="293"/>
      <c r="AM148" s="293"/>
      <c r="AN148" s="293"/>
      <c r="AO148" s="293"/>
      <c r="AP148" s="293"/>
      <c r="AQ148" s="293"/>
      <c r="AR148" s="293"/>
      <c r="AS148" s="293"/>
      <c r="AT148" s="293"/>
      <c r="AU148" s="293"/>
      <c r="AV148" s="293"/>
      <c r="AW148" s="293"/>
      <c r="AX148" s="293"/>
      <c r="AY148" s="293"/>
      <c r="AZ148" s="293"/>
      <c r="BA148" s="293"/>
      <c r="BB148" s="293"/>
      <c r="BC148" s="293"/>
      <c r="BD148" s="293"/>
      <c r="BE148" s="293"/>
      <c r="BF148" s="293"/>
      <c r="BG148" s="293"/>
      <c r="BH148" s="293"/>
      <c r="BI148" s="293"/>
      <c r="BJ148" s="293"/>
      <c r="BK148" s="293"/>
      <c r="BL148" s="293"/>
      <c r="BM148" s="293"/>
      <c r="BN148" s="293"/>
      <c r="BO148" s="293"/>
      <c r="BP148" s="293"/>
      <c r="BQ148" s="293"/>
      <c r="BR148" s="293"/>
      <c r="BS148" s="293"/>
      <c r="BT148" s="293"/>
      <c r="BU148" s="293"/>
      <c r="BV148" s="293"/>
      <c r="BW148" s="293"/>
      <c r="BX148" s="293"/>
      <c r="BY148" s="293"/>
      <c r="BZ148" s="293"/>
      <c r="CA148" s="293"/>
      <c r="CB148" s="293"/>
      <c r="CC148" s="293"/>
      <c r="CD148" s="293"/>
      <c r="CE148" s="293"/>
      <c r="CF148" s="293"/>
      <c r="CG148" s="293"/>
      <c r="CH148" s="293"/>
      <c r="CI148" s="293"/>
      <c r="CJ148" s="293"/>
      <c r="CK148" s="293"/>
      <c r="CL148" s="293"/>
      <c r="CM148" s="293"/>
      <c r="CN148" s="293"/>
      <c r="CO148" s="293"/>
      <c r="CP148" s="293"/>
      <c r="CQ148" s="293"/>
      <c r="CR148" s="293"/>
      <c r="CS148" s="293"/>
      <c r="CT148" s="293"/>
      <c r="CU148" s="293"/>
      <c r="CV148" s="293"/>
      <c r="CW148" s="293"/>
      <c r="CX148" s="293"/>
      <c r="CY148" s="293"/>
      <c r="CZ148" s="293"/>
      <c r="DA148" s="293"/>
      <c r="DB148" s="293"/>
      <c r="DC148" s="293"/>
      <c r="DD148" s="293"/>
      <c r="DE148" s="293"/>
      <c r="DF148" s="293"/>
      <c r="DG148" s="293"/>
      <c r="DH148" s="293"/>
      <c r="DI148" s="293"/>
      <c r="DJ148" s="293"/>
      <c r="DK148" s="293"/>
      <c r="DL148" s="293"/>
      <c r="DM148" s="293"/>
      <c r="DN148" s="293"/>
      <c r="DO148" s="293"/>
      <c r="DP148" s="293"/>
      <c r="DQ148" s="293"/>
      <c r="DR148" s="293"/>
      <c r="DS148" s="293"/>
      <c r="DT148" s="293"/>
      <c r="DU148" s="293"/>
      <c r="DV148" s="293"/>
      <c r="DW148" s="293"/>
      <c r="DX148" s="293"/>
      <c r="DY148" s="293"/>
      <c r="DZ148" s="293"/>
      <c r="EA148" s="293"/>
      <c r="EB148" s="293"/>
      <c r="EC148" s="293"/>
      <c r="ED148" s="293"/>
      <c r="EE148" s="293"/>
      <c r="EF148" s="293"/>
      <c r="EG148" s="293"/>
      <c r="EH148" s="293"/>
      <c r="EI148" s="293"/>
      <c r="EJ148" s="293"/>
      <c r="EK148" s="293"/>
      <c r="EL148" s="293"/>
      <c r="EM148" s="293"/>
      <c r="EN148" s="293"/>
      <c r="EO148" s="293"/>
      <c r="EP148" s="293"/>
      <c r="EQ148" s="293"/>
      <c r="ER148" s="293"/>
      <c r="ES148" s="293"/>
      <c r="ET148" s="293"/>
      <c r="EU148" s="293"/>
      <c r="EV148" s="293"/>
      <c r="EW148" s="293"/>
      <c r="EX148" s="293"/>
    </row>
    <row r="149" spans="2:181" x14ac:dyDescent="0.2">
      <c r="B149" s="293"/>
      <c r="C149" s="293"/>
      <c r="D149" s="293"/>
      <c r="E149" s="293"/>
      <c r="F149" s="293"/>
      <c r="G149" s="293"/>
      <c r="H149" s="293"/>
      <c r="I149" s="293"/>
      <c r="J149" s="293"/>
      <c r="K149" s="293"/>
      <c r="L149" s="293"/>
      <c r="M149" s="293"/>
      <c r="N149" s="293"/>
      <c r="O149" s="293"/>
      <c r="P149" s="293"/>
      <c r="Q149" s="293"/>
      <c r="R149" s="293"/>
      <c r="S149" s="293"/>
      <c r="T149" s="293"/>
      <c r="U149" s="293"/>
      <c r="V149" s="293"/>
      <c r="W149" s="293"/>
      <c r="X149" s="293"/>
      <c r="Y149" s="293"/>
      <c r="Z149" s="293"/>
      <c r="AA149" s="293"/>
      <c r="AB149" s="293"/>
      <c r="AC149" s="293"/>
      <c r="AD149" s="293"/>
      <c r="AE149" s="293"/>
      <c r="AF149" s="293"/>
      <c r="AG149" s="293"/>
      <c r="AH149" s="293"/>
      <c r="AI149" s="293"/>
      <c r="AJ149" s="293"/>
      <c r="AK149" s="293"/>
      <c r="AL149" s="293"/>
      <c r="AM149" s="293"/>
      <c r="AN149" s="293"/>
      <c r="AO149" s="293"/>
      <c r="AP149" s="293"/>
      <c r="AQ149" s="293"/>
      <c r="AR149" s="293"/>
      <c r="AS149" s="293"/>
      <c r="AT149" s="293"/>
      <c r="AU149" s="293"/>
      <c r="AV149" s="293"/>
      <c r="AW149" s="293"/>
      <c r="AX149" s="293"/>
      <c r="AY149" s="293"/>
      <c r="AZ149" s="293"/>
      <c r="BA149" s="293"/>
      <c r="BB149" s="293"/>
      <c r="BC149" s="293"/>
      <c r="BD149" s="293"/>
      <c r="BE149" s="293"/>
      <c r="BF149" s="293"/>
      <c r="BG149" s="293"/>
      <c r="BH149" s="293"/>
      <c r="BI149" s="293"/>
      <c r="BJ149" s="293"/>
      <c r="BK149" s="293"/>
      <c r="BL149" s="293"/>
      <c r="BM149" s="293"/>
      <c r="BN149" s="293"/>
      <c r="BO149" s="293"/>
      <c r="BP149" s="293"/>
      <c r="BQ149" s="293"/>
      <c r="BR149" s="293"/>
      <c r="BS149" s="293"/>
      <c r="BT149" s="293"/>
      <c r="BU149" s="293"/>
      <c r="BV149" s="293"/>
      <c r="BW149" s="293"/>
      <c r="BX149" s="293"/>
      <c r="BY149" s="293"/>
      <c r="BZ149" s="293"/>
      <c r="CA149" s="293"/>
      <c r="CB149" s="293"/>
      <c r="CC149" s="293"/>
      <c r="CD149" s="293"/>
      <c r="CE149" s="293"/>
      <c r="CF149" s="293"/>
      <c r="CG149" s="293"/>
      <c r="CH149" s="293"/>
      <c r="CI149" s="293"/>
      <c r="CJ149" s="293"/>
      <c r="CK149" s="293"/>
      <c r="CL149" s="293"/>
      <c r="CM149" s="293"/>
      <c r="CN149" s="293"/>
      <c r="CO149" s="293"/>
      <c r="CP149" s="293"/>
      <c r="CQ149" s="293"/>
      <c r="CR149" s="293"/>
      <c r="CS149" s="293"/>
      <c r="CT149" s="293"/>
      <c r="CU149" s="293"/>
      <c r="CV149" s="293"/>
      <c r="CW149" s="293"/>
      <c r="CX149" s="293"/>
      <c r="CY149" s="293"/>
      <c r="CZ149" s="293"/>
      <c r="DA149" s="293"/>
      <c r="DB149" s="293"/>
      <c r="DC149" s="293"/>
      <c r="DD149" s="293"/>
      <c r="DE149" s="293"/>
      <c r="DF149" s="293"/>
      <c r="DG149" s="293"/>
      <c r="DH149" s="293"/>
      <c r="DI149" s="293"/>
      <c r="DJ149" s="293"/>
      <c r="DK149" s="293"/>
      <c r="DL149" s="293"/>
      <c r="DM149" s="293"/>
      <c r="DN149" s="293"/>
      <c r="DO149" s="293"/>
      <c r="DP149" s="293"/>
      <c r="DQ149" s="293"/>
      <c r="DR149" s="293"/>
      <c r="DS149" s="293"/>
      <c r="DT149" s="293"/>
      <c r="DU149" s="293"/>
      <c r="DV149" s="293"/>
      <c r="DW149" s="293"/>
      <c r="DX149" s="293"/>
      <c r="DY149" s="293"/>
      <c r="DZ149" s="293"/>
      <c r="EA149" s="293"/>
      <c r="EB149" s="293"/>
      <c r="EC149" s="293"/>
      <c r="ED149" s="293"/>
      <c r="EE149" s="293"/>
      <c r="EF149" s="293"/>
      <c r="EG149" s="293"/>
      <c r="EH149" s="293"/>
      <c r="EI149" s="293"/>
      <c r="EJ149" s="293"/>
      <c r="EK149" s="293"/>
      <c r="EL149" s="293"/>
      <c r="EM149" s="293"/>
      <c r="EN149" s="293"/>
      <c r="EO149" s="293"/>
      <c r="EP149" s="293"/>
      <c r="EQ149" s="293"/>
      <c r="ER149" s="293"/>
      <c r="ES149" s="293"/>
      <c r="ET149" s="293"/>
      <c r="EU149" s="293"/>
      <c r="EV149" s="293"/>
      <c r="EW149" s="293"/>
      <c r="EX149" s="293"/>
    </row>
    <row r="150" spans="2:181" x14ac:dyDescent="0.2">
      <c r="B150" s="293"/>
      <c r="C150" s="293"/>
      <c r="D150" s="293"/>
      <c r="E150" s="293"/>
      <c r="F150" s="293"/>
      <c r="G150" s="293"/>
      <c r="H150" s="293"/>
      <c r="I150" s="293"/>
      <c r="J150" s="293"/>
      <c r="K150" s="293"/>
      <c r="L150" s="293"/>
      <c r="M150" s="293"/>
      <c r="N150" s="293"/>
      <c r="O150" s="293"/>
      <c r="P150" s="293"/>
      <c r="Q150" s="293"/>
      <c r="R150" s="293"/>
      <c r="S150" s="293"/>
      <c r="T150" s="293"/>
      <c r="U150" s="293"/>
      <c r="V150" s="293"/>
      <c r="W150" s="293"/>
      <c r="X150" s="293"/>
      <c r="Y150" s="293"/>
      <c r="Z150" s="293"/>
      <c r="AA150" s="293"/>
      <c r="AB150" s="293"/>
      <c r="AC150" s="293"/>
      <c r="AD150" s="293"/>
      <c r="AE150" s="293"/>
      <c r="AF150" s="293"/>
      <c r="AG150" s="293"/>
      <c r="AH150" s="293"/>
      <c r="AI150" s="293"/>
      <c r="AJ150" s="293"/>
      <c r="AK150" s="293"/>
      <c r="AL150" s="293"/>
      <c r="AM150" s="293"/>
      <c r="AN150" s="293"/>
      <c r="AO150" s="293"/>
      <c r="AP150" s="293"/>
      <c r="AQ150" s="293"/>
      <c r="AR150" s="293"/>
      <c r="AS150" s="293"/>
      <c r="AT150" s="293"/>
      <c r="AU150" s="293"/>
      <c r="AV150" s="293"/>
      <c r="AW150" s="293"/>
      <c r="AX150" s="293"/>
      <c r="AY150" s="293"/>
      <c r="AZ150" s="293"/>
      <c r="BA150" s="293"/>
      <c r="BB150" s="293"/>
      <c r="BC150" s="293"/>
      <c r="BD150" s="293"/>
      <c r="BE150" s="293"/>
      <c r="BF150" s="293"/>
      <c r="BG150" s="293"/>
      <c r="BH150" s="293"/>
      <c r="BI150" s="293"/>
      <c r="BJ150" s="293"/>
      <c r="BK150" s="293"/>
      <c r="BL150" s="293"/>
      <c r="BM150" s="293"/>
      <c r="BN150" s="293"/>
      <c r="BO150" s="293"/>
      <c r="BP150" s="293"/>
      <c r="BQ150" s="293"/>
      <c r="BR150" s="293"/>
      <c r="BS150" s="293"/>
      <c r="BT150" s="293"/>
      <c r="BU150" s="293"/>
      <c r="BV150" s="293"/>
      <c r="BW150" s="293"/>
      <c r="BX150" s="293"/>
      <c r="BY150" s="293"/>
      <c r="BZ150" s="293"/>
      <c r="CA150" s="293"/>
      <c r="CB150" s="293"/>
      <c r="CC150" s="293"/>
      <c r="CD150" s="293"/>
      <c r="CE150" s="293"/>
      <c r="CF150" s="293"/>
      <c r="CG150" s="293"/>
      <c r="CH150" s="293"/>
      <c r="CI150" s="293"/>
      <c r="CJ150" s="293"/>
      <c r="CK150" s="293"/>
      <c r="CL150" s="293"/>
      <c r="CM150" s="293"/>
      <c r="CN150" s="293"/>
      <c r="CO150" s="293"/>
      <c r="CP150" s="293"/>
      <c r="CQ150" s="293"/>
      <c r="CR150" s="293"/>
      <c r="CS150" s="293"/>
      <c r="CT150" s="293"/>
      <c r="CU150" s="293"/>
      <c r="CV150" s="293"/>
      <c r="CW150" s="293"/>
      <c r="CX150" s="293"/>
      <c r="CY150" s="293"/>
      <c r="CZ150" s="293"/>
      <c r="DA150" s="293"/>
      <c r="DB150" s="293"/>
      <c r="DC150" s="293"/>
      <c r="DD150" s="293"/>
      <c r="DE150" s="293"/>
      <c r="DF150" s="293"/>
      <c r="DG150" s="293"/>
      <c r="DH150" s="293"/>
      <c r="DI150" s="293"/>
      <c r="DJ150" s="293"/>
      <c r="DK150" s="293"/>
      <c r="DL150" s="293"/>
      <c r="DM150" s="293"/>
      <c r="DN150" s="293"/>
      <c r="DO150" s="293"/>
      <c r="DP150" s="293"/>
      <c r="DQ150" s="293"/>
      <c r="DR150" s="293"/>
      <c r="DS150" s="293"/>
      <c r="DT150" s="293"/>
      <c r="DU150" s="293"/>
      <c r="DV150" s="293"/>
      <c r="DW150" s="293"/>
      <c r="DX150" s="293"/>
      <c r="DY150" s="293"/>
      <c r="DZ150" s="293"/>
      <c r="EA150" s="293"/>
      <c r="EB150" s="293"/>
      <c r="EC150" s="293"/>
      <c r="ED150" s="293"/>
      <c r="EE150" s="293"/>
      <c r="EF150" s="293"/>
      <c r="EG150" s="293"/>
      <c r="EH150" s="293"/>
      <c r="EI150" s="293"/>
      <c r="EJ150" s="293"/>
      <c r="EK150" s="293"/>
      <c r="EL150" s="293"/>
      <c r="EM150" s="293"/>
      <c r="EN150" s="293"/>
      <c r="EO150" s="293"/>
      <c r="EP150" s="293"/>
      <c r="EQ150" s="293"/>
      <c r="ER150" s="293"/>
      <c r="ES150" s="293"/>
      <c r="ET150" s="293"/>
      <c r="EU150" s="293"/>
      <c r="EV150" s="293"/>
      <c r="EW150" s="293"/>
      <c r="EX150" s="293"/>
    </row>
    <row r="151" spans="2:181" x14ac:dyDescent="0.2">
      <c r="B151" s="293"/>
      <c r="C151" s="293"/>
      <c r="D151" s="293"/>
      <c r="E151" s="293"/>
      <c r="F151" s="293"/>
      <c r="G151" s="293"/>
      <c r="H151" s="293"/>
      <c r="I151" s="293"/>
      <c r="J151" s="293"/>
      <c r="K151" s="293"/>
      <c r="L151" s="293"/>
      <c r="M151" s="293"/>
      <c r="N151" s="293"/>
      <c r="O151" s="293"/>
      <c r="P151" s="293"/>
      <c r="Q151" s="293"/>
      <c r="R151" s="293"/>
      <c r="S151" s="293"/>
      <c r="T151" s="293"/>
      <c r="U151" s="293"/>
      <c r="V151" s="293"/>
      <c r="W151" s="293"/>
      <c r="X151" s="293"/>
      <c r="Y151" s="293"/>
      <c r="Z151" s="293"/>
      <c r="AA151" s="293"/>
      <c r="AB151" s="293"/>
      <c r="AC151" s="293"/>
      <c r="AD151" s="293"/>
      <c r="AE151" s="293"/>
      <c r="AF151" s="293"/>
      <c r="AG151" s="293"/>
      <c r="AH151" s="293"/>
      <c r="AI151" s="293"/>
      <c r="AJ151" s="293"/>
      <c r="AK151" s="293"/>
      <c r="AL151" s="293"/>
      <c r="AM151" s="293"/>
      <c r="AN151" s="293"/>
      <c r="AO151" s="293"/>
      <c r="AP151" s="293"/>
      <c r="AQ151" s="293"/>
      <c r="AR151" s="293"/>
      <c r="AS151" s="293"/>
      <c r="AT151" s="293"/>
      <c r="AU151" s="293"/>
      <c r="AV151" s="293"/>
      <c r="AW151" s="293"/>
      <c r="AX151" s="293"/>
      <c r="AY151" s="293"/>
      <c r="AZ151" s="293"/>
      <c r="BA151" s="293"/>
      <c r="BB151" s="293"/>
      <c r="BC151" s="293"/>
      <c r="BD151" s="293"/>
      <c r="BE151" s="293"/>
      <c r="BF151" s="293"/>
      <c r="BG151" s="293"/>
      <c r="BH151" s="293"/>
      <c r="BI151" s="293"/>
      <c r="BJ151" s="293"/>
      <c r="BK151" s="293"/>
      <c r="BL151" s="293"/>
      <c r="BM151" s="293"/>
      <c r="BN151" s="293"/>
      <c r="BO151" s="293"/>
      <c r="BP151" s="293"/>
      <c r="BQ151" s="293"/>
      <c r="BR151" s="293"/>
      <c r="BS151" s="293"/>
      <c r="BT151" s="293"/>
      <c r="BU151" s="293"/>
      <c r="BV151" s="293"/>
      <c r="BW151" s="293"/>
      <c r="BX151" s="293"/>
      <c r="BY151" s="293"/>
      <c r="BZ151" s="293"/>
      <c r="CA151" s="293"/>
      <c r="CB151" s="293"/>
      <c r="CC151" s="293"/>
      <c r="CD151" s="293"/>
      <c r="CE151" s="293"/>
      <c r="CF151" s="293"/>
      <c r="CG151" s="293"/>
      <c r="CH151" s="293"/>
      <c r="CI151" s="293"/>
      <c r="CJ151" s="293"/>
      <c r="CK151" s="293"/>
      <c r="CL151" s="293"/>
      <c r="CM151" s="293"/>
      <c r="CN151" s="293"/>
      <c r="CO151" s="293"/>
      <c r="CP151" s="293"/>
      <c r="CQ151" s="293"/>
      <c r="CR151" s="293"/>
      <c r="CS151" s="293"/>
      <c r="CT151" s="293"/>
      <c r="CU151" s="293"/>
      <c r="CV151" s="293"/>
      <c r="CW151" s="293"/>
      <c r="CX151" s="293"/>
      <c r="CY151" s="293"/>
      <c r="CZ151" s="293"/>
      <c r="DA151" s="293"/>
      <c r="DB151" s="293"/>
      <c r="DC151" s="293"/>
      <c r="DD151" s="293"/>
      <c r="DE151" s="293"/>
      <c r="DF151" s="293"/>
      <c r="DG151" s="293"/>
      <c r="DH151" s="293"/>
      <c r="DI151" s="293"/>
      <c r="DJ151" s="293"/>
      <c r="DK151" s="293"/>
      <c r="DL151" s="293"/>
      <c r="DM151" s="293"/>
      <c r="DN151" s="293"/>
      <c r="DO151" s="293"/>
      <c r="DP151" s="293"/>
      <c r="DQ151" s="293"/>
      <c r="DR151" s="293"/>
      <c r="DS151" s="293"/>
      <c r="DT151" s="293"/>
      <c r="DU151" s="293"/>
      <c r="DV151" s="293"/>
      <c r="DW151" s="293"/>
      <c r="DX151" s="293"/>
      <c r="DY151" s="293"/>
      <c r="DZ151" s="293"/>
      <c r="EA151" s="293"/>
      <c r="EB151" s="293"/>
      <c r="EC151" s="293"/>
      <c r="ED151" s="293"/>
      <c r="EE151" s="293"/>
      <c r="EF151" s="293"/>
      <c r="EG151" s="293"/>
      <c r="EH151" s="293"/>
      <c r="EI151" s="293"/>
      <c r="EJ151" s="293"/>
      <c r="EK151" s="293"/>
      <c r="EL151" s="293"/>
      <c r="EM151" s="293"/>
      <c r="EN151" s="293"/>
      <c r="EO151" s="293"/>
      <c r="EP151" s="293"/>
      <c r="EQ151" s="293"/>
      <c r="ER151" s="293"/>
      <c r="ES151" s="293"/>
      <c r="ET151" s="293"/>
      <c r="EU151" s="293"/>
      <c r="EV151" s="293"/>
      <c r="EW151" s="293"/>
      <c r="EX151" s="293"/>
    </row>
    <row r="152" spans="2:181" x14ac:dyDescent="0.2">
      <c r="B152" s="293"/>
      <c r="C152" s="293"/>
      <c r="D152" s="293"/>
      <c r="E152" s="293"/>
      <c r="F152" s="293"/>
      <c r="G152" s="293"/>
      <c r="H152" s="293"/>
      <c r="I152" s="293"/>
      <c r="J152" s="293"/>
      <c r="K152" s="293"/>
      <c r="L152" s="293"/>
      <c r="M152" s="293"/>
      <c r="N152" s="293"/>
      <c r="O152" s="293"/>
      <c r="P152" s="293"/>
      <c r="Q152" s="293"/>
      <c r="R152" s="293"/>
      <c r="S152" s="293"/>
      <c r="T152" s="293"/>
      <c r="U152" s="293"/>
      <c r="V152" s="293"/>
      <c r="W152" s="293"/>
      <c r="X152" s="293"/>
      <c r="Y152" s="293"/>
      <c r="Z152" s="293"/>
      <c r="AA152" s="293"/>
      <c r="AB152" s="293"/>
      <c r="AC152" s="293"/>
      <c r="AD152" s="293"/>
      <c r="AE152" s="293"/>
      <c r="AF152" s="293"/>
      <c r="AG152" s="293"/>
      <c r="AH152" s="293"/>
      <c r="AI152" s="293"/>
      <c r="AJ152" s="293"/>
      <c r="AK152" s="293"/>
      <c r="AL152" s="293"/>
      <c r="AM152" s="293"/>
      <c r="AN152" s="293"/>
      <c r="AO152" s="293"/>
      <c r="AP152" s="293"/>
      <c r="AQ152" s="293"/>
      <c r="AR152" s="293"/>
      <c r="AS152" s="293"/>
      <c r="AT152" s="293"/>
      <c r="AU152" s="293"/>
      <c r="AV152" s="293"/>
      <c r="AW152" s="293"/>
      <c r="AX152" s="293"/>
      <c r="AY152" s="293"/>
      <c r="AZ152" s="293"/>
      <c r="BA152" s="293"/>
      <c r="BB152" s="293"/>
      <c r="BC152" s="293"/>
      <c r="BD152" s="293"/>
      <c r="BE152" s="293"/>
      <c r="BF152" s="293"/>
      <c r="BG152" s="293"/>
      <c r="BH152" s="293"/>
      <c r="BI152" s="293"/>
      <c r="BJ152" s="293"/>
      <c r="BK152" s="293"/>
      <c r="BL152" s="293"/>
      <c r="BM152" s="293"/>
      <c r="BN152" s="293"/>
      <c r="BO152" s="293"/>
      <c r="BP152" s="293"/>
      <c r="BQ152" s="293"/>
      <c r="BR152" s="293"/>
      <c r="BS152" s="293"/>
      <c r="BT152" s="293"/>
      <c r="BU152" s="293"/>
      <c r="BV152" s="293"/>
      <c r="BW152" s="293"/>
      <c r="BX152" s="293"/>
      <c r="BY152" s="293"/>
      <c r="BZ152" s="293"/>
      <c r="CA152" s="293"/>
      <c r="CB152" s="293"/>
      <c r="CC152" s="293"/>
      <c r="CD152" s="293"/>
      <c r="CE152" s="293"/>
      <c r="CF152" s="293"/>
      <c r="CG152" s="293"/>
      <c r="CH152" s="293"/>
      <c r="CI152" s="293"/>
      <c r="CJ152" s="293"/>
      <c r="CK152" s="293"/>
      <c r="CL152" s="293"/>
      <c r="CM152" s="293"/>
      <c r="CN152" s="293"/>
      <c r="CO152" s="293"/>
      <c r="CP152" s="293"/>
      <c r="CQ152" s="293"/>
      <c r="CR152" s="293"/>
      <c r="CS152" s="293"/>
      <c r="CT152" s="293"/>
      <c r="CU152" s="293"/>
      <c r="CV152" s="293"/>
      <c r="CW152" s="293"/>
      <c r="CX152" s="293"/>
      <c r="CY152" s="293"/>
      <c r="CZ152" s="293"/>
      <c r="DA152" s="293"/>
      <c r="DB152" s="293"/>
      <c r="DC152" s="293"/>
      <c r="DD152" s="293"/>
      <c r="DE152" s="293"/>
      <c r="DF152" s="293"/>
      <c r="DG152" s="293"/>
      <c r="DH152" s="293"/>
      <c r="DI152" s="293"/>
      <c r="DJ152" s="293"/>
      <c r="DK152" s="293"/>
      <c r="DL152" s="293"/>
      <c r="DM152" s="293"/>
      <c r="DN152" s="293"/>
      <c r="DO152" s="293"/>
      <c r="DP152" s="293"/>
      <c r="DQ152" s="293"/>
      <c r="DR152" s="293"/>
      <c r="DS152" s="293"/>
      <c r="DT152" s="293"/>
      <c r="DU152" s="293"/>
      <c r="DV152" s="293"/>
      <c r="DW152" s="293"/>
      <c r="DX152" s="293"/>
      <c r="DY152" s="293"/>
      <c r="DZ152" s="293"/>
      <c r="EA152" s="293"/>
      <c r="EB152" s="293"/>
      <c r="EC152" s="293"/>
      <c r="ED152" s="293"/>
      <c r="EE152" s="293"/>
      <c r="EF152" s="293"/>
      <c r="EG152" s="293"/>
      <c r="EH152" s="293"/>
      <c r="EI152" s="293"/>
      <c r="EJ152" s="293"/>
      <c r="EK152" s="293"/>
      <c r="EL152" s="293"/>
      <c r="EM152" s="293"/>
      <c r="EN152" s="293"/>
      <c r="EO152" s="293"/>
      <c r="EP152" s="293"/>
      <c r="EQ152" s="293"/>
      <c r="ER152" s="293"/>
      <c r="ES152" s="293"/>
      <c r="ET152" s="293"/>
      <c r="EU152" s="293"/>
      <c r="EV152" s="293"/>
      <c r="EW152" s="293"/>
      <c r="EX152" s="293"/>
    </row>
    <row r="153" spans="2:181" x14ac:dyDescent="0.2">
      <c r="B153" s="293"/>
      <c r="C153" s="293"/>
      <c r="D153" s="293"/>
      <c r="E153" s="293"/>
      <c r="F153" s="293"/>
      <c r="G153" s="293"/>
      <c r="H153" s="293"/>
      <c r="I153" s="293"/>
      <c r="J153" s="293"/>
      <c r="K153" s="293"/>
      <c r="L153" s="293"/>
      <c r="M153" s="293"/>
      <c r="N153" s="293"/>
      <c r="O153" s="293"/>
      <c r="P153" s="293"/>
      <c r="Q153" s="293"/>
      <c r="R153" s="293"/>
      <c r="S153" s="293"/>
      <c r="T153" s="293"/>
      <c r="U153" s="293"/>
      <c r="V153" s="293"/>
      <c r="W153" s="293"/>
      <c r="X153" s="293"/>
      <c r="Y153" s="293"/>
      <c r="Z153" s="293"/>
      <c r="AA153" s="293"/>
      <c r="AB153" s="293"/>
      <c r="AC153" s="293"/>
      <c r="AD153" s="293"/>
      <c r="AE153" s="293"/>
      <c r="AF153" s="293"/>
      <c r="AG153" s="293"/>
      <c r="AH153" s="293"/>
      <c r="AI153" s="293"/>
      <c r="AJ153" s="293"/>
      <c r="AK153" s="293"/>
      <c r="AL153" s="293"/>
      <c r="AM153" s="293"/>
      <c r="AN153" s="293"/>
      <c r="AO153" s="293"/>
      <c r="AP153" s="293"/>
      <c r="AQ153" s="293"/>
      <c r="AR153" s="293"/>
      <c r="AS153" s="293"/>
      <c r="AT153" s="293"/>
      <c r="AU153" s="293"/>
      <c r="AV153" s="293"/>
      <c r="AW153" s="293"/>
      <c r="AX153" s="293"/>
      <c r="AY153" s="293"/>
      <c r="AZ153" s="293"/>
      <c r="BA153" s="293"/>
      <c r="BB153" s="293"/>
      <c r="BC153" s="293"/>
      <c r="BD153" s="293"/>
      <c r="BE153" s="293"/>
      <c r="BF153" s="293"/>
      <c r="BG153" s="293"/>
      <c r="BH153" s="293"/>
      <c r="BI153" s="293"/>
      <c r="BJ153" s="293"/>
      <c r="BK153" s="293"/>
      <c r="BL153" s="293"/>
      <c r="BM153" s="293"/>
      <c r="BN153" s="293"/>
      <c r="BO153" s="293"/>
      <c r="BP153" s="293"/>
      <c r="BQ153" s="293"/>
      <c r="BR153" s="293"/>
      <c r="BS153" s="293"/>
      <c r="BT153" s="293"/>
      <c r="BU153" s="293"/>
      <c r="BV153" s="293"/>
      <c r="BW153" s="293"/>
      <c r="BX153" s="293"/>
      <c r="BY153" s="293"/>
      <c r="BZ153" s="293"/>
      <c r="CA153" s="293"/>
      <c r="CB153" s="293"/>
      <c r="CC153" s="293"/>
      <c r="CD153" s="293"/>
      <c r="CE153" s="293"/>
      <c r="CF153" s="293"/>
      <c r="CG153" s="293"/>
      <c r="CH153" s="293"/>
      <c r="CI153" s="293"/>
      <c r="CJ153" s="293"/>
      <c r="CK153" s="293"/>
      <c r="CL153" s="293"/>
      <c r="CM153" s="293"/>
      <c r="CN153" s="293"/>
      <c r="CO153" s="293"/>
      <c r="CP153" s="293"/>
      <c r="CQ153" s="293"/>
      <c r="CR153" s="293"/>
      <c r="CS153" s="293"/>
      <c r="CT153" s="293"/>
      <c r="CU153" s="293"/>
      <c r="CV153" s="293"/>
      <c r="CW153" s="293"/>
      <c r="CX153" s="293"/>
      <c r="CY153" s="293"/>
      <c r="CZ153" s="293"/>
      <c r="DA153" s="293"/>
      <c r="DB153" s="293"/>
      <c r="DC153" s="293"/>
      <c r="DD153" s="293"/>
      <c r="DE153" s="293"/>
      <c r="DF153" s="293"/>
      <c r="DG153" s="293"/>
      <c r="DH153" s="293"/>
      <c r="DI153" s="293"/>
      <c r="DJ153" s="293"/>
      <c r="DK153" s="293"/>
      <c r="DL153" s="293"/>
      <c r="DM153" s="293"/>
      <c r="DN153" s="293"/>
      <c r="DO153" s="293"/>
      <c r="DP153" s="293"/>
      <c r="DQ153" s="293"/>
      <c r="DR153" s="293"/>
      <c r="DS153" s="293"/>
      <c r="DT153" s="293"/>
      <c r="DU153" s="293"/>
      <c r="DV153" s="293"/>
      <c r="DW153" s="293"/>
      <c r="DX153" s="293"/>
      <c r="DY153" s="293"/>
      <c r="DZ153" s="293"/>
      <c r="EA153" s="293"/>
      <c r="EB153" s="293"/>
      <c r="EC153" s="293"/>
      <c r="ED153" s="293"/>
      <c r="EE153" s="293"/>
      <c r="EF153" s="293"/>
      <c r="EG153" s="293"/>
      <c r="EH153" s="293"/>
      <c r="EI153" s="293"/>
      <c r="EJ153" s="293"/>
      <c r="EK153" s="293"/>
      <c r="EL153" s="293"/>
      <c r="EM153" s="293"/>
      <c r="EN153" s="293"/>
      <c r="EO153" s="293"/>
      <c r="EP153" s="293"/>
      <c r="EQ153" s="293"/>
      <c r="ER153" s="293"/>
      <c r="ES153" s="293"/>
      <c r="ET153" s="293"/>
      <c r="EU153" s="293"/>
      <c r="EV153" s="293"/>
      <c r="EW153" s="293"/>
      <c r="EX153" s="293"/>
    </row>
    <row r="154" spans="2:181" x14ac:dyDescent="0.2">
      <c r="B154" s="293"/>
      <c r="C154" s="293"/>
      <c r="D154" s="293"/>
      <c r="E154" s="293"/>
      <c r="F154" s="293"/>
      <c r="G154" s="293"/>
      <c r="H154" s="293"/>
      <c r="I154" s="293"/>
      <c r="J154" s="293"/>
      <c r="K154" s="293"/>
      <c r="L154" s="293"/>
      <c r="M154" s="293"/>
      <c r="N154" s="293"/>
      <c r="O154" s="293"/>
      <c r="P154" s="293"/>
      <c r="Q154" s="293"/>
      <c r="R154" s="293"/>
      <c r="S154" s="293"/>
      <c r="T154" s="293"/>
      <c r="U154" s="293"/>
      <c r="V154" s="293"/>
      <c r="W154" s="293"/>
      <c r="X154" s="293"/>
      <c r="Y154" s="293"/>
      <c r="Z154" s="293"/>
      <c r="AA154" s="293"/>
      <c r="AB154" s="293"/>
      <c r="AC154" s="293"/>
      <c r="AD154" s="293"/>
      <c r="AE154" s="293"/>
      <c r="AF154" s="293"/>
      <c r="AG154" s="293"/>
      <c r="AH154" s="293"/>
      <c r="AI154" s="293"/>
      <c r="AJ154" s="293"/>
      <c r="AK154" s="293"/>
      <c r="AL154" s="293"/>
      <c r="AM154" s="293"/>
      <c r="AN154" s="293"/>
      <c r="AO154" s="293"/>
      <c r="AP154" s="293"/>
      <c r="AQ154" s="293"/>
      <c r="AR154" s="293"/>
      <c r="AS154" s="293"/>
      <c r="AT154" s="293"/>
      <c r="AU154" s="293"/>
      <c r="AV154" s="293"/>
      <c r="AW154" s="293"/>
      <c r="AX154" s="293"/>
      <c r="AY154" s="293"/>
      <c r="AZ154" s="293"/>
      <c r="BA154" s="293"/>
      <c r="BB154" s="293"/>
      <c r="BC154" s="293"/>
      <c r="BD154" s="293"/>
      <c r="BE154" s="293"/>
      <c r="BF154" s="293"/>
      <c r="BG154" s="293"/>
      <c r="BH154" s="293"/>
      <c r="BI154" s="293"/>
      <c r="BJ154" s="293"/>
      <c r="BK154" s="293"/>
      <c r="BL154" s="293"/>
      <c r="BM154" s="293"/>
      <c r="BN154" s="293"/>
      <c r="BO154" s="293"/>
      <c r="BP154" s="293"/>
      <c r="BQ154" s="293"/>
      <c r="BR154" s="293"/>
      <c r="BS154" s="293"/>
      <c r="BT154" s="293"/>
      <c r="BU154" s="293"/>
      <c r="BV154" s="293"/>
      <c r="BW154" s="293"/>
      <c r="BX154" s="293"/>
      <c r="BY154" s="293"/>
      <c r="BZ154" s="293"/>
      <c r="CA154" s="293"/>
      <c r="CB154" s="293"/>
      <c r="CC154" s="293"/>
      <c r="CD154" s="293"/>
      <c r="CE154" s="293"/>
      <c r="CF154" s="293"/>
      <c r="CG154" s="293"/>
      <c r="CH154" s="293"/>
      <c r="CI154" s="293"/>
      <c r="CJ154" s="293"/>
      <c r="CK154" s="293"/>
      <c r="CL154" s="293"/>
      <c r="CM154" s="293"/>
      <c r="CN154" s="293"/>
      <c r="CO154" s="293"/>
      <c r="CP154" s="293"/>
      <c r="CQ154" s="293"/>
      <c r="CR154" s="293"/>
      <c r="CS154" s="293"/>
      <c r="CT154" s="293"/>
      <c r="CU154" s="293"/>
      <c r="CV154" s="293"/>
      <c r="CW154" s="293"/>
      <c r="CX154" s="293"/>
      <c r="CY154" s="293"/>
      <c r="CZ154" s="293"/>
      <c r="DA154" s="293"/>
      <c r="DB154" s="293"/>
      <c r="DC154" s="293"/>
      <c r="DD154" s="293"/>
      <c r="DE154" s="293"/>
      <c r="DF154" s="293"/>
      <c r="DG154" s="293"/>
      <c r="DH154" s="293"/>
      <c r="DI154" s="293"/>
      <c r="DJ154" s="293"/>
      <c r="DK154" s="293"/>
      <c r="DL154" s="293"/>
      <c r="DM154" s="293"/>
      <c r="DN154" s="293"/>
      <c r="DO154" s="293"/>
      <c r="DP154" s="293"/>
      <c r="DQ154" s="293"/>
      <c r="DR154" s="293"/>
      <c r="DS154" s="293"/>
      <c r="DT154" s="293"/>
      <c r="DU154" s="293"/>
      <c r="DV154" s="293"/>
      <c r="DW154" s="293"/>
      <c r="DX154" s="293"/>
      <c r="DY154" s="293"/>
      <c r="DZ154" s="293"/>
      <c r="EA154" s="293"/>
      <c r="EB154" s="293"/>
      <c r="EC154" s="293"/>
      <c r="ED154" s="293"/>
      <c r="EE154" s="293"/>
      <c r="EF154" s="293"/>
      <c r="EG154" s="293"/>
      <c r="EH154" s="293"/>
      <c r="EI154" s="293"/>
      <c r="EJ154" s="293"/>
      <c r="EK154" s="293"/>
      <c r="EL154" s="293"/>
      <c r="EM154" s="293"/>
      <c r="EN154" s="293"/>
      <c r="EO154" s="293"/>
      <c r="EP154" s="293"/>
      <c r="EQ154" s="293"/>
      <c r="ER154" s="293"/>
      <c r="ES154" s="293"/>
      <c r="ET154" s="293"/>
      <c r="EU154" s="293"/>
      <c r="EV154" s="293"/>
      <c r="EW154" s="293"/>
      <c r="EX154" s="293"/>
    </row>
    <row r="155" spans="2:181" x14ac:dyDescent="0.2">
      <c r="B155" s="293"/>
      <c r="C155" s="293"/>
      <c r="D155" s="293"/>
      <c r="E155" s="293"/>
      <c r="F155" s="293"/>
      <c r="G155" s="293"/>
      <c r="H155" s="293"/>
      <c r="I155" s="293"/>
      <c r="J155" s="293"/>
      <c r="K155" s="293"/>
      <c r="L155" s="293"/>
      <c r="M155" s="293"/>
      <c r="N155" s="293"/>
      <c r="O155" s="293"/>
      <c r="P155" s="293"/>
      <c r="Q155" s="293"/>
      <c r="R155" s="293"/>
      <c r="S155" s="293"/>
      <c r="T155" s="293"/>
      <c r="U155" s="293"/>
      <c r="V155" s="293"/>
      <c r="W155" s="293"/>
      <c r="X155" s="293"/>
      <c r="Y155" s="293"/>
      <c r="Z155" s="293"/>
      <c r="AA155" s="293"/>
      <c r="AB155" s="293"/>
      <c r="AC155" s="293"/>
      <c r="AD155" s="293"/>
      <c r="AE155" s="293"/>
      <c r="AF155" s="293"/>
      <c r="AG155" s="293"/>
      <c r="AH155" s="293"/>
      <c r="AI155" s="293"/>
      <c r="AJ155" s="293"/>
      <c r="AK155" s="293"/>
      <c r="AL155" s="293"/>
      <c r="AM155" s="293"/>
      <c r="AN155" s="293"/>
      <c r="AO155" s="293"/>
      <c r="AP155" s="293"/>
      <c r="AQ155" s="293"/>
      <c r="AR155" s="293"/>
      <c r="AS155" s="293"/>
      <c r="AT155" s="293"/>
      <c r="AU155" s="293"/>
      <c r="AV155" s="293"/>
      <c r="AW155" s="293"/>
      <c r="AX155" s="293"/>
      <c r="AY155" s="293"/>
      <c r="AZ155" s="293"/>
      <c r="BA155" s="293"/>
      <c r="BB155" s="293"/>
      <c r="BC155" s="293"/>
      <c r="BD155" s="293"/>
      <c r="BE155" s="293"/>
      <c r="BF155" s="293"/>
      <c r="BG155" s="293"/>
      <c r="BH155" s="293"/>
      <c r="BI155" s="293"/>
      <c r="BJ155" s="293"/>
      <c r="BK155" s="293"/>
      <c r="BL155" s="293"/>
      <c r="BM155" s="293"/>
      <c r="BN155" s="293"/>
      <c r="BO155" s="293"/>
      <c r="BP155" s="293"/>
      <c r="BQ155" s="293"/>
      <c r="BR155" s="293"/>
      <c r="BS155" s="293"/>
      <c r="BT155" s="293"/>
      <c r="BU155" s="293"/>
      <c r="BV155" s="293"/>
      <c r="BW155" s="293"/>
      <c r="BX155" s="293"/>
      <c r="BY155" s="293"/>
      <c r="BZ155" s="293"/>
      <c r="CA155" s="293"/>
      <c r="CB155" s="293"/>
      <c r="CC155" s="293"/>
      <c r="CD155" s="293"/>
      <c r="CE155" s="293"/>
      <c r="CF155" s="293"/>
      <c r="CG155" s="293"/>
      <c r="CH155" s="293"/>
      <c r="CI155" s="293"/>
      <c r="CJ155" s="293"/>
      <c r="CK155" s="293"/>
      <c r="CL155" s="293"/>
      <c r="CM155" s="293"/>
      <c r="CN155" s="293"/>
      <c r="CO155" s="293"/>
      <c r="CP155" s="293"/>
      <c r="CQ155" s="293"/>
      <c r="CR155" s="293"/>
      <c r="CS155" s="293"/>
      <c r="CT155" s="293"/>
      <c r="CU155" s="293"/>
      <c r="CV155" s="293"/>
      <c r="CW155" s="293"/>
      <c r="CX155" s="293"/>
      <c r="CY155" s="293"/>
      <c r="CZ155" s="293"/>
      <c r="DA155" s="293"/>
      <c r="DB155" s="293"/>
      <c r="DC155" s="293"/>
      <c r="DD155" s="293"/>
      <c r="DE155" s="293"/>
      <c r="DF155" s="293"/>
      <c r="DG155" s="293"/>
      <c r="DH155" s="293"/>
      <c r="DI155" s="293"/>
      <c r="DJ155" s="293"/>
      <c r="DK155" s="293"/>
      <c r="DL155" s="293"/>
      <c r="DM155" s="293"/>
      <c r="DN155" s="293"/>
      <c r="DO155" s="293"/>
      <c r="DP155" s="293"/>
      <c r="DQ155" s="293"/>
      <c r="DR155" s="293"/>
      <c r="DS155" s="293"/>
      <c r="DT155" s="293"/>
      <c r="DU155" s="293"/>
      <c r="DV155" s="293"/>
      <c r="DW155" s="293"/>
      <c r="DX155" s="293"/>
      <c r="DY155" s="293"/>
      <c r="DZ155" s="293"/>
      <c r="EA155" s="293"/>
      <c r="EB155" s="293"/>
      <c r="EC155" s="293"/>
      <c r="ED155" s="293"/>
      <c r="EE155" s="293"/>
      <c r="EF155" s="293"/>
      <c r="EG155" s="293"/>
      <c r="EH155" s="293"/>
      <c r="EI155" s="293"/>
      <c r="EJ155" s="293"/>
      <c r="EK155" s="293"/>
      <c r="EL155" s="293"/>
      <c r="EM155" s="293"/>
      <c r="EN155" s="293"/>
      <c r="EO155" s="293"/>
      <c r="EP155" s="293"/>
      <c r="EQ155" s="293"/>
      <c r="ER155" s="293"/>
      <c r="ES155" s="293"/>
      <c r="ET155" s="293"/>
      <c r="EU155" s="293"/>
      <c r="EV155" s="293"/>
      <c r="EW155" s="293"/>
      <c r="EX155" s="293"/>
    </row>
    <row r="156" spans="2:181" x14ac:dyDescent="0.2">
      <c r="B156" s="293"/>
      <c r="C156" s="293"/>
      <c r="D156" s="293"/>
      <c r="E156" s="293"/>
      <c r="F156" s="293"/>
      <c r="G156" s="293"/>
      <c r="H156" s="293"/>
      <c r="I156" s="293"/>
      <c r="J156" s="293"/>
      <c r="K156" s="293"/>
      <c r="L156" s="293"/>
      <c r="M156" s="293"/>
      <c r="N156" s="293"/>
      <c r="O156" s="293"/>
      <c r="P156" s="293"/>
      <c r="Q156" s="293"/>
      <c r="R156" s="293"/>
      <c r="S156" s="293"/>
      <c r="T156" s="293"/>
      <c r="U156" s="293"/>
      <c r="V156" s="293"/>
      <c r="W156" s="293"/>
      <c r="X156" s="293"/>
      <c r="Y156" s="293"/>
      <c r="Z156" s="293"/>
      <c r="AA156" s="293"/>
      <c r="AB156" s="293"/>
      <c r="AC156" s="293"/>
      <c r="AD156" s="293"/>
      <c r="AE156" s="293"/>
      <c r="AF156" s="293"/>
      <c r="AG156" s="293"/>
      <c r="AH156" s="293"/>
      <c r="AI156" s="293"/>
      <c r="AJ156" s="293"/>
      <c r="AK156" s="293"/>
      <c r="AL156" s="293"/>
      <c r="AM156" s="293"/>
      <c r="AN156" s="293"/>
      <c r="AO156" s="293"/>
      <c r="AP156" s="293"/>
      <c r="AQ156" s="293"/>
      <c r="AR156" s="293"/>
      <c r="AS156" s="293"/>
      <c r="AT156" s="293"/>
      <c r="AU156" s="293"/>
      <c r="AV156" s="293"/>
      <c r="AW156" s="293"/>
      <c r="AX156" s="293"/>
      <c r="AY156" s="293"/>
      <c r="AZ156" s="293"/>
      <c r="BA156" s="293"/>
      <c r="BB156" s="293"/>
      <c r="BC156" s="293"/>
      <c r="BD156" s="293"/>
      <c r="BE156" s="293"/>
      <c r="BF156" s="293"/>
      <c r="BG156" s="293"/>
      <c r="BH156" s="293"/>
      <c r="BI156" s="293"/>
      <c r="BJ156" s="293"/>
      <c r="BK156" s="293"/>
      <c r="BL156" s="293"/>
      <c r="BM156" s="293"/>
      <c r="BN156" s="293"/>
      <c r="BO156" s="293"/>
      <c r="BP156" s="293"/>
      <c r="BQ156" s="293"/>
      <c r="BR156" s="293"/>
      <c r="BS156" s="293"/>
      <c r="BT156" s="293"/>
      <c r="BU156" s="293"/>
      <c r="BV156" s="293"/>
      <c r="BW156" s="293"/>
      <c r="BX156" s="293"/>
      <c r="BY156" s="293"/>
      <c r="BZ156" s="293"/>
      <c r="CA156" s="293"/>
      <c r="CB156" s="293"/>
      <c r="CC156" s="293"/>
      <c r="CD156" s="293"/>
      <c r="CE156" s="293"/>
      <c r="CF156" s="293"/>
      <c r="CG156" s="293"/>
      <c r="CH156" s="293"/>
      <c r="CI156" s="293"/>
      <c r="CJ156" s="293"/>
      <c r="CK156" s="293"/>
      <c r="CL156" s="293"/>
      <c r="CM156" s="293"/>
      <c r="CN156" s="293"/>
      <c r="CO156" s="293"/>
      <c r="CP156" s="293"/>
      <c r="CQ156" s="293"/>
      <c r="CR156" s="293"/>
      <c r="CS156" s="293"/>
      <c r="CT156" s="293"/>
      <c r="CU156" s="293"/>
      <c r="CV156" s="293"/>
      <c r="CW156" s="293"/>
      <c r="CX156" s="293"/>
      <c r="CY156" s="293"/>
      <c r="CZ156" s="293"/>
      <c r="DA156" s="293"/>
      <c r="DB156" s="293"/>
      <c r="DC156" s="293"/>
      <c r="DD156" s="293"/>
      <c r="DE156" s="293"/>
      <c r="DF156" s="293"/>
      <c r="DG156" s="293"/>
      <c r="DH156" s="293"/>
      <c r="DI156" s="293"/>
      <c r="DJ156" s="293"/>
      <c r="DK156" s="293"/>
      <c r="DL156" s="293"/>
      <c r="DM156" s="293"/>
      <c r="DN156" s="293"/>
      <c r="DO156" s="293"/>
      <c r="DP156" s="293"/>
      <c r="DQ156" s="293"/>
      <c r="DR156" s="293"/>
      <c r="DS156" s="293"/>
      <c r="DT156" s="293"/>
      <c r="DU156" s="293"/>
      <c r="DV156" s="293"/>
      <c r="DW156" s="293"/>
      <c r="DX156" s="293"/>
      <c r="DY156" s="293"/>
      <c r="DZ156" s="293"/>
      <c r="EA156" s="293"/>
      <c r="EB156" s="293"/>
      <c r="EC156" s="293"/>
      <c r="ED156" s="293"/>
      <c r="EE156" s="293"/>
      <c r="EF156" s="293"/>
      <c r="EG156" s="293"/>
      <c r="EH156" s="293"/>
      <c r="EI156" s="293"/>
      <c r="EJ156" s="293"/>
      <c r="EK156" s="293"/>
      <c r="EL156" s="293"/>
      <c r="EM156" s="293"/>
      <c r="EN156" s="293"/>
      <c r="EO156" s="293"/>
      <c r="EP156" s="293"/>
      <c r="EQ156" s="293"/>
      <c r="ER156" s="293"/>
      <c r="ES156" s="293"/>
      <c r="ET156" s="293"/>
      <c r="EU156" s="293"/>
      <c r="EV156" s="293"/>
      <c r="EW156" s="293"/>
      <c r="EX156" s="293"/>
    </row>
    <row r="157" spans="2:181" x14ac:dyDescent="0.2">
      <c r="B157" s="293"/>
      <c r="C157" s="293"/>
      <c r="D157" s="293"/>
      <c r="E157" s="293"/>
      <c r="F157" s="293"/>
      <c r="G157" s="293"/>
      <c r="H157" s="293"/>
      <c r="I157" s="293"/>
      <c r="J157" s="293"/>
      <c r="K157" s="293"/>
      <c r="L157" s="293"/>
      <c r="M157" s="293"/>
      <c r="N157" s="293"/>
      <c r="O157" s="293"/>
      <c r="P157" s="293"/>
      <c r="Q157" s="293"/>
      <c r="R157" s="293"/>
      <c r="S157" s="293"/>
      <c r="T157" s="293"/>
      <c r="U157" s="293"/>
      <c r="V157" s="293"/>
      <c r="W157" s="293"/>
      <c r="X157" s="293"/>
      <c r="Y157" s="293"/>
      <c r="Z157" s="293"/>
      <c r="AA157" s="293"/>
      <c r="AB157" s="293"/>
      <c r="AC157" s="293"/>
      <c r="AD157" s="293"/>
      <c r="AE157" s="293"/>
      <c r="AF157" s="293"/>
      <c r="AG157" s="293"/>
      <c r="AH157" s="293"/>
      <c r="AI157" s="293"/>
      <c r="AJ157" s="293"/>
      <c r="AK157" s="293"/>
      <c r="AL157" s="293"/>
      <c r="AM157" s="293"/>
      <c r="AN157" s="293"/>
      <c r="AO157" s="293"/>
      <c r="AP157" s="293"/>
      <c r="AQ157" s="293"/>
      <c r="AR157" s="293"/>
      <c r="AS157" s="293"/>
      <c r="AT157" s="293"/>
      <c r="AU157" s="293"/>
      <c r="AV157" s="293"/>
      <c r="AW157" s="293"/>
      <c r="AX157" s="293"/>
      <c r="AY157" s="293"/>
      <c r="AZ157" s="293"/>
      <c r="BA157" s="293"/>
      <c r="BB157" s="293"/>
      <c r="BC157" s="293"/>
      <c r="BD157" s="293"/>
      <c r="BE157" s="293"/>
      <c r="BF157" s="293"/>
      <c r="BG157" s="293"/>
      <c r="BH157" s="293"/>
      <c r="BI157" s="293"/>
      <c r="BJ157" s="293"/>
      <c r="BK157" s="293"/>
      <c r="BL157" s="293"/>
      <c r="BM157" s="293"/>
      <c r="BN157" s="293"/>
      <c r="BO157" s="293"/>
      <c r="BP157" s="293"/>
      <c r="BQ157" s="293"/>
      <c r="BR157" s="293"/>
      <c r="BS157" s="293"/>
      <c r="BT157" s="293"/>
      <c r="BU157" s="293"/>
      <c r="BV157" s="293"/>
      <c r="BW157" s="293"/>
      <c r="BX157" s="293"/>
      <c r="BY157" s="293"/>
      <c r="BZ157" s="293"/>
      <c r="CA157" s="293"/>
      <c r="CB157" s="293"/>
      <c r="CC157" s="293"/>
      <c r="CD157" s="293"/>
      <c r="CE157" s="293"/>
      <c r="CF157" s="293"/>
      <c r="CG157" s="293"/>
      <c r="CH157" s="293"/>
      <c r="CI157" s="293"/>
      <c r="CJ157" s="293"/>
      <c r="CK157" s="293"/>
      <c r="CL157" s="293"/>
      <c r="CM157" s="293"/>
      <c r="CN157" s="293"/>
      <c r="CO157" s="293"/>
      <c r="CP157" s="293"/>
      <c r="CQ157" s="293"/>
      <c r="CR157" s="293"/>
      <c r="CS157" s="293"/>
      <c r="CT157" s="293"/>
      <c r="CU157" s="293"/>
      <c r="CV157" s="293"/>
      <c r="CW157" s="293"/>
      <c r="CX157" s="293"/>
      <c r="CY157" s="293"/>
      <c r="CZ157" s="293"/>
      <c r="DA157" s="293"/>
      <c r="DB157" s="293"/>
      <c r="DC157" s="293"/>
      <c r="DD157" s="293"/>
      <c r="DE157" s="293"/>
      <c r="DF157" s="293"/>
      <c r="DG157" s="293"/>
      <c r="DH157" s="293"/>
      <c r="DI157" s="293"/>
      <c r="DJ157" s="293"/>
      <c r="DK157" s="293"/>
      <c r="DL157" s="293"/>
      <c r="DM157" s="293"/>
      <c r="DN157" s="293"/>
      <c r="DO157" s="293"/>
      <c r="DP157" s="293"/>
      <c r="DQ157" s="293"/>
      <c r="DR157" s="293"/>
      <c r="DS157" s="293"/>
      <c r="DT157" s="293"/>
      <c r="DU157" s="293"/>
      <c r="DV157" s="293"/>
      <c r="DW157" s="293"/>
      <c r="DX157" s="293"/>
      <c r="DY157" s="293"/>
      <c r="DZ157" s="293"/>
      <c r="EA157" s="293"/>
      <c r="EB157" s="293"/>
      <c r="EC157" s="293"/>
      <c r="ED157" s="293"/>
      <c r="EE157" s="293"/>
      <c r="EF157" s="293"/>
      <c r="EG157" s="293"/>
      <c r="EH157" s="293"/>
      <c r="EI157" s="293"/>
      <c r="EJ157" s="293"/>
      <c r="EK157" s="293"/>
      <c r="EL157" s="293"/>
      <c r="EM157" s="293"/>
      <c r="EN157" s="293"/>
      <c r="EO157" s="293"/>
      <c r="EP157" s="293"/>
      <c r="EQ157" s="293"/>
      <c r="ER157" s="293"/>
      <c r="ES157" s="293"/>
      <c r="ET157" s="293"/>
      <c r="EU157" s="293"/>
      <c r="EV157" s="293"/>
      <c r="EW157" s="293"/>
      <c r="EX157" s="293"/>
    </row>
    <row r="158" spans="2:181" x14ac:dyDescent="0.2">
      <c r="B158" s="293"/>
      <c r="C158" s="293"/>
      <c r="D158" s="293"/>
      <c r="E158" s="293"/>
      <c r="F158" s="293"/>
      <c r="G158" s="293"/>
      <c r="H158" s="293"/>
      <c r="I158" s="293"/>
      <c r="J158" s="293"/>
      <c r="K158" s="293"/>
      <c r="L158" s="293"/>
      <c r="M158" s="293"/>
      <c r="N158" s="293"/>
      <c r="O158" s="293"/>
      <c r="P158" s="293"/>
      <c r="Q158" s="293"/>
      <c r="R158" s="293"/>
      <c r="S158" s="293"/>
      <c r="T158" s="293"/>
      <c r="U158" s="293"/>
      <c r="V158" s="293"/>
      <c r="W158" s="293"/>
      <c r="X158" s="293"/>
      <c r="Y158" s="293"/>
      <c r="Z158" s="293"/>
      <c r="AA158" s="293"/>
      <c r="AB158" s="293"/>
      <c r="AC158" s="293"/>
      <c r="AD158" s="293"/>
      <c r="AE158" s="293"/>
      <c r="AF158" s="293"/>
      <c r="AG158" s="293"/>
      <c r="AH158" s="293"/>
      <c r="AI158" s="293"/>
      <c r="AJ158" s="293"/>
      <c r="AK158" s="293"/>
      <c r="AL158" s="293"/>
      <c r="AM158" s="293"/>
      <c r="AN158" s="293"/>
      <c r="AO158" s="293"/>
      <c r="AP158" s="293"/>
      <c r="AQ158" s="293"/>
      <c r="AR158" s="293"/>
      <c r="AS158" s="293"/>
      <c r="AT158" s="293"/>
      <c r="AU158" s="293"/>
      <c r="AV158" s="293"/>
      <c r="AW158" s="293"/>
      <c r="AX158" s="293"/>
      <c r="AY158" s="293"/>
      <c r="AZ158" s="293"/>
      <c r="BA158" s="293"/>
      <c r="BB158" s="293"/>
      <c r="BC158" s="293"/>
      <c r="BD158" s="293"/>
      <c r="BE158" s="293"/>
      <c r="BF158" s="293"/>
      <c r="BG158" s="293"/>
      <c r="BH158" s="293"/>
      <c r="BI158" s="293"/>
      <c r="BJ158" s="293"/>
      <c r="BK158" s="293"/>
      <c r="BL158" s="293"/>
      <c r="BM158" s="293"/>
      <c r="BN158" s="293"/>
      <c r="BO158" s="293"/>
      <c r="BP158" s="293"/>
      <c r="BQ158" s="293"/>
      <c r="BR158" s="293"/>
      <c r="BS158" s="293"/>
      <c r="BT158" s="293"/>
      <c r="BU158" s="293"/>
      <c r="BV158" s="293"/>
      <c r="BW158" s="293"/>
      <c r="BX158" s="293"/>
      <c r="BY158" s="293"/>
      <c r="BZ158" s="293"/>
      <c r="CA158" s="293"/>
      <c r="CB158" s="293"/>
      <c r="CC158" s="293"/>
      <c r="CD158" s="293"/>
      <c r="CE158" s="293"/>
      <c r="CF158" s="293"/>
      <c r="CG158" s="293"/>
      <c r="CH158" s="293"/>
      <c r="CI158" s="293"/>
      <c r="CJ158" s="293"/>
      <c r="CK158" s="293"/>
      <c r="CL158" s="293"/>
      <c r="CM158" s="293"/>
      <c r="CN158" s="293"/>
      <c r="CO158" s="293"/>
      <c r="CP158" s="293"/>
      <c r="CQ158" s="293"/>
      <c r="CR158" s="293"/>
      <c r="CS158" s="293"/>
      <c r="CT158" s="293"/>
      <c r="CU158" s="293"/>
      <c r="CV158" s="293"/>
      <c r="CW158" s="293"/>
      <c r="CX158" s="293"/>
      <c r="CY158" s="293"/>
      <c r="CZ158" s="293"/>
      <c r="DA158" s="293"/>
      <c r="DB158" s="293"/>
      <c r="DC158" s="293"/>
      <c r="DD158" s="293"/>
      <c r="DE158" s="293"/>
      <c r="DF158" s="293"/>
      <c r="DG158" s="293"/>
      <c r="DH158" s="293"/>
      <c r="DI158" s="293"/>
      <c r="DJ158" s="293"/>
      <c r="DK158" s="293"/>
      <c r="DL158" s="293"/>
      <c r="DM158" s="293"/>
      <c r="DN158" s="293"/>
      <c r="DO158" s="293"/>
      <c r="DP158" s="293"/>
      <c r="DQ158" s="293"/>
      <c r="DR158" s="293"/>
      <c r="DS158" s="293"/>
      <c r="DT158" s="293"/>
      <c r="DU158" s="293"/>
      <c r="DV158" s="293"/>
      <c r="DW158" s="293"/>
      <c r="DX158" s="293"/>
      <c r="DY158" s="293"/>
      <c r="DZ158" s="293"/>
      <c r="EA158" s="293"/>
      <c r="EB158" s="293"/>
      <c r="EC158" s="293"/>
      <c r="ED158" s="293"/>
      <c r="EE158" s="293"/>
      <c r="EF158" s="293"/>
      <c r="EG158" s="293"/>
      <c r="EH158" s="293"/>
      <c r="EI158" s="293"/>
      <c r="EJ158" s="293"/>
      <c r="EK158" s="293"/>
      <c r="EL158" s="293"/>
      <c r="EM158" s="293"/>
      <c r="EN158" s="293"/>
      <c r="EO158" s="293"/>
      <c r="EP158" s="293"/>
      <c r="EQ158" s="293"/>
      <c r="ER158" s="293"/>
      <c r="ES158" s="293"/>
      <c r="ET158" s="293"/>
      <c r="EU158" s="293"/>
      <c r="EV158" s="293"/>
      <c r="EW158" s="293"/>
      <c r="EX158" s="293"/>
    </row>
    <row r="159" spans="2:181" x14ac:dyDescent="0.2">
      <c r="B159" s="293"/>
      <c r="C159" s="293"/>
      <c r="D159" s="293"/>
      <c r="E159" s="293"/>
      <c r="F159" s="293"/>
      <c r="G159" s="293"/>
      <c r="H159" s="293"/>
      <c r="I159" s="293"/>
      <c r="J159" s="293"/>
      <c r="K159" s="293"/>
      <c r="L159" s="293"/>
      <c r="M159" s="293"/>
      <c r="N159" s="293"/>
      <c r="O159" s="293"/>
      <c r="P159" s="293"/>
      <c r="Q159" s="293"/>
      <c r="R159" s="293"/>
      <c r="S159" s="293"/>
      <c r="T159" s="293"/>
      <c r="U159" s="293"/>
      <c r="V159" s="293"/>
      <c r="W159" s="293"/>
      <c r="X159" s="293"/>
      <c r="Y159" s="293"/>
      <c r="Z159" s="293"/>
      <c r="AA159" s="293"/>
      <c r="AB159" s="293"/>
      <c r="AC159" s="293"/>
      <c r="AD159" s="293"/>
      <c r="AE159" s="293"/>
      <c r="AF159" s="293"/>
      <c r="AG159" s="293"/>
      <c r="AH159" s="293"/>
      <c r="AI159" s="293"/>
      <c r="AJ159" s="293"/>
      <c r="AK159" s="293"/>
      <c r="AL159" s="293"/>
      <c r="AM159" s="293"/>
      <c r="AN159" s="293"/>
      <c r="AO159" s="293"/>
      <c r="AP159" s="293"/>
      <c r="AQ159" s="293"/>
      <c r="AR159" s="293"/>
      <c r="AS159" s="293"/>
      <c r="AT159" s="293"/>
      <c r="AU159" s="293"/>
      <c r="AV159" s="293"/>
      <c r="AW159" s="293"/>
      <c r="AX159" s="293"/>
      <c r="AY159" s="293"/>
      <c r="AZ159" s="293"/>
      <c r="BA159" s="293"/>
      <c r="BB159" s="293"/>
      <c r="BC159" s="293"/>
      <c r="BD159" s="293"/>
      <c r="BE159" s="293"/>
      <c r="BF159" s="293"/>
      <c r="BG159" s="293"/>
      <c r="BH159" s="293"/>
      <c r="BI159" s="293"/>
      <c r="BJ159" s="293"/>
      <c r="BK159" s="293"/>
      <c r="BL159" s="293"/>
      <c r="BM159" s="293"/>
      <c r="BN159" s="293"/>
      <c r="BO159" s="293"/>
      <c r="BP159" s="293"/>
      <c r="BQ159" s="293"/>
      <c r="BR159" s="293"/>
      <c r="BS159" s="293"/>
      <c r="BT159" s="293"/>
      <c r="BU159" s="293"/>
      <c r="BV159" s="293"/>
      <c r="BW159" s="293"/>
      <c r="BX159" s="293"/>
      <c r="BY159" s="293"/>
      <c r="BZ159" s="293"/>
      <c r="CA159" s="293"/>
      <c r="CB159" s="293"/>
      <c r="CC159" s="293"/>
      <c r="CD159" s="293"/>
      <c r="CE159" s="293"/>
      <c r="CF159" s="293"/>
      <c r="CG159" s="293"/>
      <c r="CH159" s="293"/>
      <c r="CI159" s="293"/>
      <c r="CJ159" s="293"/>
      <c r="CK159" s="293"/>
      <c r="CL159" s="293"/>
      <c r="CM159" s="293"/>
      <c r="CN159" s="293"/>
      <c r="CO159" s="293"/>
      <c r="CP159" s="293"/>
      <c r="CQ159" s="293"/>
      <c r="CR159" s="293"/>
      <c r="CS159" s="293"/>
      <c r="CT159" s="293"/>
      <c r="CU159" s="293"/>
      <c r="CV159" s="293"/>
      <c r="CW159" s="293"/>
      <c r="CX159" s="293"/>
      <c r="CY159" s="293"/>
      <c r="CZ159" s="293"/>
      <c r="DA159" s="293"/>
      <c r="DB159" s="293"/>
      <c r="DC159" s="293"/>
      <c r="DD159" s="293"/>
      <c r="DE159" s="293"/>
      <c r="DF159" s="293"/>
      <c r="DG159" s="293"/>
      <c r="DH159" s="293"/>
      <c r="DI159" s="293"/>
      <c r="DJ159" s="293"/>
      <c r="DK159" s="293"/>
      <c r="DL159" s="293"/>
      <c r="DM159" s="293"/>
      <c r="DN159" s="293"/>
      <c r="DO159" s="293"/>
      <c r="DP159" s="293"/>
      <c r="DQ159" s="293"/>
      <c r="DR159" s="293"/>
      <c r="DS159" s="293"/>
      <c r="DT159" s="293"/>
      <c r="DU159" s="293"/>
      <c r="DV159" s="293"/>
      <c r="DW159" s="293"/>
      <c r="DX159" s="293"/>
      <c r="DY159" s="293"/>
      <c r="DZ159" s="293"/>
      <c r="EA159" s="293"/>
      <c r="EB159" s="293"/>
      <c r="EC159" s="293"/>
      <c r="ED159" s="293"/>
      <c r="EE159" s="293"/>
      <c r="EF159" s="293"/>
      <c r="EG159" s="293"/>
      <c r="EH159" s="293"/>
      <c r="EI159" s="293"/>
      <c r="EJ159" s="293"/>
      <c r="EK159" s="293"/>
      <c r="EL159" s="293"/>
      <c r="EM159" s="293"/>
      <c r="EN159" s="293"/>
      <c r="EO159" s="293"/>
      <c r="EP159" s="293"/>
      <c r="EQ159" s="293"/>
      <c r="ER159" s="293"/>
      <c r="ES159" s="293"/>
      <c r="ET159" s="293"/>
      <c r="EU159" s="293"/>
      <c r="EV159" s="293"/>
      <c r="EW159" s="293"/>
      <c r="EX159" s="293"/>
    </row>
    <row r="160" spans="2:181" x14ac:dyDescent="0.2">
      <c r="B160" s="293"/>
      <c r="C160" s="293"/>
      <c r="D160" s="293"/>
      <c r="E160" s="293"/>
      <c r="F160" s="293"/>
      <c r="G160" s="293"/>
      <c r="H160" s="293"/>
      <c r="I160" s="293"/>
      <c r="J160" s="293"/>
      <c r="K160" s="293"/>
      <c r="L160" s="293"/>
      <c r="M160" s="293"/>
      <c r="N160" s="293"/>
      <c r="O160" s="293"/>
      <c r="P160" s="293"/>
      <c r="Q160" s="293"/>
      <c r="R160" s="293"/>
      <c r="S160" s="293"/>
      <c r="T160" s="293"/>
      <c r="U160" s="293"/>
      <c r="V160" s="293"/>
      <c r="W160" s="293"/>
      <c r="X160" s="293"/>
      <c r="Y160" s="293"/>
      <c r="Z160" s="293"/>
      <c r="AA160" s="293"/>
      <c r="AB160" s="293"/>
      <c r="AC160" s="293"/>
      <c r="AD160" s="293"/>
      <c r="AE160" s="293"/>
      <c r="AF160" s="293"/>
      <c r="AG160" s="293"/>
      <c r="AH160" s="293"/>
      <c r="AI160" s="293"/>
      <c r="AJ160" s="293"/>
      <c r="AK160" s="293"/>
      <c r="AL160" s="293"/>
      <c r="AM160" s="293"/>
      <c r="AN160" s="293"/>
      <c r="AO160" s="293"/>
      <c r="AP160" s="293"/>
      <c r="AQ160" s="293"/>
      <c r="AR160" s="293"/>
      <c r="AS160" s="293"/>
      <c r="AT160" s="293"/>
      <c r="AU160" s="293"/>
      <c r="AV160" s="293"/>
      <c r="AW160" s="293"/>
      <c r="AX160" s="293"/>
      <c r="AY160" s="293"/>
      <c r="AZ160" s="293"/>
      <c r="BA160" s="293"/>
      <c r="BB160" s="293"/>
      <c r="BC160" s="293"/>
      <c r="BD160" s="293"/>
      <c r="BE160" s="293"/>
      <c r="BF160" s="293"/>
      <c r="BG160" s="293"/>
      <c r="BH160" s="293"/>
      <c r="BI160" s="293"/>
      <c r="BJ160" s="293"/>
      <c r="BK160" s="293"/>
      <c r="BL160" s="293"/>
      <c r="BM160" s="293"/>
      <c r="BN160" s="293"/>
      <c r="BO160" s="293"/>
      <c r="BP160" s="293"/>
      <c r="BQ160" s="293"/>
      <c r="BR160" s="293"/>
      <c r="BS160" s="293"/>
      <c r="BT160" s="293"/>
      <c r="BU160" s="293"/>
      <c r="BV160" s="293"/>
      <c r="BW160" s="293"/>
      <c r="BX160" s="293"/>
      <c r="BY160" s="293"/>
      <c r="BZ160" s="293"/>
      <c r="CA160" s="293"/>
      <c r="CB160" s="293"/>
      <c r="CC160" s="293"/>
      <c r="CD160" s="293"/>
      <c r="CE160" s="293"/>
      <c r="CF160" s="293"/>
      <c r="CG160" s="293"/>
      <c r="CH160" s="293"/>
      <c r="CI160" s="293"/>
      <c r="CJ160" s="293"/>
      <c r="CK160" s="293"/>
      <c r="CL160" s="293"/>
      <c r="CM160" s="293"/>
      <c r="CN160" s="293"/>
      <c r="CO160" s="293"/>
      <c r="CP160" s="293"/>
      <c r="CQ160" s="293"/>
      <c r="CR160" s="293"/>
      <c r="CS160" s="293"/>
      <c r="CT160" s="293"/>
      <c r="CU160" s="293"/>
      <c r="CV160" s="293"/>
      <c r="CW160" s="293"/>
      <c r="CX160" s="293"/>
      <c r="CY160" s="293"/>
      <c r="CZ160" s="293"/>
      <c r="DA160" s="293"/>
      <c r="DB160" s="293"/>
      <c r="DC160" s="293"/>
      <c r="DD160" s="293"/>
      <c r="DE160" s="293"/>
      <c r="DF160" s="293"/>
      <c r="DG160" s="293"/>
      <c r="DH160" s="293"/>
      <c r="DI160" s="293"/>
      <c r="DJ160" s="293"/>
      <c r="DK160" s="293"/>
      <c r="DL160" s="293"/>
      <c r="DM160" s="293"/>
      <c r="DN160" s="293"/>
      <c r="DO160" s="293"/>
      <c r="DP160" s="293"/>
      <c r="DQ160" s="293"/>
      <c r="DR160" s="293"/>
      <c r="DS160" s="293"/>
      <c r="DT160" s="293"/>
      <c r="DU160" s="293"/>
      <c r="DV160" s="293"/>
      <c r="DW160" s="293"/>
      <c r="DX160" s="293"/>
      <c r="DY160" s="293"/>
      <c r="DZ160" s="293"/>
      <c r="EA160" s="293"/>
      <c r="EB160" s="293"/>
      <c r="EC160" s="293"/>
      <c r="ED160" s="293"/>
      <c r="EE160" s="293"/>
      <c r="EF160" s="293"/>
      <c r="EG160" s="293"/>
      <c r="EH160" s="293"/>
      <c r="EI160" s="293"/>
      <c r="EJ160" s="293"/>
      <c r="EK160" s="293"/>
      <c r="EL160" s="293"/>
      <c r="EM160" s="293"/>
      <c r="EN160" s="293"/>
      <c r="EO160" s="293"/>
      <c r="EP160" s="293"/>
      <c r="EQ160" s="293"/>
      <c r="ER160" s="293"/>
      <c r="ES160" s="293"/>
      <c r="ET160" s="293"/>
      <c r="EU160" s="293"/>
      <c r="EV160" s="293"/>
      <c r="EW160" s="293"/>
      <c r="EX160" s="293"/>
    </row>
    <row r="161" spans="2:154" x14ac:dyDescent="0.2">
      <c r="B161" s="293"/>
      <c r="C161" s="293"/>
      <c r="D161" s="293"/>
      <c r="E161" s="293"/>
      <c r="F161" s="293"/>
      <c r="G161" s="293"/>
      <c r="H161" s="293"/>
      <c r="I161" s="293"/>
      <c r="J161" s="293"/>
      <c r="K161" s="293"/>
      <c r="L161" s="293"/>
      <c r="M161" s="293"/>
      <c r="N161" s="293"/>
      <c r="O161" s="293"/>
      <c r="P161" s="293"/>
      <c r="Q161" s="293"/>
      <c r="R161" s="293"/>
      <c r="S161" s="293"/>
      <c r="T161" s="293"/>
      <c r="U161" s="293"/>
      <c r="V161" s="293"/>
      <c r="W161" s="293"/>
      <c r="X161" s="293"/>
      <c r="Y161" s="293"/>
      <c r="Z161" s="293"/>
      <c r="AA161" s="293"/>
      <c r="AB161" s="293"/>
      <c r="AC161" s="293"/>
      <c r="AD161" s="293"/>
      <c r="AE161" s="293"/>
      <c r="AF161" s="293"/>
      <c r="AG161" s="293"/>
      <c r="AH161" s="293"/>
      <c r="AI161" s="293"/>
      <c r="AJ161" s="293"/>
      <c r="AK161" s="293"/>
      <c r="AL161" s="293"/>
      <c r="AM161" s="293"/>
      <c r="AN161" s="293"/>
      <c r="AO161" s="293"/>
      <c r="AP161" s="293"/>
      <c r="AQ161" s="293"/>
      <c r="AR161" s="293"/>
      <c r="AS161" s="293"/>
      <c r="AT161" s="293"/>
      <c r="AU161" s="293"/>
      <c r="AV161" s="293"/>
      <c r="AW161" s="293"/>
      <c r="AX161" s="293"/>
      <c r="AY161" s="293"/>
      <c r="AZ161" s="293"/>
      <c r="BA161" s="293"/>
      <c r="BB161" s="293"/>
      <c r="BC161" s="293"/>
      <c r="BD161" s="293"/>
      <c r="BE161" s="293"/>
      <c r="BF161" s="293"/>
      <c r="BG161" s="293"/>
      <c r="BH161" s="293"/>
      <c r="BI161" s="293"/>
      <c r="BJ161" s="293"/>
      <c r="BK161" s="293"/>
      <c r="BL161" s="293"/>
      <c r="BM161" s="293"/>
      <c r="BN161" s="293"/>
      <c r="BO161" s="293"/>
      <c r="BP161" s="293"/>
      <c r="BQ161" s="293"/>
      <c r="BR161" s="293"/>
      <c r="BS161" s="293"/>
      <c r="BT161" s="293"/>
      <c r="BU161" s="293"/>
      <c r="BV161" s="293"/>
      <c r="BW161" s="293"/>
      <c r="BX161" s="293"/>
      <c r="BY161" s="293"/>
      <c r="BZ161" s="293"/>
      <c r="CA161" s="293"/>
      <c r="CB161" s="293"/>
      <c r="CC161" s="293"/>
      <c r="CD161" s="293"/>
      <c r="CE161" s="293"/>
      <c r="CF161" s="293"/>
      <c r="CG161" s="293"/>
      <c r="CH161" s="293"/>
      <c r="CI161" s="293"/>
      <c r="CJ161" s="293"/>
      <c r="CK161" s="293"/>
      <c r="CL161" s="293"/>
      <c r="CM161" s="293"/>
      <c r="CN161" s="293"/>
      <c r="CO161" s="293"/>
      <c r="CP161" s="293"/>
      <c r="CQ161" s="293"/>
      <c r="CR161" s="293"/>
      <c r="CS161" s="293"/>
      <c r="CT161" s="293"/>
      <c r="CU161" s="293"/>
      <c r="CV161" s="293"/>
      <c r="CW161" s="293"/>
      <c r="CX161" s="293"/>
      <c r="CY161" s="293"/>
      <c r="CZ161" s="293"/>
      <c r="DA161" s="293"/>
      <c r="DB161" s="293"/>
      <c r="DC161" s="293"/>
      <c r="DD161" s="293"/>
      <c r="DE161" s="293"/>
      <c r="DF161" s="293"/>
      <c r="DG161" s="293"/>
      <c r="DH161" s="293"/>
      <c r="DI161" s="293"/>
      <c r="DJ161" s="293"/>
      <c r="DK161" s="293"/>
      <c r="DL161" s="293"/>
      <c r="DM161" s="293"/>
      <c r="DN161" s="293"/>
      <c r="DO161" s="293"/>
      <c r="DP161" s="293"/>
      <c r="DQ161" s="293"/>
      <c r="DR161" s="293"/>
      <c r="DS161" s="293"/>
      <c r="DT161" s="293"/>
      <c r="DU161" s="293"/>
      <c r="DV161" s="293"/>
      <c r="DW161" s="293"/>
      <c r="DX161" s="293"/>
      <c r="DY161" s="293"/>
      <c r="DZ161" s="293"/>
      <c r="EA161" s="293"/>
      <c r="EB161" s="293"/>
      <c r="EC161" s="293"/>
      <c r="ED161" s="293"/>
      <c r="EE161" s="293"/>
      <c r="EF161" s="293"/>
      <c r="EG161" s="293"/>
      <c r="EH161" s="293"/>
      <c r="EI161" s="293"/>
      <c r="EJ161" s="293"/>
      <c r="EK161" s="293"/>
      <c r="EL161" s="293"/>
      <c r="EM161" s="293"/>
      <c r="EN161" s="293"/>
      <c r="EO161" s="293"/>
      <c r="EP161" s="293"/>
      <c r="EQ161" s="293"/>
      <c r="ER161" s="293"/>
      <c r="ES161" s="293"/>
      <c r="ET161" s="293"/>
      <c r="EU161" s="293"/>
      <c r="EV161" s="293"/>
      <c r="EW161" s="293"/>
      <c r="EX161" s="293"/>
    </row>
    <row r="162" spans="2:154" x14ac:dyDescent="0.2">
      <c r="B162" s="293"/>
      <c r="C162" s="293"/>
      <c r="D162" s="293"/>
      <c r="E162" s="293"/>
      <c r="F162" s="293"/>
      <c r="G162" s="293"/>
      <c r="H162" s="293"/>
      <c r="I162" s="293"/>
      <c r="J162" s="293"/>
      <c r="K162" s="293"/>
      <c r="L162" s="293"/>
      <c r="M162" s="293"/>
      <c r="N162" s="293"/>
      <c r="O162" s="293"/>
      <c r="P162" s="293"/>
      <c r="Q162" s="293"/>
      <c r="R162" s="293"/>
      <c r="S162" s="293"/>
      <c r="T162" s="293"/>
      <c r="U162" s="293"/>
      <c r="V162" s="293"/>
      <c r="W162" s="293"/>
      <c r="X162" s="293"/>
      <c r="Y162" s="293"/>
      <c r="Z162" s="293"/>
      <c r="AA162" s="293"/>
      <c r="AB162" s="293"/>
      <c r="AC162" s="293"/>
      <c r="AD162" s="293"/>
      <c r="AE162" s="293"/>
      <c r="AF162" s="293"/>
      <c r="AG162" s="293"/>
      <c r="AH162" s="293"/>
      <c r="AI162" s="293"/>
      <c r="AJ162" s="293"/>
      <c r="AK162" s="293"/>
      <c r="AL162" s="293"/>
      <c r="AM162" s="293"/>
      <c r="AN162" s="293"/>
      <c r="AO162" s="293"/>
      <c r="AP162" s="293"/>
      <c r="AQ162" s="293"/>
      <c r="AR162" s="293"/>
      <c r="AS162" s="293"/>
      <c r="AT162" s="293"/>
      <c r="AU162" s="293"/>
      <c r="AV162" s="293"/>
      <c r="AW162" s="293"/>
      <c r="AX162" s="293"/>
      <c r="AY162" s="293"/>
      <c r="AZ162" s="293"/>
      <c r="BA162" s="293"/>
      <c r="BB162" s="293"/>
      <c r="BC162" s="293"/>
      <c r="BD162" s="293"/>
      <c r="BE162" s="293"/>
      <c r="BF162" s="293"/>
      <c r="BG162" s="293"/>
      <c r="BH162" s="293"/>
      <c r="BI162" s="293"/>
      <c r="BJ162" s="293"/>
      <c r="BK162" s="293"/>
      <c r="BL162" s="293"/>
      <c r="BM162" s="293"/>
      <c r="BN162" s="293"/>
      <c r="BO162" s="293"/>
      <c r="BP162" s="293"/>
      <c r="BQ162" s="293"/>
      <c r="BR162" s="293"/>
      <c r="BS162" s="293"/>
      <c r="BT162" s="293"/>
      <c r="BU162" s="293"/>
      <c r="BV162" s="293"/>
      <c r="BW162" s="293"/>
      <c r="BX162" s="293"/>
      <c r="BY162" s="293"/>
      <c r="BZ162" s="293"/>
      <c r="CA162" s="293"/>
      <c r="CB162" s="293"/>
      <c r="CC162" s="293"/>
      <c r="CD162" s="293"/>
      <c r="CE162" s="293"/>
      <c r="CF162" s="293"/>
      <c r="CG162" s="293"/>
      <c r="CH162" s="293"/>
      <c r="CI162" s="293"/>
      <c r="CJ162" s="293"/>
      <c r="CK162" s="293"/>
      <c r="CL162" s="293"/>
      <c r="CM162" s="293"/>
      <c r="CN162" s="293"/>
      <c r="CO162" s="293"/>
      <c r="CP162" s="293"/>
      <c r="CQ162" s="293"/>
      <c r="CR162" s="293"/>
      <c r="CS162" s="293"/>
      <c r="CT162" s="293"/>
      <c r="CU162" s="293"/>
      <c r="CV162" s="293"/>
      <c r="CW162" s="293"/>
      <c r="CX162" s="293"/>
      <c r="CY162" s="293"/>
      <c r="CZ162" s="293"/>
      <c r="DA162" s="293"/>
      <c r="DB162" s="293"/>
      <c r="DC162" s="293"/>
      <c r="DD162" s="293"/>
      <c r="DE162" s="293"/>
      <c r="DF162" s="293"/>
      <c r="DG162" s="293"/>
      <c r="DH162" s="293"/>
      <c r="DI162" s="293"/>
      <c r="DJ162" s="293"/>
      <c r="DK162" s="293"/>
      <c r="DL162" s="293"/>
      <c r="DM162" s="293"/>
      <c r="DN162" s="293"/>
      <c r="DO162" s="293"/>
      <c r="DP162" s="293"/>
      <c r="DQ162" s="293"/>
      <c r="DR162" s="293"/>
      <c r="DS162" s="293"/>
      <c r="DT162" s="293"/>
      <c r="DU162" s="293"/>
      <c r="DV162" s="293"/>
      <c r="DW162" s="293"/>
      <c r="DX162" s="293"/>
      <c r="DY162" s="293"/>
      <c r="DZ162" s="293"/>
      <c r="EA162" s="293"/>
      <c r="EB162" s="293"/>
      <c r="EC162" s="293"/>
      <c r="ED162" s="293"/>
      <c r="EE162" s="293"/>
      <c r="EF162" s="293"/>
      <c r="EG162" s="293"/>
      <c r="EH162" s="293"/>
      <c r="EI162" s="293"/>
      <c r="EJ162" s="293"/>
      <c r="EK162" s="293"/>
      <c r="EL162" s="293"/>
      <c r="EM162" s="293"/>
      <c r="EN162" s="293"/>
      <c r="EO162" s="293"/>
      <c r="EP162" s="293"/>
      <c r="EQ162" s="293"/>
      <c r="ER162" s="293"/>
      <c r="ES162" s="293"/>
      <c r="ET162" s="293"/>
      <c r="EU162" s="293"/>
      <c r="EV162" s="293"/>
      <c r="EW162" s="293"/>
      <c r="EX162" s="293"/>
    </row>
    <row r="163" spans="2:154" x14ac:dyDescent="0.2">
      <c r="B163" s="293"/>
      <c r="C163" s="293"/>
      <c r="D163" s="293"/>
      <c r="E163" s="293"/>
      <c r="F163" s="293"/>
      <c r="G163" s="293"/>
      <c r="H163" s="293"/>
      <c r="I163" s="293"/>
      <c r="J163" s="293"/>
      <c r="K163" s="293"/>
      <c r="L163" s="293"/>
      <c r="M163" s="293"/>
      <c r="N163" s="293"/>
      <c r="O163" s="293"/>
      <c r="P163" s="293"/>
      <c r="Q163" s="293"/>
      <c r="R163" s="293"/>
      <c r="S163" s="293"/>
      <c r="T163" s="293"/>
      <c r="U163" s="293"/>
      <c r="V163" s="293"/>
      <c r="W163" s="293"/>
      <c r="X163" s="293"/>
      <c r="Y163" s="293"/>
      <c r="Z163" s="293"/>
      <c r="AA163" s="293"/>
      <c r="AB163" s="293"/>
      <c r="AC163" s="293"/>
      <c r="AD163" s="293"/>
      <c r="AE163" s="293"/>
      <c r="AF163" s="293"/>
      <c r="AG163" s="293"/>
      <c r="AH163" s="293"/>
      <c r="AI163" s="293"/>
      <c r="AJ163" s="293"/>
      <c r="AK163" s="293"/>
      <c r="AL163" s="293"/>
      <c r="AM163" s="293"/>
      <c r="AN163" s="293"/>
      <c r="AO163" s="293"/>
      <c r="AP163" s="293"/>
      <c r="AQ163" s="293"/>
      <c r="AR163" s="293"/>
      <c r="AS163" s="293"/>
      <c r="AT163" s="293"/>
      <c r="AU163" s="293"/>
      <c r="AV163" s="293"/>
      <c r="AW163" s="293"/>
      <c r="AX163" s="293"/>
      <c r="AY163" s="293"/>
      <c r="AZ163" s="293"/>
      <c r="BA163" s="293"/>
      <c r="BB163" s="293"/>
      <c r="BC163" s="293"/>
      <c r="BD163" s="293"/>
      <c r="BE163" s="293"/>
      <c r="BF163" s="293"/>
      <c r="BG163" s="293"/>
      <c r="BH163" s="293"/>
      <c r="BI163" s="293"/>
      <c r="BJ163" s="293"/>
      <c r="BK163" s="293"/>
      <c r="BL163" s="293"/>
      <c r="BM163" s="293"/>
      <c r="BN163" s="293"/>
      <c r="BO163" s="293"/>
      <c r="BP163" s="293"/>
      <c r="BQ163" s="293"/>
      <c r="BR163" s="293"/>
      <c r="BS163" s="293"/>
      <c r="BT163" s="293"/>
      <c r="BU163" s="293"/>
      <c r="BV163" s="293"/>
      <c r="BW163" s="293"/>
      <c r="BX163" s="293"/>
      <c r="BY163" s="293"/>
      <c r="BZ163" s="293"/>
      <c r="CA163" s="293"/>
      <c r="CB163" s="293"/>
      <c r="CC163" s="293"/>
      <c r="CD163" s="293"/>
      <c r="CE163" s="293"/>
      <c r="CF163" s="293"/>
      <c r="CG163" s="293"/>
      <c r="CH163" s="293"/>
      <c r="CI163" s="293"/>
      <c r="CJ163" s="293"/>
      <c r="CK163" s="293"/>
      <c r="CL163" s="293"/>
      <c r="CM163" s="293"/>
      <c r="CN163" s="293"/>
      <c r="CO163" s="293"/>
      <c r="CP163" s="293"/>
      <c r="CQ163" s="293"/>
      <c r="CR163" s="293"/>
      <c r="CS163" s="293"/>
      <c r="CT163" s="293"/>
      <c r="CU163" s="293"/>
      <c r="CV163" s="293"/>
      <c r="CW163" s="293"/>
      <c r="CX163" s="293"/>
      <c r="CY163" s="293"/>
      <c r="CZ163" s="293"/>
      <c r="DA163" s="293"/>
      <c r="DB163" s="293"/>
      <c r="DC163" s="293"/>
      <c r="DD163" s="293"/>
      <c r="DE163" s="293"/>
      <c r="DF163" s="293"/>
      <c r="DG163" s="293"/>
      <c r="DH163" s="293"/>
      <c r="DI163" s="293"/>
      <c r="DJ163" s="293"/>
      <c r="DK163" s="293"/>
      <c r="DL163" s="293"/>
      <c r="DM163" s="293"/>
      <c r="DN163" s="293"/>
      <c r="DO163" s="293"/>
      <c r="DP163" s="293"/>
      <c r="DQ163" s="293"/>
      <c r="DR163" s="293"/>
      <c r="DS163" s="293"/>
      <c r="DT163" s="293"/>
      <c r="DU163" s="293"/>
      <c r="DV163" s="293"/>
      <c r="DW163" s="293"/>
      <c r="DX163" s="293"/>
      <c r="DY163" s="293"/>
      <c r="DZ163" s="293"/>
      <c r="EA163" s="293"/>
      <c r="EB163" s="293"/>
      <c r="EC163" s="293"/>
      <c r="ED163" s="293"/>
      <c r="EE163" s="293"/>
      <c r="EF163" s="293"/>
      <c r="EG163" s="293"/>
      <c r="EH163" s="293"/>
      <c r="EI163" s="293"/>
      <c r="EJ163" s="293"/>
      <c r="EK163" s="293"/>
      <c r="EL163" s="293"/>
      <c r="EM163" s="293"/>
      <c r="EN163" s="293"/>
      <c r="EO163" s="293"/>
      <c r="EP163" s="293"/>
      <c r="EQ163" s="293"/>
      <c r="ER163" s="293"/>
      <c r="ES163" s="293"/>
      <c r="ET163" s="293"/>
      <c r="EU163" s="293"/>
      <c r="EV163" s="293"/>
      <c r="EW163" s="293"/>
      <c r="EX163" s="293"/>
    </row>
    <row r="164" spans="2:154" x14ac:dyDescent="0.2">
      <c r="B164" s="293"/>
      <c r="C164" s="293"/>
      <c r="D164" s="293"/>
      <c r="E164" s="293"/>
      <c r="F164" s="293"/>
      <c r="G164" s="293"/>
      <c r="H164" s="293"/>
      <c r="I164" s="293"/>
      <c r="J164" s="293"/>
      <c r="K164" s="293"/>
      <c r="L164" s="293"/>
      <c r="M164" s="293"/>
      <c r="N164" s="293"/>
      <c r="O164" s="293"/>
      <c r="P164" s="293"/>
      <c r="Q164" s="293"/>
      <c r="R164" s="293"/>
      <c r="S164" s="293"/>
      <c r="T164" s="293"/>
      <c r="U164" s="293"/>
      <c r="V164" s="293"/>
      <c r="W164" s="293"/>
      <c r="X164" s="293"/>
      <c r="Y164" s="293"/>
      <c r="Z164" s="293"/>
      <c r="AA164" s="293"/>
      <c r="AB164" s="293"/>
      <c r="AC164" s="293"/>
      <c r="AD164" s="293"/>
      <c r="AE164" s="293"/>
      <c r="AF164" s="293"/>
      <c r="AG164" s="293"/>
      <c r="AH164" s="293"/>
      <c r="AI164" s="293"/>
      <c r="AJ164" s="293"/>
      <c r="AK164" s="293"/>
      <c r="AL164" s="293"/>
      <c r="AM164" s="293"/>
      <c r="AN164" s="293"/>
      <c r="AO164" s="293"/>
      <c r="AP164" s="293"/>
      <c r="AQ164" s="293"/>
      <c r="AR164" s="293"/>
      <c r="AS164" s="293"/>
      <c r="AT164" s="293"/>
      <c r="AU164" s="293"/>
      <c r="AV164" s="293"/>
      <c r="AW164" s="293"/>
      <c r="AX164" s="293"/>
      <c r="AY164" s="293"/>
      <c r="AZ164" s="293"/>
      <c r="BA164" s="293"/>
      <c r="BB164" s="293"/>
      <c r="BC164" s="293"/>
      <c r="BD164" s="293"/>
      <c r="BE164" s="293"/>
      <c r="BF164" s="293"/>
      <c r="BG164" s="293"/>
      <c r="BH164" s="293"/>
      <c r="BI164" s="293"/>
      <c r="BJ164" s="293"/>
      <c r="BK164" s="293"/>
      <c r="BL164" s="293"/>
      <c r="BM164" s="293"/>
      <c r="BN164" s="293"/>
      <c r="BO164" s="293"/>
      <c r="BP164" s="293"/>
      <c r="BQ164" s="293"/>
      <c r="BR164" s="293"/>
      <c r="BS164" s="293"/>
      <c r="BT164" s="293"/>
      <c r="BU164" s="293"/>
      <c r="BV164" s="293"/>
      <c r="BW164" s="293"/>
      <c r="BX164" s="293"/>
      <c r="BY164" s="293"/>
      <c r="BZ164" s="293"/>
      <c r="CA164" s="293"/>
      <c r="CB164" s="293"/>
      <c r="CC164" s="293"/>
      <c r="CD164" s="293"/>
      <c r="CE164" s="293"/>
      <c r="CF164" s="293"/>
      <c r="CG164" s="293"/>
      <c r="CH164" s="293"/>
      <c r="CI164" s="293"/>
      <c r="CJ164" s="293"/>
      <c r="CK164" s="293"/>
      <c r="CL164" s="293"/>
      <c r="CM164" s="293"/>
      <c r="CN164" s="293"/>
      <c r="CO164" s="293"/>
      <c r="CP164" s="293"/>
      <c r="CQ164" s="293"/>
      <c r="CR164" s="293"/>
      <c r="CS164" s="293"/>
      <c r="CT164" s="293"/>
      <c r="CU164" s="293"/>
      <c r="CV164" s="293"/>
      <c r="CW164" s="293"/>
      <c r="CX164" s="293"/>
      <c r="CY164" s="293"/>
      <c r="CZ164" s="293"/>
      <c r="DA164" s="293"/>
      <c r="DB164" s="293"/>
      <c r="DC164" s="293"/>
      <c r="DD164" s="293"/>
      <c r="DE164" s="293"/>
      <c r="DF164" s="293"/>
      <c r="DG164" s="293"/>
      <c r="DH164" s="293"/>
      <c r="DI164" s="293"/>
      <c r="DJ164" s="293"/>
      <c r="DK164" s="293"/>
      <c r="DL164" s="293"/>
      <c r="DM164" s="293"/>
      <c r="DN164" s="293"/>
      <c r="DO164" s="293"/>
      <c r="DP164" s="293"/>
      <c r="DQ164" s="293"/>
      <c r="DR164" s="293"/>
      <c r="DS164" s="293"/>
      <c r="DT164" s="293"/>
      <c r="DU164" s="293"/>
      <c r="DV164" s="293"/>
      <c r="DW164" s="293"/>
      <c r="DX164" s="293"/>
      <c r="DY164" s="293"/>
      <c r="DZ164" s="293"/>
      <c r="EA164" s="293"/>
      <c r="EB164" s="293"/>
      <c r="EC164" s="293"/>
      <c r="ED164" s="293"/>
      <c r="EE164" s="293"/>
      <c r="EF164" s="293"/>
      <c r="EG164" s="293"/>
      <c r="EH164" s="293"/>
      <c r="EI164" s="293"/>
      <c r="EJ164" s="293"/>
      <c r="EK164" s="293"/>
      <c r="EL164" s="293"/>
      <c r="EM164" s="293"/>
      <c r="EN164" s="293"/>
      <c r="EO164" s="293"/>
      <c r="EP164" s="293"/>
      <c r="EQ164" s="293"/>
      <c r="ER164" s="293"/>
      <c r="ES164" s="293"/>
      <c r="ET164" s="293"/>
      <c r="EU164" s="293"/>
      <c r="EV164" s="293"/>
      <c r="EW164" s="293"/>
      <c r="EX164" s="293"/>
    </row>
    <row r="165" spans="2:154" x14ac:dyDescent="0.2">
      <c r="B165" s="293"/>
      <c r="C165" s="293"/>
      <c r="D165" s="293"/>
      <c r="E165" s="293"/>
      <c r="F165" s="293"/>
      <c r="G165" s="293"/>
      <c r="H165" s="293"/>
      <c r="I165" s="293"/>
      <c r="J165" s="293"/>
      <c r="K165" s="293"/>
      <c r="L165" s="293"/>
      <c r="M165" s="293"/>
      <c r="N165" s="293"/>
      <c r="O165" s="293"/>
      <c r="P165" s="293"/>
      <c r="Q165" s="293"/>
      <c r="R165" s="293"/>
      <c r="S165" s="293"/>
      <c r="T165" s="293"/>
      <c r="U165" s="293"/>
      <c r="V165" s="293"/>
      <c r="W165" s="293"/>
      <c r="X165" s="293"/>
      <c r="Y165" s="293"/>
      <c r="Z165" s="293"/>
      <c r="AA165" s="293"/>
      <c r="AB165" s="293"/>
      <c r="AC165" s="293"/>
      <c r="AD165" s="293"/>
      <c r="AE165" s="293"/>
      <c r="AF165" s="293"/>
      <c r="AG165" s="293"/>
      <c r="AH165" s="293"/>
      <c r="AI165" s="293"/>
      <c r="AJ165" s="293"/>
      <c r="AK165" s="293"/>
      <c r="AL165" s="293"/>
      <c r="AM165" s="293"/>
      <c r="AN165" s="293"/>
      <c r="AO165" s="293"/>
      <c r="AP165" s="293"/>
      <c r="AQ165" s="293"/>
      <c r="AR165" s="293"/>
      <c r="AS165" s="293"/>
      <c r="AT165" s="293"/>
      <c r="AU165" s="293"/>
      <c r="AV165" s="293"/>
      <c r="AW165" s="293"/>
      <c r="AX165" s="293"/>
      <c r="AY165" s="293"/>
      <c r="AZ165" s="293"/>
      <c r="BA165" s="293"/>
      <c r="BB165" s="293"/>
      <c r="BC165" s="293"/>
      <c r="BD165" s="293"/>
      <c r="BE165" s="293"/>
      <c r="BF165" s="293"/>
      <c r="BG165" s="293"/>
      <c r="BH165" s="293"/>
      <c r="BI165" s="293"/>
      <c r="BJ165" s="293"/>
      <c r="BK165" s="293"/>
      <c r="BL165" s="293"/>
      <c r="BM165" s="293"/>
      <c r="BN165" s="293"/>
      <c r="BO165" s="293"/>
      <c r="BP165" s="293"/>
      <c r="BQ165" s="293"/>
      <c r="BR165" s="293"/>
      <c r="BS165" s="293"/>
      <c r="BT165" s="293"/>
      <c r="BU165" s="293"/>
      <c r="BV165" s="293"/>
      <c r="BW165" s="293"/>
      <c r="BX165" s="293"/>
      <c r="BY165" s="293"/>
      <c r="BZ165" s="293"/>
      <c r="CA165" s="293"/>
      <c r="CB165" s="293"/>
      <c r="CC165" s="293"/>
      <c r="CD165" s="293"/>
      <c r="CE165" s="293"/>
      <c r="CF165" s="293"/>
      <c r="CG165" s="293"/>
      <c r="CH165" s="293"/>
      <c r="CI165" s="293"/>
      <c r="CJ165" s="293"/>
      <c r="CK165" s="293"/>
      <c r="CL165" s="293"/>
      <c r="CM165" s="293"/>
      <c r="CN165" s="293"/>
      <c r="CO165" s="293"/>
      <c r="CP165" s="293"/>
      <c r="CQ165" s="293"/>
      <c r="CR165" s="293"/>
      <c r="CS165" s="293"/>
      <c r="CT165" s="293"/>
      <c r="CU165" s="293"/>
      <c r="CV165" s="293"/>
      <c r="CW165" s="293"/>
      <c r="CX165" s="293"/>
      <c r="CY165" s="293"/>
      <c r="CZ165" s="293"/>
      <c r="DA165" s="293"/>
      <c r="DB165" s="293"/>
      <c r="DC165" s="293"/>
      <c r="DD165" s="293"/>
      <c r="DE165" s="293"/>
      <c r="DF165" s="293"/>
      <c r="DG165" s="293"/>
      <c r="DH165" s="293"/>
      <c r="DI165" s="293"/>
      <c r="DJ165" s="293"/>
      <c r="DK165" s="293"/>
      <c r="DL165" s="293"/>
      <c r="DM165" s="293"/>
      <c r="DN165" s="293"/>
      <c r="DO165" s="293"/>
      <c r="DP165" s="293"/>
      <c r="DQ165" s="293"/>
      <c r="DR165" s="293"/>
      <c r="DS165" s="293"/>
      <c r="DT165" s="293"/>
      <c r="DU165" s="293"/>
      <c r="DV165" s="293"/>
      <c r="DW165" s="293"/>
      <c r="DX165" s="293"/>
      <c r="DY165" s="293"/>
      <c r="DZ165" s="293"/>
      <c r="EA165" s="293"/>
      <c r="EB165" s="293"/>
      <c r="EC165" s="293"/>
      <c r="ED165" s="293"/>
      <c r="EE165" s="293"/>
      <c r="EF165" s="293"/>
      <c r="EG165" s="293"/>
      <c r="EH165" s="293"/>
      <c r="EI165" s="293"/>
      <c r="EJ165" s="293"/>
      <c r="EK165" s="293"/>
      <c r="EL165" s="293"/>
      <c r="EM165" s="293"/>
      <c r="EN165" s="293"/>
      <c r="EO165" s="293"/>
      <c r="EP165" s="293"/>
      <c r="EQ165" s="293"/>
      <c r="ER165" s="293"/>
      <c r="ES165" s="293"/>
      <c r="ET165" s="293"/>
      <c r="EU165" s="293"/>
      <c r="EV165" s="293"/>
      <c r="EW165" s="293"/>
      <c r="EX165" s="293"/>
    </row>
    <row r="166" spans="2:154" x14ac:dyDescent="0.2">
      <c r="B166" s="293"/>
      <c r="C166" s="293"/>
      <c r="D166" s="293"/>
      <c r="E166" s="293"/>
      <c r="F166" s="293"/>
      <c r="G166" s="293"/>
      <c r="H166" s="293"/>
      <c r="I166" s="293"/>
      <c r="J166" s="293"/>
      <c r="K166" s="293"/>
      <c r="L166" s="293"/>
      <c r="M166" s="293"/>
      <c r="N166" s="293"/>
      <c r="O166" s="293"/>
      <c r="P166" s="293"/>
      <c r="Q166" s="293"/>
      <c r="R166" s="293"/>
      <c r="S166" s="293"/>
      <c r="T166" s="293"/>
      <c r="U166" s="293"/>
      <c r="V166" s="293"/>
      <c r="W166" s="293"/>
      <c r="X166" s="293"/>
      <c r="Y166" s="293"/>
      <c r="Z166" s="293"/>
      <c r="AA166" s="293"/>
      <c r="AB166" s="293"/>
      <c r="AC166" s="293"/>
      <c r="AD166" s="293"/>
      <c r="AE166" s="293"/>
      <c r="AF166" s="293"/>
      <c r="AG166" s="293"/>
      <c r="AH166" s="293"/>
      <c r="AI166" s="293"/>
      <c r="AJ166" s="293"/>
      <c r="AK166" s="293"/>
      <c r="AL166" s="293"/>
      <c r="AM166" s="293"/>
      <c r="AN166" s="293"/>
      <c r="AO166" s="293"/>
      <c r="AP166" s="293"/>
      <c r="AQ166" s="293"/>
      <c r="AR166" s="293"/>
      <c r="AS166" s="293"/>
      <c r="AT166" s="293"/>
      <c r="AU166" s="293"/>
      <c r="AV166" s="293"/>
      <c r="AW166" s="293"/>
      <c r="AX166" s="293"/>
      <c r="AY166" s="293"/>
      <c r="AZ166" s="293"/>
      <c r="BA166" s="293"/>
      <c r="BB166" s="293"/>
      <c r="BC166" s="293"/>
      <c r="BD166" s="293"/>
      <c r="BE166" s="293"/>
      <c r="BF166" s="293"/>
      <c r="BG166" s="293"/>
      <c r="BH166" s="293"/>
      <c r="BI166" s="293"/>
      <c r="BJ166" s="293"/>
      <c r="BK166" s="293"/>
      <c r="BL166" s="293"/>
      <c r="BM166" s="293"/>
      <c r="BN166" s="293"/>
      <c r="BO166" s="293"/>
      <c r="BP166" s="293"/>
      <c r="BQ166" s="293"/>
      <c r="BR166" s="293"/>
      <c r="BS166" s="293"/>
      <c r="BT166" s="293"/>
      <c r="BU166" s="293"/>
      <c r="BV166" s="293"/>
      <c r="BW166" s="293"/>
      <c r="BX166" s="293"/>
      <c r="BY166" s="293"/>
      <c r="BZ166" s="293"/>
      <c r="CA166" s="293"/>
      <c r="CB166" s="293"/>
      <c r="CC166" s="293"/>
      <c r="CD166" s="293"/>
      <c r="CE166" s="293"/>
      <c r="CF166" s="293"/>
      <c r="CG166" s="293"/>
      <c r="CH166" s="293"/>
      <c r="CI166" s="293"/>
      <c r="CJ166" s="293"/>
      <c r="CK166" s="293"/>
      <c r="CL166" s="293"/>
      <c r="CM166" s="293"/>
      <c r="CN166" s="293"/>
      <c r="CO166" s="293"/>
      <c r="CP166" s="293"/>
      <c r="CQ166" s="293"/>
      <c r="CR166" s="293"/>
      <c r="CS166" s="293"/>
      <c r="CT166" s="293"/>
      <c r="CU166" s="293"/>
      <c r="CV166" s="293"/>
      <c r="CW166" s="293"/>
      <c r="CX166" s="293"/>
      <c r="CY166" s="293"/>
      <c r="CZ166" s="293"/>
      <c r="DA166" s="293"/>
      <c r="DB166" s="293"/>
      <c r="DC166" s="293"/>
      <c r="DD166" s="293"/>
      <c r="DE166" s="293"/>
      <c r="DF166" s="293"/>
      <c r="DG166" s="293"/>
      <c r="DH166" s="293"/>
      <c r="DI166" s="293"/>
      <c r="DJ166" s="293"/>
      <c r="DK166" s="293"/>
      <c r="DL166" s="293"/>
      <c r="DM166" s="293"/>
      <c r="DN166" s="293"/>
      <c r="DO166" s="293"/>
      <c r="DP166" s="293"/>
      <c r="DQ166" s="293"/>
      <c r="DR166" s="293"/>
      <c r="DS166" s="293"/>
      <c r="DT166" s="293"/>
      <c r="DU166" s="293"/>
      <c r="DV166" s="293"/>
      <c r="DW166" s="293"/>
      <c r="DX166" s="293"/>
      <c r="DY166" s="293"/>
      <c r="DZ166" s="293"/>
      <c r="EA166" s="293"/>
      <c r="EB166" s="293"/>
      <c r="EC166" s="293"/>
      <c r="ED166" s="293"/>
      <c r="EE166" s="293"/>
      <c r="EF166" s="293"/>
      <c r="EG166" s="293"/>
      <c r="EH166" s="293"/>
      <c r="EI166" s="293"/>
      <c r="EJ166" s="293"/>
      <c r="EK166" s="293"/>
      <c r="EL166" s="293"/>
      <c r="EM166" s="293"/>
      <c r="EN166" s="293"/>
      <c r="EO166" s="293"/>
      <c r="EP166" s="293"/>
      <c r="EQ166" s="293"/>
      <c r="ER166" s="293"/>
      <c r="ES166" s="293"/>
      <c r="ET166" s="293"/>
      <c r="EU166" s="293"/>
      <c r="EV166" s="293"/>
      <c r="EW166" s="293"/>
      <c r="EX166" s="293"/>
    </row>
    <row r="167" spans="2:154" x14ac:dyDescent="0.2">
      <c r="B167" s="293"/>
      <c r="C167" s="293"/>
      <c r="D167" s="293"/>
      <c r="E167" s="293"/>
      <c r="F167" s="293"/>
      <c r="G167" s="293"/>
      <c r="H167" s="293"/>
      <c r="I167" s="293"/>
      <c r="J167" s="293"/>
      <c r="K167" s="293"/>
      <c r="L167" s="293"/>
      <c r="M167" s="293"/>
      <c r="N167" s="293"/>
      <c r="O167" s="293"/>
      <c r="P167" s="293"/>
      <c r="Q167" s="293"/>
      <c r="R167" s="293"/>
      <c r="S167" s="293"/>
      <c r="T167" s="293"/>
      <c r="U167" s="293"/>
      <c r="V167" s="293"/>
      <c r="W167" s="293"/>
      <c r="X167" s="293"/>
      <c r="Y167" s="293"/>
      <c r="Z167" s="293"/>
      <c r="AA167" s="293"/>
      <c r="AB167" s="293"/>
      <c r="AC167" s="293"/>
      <c r="AD167" s="293"/>
      <c r="AE167" s="293"/>
      <c r="AF167" s="293"/>
      <c r="AG167" s="293"/>
      <c r="AH167" s="293"/>
      <c r="AI167" s="293"/>
      <c r="AJ167" s="293"/>
      <c r="AK167" s="293"/>
      <c r="AL167" s="293"/>
      <c r="AM167" s="293"/>
      <c r="AN167" s="293"/>
      <c r="AO167" s="293"/>
      <c r="AP167" s="293"/>
      <c r="AQ167" s="293"/>
      <c r="AR167" s="293"/>
      <c r="AS167" s="293"/>
      <c r="AT167" s="293"/>
      <c r="AU167" s="293"/>
      <c r="AV167" s="293"/>
      <c r="AW167" s="293"/>
      <c r="AX167" s="293"/>
      <c r="AY167" s="293"/>
      <c r="AZ167" s="293"/>
      <c r="BA167" s="293"/>
      <c r="BB167" s="293"/>
      <c r="BC167" s="293"/>
      <c r="BD167" s="293"/>
      <c r="BE167" s="293"/>
      <c r="BF167" s="293"/>
      <c r="BG167" s="293"/>
      <c r="BH167" s="293"/>
      <c r="BI167" s="293"/>
      <c r="BJ167" s="293"/>
      <c r="BK167" s="293"/>
      <c r="BL167" s="293"/>
      <c r="BM167" s="293"/>
      <c r="BN167" s="293"/>
      <c r="BO167" s="293"/>
      <c r="BP167" s="293"/>
      <c r="BQ167" s="293"/>
      <c r="BR167" s="293"/>
      <c r="BS167" s="293"/>
      <c r="BT167" s="293"/>
      <c r="BU167" s="293"/>
      <c r="BV167" s="293"/>
      <c r="BW167" s="293"/>
      <c r="BX167" s="293"/>
      <c r="BY167" s="293"/>
      <c r="BZ167" s="293"/>
      <c r="CA167" s="293"/>
      <c r="CB167" s="293"/>
      <c r="CC167" s="293"/>
      <c r="CD167" s="293"/>
      <c r="CE167" s="293"/>
      <c r="CF167" s="293"/>
      <c r="CG167" s="293"/>
      <c r="CH167" s="293"/>
      <c r="CI167" s="293"/>
      <c r="CJ167" s="293"/>
      <c r="CK167" s="293"/>
      <c r="CL167" s="293"/>
      <c r="CM167" s="293"/>
      <c r="CN167" s="293"/>
      <c r="CO167" s="293"/>
      <c r="CP167" s="293"/>
      <c r="CQ167" s="293"/>
      <c r="CR167" s="293"/>
      <c r="CS167" s="293"/>
      <c r="CT167" s="293"/>
      <c r="CU167" s="293"/>
      <c r="CV167" s="293"/>
      <c r="CW167" s="293"/>
      <c r="CX167" s="293"/>
      <c r="CY167" s="293"/>
      <c r="CZ167" s="293"/>
      <c r="DA167" s="293"/>
      <c r="DB167" s="293"/>
      <c r="DC167" s="293"/>
      <c r="DD167" s="293"/>
      <c r="DE167" s="293"/>
      <c r="DF167" s="293"/>
      <c r="DG167" s="293"/>
      <c r="DH167" s="293"/>
      <c r="DI167" s="293"/>
      <c r="DJ167" s="293"/>
      <c r="DK167" s="293"/>
      <c r="DL167" s="293"/>
      <c r="DM167" s="293"/>
      <c r="DN167" s="293"/>
      <c r="DO167" s="293"/>
      <c r="DP167" s="293"/>
      <c r="DQ167" s="293"/>
      <c r="DR167" s="293"/>
      <c r="DS167" s="293"/>
      <c r="DT167" s="293"/>
      <c r="DU167" s="293"/>
      <c r="DV167" s="293"/>
      <c r="DW167" s="293"/>
      <c r="DX167" s="293"/>
      <c r="DY167" s="293"/>
      <c r="DZ167" s="293"/>
      <c r="EA167" s="293"/>
      <c r="EB167" s="293"/>
      <c r="EC167" s="293"/>
      <c r="ED167" s="293"/>
      <c r="EE167" s="293"/>
      <c r="EF167" s="293"/>
      <c r="EG167" s="293"/>
      <c r="EH167" s="293"/>
      <c r="EI167" s="293"/>
      <c r="EJ167" s="293"/>
      <c r="EK167" s="293"/>
      <c r="EL167" s="293"/>
      <c r="EM167" s="293"/>
      <c r="EN167" s="293"/>
      <c r="EO167" s="293"/>
      <c r="EP167" s="293"/>
      <c r="EQ167" s="293"/>
      <c r="ER167" s="293"/>
      <c r="ES167" s="293"/>
      <c r="ET167" s="293"/>
      <c r="EU167" s="293"/>
      <c r="EV167" s="293"/>
      <c r="EW167" s="293"/>
      <c r="EX167" s="293"/>
    </row>
    <row r="168" spans="2:154" x14ac:dyDescent="0.2">
      <c r="B168" s="293"/>
      <c r="C168" s="293"/>
      <c r="D168" s="293"/>
      <c r="E168" s="293"/>
      <c r="F168" s="293"/>
      <c r="G168" s="293"/>
      <c r="H168" s="293"/>
      <c r="I168" s="293"/>
      <c r="J168" s="293"/>
      <c r="K168" s="293"/>
      <c r="L168" s="293"/>
      <c r="M168" s="293"/>
      <c r="N168" s="293"/>
      <c r="O168" s="293"/>
      <c r="P168" s="293"/>
      <c r="Q168" s="293"/>
      <c r="R168" s="293"/>
      <c r="S168" s="293"/>
      <c r="T168" s="293"/>
      <c r="U168" s="293"/>
      <c r="V168" s="293"/>
      <c r="W168" s="293"/>
      <c r="X168" s="293"/>
      <c r="Y168" s="293"/>
      <c r="Z168" s="293"/>
      <c r="AA168" s="293"/>
      <c r="AB168" s="293"/>
      <c r="AC168" s="293"/>
      <c r="AD168" s="293"/>
      <c r="AE168" s="293"/>
      <c r="AF168" s="293"/>
      <c r="AG168" s="293"/>
      <c r="AH168" s="293"/>
      <c r="AI168" s="293"/>
      <c r="AJ168" s="293"/>
      <c r="AK168" s="293"/>
      <c r="AL168" s="293"/>
      <c r="AM168" s="293"/>
      <c r="AN168" s="293"/>
      <c r="AO168" s="293"/>
      <c r="AP168" s="293"/>
      <c r="AQ168" s="293"/>
      <c r="AR168" s="293"/>
      <c r="AS168" s="293"/>
      <c r="AT168" s="293"/>
      <c r="AU168" s="293"/>
      <c r="AV168" s="293"/>
      <c r="AW168" s="293"/>
      <c r="AX168" s="293"/>
      <c r="AY168" s="293"/>
      <c r="AZ168" s="293"/>
      <c r="BA168" s="293"/>
      <c r="BB168" s="293"/>
      <c r="BC168" s="293"/>
      <c r="BD168" s="293"/>
      <c r="BE168" s="293"/>
      <c r="BF168" s="293"/>
      <c r="BG168" s="293"/>
      <c r="BH168" s="293"/>
      <c r="BI168" s="293"/>
      <c r="BJ168" s="293"/>
      <c r="BK168" s="293"/>
      <c r="BL168" s="293"/>
      <c r="BM168" s="293"/>
      <c r="BN168" s="293"/>
      <c r="BO168" s="293"/>
      <c r="BP168" s="293"/>
      <c r="BQ168" s="293"/>
      <c r="BR168" s="293"/>
      <c r="BS168" s="293"/>
      <c r="BT168" s="293"/>
      <c r="BU168" s="293"/>
      <c r="BV168" s="293"/>
      <c r="BW168" s="293"/>
      <c r="BX168" s="293"/>
      <c r="BY168" s="293"/>
      <c r="BZ168" s="293"/>
      <c r="CA168" s="293"/>
      <c r="CB168" s="293"/>
      <c r="CC168" s="293"/>
      <c r="CD168" s="293"/>
      <c r="CE168" s="293"/>
      <c r="CF168" s="293"/>
      <c r="CG168" s="293"/>
      <c r="CH168" s="293"/>
      <c r="CI168" s="293"/>
      <c r="CJ168" s="293"/>
      <c r="CK168" s="293"/>
      <c r="CL168" s="293"/>
      <c r="CM168" s="293"/>
      <c r="CN168" s="293"/>
      <c r="CO168" s="293"/>
      <c r="CP168" s="293"/>
      <c r="CQ168" s="293"/>
      <c r="CR168" s="293"/>
      <c r="CS168" s="293"/>
      <c r="CT168" s="293"/>
      <c r="CU168" s="293"/>
      <c r="CV168" s="293"/>
      <c r="CW168" s="293"/>
      <c r="CX168" s="293"/>
      <c r="CY168" s="293"/>
      <c r="CZ168" s="293"/>
      <c r="DA168" s="293"/>
      <c r="DB168" s="293"/>
      <c r="DC168" s="293"/>
      <c r="DD168" s="293"/>
      <c r="DE168" s="293"/>
      <c r="DF168" s="293"/>
      <c r="DG168" s="293"/>
      <c r="DH168" s="293"/>
      <c r="DI168" s="293"/>
      <c r="DJ168" s="293"/>
      <c r="DK168" s="293"/>
      <c r="DL168" s="293"/>
      <c r="DM168" s="293"/>
      <c r="DN168" s="293"/>
      <c r="DO168" s="293"/>
      <c r="DP168" s="293"/>
      <c r="DQ168" s="293"/>
      <c r="DR168" s="293"/>
      <c r="DS168" s="293"/>
      <c r="DT168" s="293"/>
      <c r="DU168" s="293"/>
      <c r="DV168" s="293"/>
      <c r="DW168" s="293"/>
      <c r="DX168" s="293"/>
      <c r="DY168" s="293"/>
      <c r="DZ168" s="293"/>
      <c r="EA168" s="293"/>
      <c r="EB168" s="293"/>
      <c r="EC168" s="293"/>
      <c r="ED168" s="293"/>
      <c r="EE168" s="293"/>
      <c r="EF168" s="293"/>
      <c r="EG168" s="293"/>
      <c r="EH168" s="293"/>
      <c r="EI168" s="293"/>
      <c r="EJ168" s="293"/>
      <c r="EK168" s="293"/>
      <c r="EL168" s="293"/>
      <c r="EM168" s="293"/>
      <c r="EN168" s="293"/>
      <c r="EO168" s="293"/>
      <c r="EP168" s="293"/>
      <c r="EQ168" s="293"/>
      <c r="ER168" s="293"/>
      <c r="ES168" s="293"/>
      <c r="ET168" s="293"/>
      <c r="EU168" s="293"/>
      <c r="EV168" s="293"/>
      <c r="EW168" s="293"/>
      <c r="EX168" s="293"/>
    </row>
    <row r="169" spans="2:154" x14ac:dyDescent="0.2">
      <c r="B169" s="293"/>
      <c r="C169" s="293"/>
      <c r="D169" s="293"/>
      <c r="E169" s="293"/>
      <c r="F169" s="293"/>
      <c r="G169" s="293"/>
      <c r="H169" s="293"/>
      <c r="I169" s="293"/>
      <c r="J169" s="293"/>
      <c r="K169" s="293"/>
      <c r="L169" s="293"/>
      <c r="M169" s="293"/>
      <c r="N169" s="293"/>
      <c r="O169" s="293"/>
      <c r="P169" s="293"/>
      <c r="Q169" s="293"/>
      <c r="R169" s="293"/>
      <c r="S169" s="293"/>
      <c r="T169" s="293"/>
      <c r="U169" s="293"/>
      <c r="V169" s="293"/>
      <c r="W169" s="293"/>
      <c r="X169" s="293"/>
      <c r="Y169" s="293"/>
      <c r="Z169" s="293"/>
      <c r="AA169" s="293"/>
      <c r="AB169" s="293"/>
      <c r="AC169" s="293"/>
      <c r="AD169" s="293"/>
      <c r="AE169" s="293"/>
      <c r="AF169" s="293"/>
      <c r="AG169" s="293"/>
      <c r="AH169" s="293"/>
      <c r="AI169" s="293"/>
      <c r="AJ169" s="293"/>
      <c r="AK169" s="293"/>
      <c r="AL169" s="293"/>
      <c r="AM169" s="293"/>
      <c r="AN169" s="293"/>
      <c r="AO169" s="293"/>
      <c r="AP169" s="293"/>
      <c r="AQ169" s="293"/>
      <c r="AR169" s="293"/>
      <c r="AS169" s="293"/>
      <c r="AT169" s="293"/>
      <c r="AU169" s="293"/>
      <c r="AV169" s="293"/>
      <c r="AW169" s="293"/>
      <c r="AX169" s="293"/>
      <c r="AY169" s="293"/>
      <c r="AZ169" s="293"/>
      <c r="BA169" s="293"/>
      <c r="BB169" s="293"/>
      <c r="BC169" s="293"/>
      <c r="BD169" s="293"/>
      <c r="BE169" s="293"/>
      <c r="BF169" s="293"/>
      <c r="BG169" s="293"/>
      <c r="BH169" s="293"/>
      <c r="BI169" s="293"/>
      <c r="BJ169" s="293"/>
      <c r="BK169" s="293"/>
      <c r="BL169" s="293"/>
      <c r="BM169" s="293"/>
      <c r="BN169" s="293"/>
      <c r="BO169" s="293"/>
      <c r="BP169" s="293"/>
      <c r="BQ169" s="293"/>
      <c r="BR169" s="293"/>
      <c r="BS169" s="293"/>
      <c r="BT169" s="293"/>
      <c r="BU169" s="293"/>
      <c r="BV169" s="293"/>
      <c r="BW169" s="293"/>
      <c r="BX169" s="293"/>
      <c r="BY169" s="293"/>
      <c r="BZ169" s="293"/>
      <c r="CA169" s="293"/>
      <c r="CB169" s="293"/>
      <c r="CC169" s="293"/>
      <c r="CD169" s="293"/>
      <c r="CE169" s="293"/>
      <c r="CF169" s="293"/>
      <c r="CG169" s="293"/>
      <c r="CH169" s="293"/>
      <c r="CI169" s="293"/>
      <c r="CJ169" s="293"/>
      <c r="CK169" s="293"/>
      <c r="CL169" s="293"/>
      <c r="CM169" s="293"/>
      <c r="CN169" s="293"/>
      <c r="CO169" s="293"/>
      <c r="CP169" s="293"/>
      <c r="CQ169" s="293"/>
      <c r="CR169" s="293"/>
      <c r="CS169" s="293"/>
      <c r="CT169" s="293"/>
      <c r="CU169" s="293"/>
      <c r="CV169" s="293"/>
      <c r="CW169" s="293"/>
      <c r="CX169" s="293"/>
      <c r="CY169" s="293"/>
      <c r="CZ169" s="293"/>
      <c r="DA169" s="293"/>
      <c r="DB169" s="293"/>
      <c r="DC169" s="293"/>
      <c r="DD169" s="293"/>
      <c r="DE169" s="293"/>
      <c r="DF169" s="293"/>
      <c r="DG169" s="293"/>
      <c r="DH169" s="293"/>
      <c r="DI169" s="293"/>
      <c r="DJ169" s="293"/>
      <c r="DK169" s="293"/>
      <c r="DL169" s="293"/>
      <c r="DM169" s="293"/>
      <c r="DN169" s="293"/>
      <c r="DO169" s="293"/>
      <c r="DP169" s="293"/>
      <c r="DQ169" s="293"/>
      <c r="DR169" s="293"/>
      <c r="DS169" s="293"/>
      <c r="DT169" s="293"/>
      <c r="DU169" s="293"/>
      <c r="DV169" s="293"/>
      <c r="DW169" s="293"/>
      <c r="DX169" s="293"/>
      <c r="DY169" s="293"/>
      <c r="DZ169" s="293"/>
      <c r="EA169" s="293"/>
      <c r="EB169" s="293"/>
      <c r="EC169" s="293"/>
      <c r="ED169" s="293"/>
      <c r="EE169" s="293"/>
      <c r="EF169" s="293"/>
      <c r="EG169" s="293"/>
      <c r="EH169" s="293"/>
      <c r="EI169" s="293"/>
      <c r="EJ169" s="293"/>
      <c r="EK169" s="293"/>
      <c r="EL169" s="293"/>
      <c r="EM169" s="293"/>
      <c r="EN169" s="293"/>
      <c r="EO169" s="293"/>
      <c r="EP169" s="293"/>
      <c r="EQ169" s="293"/>
      <c r="ER169" s="293"/>
      <c r="ES169" s="293"/>
      <c r="ET169" s="293"/>
      <c r="EU169" s="293"/>
      <c r="EV169" s="293"/>
      <c r="EW169" s="293"/>
      <c r="EX169" s="293"/>
    </row>
    <row r="170" spans="2:154" x14ac:dyDescent="0.2">
      <c r="B170" s="293"/>
      <c r="C170" s="293"/>
      <c r="D170" s="293"/>
      <c r="E170" s="293"/>
      <c r="F170" s="293"/>
      <c r="G170" s="293"/>
      <c r="H170" s="293"/>
      <c r="I170" s="293"/>
      <c r="J170" s="293"/>
      <c r="K170" s="293"/>
      <c r="L170" s="293"/>
      <c r="M170" s="293"/>
      <c r="N170" s="293"/>
      <c r="O170" s="293"/>
      <c r="P170" s="293"/>
      <c r="Q170" s="293"/>
      <c r="R170" s="293"/>
      <c r="S170" s="293"/>
      <c r="T170" s="293"/>
      <c r="U170" s="293"/>
      <c r="V170" s="293"/>
      <c r="W170" s="293"/>
      <c r="X170" s="293"/>
      <c r="Y170" s="293"/>
      <c r="Z170" s="293"/>
      <c r="AA170" s="293"/>
      <c r="AB170" s="293"/>
      <c r="AC170" s="293"/>
      <c r="AD170" s="293"/>
      <c r="AE170" s="293"/>
      <c r="AF170" s="293"/>
      <c r="AG170" s="293"/>
      <c r="AH170" s="293"/>
      <c r="AI170" s="293"/>
      <c r="AJ170" s="293"/>
      <c r="AK170" s="293"/>
      <c r="AL170" s="293"/>
      <c r="AM170" s="293"/>
      <c r="AN170" s="293"/>
      <c r="AO170" s="293"/>
      <c r="AP170" s="293"/>
      <c r="AQ170" s="293"/>
      <c r="AR170" s="293"/>
      <c r="AS170" s="293"/>
      <c r="AT170" s="293"/>
      <c r="AU170" s="293"/>
      <c r="AV170" s="293"/>
      <c r="AW170" s="293"/>
      <c r="AX170" s="293"/>
      <c r="AY170" s="293"/>
      <c r="AZ170" s="293"/>
      <c r="BA170" s="293"/>
      <c r="BB170" s="293"/>
      <c r="BC170" s="293"/>
      <c r="BD170" s="293"/>
      <c r="BE170" s="293"/>
      <c r="BF170" s="293"/>
      <c r="BG170" s="293"/>
      <c r="BH170" s="293"/>
      <c r="BI170" s="293"/>
      <c r="BJ170" s="293"/>
      <c r="BK170" s="293"/>
      <c r="BL170" s="293"/>
      <c r="BM170" s="293"/>
      <c r="BN170" s="293"/>
      <c r="BO170" s="293"/>
      <c r="BP170" s="293"/>
      <c r="BQ170" s="293"/>
      <c r="BR170" s="293"/>
      <c r="BS170" s="293"/>
      <c r="BT170" s="293"/>
      <c r="BU170" s="293"/>
      <c r="BV170" s="293"/>
      <c r="BW170" s="293"/>
      <c r="BX170" s="293"/>
      <c r="BY170" s="293"/>
      <c r="BZ170" s="293"/>
      <c r="CA170" s="293"/>
      <c r="CB170" s="293"/>
      <c r="CC170" s="293"/>
      <c r="CD170" s="293"/>
      <c r="CE170" s="293"/>
      <c r="CF170" s="293"/>
      <c r="CG170" s="293"/>
      <c r="CH170" s="293"/>
      <c r="CI170" s="293"/>
      <c r="CJ170" s="293"/>
      <c r="CK170" s="293"/>
      <c r="CL170" s="293"/>
      <c r="CM170" s="293"/>
      <c r="CN170" s="293"/>
      <c r="CO170" s="293"/>
      <c r="CP170" s="293"/>
      <c r="CQ170" s="293"/>
      <c r="CR170" s="293"/>
      <c r="CS170" s="293"/>
      <c r="CT170" s="293"/>
      <c r="CU170" s="293"/>
      <c r="CV170" s="293"/>
      <c r="CW170" s="293"/>
      <c r="CX170" s="293"/>
      <c r="CY170" s="293"/>
      <c r="CZ170" s="293"/>
      <c r="DA170" s="293"/>
      <c r="DB170" s="293"/>
      <c r="DC170" s="293"/>
      <c r="DD170" s="293"/>
      <c r="DE170" s="293"/>
      <c r="DF170" s="293"/>
      <c r="DG170" s="293"/>
      <c r="DH170" s="293"/>
      <c r="DI170" s="293"/>
      <c r="DJ170" s="293"/>
      <c r="DK170" s="293"/>
      <c r="DL170" s="293"/>
      <c r="DM170" s="293"/>
      <c r="DN170" s="293"/>
      <c r="DO170" s="293"/>
      <c r="DP170" s="293"/>
      <c r="DQ170" s="293"/>
      <c r="DR170" s="293"/>
      <c r="DS170" s="293"/>
      <c r="DT170" s="293"/>
      <c r="DU170" s="293"/>
      <c r="DV170" s="293"/>
      <c r="DW170" s="293"/>
      <c r="DX170" s="293"/>
      <c r="DY170" s="293"/>
      <c r="DZ170" s="293"/>
      <c r="EA170" s="293"/>
      <c r="EB170" s="293"/>
      <c r="EC170" s="293"/>
      <c r="ED170" s="293"/>
      <c r="EE170" s="293"/>
      <c r="EF170" s="293"/>
      <c r="EG170" s="293"/>
      <c r="EH170" s="293"/>
      <c r="EI170" s="293"/>
      <c r="EJ170" s="293"/>
      <c r="EK170" s="293"/>
      <c r="EL170" s="293"/>
      <c r="EM170" s="293"/>
      <c r="EN170" s="293"/>
      <c r="EO170" s="293"/>
      <c r="EP170" s="293"/>
      <c r="EQ170" s="293"/>
      <c r="ER170" s="293"/>
      <c r="ES170" s="293"/>
      <c r="ET170" s="293"/>
      <c r="EU170" s="293"/>
      <c r="EV170" s="293"/>
      <c r="EW170" s="293"/>
      <c r="EX170" s="293"/>
    </row>
    <row r="171" spans="2:154" x14ac:dyDescent="0.2">
      <c r="B171" s="293"/>
      <c r="C171" s="293"/>
      <c r="D171" s="293"/>
      <c r="E171" s="293"/>
      <c r="F171" s="293"/>
      <c r="G171" s="293"/>
      <c r="H171" s="293"/>
      <c r="I171" s="293"/>
      <c r="J171" s="293"/>
      <c r="K171" s="293"/>
      <c r="L171" s="293"/>
      <c r="M171" s="293"/>
      <c r="N171" s="293"/>
      <c r="O171" s="293"/>
      <c r="P171" s="293"/>
      <c r="Q171" s="293"/>
      <c r="R171" s="293"/>
      <c r="S171" s="293"/>
      <c r="T171" s="293"/>
      <c r="U171" s="293"/>
      <c r="V171" s="293"/>
      <c r="W171" s="293"/>
      <c r="X171" s="293"/>
      <c r="Y171" s="293"/>
      <c r="Z171" s="293"/>
      <c r="AA171" s="293"/>
      <c r="AB171" s="293"/>
      <c r="AC171" s="293"/>
      <c r="AD171" s="293"/>
      <c r="AE171" s="293"/>
      <c r="AF171" s="293"/>
      <c r="AG171" s="293"/>
      <c r="AH171" s="293"/>
      <c r="AI171" s="293"/>
      <c r="AJ171" s="293"/>
      <c r="AK171" s="293"/>
      <c r="AL171" s="293"/>
      <c r="AM171" s="293"/>
      <c r="AN171" s="293"/>
      <c r="AO171" s="293"/>
      <c r="AP171" s="293"/>
      <c r="AQ171" s="293"/>
      <c r="AR171" s="293"/>
      <c r="AS171" s="293"/>
      <c r="AT171" s="293"/>
      <c r="AU171" s="293"/>
      <c r="AV171" s="293"/>
      <c r="AW171" s="293"/>
      <c r="AX171" s="293"/>
      <c r="AY171" s="293"/>
      <c r="AZ171" s="293"/>
      <c r="BA171" s="293"/>
      <c r="BB171" s="293"/>
      <c r="BC171" s="293"/>
      <c r="BD171" s="293"/>
      <c r="BE171" s="293"/>
      <c r="BF171" s="293"/>
      <c r="BG171" s="293"/>
      <c r="BH171" s="293"/>
      <c r="BI171" s="293"/>
      <c r="BJ171" s="293"/>
      <c r="BK171" s="293"/>
      <c r="BL171" s="293"/>
      <c r="BM171" s="293"/>
      <c r="BN171" s="293"/>
      <c r="BO171" s="293"/>
      <c r="BP171" s="293"/>
      <c r="BQ171" s="293"/>
      <c r="BR171" s="293"/>
      <c r="BS171" s="293"/>
      <c r="BT171" s="293"/>
      <c r="BU171" s="293"/>
      <c r="BV171" s="293"/>
      <c r="BW171" s="293"/>
      <c r="BX171" s="293"/>
      <c r="BY171" s="293"/>
      <c r="BZ171" s="293"/>
      <c r="CA171" s="293"/>
      <c r="CB171" s="293"/>
      <c r="CC171" s="293"/>
      <c r="CD171" s="293"/>
      <c r="CE171" s="293"/>
      <c r="CF171" s="293"/>
      <c r="CG171" s="293"/>
      <c r="CH171" s="293"/>
      <c r="CI171" s="293"/>
      <c r="CJ171" s="293"/>
      <c r="CK171" s="293"/>
      <c r="CL171" s="293"/>
      <c r="CM171" s="293"/>
      <c r="CN171" s="293"/>
      <c r="CO171" s="293"/>
      <c r="CP171" s="293"/>
      <c r="CQ171" s="293"/>
      <c r="CR171" s="293"/>
      <c r="CS171" s="293"/>
      <c r="CT171" s="293"/>
      <c r="CU171" s="293"/>
      <c r="CV171" s="293"/>
      <c r="CW171" s="293"/>
      <c r="CX171" s="293"/>
      <c r="CY171" s="293"/>
      <c r="CZ171" s="293"/>
      <c r="DA171" s="293"/>
      <c r="DB171" s="293"/>
      <c r="DC171" s="293"/>
      <c r="DD171" s="293"/>
      <c r="DE171" s="293"/>
      <c r="DF171" s="293"/>
      <c r="DG171" s="293"/>
      <c r="DH171" s="293"/>
      <c r="DI171" s="293"/>
      <c r="DJ171" s="293"/>
      <c r="DK171" s="293"/>
      <c r="DL171" s="293"/>
      <c r="DM171" s="293"/>
      <c r="DN171" s="293"/>
      <c r="DO171" s="293"/>
      <c r="DP171" s="293"/>
      <c r="DQ171" s="293"/>
      <c r="DR171" s="293"/>
      <c r="DS171" s="293"/>
      <c r="DT171" s="293"/>
      <c r="DU171" s="293"/>
      <c r="DV171" s="293"/>
      <c r="DW171" s="293"/>
      <c r="DX171" s="293"/>
      <c r="DY171" s="293"/>
      <c r="DZ171" s="293"/>
      <c r="EA171" s="293"/>
      <c r="EB171" s="293"/>
      <c r="EC171" s="293"/>
      <c r="ED171" s="293"/>
      <c r="EE171" s="293"/>
      <c r="EF171" s="293"/>
      <c r="EG171" s="293"/>
      <c r="EH171" s="293"/>
      <c r="EI171" s="293"/>
      <c r="EJ171" s="293"/>
      <c r="EK171" s="293"/>
      <c r="EL171" s="293"/>
      <c r="EM171" s="293"/>
      <c r="EN171" s="293"/>
      <c r="EO171" s="293"/>
      <c r="EP171" s="293"/>
      <c r="EQ171" s="293"/>
      <c r="ER171" s="293"/>
      <c r="ES171" s="293"/>
      <c r="ET171" s="293"/>
      <c r="EU171" s="293"/>
      <c r="EV171" s="293"/>
      <c r="EW171" s="293"/>
      <c r="EX171" s="293"/>
    </row>
    <row r="172" spans="2:154" x14ac:dyDescent="0.2">
      <c r="B172" s="293"/>
      <c r="C172" s="293"/>
      <c r="D172" s="293"/>
      <c r="E172" s="293"/>
      <c r="F172" s="293"/>
      <c r="G172" s="293"/>
      <c r="H172" s="293"/>
      <c r="I172" s="293"/>
      <c r="J172" s="293"/>
      <c r="K172" s="293"/>
      <c r="L172" s="293"/>
      <c r="M172" s="293"/>
      <c r="N172" s="293"/>
      <c r="O172" s="293"/>
      <c r="P172" s="293"/>
      <c r="Q172" s="293"/>
      <c r="R172" s="293"/>
      <c r="S172" s="293"/>
      <c r="T172" s="293"/>
      <c r="U172" s="293"/>
      <c r="V172" s="293"/>
      <c r="W172" s="293"/>
      <c r="X172" s="293"/>
      <c r="Y172" s="293"/>
      <c r="Z172" s="293"/>
      <c r="AA172" s="293"/>
      <c r="AB172" s="293"/>
      <c r="AC172" s="293"/>
      <c r="AD172" s="293"/>
      <c r="AE172" s="293"/>
      <c r="AF172" s="293"/>
      <c r="AG172" s="293"/>
      <c r="AH172" s="293"/>
      <c r="AI172" s="293"/>
      <c r="AJ172" s="293"/>
      <c r="AK172" s="293"/>
      <c r="AL172" s="293"/>
      <c r="AM172" s="293"/>
      <c r="AN172" s="293"/>
      <c r="AO172" s="293"/>
      <c r="AP172" s="293"/>
      <c r="AQ172" s="293"/>
      <c r="AR172" s="293"/>
      <c r="AS172" s="293"/>
      <c r="AT172" s="293"/>
      <c r="AU172" s="293"/>
      <c r="AV172" s="293"/>
      <c r="AW172" s="293"/>
      <c r="AX172" s="293"/>
      <c r="AY172" s="293"/>
      <c r="AZ172" s="293"/>
      <c r="BA172" s="293"/>
      <c r="BB172" s="293"/>
      <c r="BC172" s="293"/>
      <c r="BD172" s="293"/>
      <c r="BE172" s="293"/>
      <c r="BF172" s="293"/>
      <c r="BG172" s="293"/>
      <c r="BH172" s="293"/>
      <c r="BI172" s="293"/>
      <c r="BJ172" s="293"/>
      <c r="BK172" s="293"/>
      <c r="BL172" s="293"/>
      <c r="BM172" s="293"/>
      <c r="BN172" s="293"/>
      <c r="BO172" s="293"/>
      <c r="BP172" s="293"/>
      <c r="BQ172" s="293"/>
      <c r="BR172" s="293"/>
      <c r="BS172" s="293"/>
      <c r="BT172" s="293"/>
      <c r="BU172" s="293"/>
      <c r="BV172" s="293"/>
      <c r="BW172" s="293"/>
      <c r="BX172" s="293"/>
      <c r="BY172" s="293"/>
      <c r="BZ172" s="293"/>
      <c r="CA172" s="293"/>
      <c r="CB172" s="293"/>
      <c r="CC172" s="293"/>
      <c r="CD172" s="293"/>
      <c r="CE172" s="293"/>
      <c r="CF172" s="293"/>
      <c r="CG172" s="293"/>
      <c r="CH172" s="293"/>
      <c r="CI172" s="293"/>
      <c r="CJ172" s="293"/>
      <c r="CK172" s="293"/>
      <c r="CL172" s="293"/>
      <c r="CM172" s="293"/>
      <c r="CN172" s="293"/>
      <c r="CO172" s="293"/>
      <c r="CP172" s="293"/>
      <c r="CQ172" s="293"/>
      <c r="CR172" s="293"/>
      <c r="CS172" s="293"/>
      <c r="CT172" s="293"/>
      <c r="CU172" s="293"/>
      <c r="CV172" s="293"/>
      <c r="CW172" s="293"/>
      <c r="CX172" s="293"/>
      <c r="CY172" s="293"/>
      <c r="CZ172" s="293"/>
      <c r="DA172" s="293"/>
      <c r="DB172" s="293"/>
      <c r="DC172" s="293"/>
      <c r="DD172" s="293"/>
      <c r="DE172" s="293"/>
      <c r="DF172" s="293"/>
      <c r="DG172" s="293"/>
      <c r="DH172" s="293"/>
      <c r="DI172" s="293"/>
      <c r="DJ172" s="293"/>
      <c r="DK172" s="293"/>
      <c r="DL172" s="293"/>
      <c r="DM172" s="293"/>
      <c r="DN172" s="293"/>
      <c r="DO172" s="293"/>
      <c r="DP172" s="293"/>
      <c r="DQ172" s="293"/>
      <c r="DR172" s="293"/>
      <c r="DS172" s="293"/>
      <c r="DT172" s="293"/>
      <c r="DU172" s="293"/>
      <c r="DV172" s="293"/>
      <c r="DW172" s="293"/>
      <c r="DX172" s="293"/>
      <c r="DY172" s="293"/>
      <c r="DZ172" s="293"/>
      <c r="EA172" s="293"/>
      <c r="EB172" s="293"/>
      <c r="EC172" s="293"/>
      <c r="ED172" s="293"/>
      <c r="EE172" s="293"/>
      <c r="EF172" s="293"/>
      <c r="EG172" s="293"/>
      <c r="EH172" s="293"/>
      <c r="EI172" s="293"/>
      <c r="EJ172" s="293"/>
      <c r="EK172" s="293"/>
      <c r="EL172" s="293"/>
      <c r="EM172" s="293"/>
      <c r="EN172" s="293"/>
      <c r="EO172" s="293"/>
      <c r="EP172" s="293"/>
      <c r="EQ172" s="293"/>
      <c r="ER172" s="293"/>
      <c r="ES172" s="293"/>
      <c r="ET172" s="293"/>
      <c r="EU172" s="293"/>
      <c r="EV172" s="293"/>
      <c r="EW172" s="293"/>
      <c r="EX172" s="293"/>
    </row>
    <row r="173" spans="2:154" x14ac:dyDescent="0.2">
      <c r="B173" s="293"/>
      <c r="C173" s="293"/>
      <c r="D173" s="293"/>
      <c r="E173" s="293"/>
      <c r="F173" s="293"/>
      <c r="G173" s="293"/>
      <c r="H173" s="293"/>
      <c r="I173" s="293"/>
      <c r="J173" s="293"/>
      <c r="K173" s="293"/>
      <c r="L173" s="293"/>
      <c r="M173" s="293"/>
      <c r="N173" s="293"/>
      <c r="O173" s="293"/>
      <c r="P173" s="293"/>
      <c r="Q173" s="293"/>
      <c r="R173" s="293"/>
      <c r="S173" s="293"/>
      <c r="T173" s="293"/>
      <c r="U173" s="293"/>
      <c r="V173" s="293"/>
      <c r="W173" s="293"/>
      <c r="X173" s="293"/>
      <c r="Y173" s="293"/>
      <c r="Z173" s="293"/>
      <c r="AA173" s="293"/>
      <c r="AB173" s="293"/>
      <c r="AC173" s="293"/>
      <c r="AD173" s="293"/>
      <c r="AE173" s="293"/>
      <c r="AF173" s="293"/>
      <c r="AG173" s="293"/>
      <c r="AH173" s="293"/>
      <c r="AI173" s="293"/>
      <c r="AJ173" s="293"/>
      <c r="AK173" s="293"/>
      <c r="AL173" s="293"/>
      <c r="AM173" s="293"/>
      <c r="AN173" s="293"/>
      <c r="AO173" s="293"/>
      <c r="AP173" s="293"/>
      <c r="AQ173" s="293"/>
      <c r="AR173" s="293"/>
      <c r="AS173" s="293"/>
      <c r="AT173" s="293"/>
      <c r="AU173" s="293"/>
      <c r="AV173" s="293"/>
      <c r="AW173" s="293"/>
      <c r="AX173" s="293"/>
      <c r="AY173" s="293"/>
      <c r="AZ173" s="293"/>
      <c r="BA173" s="293"/>
      <c r="BB173" s="293"/>
      <c r="BC173" s="293"/>
      <c r="BD173" s="293"/>
      <c r="BE173" s="293"/>
      <c r="BF173" s="293"/>
      <c r="BG173" s="293"/>
      <c r="BH173" s="293"/>
      <c r="BI173" s="293"/>
      <c r="BJ173" s="293"/>
      <c r="BK173" s="293"/>
      <c r="BL173" s="293"/>
      <c r="BM173" s="293"/>
      <c r="BN173" s="293"/>
      <c r="BO173" s="293"/>
      <c r="BP173" s="293"/>
      <c r="BQ173" s="293"/>
      <c r="BR173" s="293"/>
      <c r="BS173" s="293"/>
      <c r="BT173" s="293"/>
      <c r="BU173" s="293"/>
      <c r="BV173" s="293"/>
      <c r="BW173" s="293"/>
      <c r="BX173" s="293"/>
      <c r="BY173" s="293"/>
      <c r="BZ173" s="293"/>
      <c r="CA173" s="293"/>
      <c r="CB173" s="293"/>
      <c r="CC173" s="293"/>
      <c r="CD173" s="293"/>
      <c r="CE173" s="293"/>
      <c r="CF173" s="293"/>
      <c r="CG173" s="293"/>
      <c r="CH173" s="293"/>
      <c r="CI173" s="293"/>
      <c r="CJ173" s="293"/>
      <c r="CK173" s="293"/>
      <c r="CL173" s="293"/>
      <c r="CM173" s="293"/>
      <c r="CN173" s="293"/>
      <c r="CO173" s="293"/>
      <c r="CP173" s="293"/>
      <c r="CQ173" s="293"/>
      <c r="CR173" s="293"/>
      <c r="CS173" s="293"/>
      <c r="CT173" s="293"/>
      <c r="CU173" s="293"/>
      <c r="CV173" s="293"/>
      <c r="CW173" s="293"/>
      <c r="CX173" s="293"/>
      <c r="CY173" s="293"/>
      <c r="CZ173" s="293"/>
      <c r="DA173" s="293"/>
      <c r="DB173" s="293"/>
      <c r="DC173" s="293"/>
      <c r="DD173" s="293"/>
      <c r="DE173" s="293"/>
      <c r="DF173" s="293"/>
      <c r="DG173" s="293"/>
      <c r="DH173" s="293"/>
      <c r="DI173" s="293"/>
      <c r="DJ173" s="293"/>
      <c r="DK173" s="293"/>
      <c r="DL173" s="293"/>
      <c r="DM173" s="293"/>
      <c r="DN173" s="293"/>
      <c r="DO173" s="293"/>
      <c r="DP173" s="293"/>
      <c r="DQ173" s="293"/>
      <c r="DR173" s="293"/>
      <c r="DS173" s="293"/>
      <c r="DT173" s="293"/>
      <c r="DU173" s="293"/>
      <c r="DV173" s="293"/>
      <c r="DW173" s="293"/>
      <c r="DX173" s="293"/>
      <c r="DY173" s="293"/>
      <c r="DZ173" s="293"/>
      <c r="EA173" s="293"/>
      <c r="EB173" s="293"/>
      <c r="EC173" s="293"/>
      <c r="ED173" s="293"/>
      <c r="EE173" s="293"/>
      <c r="EF173" s="293"/>
      <c r="EG173" s="293"/>
      <c r="EH173" s="293"/>
      <c r="EI173" s="293"/>
      <c r="EJ173" s="293"/>
      <c r="EK173" s="293"/>
      <c r="EL173" s="293"/>
      <c r="EM173" s="293"/>
      <c r="EN173" s="293"/>
      <c r="EO173" s="293"/>
      <c r="EP173" s="293"/>
      <c r="EQ173" s="293"/>
      <c r="ER173" s="293"/>
      <c r="ES173" s="293"/>
      <c r="ET173" s="293"/>
      <c r="EU173" s="293"/>
      <c r="EV173" s="293"/>
      <c r="EW173" s="293"/>
      <c r="EX173" s="293"/>
    </row>
    <row r="174" spans="2:154" x14ac:dyDescent="0.2">
      <c r="B174" s="293"/>
      <c r="C174" s="293"/>
      <c r="D174" s="293"/>
      <c r="E174" s="293"/>
      <c r="F174" s="293"/>
      <c r="G174" s="293"/>
      <c r="H174" s="293"/>
      <c r="I174" s="293"/>
      <c r="J174" s="293"/>
      <c r="K174" s="293"/>
      <c r="L174" s="293"/>
      <c r="M174" s="293"/>
      <c r="N174" s="293"/>
      <c r="O174" s="293"/>
      <c r="P174" s="293"/>
      <c r="Q174" s="293"/>
      <c r="R174" s="293"/>
      <c r="S174" s="293"/>
      <c r="T174" s="293"/>
      <c r="U174" s="293"/>
      <c r="V174" s="293"/>
      <c r="W174" s="293"/>
      <c r="X174" s="293"/>
      <c r="Y174" s="293"/>
      <c r="Z174" s="293"/>
      <c r="AA174" s="293"/>
      <c r="AB174" s="293"/>
      <c r="AC174" s="293"/>
      <c r="AD174" s="293"/>
      <c r="AE174" s="293"/>
      <c r="AF174" s="293"/>
      <c r="AG174" s="293"/>
      <c r="AH174" s="293"/>
      <c r="AI174" s="293"/>
      <c r="AJ174" s="293"/>
      <c r="AK174" s="293"/>
      <c r="AL174" s="293"/>
      <c r="AM174" s="293"/>
      <c r="AN174" s="293"/>
      <c r="AO174" s="293"/>
      <c r="AP174" s="293"/>
      <c r="AQ174" s="293"/>
      <c r="AR174" s="293"/>
      <c r="AS174" s="293"/>
      <c r="AT174" s="293"/>
      <c r="AU174" s="293"/>
      <c r="AV174" s="293"/>
      <c r="AW174" s="293"/>
      <c r="AX174" s="293"/>
      <c r="AY174" s="293"/>
      <c r="AZ174" s="293"/>
      <c r="BA174" s="293"/>
      <c r="BB174" s="293"/>
      <c r="BC174" s="293"/>
      <c r="BD174" s="293"/>
      <c r="BE174" s="293"/>
      <c r="BF174" s="293"/>
      <c r="BG174" s="293"/>
      <c r="BH174" s="293"/>
      <c r="BI174" s="293"/>
      <c r="BJ174" s="293"/>
      <c r="BK174" s="293"/>
      <c r="BL174" s="293"/>
      <c r="BM174" s="293"/>
      <c r="BN174" s="293"/>
      <c r="BO174" s="293"/>
      <c r="BP174" s="293"/>
      <c r="BQ174" s="293"/>
      <c r="BR174" s="293"/>
      <c r="BS174" s="293"/>
      <c r="BT174" s="293"/>
      <c r="BU174" s="293"/>
      <c r="BV174" s="293"/>
      <c r="BW174" s="293"/>
      <c r="BX174" s="293"/>
      <c r="BY174" s="293"/>
      <c r="BZ174" s="293"/>
      <c r="CA174" s="293"/>
      <c r="CB174" s="293"/>
      <c r="CC174" s="293"/>
      <c r="CD174" s="293"/>
      <c r="CE174" s="293"/>
      <c r="CF174" s="293"/>
      <c r="CG174" s="293"/>
      <c r="CH174" s="293"/>
      <c r="CI174" s="293"/>
      <c r="CJ174" s="293"/>
      <c r="CK174" s="293"/>
      <c r="CL174" s="293"/>
      <c r="CM174" s="293"/>
      <c r="CN174" s="293"/>
      <c r="CO174" s="293"/>
      <c r="CP174" s="293"/>
      <c r="CQ174" s="293"/>
      <c r="CR174" s="293"/>
      <c r="CS174" s="293"/>
      <c r="CT174" s="293"/>
      <c r="CU174" s="293"/>
      <c r="CV174" s="293"/>
      <c r="CW174" s="293"/>
      <c r="CX174" s="293"/>
      <c r="CY174" s="293"/>
      <c r="CZ174" s="293"/>
      <c r="DA174" s="293"/>
      <c r="DB174" s="293"/>
      <c r="DC174" s="293"/>
      <c r="DD174" s="293"/>
      <c r="DE174" s="293"/>
      <c r="DF174" s="293"/>
      <c r="DG174" s="293"/>
      <c r="DH174" s="293"/>
      <c r="DI174" s="293"/>
      <c r="DJ174" s="293"/>
      <c r="DK174" s="293"/>
      <c r="DL174" s="293"/>
      <c r="DM174" s="293"/>
      <c r="DN174" s="293"/>
      <c r="DO174" s="293"/>
      <c r="DP174" s="293"/>
      <c r="DQ174" s="293"/>
      <c r="DR174" s="293"/>
      <c r="DS174" s="293"/>
      <c r="DT174" s="293"/>
      <c r="DU174" s="293"/>
      <c r="DV174" s="293"/>
      <c r="DW174" s="293"/>
      <c r="DX174" s="293"/>
      <c r="DY174" s="293"/>
      <c r="DZ174" s="293"/>
      <c r="EA174" s="293"/>
      <c r="EB174" s="293"/>
      <c r="EC174" s="293"/>
      <c r="ED174" s="293"/>
      <c r="EE174" s="293"/>
      <c r="EF174" s="293"/>
      <c r="EG174" s="293"/>
      <c r="EH174" s="293"/>
      <c r="EI174" s="293"/>
      <c r="EJ174" s="293"/>
      <c r="EK174" s="293"/>
      <c r="EL174" s="293"/>
      <c r="EM174" s="293"/>
      <c r="EN174" s="293"/>
      <c r="EO174" s="293"/>
      <c r="EP174" s="293"/>
      <c r="EQ174" s="293"/>
      <c r="ER174" s="293"/>
      <c r="ES174" s="293"/>
      <c r="ET174" s="293"/>
      <c r="EU174" s="293"/>
      <c r="EV174" s="293"/>
      <c r="EW174" s="293"/>
      <c r="EX174" s="293"/>
    </row>
    <row r="175" spans="2:154" x14ac:dyDescent="0.2">
      <c r="B175" s="293"/>
      <c r="C175" s="293"/>
      <c r="D175" s="293"/>
      <c r="E175" s="293"/>
      <c r="F175" s="293"/>
      <c r="G175" s="293"/>
      <c r="H175" s="293"/>
      <c r="I175" s="293"/>
      <c r="J175" s="293"/>
      <c r="K175" s="293"/>
      <c r="L175" s="293"/>
      <c r="M175" s="293"/>
      <c r="N175" s="293"/>
      <c r="O175" s="293"/>
      <c r="P175" s="293"/>
      <c r="Q175" s="293"/>
      <c r="R175" s="293"/>
      <c r="S175" s="293"/>
      <c r="T175" s="293"/>
      <c r="U175" s="293"/>
      <c r="V175" s="293"/>
      <c r="W175" s="293"/>
      <c r="X175" s="293"/>
      <c r="Y175" s="293"/>
      <c r="Z175" s="293"/>
      <c r="AA175" s="293"/>
      <c r="AB175" s="293"/>
      <c r="AC175" s="293"/>
      <c r="AD175" s="293"/>
      <c r="AE175" s="293"/>
      <c r="AF175" s="293"/>
      <c r="AG175" s="293"/>
      <c r="AH175" s="293"/>
      <c r="AI175" s="293"/>
      <c r="AJ175" s="293"/>
      <c r="AK175" s="293"/>
      <c r="AL175" s="293"/>
      <c r="AM175" s="293"/>
      <c r="AN175" s="293"/>
      <c r="AO175" s="293"/>
      <c r="AP175" s="293"/>
      <c r="AQ175" s="293"/>
      <c r="AR175" s="293"/>
      <c r="AS175" s="293"/>
      <c r="AT175" s="293"/>
      <c r="AU175" s="293"/>
      <c r="AV175" s="293"/>
      <c r="AW175" s="293"/>
      <c r="AX175" s="293"/>
      <c r="AY175" s="293"/>
      <c r="AZ175" s="293"/>
      <c r="BA175" s="293"/>
      <c r="BB175" s="293"/>
      <c r="BC175" s="293"/>
      <c r="BD175" s="293"/>
      <c r="BE175" s="293"/>
      <c r="BF175" s="293"/>
      <c r="BG175" s="293"/>
      <c r="BH175" s="293"/>
      <c r="BI175" s="293"/>
      <c r="BJ175" s="293"/>
      <c r="BK175" s="293"/>
      <c r="BL175" s="293"/>
      <c r="BM175" s="293"/>
      <c r="BN175" s="293"/>
      <c r="BO175" s="293"/>
      <c r="BP175" s="293"/>
      <c r="BQ175" s="293"/>
      <c r="BR175" s="293"/>
      <c r="BS175" s="293"/>
      <c r="BT175" s="293"/>
      <c r="BU175" s="293"/>
      <c r="BV175" s="293"/>
      <c r="BW175" s="293"/>
      <c r="BX175" s="293"/>
      <c r="BY175" s="293"/>
      <c r="BZ175" s="293"/>
      <c r="CA175" s="293"/>
      <c r="CB175" s="293"/>
      <c r="CC175" s="293"/>
      <c r="CD175" s="293"/>
      <c r="CE175" s="293"/>
      <c r="CF175" s="293"/>
      <c r="CG175" s="293"/>
      <c r="CH175" s="293"/>
      <c r="CI175" s="293"/>
      <c r="CJ175" s="293"/>
      <c r="CK175" s="293"/>
      <c r="CL175" s="293"/>
      <c r="CM175" s="293"/>
      <c r="CN175" s="293"/>
      <c r="CO175" s="293"/>
      <c r="CP175" s="293"/>
      <c r="CQ175" s="293"/>
      <c r="CR175" s="293"/>
      <c r="CS175" s="293"/>
      <c r="CT175" s="293"/>
      <c r="CU175" s="293"/>
      <c r="CV175" s="293"/>
      <c r="CW175" s="293"/>
      <c r="CX175" s="293"/>
      <c r="CY175" s="293"/>
      <c r="CZ175" s="293"/>
      <c r="DA175" s="293"/>
      <c r="DB175" s="293"/>
      <c r="DC175" s="293"/>
      <c r="DD175" s="293"/>
      <c r="DE175" s="293"/>
      <c r="DF175" s="293"/>
      <c r="DG175" s="293"/>
      <c r="DH175" s="293"/>
      <c r="DI175" s="293"/>
      <c r="DJ175" s="293"/>
      <c r="DK175" s="293"/>
      <c r="DL175" s="293"/>
      <c r="DM175" s="293"/>
      <c r="DN175" s="293"/>
      <c r="DO175" s="293"/>
      <c r="DP175" s="293"/>
      <c r="DQ175" s="293"/>
      <c r="DR175" s="293"/>
      <c r="DS175" s="293"/>
      <c r="DT175" s="293"/>
      <c r="DU175" s="293"/>
      <c r="DV175" s="293"/>
      <c r="DW175" s="293"/>
      <c r="DX175" s="293"/>
      <c r="DY175" s="293"/>
      <c r="DZ175" s="293"/>
      <c r="EA175" s="293"/>
      <c r="EB175" s="293"/>
      <c r="EC175" s="293"/>
      <c r="ED175" s="293"/>
      <c r="EE175" s="293"/>
      <c r="EF175" s="293"/>
      <c r="EG175" s="293"/>
      <c r="EH175" s="293"/>
      <c r="EI175" s="293"/>
      <c r="EJ175" s="293"/>
      <c r="EK175" s="293"/>
      <c r="EL175" s="293"/>
      <c r="EM175" s="293"/>
      <c r="EN175" s="293"/>
      <c r="EO175" s="293"/>
      <c r="EP175" s="293"/>
      <c r="EQ175" s="293"/>
      <c r="ER175" s="293"/>
      <c r="ES175" s="293"/>
      <c r="ET175" s="293"/>
      <c r="EU175" s="293"/>
      <c r="EV175" s="293"/>
      <c r="EW175" s="293"/>
      <c r="EX175" s="293"/>
    </row>
    <row r="176" spans="2:154" x14ac:dyDescent="0.2">
      <c r="B176" s="293"/>
      <c r="C176" s="293"/>
      <c r="D176" s="293"/>
      <c r="E176" s="293"/>
      <c r="F176" s="293"/>
      <c r="G176" s="293"/>
      <c r="H176" s="293"/>
      <c r="I176" s="293"/>
      <c r="J176" s="293"/>
      <c r="K176" s="293"/>
      <c r="L176" s="293"/>
      <c r="M176" s="293"/>
      <c r="N176" s="293"/>
      <c r="O176" s="293"/>
      <c r="P176" s="293"/>
      <c r="Q176" s="293"/>
      <c r="R176" s="293"/>
      <c r="S176" s="293"/>
      <c r="T176" s="293"/>
      <c r="U176" s="293"/>
      <c r="V176" s="293"/>
      <c r="W176" s="293"/>
      <c r="X176" s="293"/>
      <c r="Y176" s="293"/>
      <c r="Z176" s="293"/>
      <c r="AA176" s="293"/>
      <c r="AB176" s="293"/>
      <c r="AC176" s="293"/>
      <c r="AD176" s="293"/>
      <c r="AE176" s="293"/>
      <c r="AF176" s="293"/>
      <c r="AG176" s="293"/>
      <c r="AH176" s="293"/>
      <c r="AI176" s="293"/>
      <c r="AJ176" s="293"/>
      <c r="AK176" s="293"/>
      <c r="AL176" s="293"/>
      <c r="AM176" s="293"/>
      <c r="AN176" s="293"/>
      <c r="AO176" s="293"/>
      <c r="AP176" s="293"/>
      <c r="AQ176" s="293"/>
      <c r="AR176" s="293"/>
      <c r="AS176" s="293"/>
      <c r="AT176" s="293"/>
      <c r="AU176" s="293"/>
      <c r="AV176" s="293"/>
      <c r="AW176" s="293"/>
      <c r="AX176" s="293"/>
      <c r="AY176" s="293"/>
      <c r="AZ176" s="293"/>
      <c r="BA176" s="293"/>
      <c r="BB176" s="293"/>
      <c r="BC176" s="293"/>
      <c r="BD176" s="293"/>
      <c r="BE176" s="293"/>
      <c r="BF176" s="293"/>
      <c r="BG176" s="293"/>
      <c r="BH176" s="293"/>
      <c r="BI176" s="293"/>
      <c r="BJ176" s="293"/>
      <c r="BK176" s="293"/>
      <c r="BL176" s="293"/>
      <c r="BM176" s="293"/>
      <c r="BN176" s="293"/>
      <c r="BO176" s="293"/>
      <c r="BP176" s="293"/>
      <c r="BQ176" s="293"/>
      <c r="BR176" s="293"/>
      <c r="BS176" s="293"/>
      <c r="BT176" s="293"/>
      <c r="BU176" s="293"/>
      <c r="BV176" s="293"/>
      <c r="BW176" s="293"/>
      <c r="BX176" s="293"/>
      <c r="BY176" s="293"/>
      <c r="BZ176" s="293"/>
      <c r="CA176" s="293"/>
      <c r="CB176" s="293"/>
      <c r="CC176" s="293"/>
      <c r="CD176" s="293"/>
      <c r="CE176" s="293"/>
      <c r="CF176" s="293"/>
      <c r="CG176" s="293"/>
      <c r="CH176" s="293"/>
      <c r="CI176" s="293"/>
      <c r="CJ176" s="293"/>
      <c r="CK176" s="293"/>
      <c r="CL176" s="293"/>
      <c r="CM176" s="293"/>
      <c r="CN176" s="293"/>
      <c r="CO176" s="293"/>
      <c r="CP176" s="293"/>
      <c r="CQ176" s="293"/>
      <c r="CR176" s="293"/>
      <c r="CS176" s="293"/>
      <c r="CT176" s="293"/>
      <c r="CU176" s="293"/>
      <c r="CV176" s="293"/>
      <c r="CW176" s="293"/>
      <c r="CX176" s="293"/>
      <c r="CY176" s="293"/>
      <c r="CZ176" s="293"/>
      <c r="DA176" s="293"/>
      <c r="DB176" s="293"/>
      <c r="DC176" s="293"/>
      <c r="DD176" s="293"/>
      <c r="DE176" s="293"/>
      <c r="DF176" s="293"/>
      <c r="DG176" s="293"/>
      <c r="DH176" s="293"/>
      <c r="DI176" s="293"/>
      <c r="DJ176" s="293"/>
      <c r="DK176" s="293"/>
      <c r="DL176" s="293"/>
      <c r="DM176" s="293"/>
      <c r="DN176" s="293"/>
      <c r="DO176" s="293"/>
      <c r="DP176" s="293"/>
      <c r="DQ176" s="293"/>
      <c r="DR176" s="293"/>
      <c r="DS176" s="293"/>
      <c r="DT176" s="293"/>
      <c r="DU176" s="293"/>
      <c r="DV176" s="293"/>
      <c r="DW176" s="293"/>
      <c r="DX176" s="293"/>
      <c r="DY176" s="293"/>
      <c r="DZ176" s="293"/>
      <c r="EA176" s="293"/>
      <c r="EB176" s="293"/>
      <c r="EC176" s="293"/>
      <c r="ED176" s="293"/>
      <c r="EE176" s="293"/>
      <c r="EF176" s="293"/>
      <c r="EG176" s="293"/>
      <c r="EH176" s="293"/>
      <c r="EI176" s="293"/>
      <c r="EJ176" s="293"/>
      <c r="EK176" s="293"/>
      <c r="EL176" s="293"/>
      <c r="EM176" s="293"/>
      <c r="EN176" s="293"/>
      <c r="EO176" s="293"/>
      <c r="EP176" s="293"/>
      <c r="EQ176" s="293"/>
      <c r="ER176" s="293"/>
      <c r="ES176" s="293"/>
      <c r="ET176" s="293"/>
      <c r="EU176" s="293"/>
      <c r="EV176" s="293"/>
      <c r="EW176" s="293"/>
      <c r="EX176" s="293"/>
    </row>
    <row r="177" spans="2:154" x14ac:dyDescent="0.2">
      <c r="B177" s="293"/>
      <c r="C177" s="293"/>
      <c r="D177" s="293"/>
      <c r="E177" s="293"/>
      <c r="F177" s="293"/>
      <c r="G177" s="293"/>
      <c r="H177" s="293"/>
      <c r="I177" s="293"/>
      <c r="J177" s="293"/>
      <c r="K177" s="293"/>
      <c r="L177" s="293"/>
      <c r="M177" s="293"/>
      <c r="N177" s="293"/>
      <c r="O177" s="293"/>
      <c r="P177" s="293"/>
      <c r="Q177" s="293"/>
      <c r="R177" s="293"/>
      <c r="S177" s="293"/>
      <c r="T177" s="293"/>
      <c r="U177" s="293"/>
      <c r="V177" s="293"/>
      <c r="W177" s="293"/>
      <c r="X177" s="293"/>
      <c r="Y177" s="293"/>
      <c r="Z177" s="293"/>
      <c r="AA177" s="293"/>
      <c r="AB177" s="293"/>
      <c r="AC177" s="293"/>
      <c r="AD177" s="293"/>
      <c r="AE177" s="293"/>
      <c r="AF177" s="293"/>
      <c r="AG177" s="293"/>
      <c r="AH177" s="293"/>
      <c r="AI177" s="293"/>
      <c r="AJ177" s="293"/>
      <c r="AK177" s="293"/>
      <c r="AL177" s="293"/>
      <c r="AM177" s="293"/>
      <c r="AN177" s="293"/>
      <c r="AO177" s="293"/>
      <c r="AP177" s="293"/>
      <c r="AQ177" s="293"/>
      <c r="AR177" s="293"/>
      <c r="AS177" s="293"/>
      <c r="AT177" s="293"/>
      <c r="AU177" s="293"/>
      <c r="AV177" s="293"/>
      <c r="AW177" s="293"/>
      <c r="AX177" s="293"/>
      <c r="AY177" s="293"/>
      <c r="AZ177" s="293"/>
      <c r="BA177" s="293"/>
      <c r="BB177" s="293"/>
      <c r="BC177" s="293"/>
      <c r="BD177" s="293"/>
      <c r="BE177" s="293"/>
      <c r="BF177" s="293"/>
      <c r="BG177" s="293"/>
      <c r="BH177" s="293"/>
      <c r="BI177" s="293"/>
      <c r="BJ177" s="293"/>
      <c r="BK177" s="293"/>
      <c r="BL177" s="293"/>
      <c r="BM177" s="293"/>
      <c r="BN177" s="293"/>
      <c r="BO177" s="293"/>
      <c r="BP177" s="293"/>
      <c r="BQ177" s="293"/>
      <c r="BR177" s="293"/>
      <c r="BS177" s="293"/>
      <c r="BT177" s="293"/>
      <c r="BU177" s="293"/>
      <c r="BV177" s="293"/>
      <c r="BW177" s="293"/>
      <c r="BX177" s="293"/>
      <c r="BY177" s="293"/>
      <c r="BZ177" s="293"/>
      <c r="CA177" s="293"/>
      <c r="CB177" s="293"/>
      <c r="CC177" s="293"/>
      <c r="CD177" s="293"/>
      <c r="CE177" s="293"/>
      <c r="CF177" s="293"/>
      <c r="CG177" s="293"/>
      <c r="CH177" s="293"/>
      <c r="CI177" s="293"/>
      <c r="CJ177" s="293"/>
      <c r="CK177" s="293"/>
      <c r="CL177" s="293"/>
      <c r="CM177" s="293"/>
      <c r="CN177" s="293"/>
      <c r="CO177" s="293"/>
      <c r="CP177" s="293"/>
      <c r="CQ177" s="293"/>
      <c r="CR177" s="293"/>
      <c r="CS177" s="293"/>
      <c r="CT177" s="293"/>
      <c r="CU177" s="293"/>
      <c r="CV177" s="293"/>
      <c r="CW177" s="293"/>
      <c r="CX177" s="293"/>
      <c r="CY177" s="293"/>
      <c r="CZ177" s="293"/>
      <c r="DA177" s="293"/>
      <c r="DB177" s="293"/>
      <c r="DC177" s="293"/>
      <c r="DD177" s="293"/>
      <c r="DE177" s="293"/>
      <c r="DF177" s="293"/>
      <c r="DG177" s="293"/>
      <c r="DH177" s="293"/>
      <c r="DI177" s="293"/>
      <c r="DJ177" s="293"/>
      <c r="DK177" s="293"/>
      <c r="DL177" s="293"/>
      <c r="DM177" s="293"/>
      <c r="DN177" s="293"/>
      <c r="DO177" s="293"/>
      <c r="DP177" s="293"/>
      <c r="DQ177" s="293"/>
      <c r="DR177" s="293"/>
      <c r="DS177" s="293"/>
      <c r="DT177" s="293"/>
      <c r="DU177" s="293"/>
      <c r="DV177" s="293"/>
      <c r="DW177" s="293"/>
      <c r="DX177" s="293"/>
      <c r="DY177" s="293"/>
      <c r="DZ177" s="293"/>
      <c r="EA177" s="293"/>
      <c r="EB177" s="293"/>
      <c r="EC177" s="293"/>
      <c r="ED177" s="293"/>
      <c r="EE177" s="293"/>
      <c r="EF177" s="293"/>
      <c r="EG177" s="293"/>
      <c r="EH177" s="293"/>
      <c r="EI177" s="293"/>
      <c r="EJ177" s="293"/>
      <c r="EK177" s="293"/>
      <c r="EL177" s="293"/>
      <c r="EM177" s="293"/>
      <c r="EN177" s="293"/>
      <c r="EO177" s="293"/>
      <c r="EP177" s="293"/>
      <c r="EQ177" s="293"/>
      <c r="ER177" s="293"/>
      <c r="ES177" s="293"/>
      <c r="ET177" s="293"/>
      <c r="EU177" s="293"/>
      <c r="EV177" s="293"/>
      <c r="EW177" s="293"/>
      <c r="EX177" s="293"/>
    </row>
    <row r="178" spans="2:154" x14ac:dyDescent="0.2">
      <c r="B178" s="293"/>
      <c r="C178" s="293"/>
      <c r="D178" s="293"/>
      <c r="E178" s="293"/>
      <c r="F178" s="293"/>
      <c r="G178" s="293"/>
      <c r="H178" s="293"/>
      <c r="I178" s="293"/>
      <c r="J178" s="293"/>
      <c r="K178" s="293"/>
      <c r="L178" s="293"/>
      <c r="M178" s="293"/>
      <c r="N178" s="293"/>
      <c r="O178" s="293"/>
      <c r="P178" s="293"/>
      <c r="Q178" s="293"/>
      <c r="R178" s="293"/>
      <c r="S178" s="293"/>
      <c r="T178" s="293"/>
      <c r="U178" s="293"/>
      <c r="V178" s="293"/>
      <c r="W178" s="293"/>
      <c r="X178" s="293"/>
      <c r="Y178" s="293"/>
      <c r="Z178" s="293"/>
      <c r="AA178" s="293"/>
      <c r="AB178" s="293"/>
      <c r="AC178" s="293"/>
      <c r="AD178" s="293"/>
      <c r="AE178" s="293"/>
      <c r="AF178" s="293"/>
      <c r="AG178" s="293"/>
      <c r="AH178" s="293"/>
      <c r="AI178" s="293"/>
      <c r="AJ178" s="293"/>
      <c r="AK178" s="293"/>
      <c r="AL178" s="293"/>
      <c r="AM178" s="293"/>
      <c r="AN178" s="293"/>
      <c r="AO178" s="293"/>
      <c r="AP178" s="293"/>
      <c r="AQ178" s="293"/>
      <c r="AR178" s="293"/>
      <c r="AS178" s="293"/>
      <c r="AT178" s="293"/>
      <c r="AU178" s="293"/>
      <c r="AV178" s="293"/>
      <c r="AW178" s="293"/>
      <c r="AX178" s="293"/>
      <c r="AY178" s="293"/>
      <c r="AZ178" s="293"/>
      <c r="BA178" s="293"/>
      <c r="BB178" s="293"/>
      <c r="BC178" s="293"/>
      <c r="BD178" s="293"/>
      <c r="BE178" s="293"/>
      <c r="BF178" s="293"/>
      <c r="BG178" s="293"/>
      <c r="BH178" s="293"/>
      <c r="BI178" s="293"/>
      <c r="BJ178" s="293"/>
      <c r="BK178" s="293"/>
      <c r="BL178" s="293"/>
      <c r="BM178" s="293"/>
      <c r="BN178" s="293"/>
      <c r="BO178" s="293"/>
      <c r="BP178" s="293"/>
      <c r="BQ178" s="293"/>
      <c r="BR178" s="293"/>
      <c r="BS178" s="293"/>
      <c r="BT178" s="293"/>
      <c r="BU178" s="293"/>
      <c r="BV178" s="293"/>
      <c r="BW178" s="293"/>
      <c r="BX178" s="293"/>
      <c r="BY178" s="293"/>
      <c r="BZ178" s="293"/>
      <c r="CA178" s="293"/>
      <c r="CB178" s="293"/>
      <c r="CC178" s="293"/>
      <c r="CD178" s="293"/>
      <c r="CE178" s="293"/>
      <c r="CF178" s="293"/>
      <c r="CG178" s="293"/>
      <c r="CH178" s="293"/>
      <c r="CI178" s="293"/>
      <c r="CJ178" s="293"/>
      <c r="CK178" s="293"/>
      <c r="CL178" s="293"/>
      <c r="CM178" s="293"/>
      <c r="CN178" s="293"/>
      <c r="CO178" s="293"/>
      <c r="CP178" s="293"/>
      <c r="CQ178" s="293"/>
      <c r="CR178" s="293"/>
      <c r="CS178" s="293"/>
      <c r="CT178" s="293"/>
      <c r="CU178" s="293"/>
      <c r="CV178" s="293"/>
      <c r="CW178" s="293"/>
      <c r="CX178" s="293"/>
      <c r="CY178" s="293"/>
      <c r="CZ178" s="293"/>
      <c r="DA178" s="293"/>
      <c r="DB178" s="293"/>
      <c r="DC178" s="293"/>
      <c r="DD178" s="293"/>
      <c r="DE178" s="293"/>
      <c r="DF178" s="293"/>
      <c r="DG178" s="293"/>
      <c r="DH178" s="293"/>
      <c r="DI178" s="293"/>
      <c r="DJ178" s="293"/>
      <c r="DK178" s="293"/>
      <c r="DL178" s="293"/>
      <c r="DM178" s="293"/>
      <c r="DN178" s="293"/>
      <c r="DO178" s="293"/>
      <c r="DP178" s="293"/>
      <c r="DQ178" s="293"/>
      <c r="DR178" s="293"/>
      <c r="DS178" s="293"/>
      <c r="DT178" s="293"/>
      <c r="DU178" s="293"/>
      <c r="DV178" s="293"/>
      <c r="DW178" s="293"/>
      <c r="DX178" s="293"/>
      <c r="DY178" s="293"/>
      <c r="DZ178" s="293"/>
      <c r="EA178" s="293"/>
      <c r="EB178" s="293"/>
      <c r="EC178" s="293"/>
      <c r="ED178" s="293"/>
      <c r="EE178" s="293"/>
      <c r="EF178" s="293"/>
      <c r="EG178" s="293"/>
      <c r="EH178" s="293"/>
      <c r="EI178" s="293"/>
      <c r="EJ178" s="293"/>
      <c r="EK178" s="293"/>
      <c r="EL178" s="293"/>
      <c r="EM178" s="293"/>
      <c r="EN178" s="293"/>
      <c r="EO178" s="293"/>
      <c r="EP178" s="293"/>
      <c r="EQ178" s="293"/>
      <c r="ER178" s="293"/>
      <c r="ES178" s="293"/>
      <c r="ET178" s="293"/>
      <c r="EU178" s="293"/>
      <c r="EV178" s="293"/>
      <c r="EW178" s="293"/>
      <c r="EX178" s="293"/>
    </row>
    <row r="179" spans="2:154" x14ac:dyDescent="0.2">
      <c r="B179" s="293"/>
      <c r="C179" s="293"/>
      <c r="D179" s="293"/>
      <c r="E179" s="293"/>
      <c r="F179" s="293"/>
      <c r="G179" s="293"/>
      <c r="H179" s="293"/>
      <c r="I179" s="293"/>
      <c r="J179" s="293"/>
      <c r="K179" s="293"/>
      <c r="L179" s="293"/>
      <c r="M179" s="293"/>
      <c r="N179" s="293"/>
      <c r="O179" s="293"/>
      <c r="P179" s="293"/>
      <c r="Q179" s="293"/>
      <c r="R179" s="293"/>
      <c r="S179" s="293"/>
      <c r="T179" s="293"/>
      <c r="U179" s="293"/>
      <c r="V179" s="293"/>
      <c r="W179" s="293"/>
      <c r="X179" s="293"/>
      <c r="Y179" s="293"/>
      <c r="Z179" s="293"/>
      <c r="AA179" s="293"/>
      <c r="AB179" s="293"/>
      <c r="AC179" s="293"/>
      <c r="AD179" s="293"/>
      <c r="AE179" s="293"/>
      <c r="AF179" s="293"/>
      <c r="AG179" s="293"/>
      <c r="AH179" s="293"/>
      <c r="AI179" s="293"/>
      <c r="AJ179" s="293"/>
      <c r="AK179" s="293"/>
      <c r="AL179" s="293"/>
      <c r="AM179" s="293"/>
      <c r="AN179" s="293"/>
      <c r="AO179" s="293"/>
      <c r="AP179" s="293"/>
      <c r="AQ179" s="293"/>
      <c r="AR179" s="293"/>
      <c r="AS179" s="293"/>
      <c r="AT179" s="293"/>
      <c r="AU179" s="293"/>
      <c r="AV179" s="293"/>
      <c r="AW179" s="293"/>
      <c r="AX179" s="293"/>
      <c r="AY179" s="293"/>
      <c r="AZ179" s="293"/>
      <c r="BA179" s="293"/>
      <c r="BB179" s="293"/>
      <c r="BC179" s="293"/>
      <c r="BD179" s="293"/>
      <c r="BE179" s="293"/>
      <c r="BF179" s="293"/>
      <c r="BG179" s="293"/>
      <c r="BH179" s="293"/>
      <c r="BI179" s="293"/>
      <c r="BJ179" s="293"/>
      <c r="BK179" s="293"/>
      <c r="BL179" s="293"/>
      <c r="BM179" s="293"/>
      <c r="BN179" s="293"/>
      <c r="BO179" s="293"/>
      <c r="BP179" s="293"/>
      <c r="BQ179" s="293"/>
      <c r="BR179" s="293"/>
      <c r="BS179" s="293"/>
      <c r="BT179" s="293"/>
      <c r="BU179" s="293"/>
      <c r="BV179" s="293"/>
      <c r="BW179" s="293"/>
      <c r="BX179" s="293"/>
      <c r="BY179" s="293"/>
      <c r="BZ179" s="293"/>
      <c r="CA179" s="293"/>
      <c r="CB179" s="293"/>
      <c r="CC179" s="293"/>
      <c r="CD179" s="293"/>
      <c r="CE179" s="293"/>
      <c r="CF179" s="293"/>
      <c r="CG179" s="293"/>
      <c r="CH179" s="293"/>
      <c r="CI179" s="293"/>
      <c r="CJ179" s="293"/>
      <c r="CK179" s="293"/>
      <c r="CL179" s="293"/>
      <c r="CM179" s="293"/>
      <c r="CN179" s="293"/>
      <c r="CO179" s="293"/>
      <c r="CP179" s="293"/>
      <c r="CQ179" s="293"/>
      <c r="CR179" s="293"/>
      <c r="CS179" s="293"/>
      <c r="CT179" s="293"/>
      <c r="CU179" s="293"/>
      <c r="CV179" s="293"/>
      <c r="CW179" s="293"/>
      <c r="CX179" s="293"/>
      <c r="CY179" s="293"/>
      <c r="CZ179" s="293"/>
      <c r="DA179" s="293"/>
      <c r="DB179" s="293"/>
      <c r="DC179" s="293"/>
      <c r="DD179" s="293"/>
      <c r="DE179" s="293"/>
      <c r="DF179" s="293"/>
      <c r="DG179" s="293"/>
      <c r="DH179" s="293"/>
      <c r="DI179" s="293"/>
      <c r="DJ179" s="293"/>
      <c r="DK179" s="293"/>
      <c r="DL179" s="293"/>
      <c r="DM179" s="293"/>
      <c r="DN179" s="293"/>
      <c r="DO179" s="293"/>
      <c r="DP179" s="293"/>
      <c r="DQ179" s="293"/>
      <c r="DR179" s="293"/>
      <c r="DS179" s="293"/>
      <c r="DT179" s="293"/>
      <c r="DU179" s="293"/>
      <c r="DV179" s="293"/>
      <c r="DW179" s="293"/>
      <c r="DX179" s="293"/>
      <c r="DY179" s="293"/>
      <c r="DZ179" s="293"/>
      <c r="EA179" s="293"/>
      <c r="EB179" s="293"/>
      <c r="EC179" s="293"/>
      <c r="ED179" s="293"/>
      <c r="EE179" s="293"/>
      <c r="EF179" s="293"/>
      <c r="EG179" s="293"/>
      <c r="EH179" s="293"/>
      <c r="EI179" s="293"/>
      <c r="EJ179" s="293"/>
      <c r="EK179" s="293"/>
      <c r="EL179" s="293"/>
      <c r="EM179" s="293"/>
      <c r="EN179" s="293"/>
      <c r="EO179" s="293"/>
      <c r="EP179" s="293"/>
      <c r="EQ179" s="293"/>
      <c r="ER179" s="293"/>
      <c r="ES179" s="293"/>
      <c r="ET179" s="293"/>
      <c r="EU179" s="293"/>
      <c r="EV179" s="293"/>
      <c r="EW179" s="293"/>
      <c r="EX179" s="293"/>
    </row>
    <row r="180" spans="2:154" x14ac:dyDescent="0.2">
      <c r="B180" s="293"/>
      <c r="C180" s="293"/>
      <c r="D180" s="293"/>
      <c r="E180" s="293"/>
      <c r="F180" s="293"/>
      <c r="G180" s="293"/>
      <c r="H180" s="293"/>
      <c r="I180" s="293"/>
      <c r="J180" s="293"/>
      <c r="K180" s="293"/>
      <c r="L180" s="293"/>
      <c r="M180" s="293"/>
      <c r="N180" s="293"/>
      <c r="O180" s="293"/>
      <c r="P180" s="293"/>
      <c r="Q180" s="293"/>
      <c r="R180" s="293"/>
      <c r="S180" s="293"/>
      <c r="T180" s="293"/>
      <c r="U180" s="293"/>
      <c r="V180" s="293"/>
      <c r="W180" s="293"/>
      <c r="X180" s="293"/>
      <c r="Y180" s="293"/>
      <c r="Z180" s="293"/>
      <c r="AA180" s="293"/>
      <c r="AB180" s="293"/>
      <c r="AC180" s="293"/>
      <c r="AD180" s="293"/>
      <c r="AE180" s="293"/>
      <c r="AF180" s="293"/>
      <c r="AG180" s="293"/>
      <c r="AH180" s="293"/>
      <c r="AI180" s="293"/>
      <c r="AJ180" s="293"/>
      <c r="AK180" s="293"/>
      <c r="AL180" s="293"/>
      <c r="AM180" s="293"/>
      <c r="AN180" s="293"/>
      <c r="AO180" s="293"/>
      <c r="AP180" s="293"/>
      <c r="AQ180" s="293"/>
      <c r="AR180" s="293"/>
      <c r="AS180" s="293"/>
      <c r="AT180" s="293"/>
      <c r="AU180" s="293"/>
      <c r="AV180" s="293"/>
      <c r="AW180" s="293"/>
      <c r="AX180" s="293"/>
      <c r="AY180" s="293"/>
      <c r="AZ180" s="293"/>
      <c r="BA180" s="293"/>
      <c r="BB180" s="293"/>
      <c r="BC180" s="293"/>
      <c r="BD180" s="293"/>
      <c r="BE180" s="293"/>
      <c r="BF180" s="293"/>
      <c r="BG180" s="293"/>
      <c r="BH180" s="293"/>
      <c r="BI180" s="293"/>
      <c r="BJ180" s="293"/>
      <c r="BK180" s="293"/>
      <c r="BL180" s="293"/>
      <c r="BM180" s="293"/>
      <c r="BN180" s="293"/>
      <c r="BO180" s="293"/>
      <c r="BP180" s="293"/>
      <c r="BQ180" s="293"/>
      <c r="BR180" s="293"/>
      <c r="BS180" s="293"/>
      <c r="BT180" s="293"/>
      <c r="BU180" s="293"/>
      <c r="BV180" s="293"/>
      <c r="BW180" s="293"/>
      <c r="BX180" s="293"/>
      <c r="BY180" s="293"/>
      <c r="BZ180" s="293"/>
      <c r="CA180" s="293"/>
      <c r="CB180" s="293"/>
      <c r="CC180" s="293"/>
      <c r="CD180" s="293"/>
      <c r="CE180" s="293"/>
      <c r="CF180" s="293"/>
      <c r="CG180" s="293"/>
      <c r="CH180" s="293"/>
      <c r="CI180" s="293"/>
      <c r="CJ180" s="293"/>
      <c r="CK180" s="293"/>
      <c r="CL180" s="293"/>
      <c r="CM180" s="293"/>
      <c r="CN180" s="293"/>
      <c r="CO180" s="293"/>
      <c r="CP180" s="293"/>
      <c r="CQ180" s="293"/>
      <c r="CR180" s="293"/>
      <c r="CS180" s="293"/>
      <c r="CT180" s="293"/>
      <c r="CU180" s="293"/>
      <c r="CV180" s="293"/>
      <c r="CW180" s="293"/>
      <c r="CX180" s="293"/>
      <c r="CY180" s="293"/>
      <c r="CZ180" s="293"/>
      <c r="DA180" s="293"/>
      <c r="DB180" s="293"/>
      <c r="DC180" s="293"/>
      <c r="DD180" s="293"/>
      <c r="DE180" s="293"/>
      <c r="DF180" s="293"/>
      <c r="DG180" s="293"/>
      <c r="DH180" s="293"/>
      <c r="DI180" s="293"/>
      <c r="DJ180" s="293"/>
      <c r="DK180" s="293"/>
      <c r="DL180" s="293"/>
      <c r="DM180" s="293"/>
      <c r="DN180" s="293"/>
      <c r="DO180" s="293"/>
      <c r="DP180" s="293"/>
      <c r="DQ180" s="293"/>
      <c r="DR180" s="293"/>
      <c r="DS180" s="293"/>
      <c r="DT180" s="293"/>
      <c r="DU180" s="293"/>
      <c r="DV180" s="293"/>
      <c r="DW180" s="293"/>
      <c r="DX180" s="293"/>
      <c r="DY180" s="293"/>
      <c r="DZ180" s="293"/>
      <c r="EA180" s="293"/>
      <c r="EB180" s="293"/>
      <c r="EC180" s="293"/>
      <c r="ED180" s="293"/>
      <c r="EE180" s="293"/>
      <c r="EF180" s="293"/>
      <c r="EG180" s="293"/>
      <c r="EH180" s="293"/>
      <c r="EI180" s="293"/>
      <c r="EJ180" s="293"/>
      <c r="EK180" s="293"/>
      <c r="EL180" s="293"/>
      <c r="EM180" s="293"/>
      <c r="EN180" s="293"/>
      <c r="EO180" s="293"/>
      <c r="EP180" s="293"/>
      <c r="EQ180" s="293"/>
      <c r="ER180" s="293"/>
      <c r="ES180" s="293"/>
      <c r="ET180" s="293"/>
      <c r="EU180" s="293"/>
      <c r="EV180" s="293"/>
      <c r="EW180" s="293"/>
      <c r="EX180" s="293"/>
    </row>
    <row r="181" spans="2:154" x14ac:dyDescent="0.2">
      <c r="B181" s="293"/>
      <c r="C181" s="293"/>
      <c r="D181" s="293"/>
      <c r="E181" s="293"/>
      <c r="F181" s="293"/>
      <c r="G181" s="293"/>
      <c r="H181" s="293"/>
      <c r="I181" s="293"/>
      <c r="J181" s="293"/>
      <c r="K181" s="293"/>
      <c r="L181" s="293"/>
      <c r="M181" s="293"/>
      <c r="N181" s="293"/>
      <c r="O181" s="293"/>
      <c r="P181" s="293"/>
      <c r="Q181" s="293"/>
      <c r="R181" s="293"/>
      <c r="S181" s="293"/>
      <c r="T181" s="293"/>
      <c r="U181" s="293"/>
      <c r="V181" s="293"/>
      <c r="W181" s="293"/>
      <c r="X181" s="293"/>
      <c r="Y181" s="293"/>
      <c r="Z181" s="293"/>
      <c r="AA181" s="293"/>
      <c r="AB181" s="293"/>
      <c r="AC181" s="293"/>
      <c r="AD181" s="293"/>
      <c r="AE181" s="293"/>
      <c r="AF181" s="293"/>
      <c r="AG181" s="293"/>
      <c r="AH181" s="293"/>
      <c r="AI181" s="293"/>
      <c r="AJ181" s="293"/>
      <c r="AK181" s="293"/>
      <c r="AL181" s="293"/>
      <c r="AM181" s="293"/>
      <c r="AN181" s="293"/>
      <c r="AO181" s="293"/>
      <c r="AP181" s="293"/>
      <c r="AQ181" s="293"/>
      <c r="AR181" s="293"/>
      <c r="AS181" s="293"/>
      <c r="AT181" s="293"/>
      <c r="AU181" s="293"/>
      <c r="AV181" s="293"/>
      <c r="AW181" s="293"/>
      <c r="AX181" s="293"/>
      <c r="AY181" s="293"/>
      <c r="AZ181" s="293"/>
      <c r="BA181" s="293"/>
      <c r="BB181" s="293"/>
      <c r="BC181" s="293"/>
      <c r="BD181" s="293"/>
      <c r="BE181" s="293"/>
      <c r="BF181" s="293"/>
      <c r="BG181" s="293"/>
      <c r="BH181" s="293"/>
      <c r="BI181" s="293"/>
      <c r="BJ181" s="293"/>
      <c r="BK181" s="293"/>
      <c r="BL181" s="293"/>
      <c r="BM181" s="293"/>
      <c r="BN181" s="293"/>
      <c r="BO181" s="293"/>
      <c r="BP181" s="293"/>
      <c r="BQ181" s="293"/>
      <c r="BR181" s="293"/>
      <c r="BS181" s="293"/>
      <c r="BT181" s="293"/>
      <c r="BU181" s="293"/>
      <c r="BV181" s="293"/>
      <c r="BW181" s="293"/>
      <c r="BX181" s="293"/>
      <c r="BY181" s="293"/>
      <c r="BZ181" s="293"/>
      <c r="CA181" s="293"/>
      <c r="CB181" s="293"/>
      <c r="CC181" s="293"/>
      <c r="CD181" s="293"/>
      <c r="CE181" s="293"/>
      <c r="CF181" s="293"/>
      <c r="CG181" s="293"/>
      <c r="CH181" s="293"/>
      <c r="CI181" s="293"/>
      <c r="CJ181" s="293"/>
      <c r="CK181" s="293"/>
      <c r="CL181" s="293"/>
      <c r="CM181" s="293"/>
      <c r="CN181" s="293"/>
      <c r="CO181" s="293"/>
      <c r="CP181" s="293"/>
      <c r="CQ181" s="293"/>
      <c r="CR181" s="293"/>
      <c r="CS181" s="293"/>
      <c r="CT181" s="293"/>
      <c r="CU181" s="293"/>
      <c r="CV181" s="293"/>
      <c r="CW181" s="293"/>
      <c r="CX181" s="293"/>
      <c r="CY181" s="293"/>
      <c r="CZ181" s="293"/>
      <c r="DA181" s="293"/>
      <c r="DB181" s="293"/>
      <c r="DC181" s="293"/>
      <c r="DD181" s="293"/>
      <c r="DE181" s="293"/>
      <c r="DF181" s="293"/>
      <c r="DG181" s="293"/>
      <c r="DH181" s="293"/>
      <c r="DI181" s="293"/>
      <c r="DJ181" s="293"/>
      <c r="DK181" s="293"/>
      <c r="DL181" s="293"/>
      <c r="DM181" s="293"/>
      <c r="DN181" s="293"/>
      <c r="DO181" s="293"/>
      <c r="DP181" s="293"/>
      <c r="DQ181" s="293"/>
      <c r="DR181" s="293"/>
      <c r="DS181" s="293"/>
      <c r="DT181" s="293"/>
      <c r="DU181" s="293"/>
      <c r="DV181" s="293"/>
      <c r="DW181" s="293"/>
      <c r="DX181" s="293"/>
      <c r="DY181" s="293"/>
      <c r="DZ181" s="293"/>
      <c r="EA181" s="293"/>
      <c r="EB181" s="293"/>
      <c r="EC181" s="293"/>
      <c r="ED181" s="293"/>
      <c r="EE181" s="293"/>
      <c r="EF181" s="293"/>
      <c r="EG181" s="293"/>
      <c r="EH181" s="293"/>
      <c r="EI181" s="293"/>
      <c r="EJ181" s="293"/>
      <c r="EK181" s="293"/>
      <c r="EL181" s="293"/>
      <c r="EM181" s="293"/>
      <c r="EN181" s="293"/>
      <c r="EO181" s="293"/>
      <c r="EP181" s="293"/>
      <c r="EQ181" s="293"/>
      <c r="ER181" s="293"/>
      <c r="ES181" s="293"/>
      <c r="ET181" s="293"/>
      <c r="EU181" s="293"/>
      <c r="EV181" s="293"/>
      <c r="EW181" s="293"/>
      <c r="EX181" s="293"/>
    </row>
    <row r="182" spans="2:154" x14ac:dyDescent="0.2">
      <c r="B182" s="293"/>
      <c r="C182" s="293"/>
      <c r="D182" s="293"/>
      <c r="E182" s="293"/>
      <c r="F182" s="293"/>
      <c r="G182" s="293"/>
      <c r="H182" s="293"/>
      <c r="I182" s="293"/>
      <c r="J182" s="293"/>
      <c r="K182" s="293"/>
      <c r="L182" s="293"/>
      <c r="M182" s="293"/>
      <c r="N182" s="293"/>
      <c r="O182" s="293"/>
      <c r="P182" s="293"/>
      <c r="Q182" s="293"/>
      <c r="R182" s="293"/>
      <c r="S182" s="293"/>
      <c r="T182" s="293"/>
      <c r="U182" s="293"/>
      <c r="V182" s="293"/>
      <c r="W182" s="293"/>
      <c r="X182" s="293"/>
      <c r="Y182" s="293"/>
      <c r="Z182" s="293"/>
      <c r="AA182" s="293"/>
      <c r="AB182" s="293"/>
      <c r="AC182" s="293"/>
      <c r="AD182" s="293"/>
      <c r="AE182" s="293"/>
      <c r="AF182" s="293"/>
      <c r="AG182" s="293"/>
      <c r="AH182" s="293"/>
      <c r="AI182" s="293"/>
      <c r="AJ182" s="293"/>
      <c r="AK182" s="293"/>
      <c r="AL182" s="293"/>
      <c r="AM182" s="293"/>
      <c r="AN182" s="293"/>
      <c r="AO182" s="293"/>
      <c r="AP182" s="293"/>
      <c r="AQ182" s="293"/>
      <c r="AR182" s="293"/>
      <c r="AS182" s="293"/>
      <c r="AT182" s="293"/>
      <c r="AU182" s="293"/>
      <c r="AV182" s="293"/>
      <c r="AW182" s="293"/>
      <c r="AX182" s="293"/>
      <c r="AY182" s="293"/>
      <c r="AZ182" s="293"/>
      <c r="BA182" s="293"/>
      <c r="BB182" s="293"/>
      <c r="BC182" s="293"/>
      <c r="BD182" s="293"/>
      <c r="BE182" s="293"/>
      <c r="BF182" s="293"/>
      <c r="BG182" s="293"/>
      <c r="BH182" s="293"/>
      <c r="BI182" s="293"/>
      <c r="BJ182" s="293"/>
      <c r="BK182" s="293"/>
      <c r="BL182" s="293"/>
      <c r="BM182" s="293"/>
      <c r="BN182" s="293"/>
      <c r="BO182" s="293"/>
      <c r="BP182" s="293"/>
      <c r="BQ182" s="293"/>
      <c r="BR182" s="293"/>
      <c r="BS182" s="293"/>
      <c r="BT182" s="293"/>
      <c r="BU182" s="293"/>
      <c r="BV182" s="293"/>
      <c r="BW182" s="293"/>
      <c r="BX182" s="293"/>
      <c r="BY182" s="293"/>
      <c r="BZ182" s="293"/>
      <c r="CA182" s="293"/>
      <c r="CB182" s="293"/>
      <c r="CC182" s="293"/>
      <c r="CD182" s="293"/>
      <c r="CE182" s="293"/>
      <c r="CF182" s="293"/>
      <c r="CG182" s="293"/>
      <c r="CH182" s="293"/>
      <c r="CI182" s="293"/>
      <c r="CJ182" s="293"/>
      <c r="CK182" s="293"/>
      <c r="CL182" s="293"/>
      <c r="CM182" s="293"/>
      <c r="CN182" s="293"/>
      <c r="CO182" s="293"/>
      <c r="CP182" s="293"/>
      <c r="CQ182" s="293"/>
      <c r="CR182" s="293"/>
      <c r="CS182" s="293"/>
      <c r="CT182" s="293"/>
      <c r="CU182" s="293"/>
      <c r="CV182" s="293"/>
      <c r="CW182" s="293"/>
      <c r="CX182" s="293"/>
      <c r="CY182" s="293"/>
      <c r="CZ182" s="293"/>
      <c r="DA182" s="293"/>
      <c r="DB182" s="293"/>
      <c r="DC182" s="293"/>
      <c r="DD182" s="293"/>
      <c r="DE182" s="293"/>
      <c r="DF182" s="293"/>
      <c r="DG182" s="293"/>
      <c r="DH182" s="293"/>
      <c r="DI182" s="293"/>
      <c r="DJ182" s="293"/>
      <c r="DK182" s="293"/>
      <c r="DL182" s="293"/>
      <c r="DM182" s="293"/>
      <c r="DN182" s="293"/>
      <c r="DO182" s="293"/>
      <c r="DP182" s="293"/>
      <c r="DQ182" s="293"/>
      <c r="DR182" s="293"/>
      <c r="DS182" s="293"/>
      <c r="DT182" s="293"/>
      <c r="DU182" s="293"/>
      <c r="DV182" s="293"/>
      <c r="DW182" s="293"/>
      <c r="DX182" s="293"/>
      <c r="DY182" s="293"/>
      <c r="DZ182" s="293"/>
      <c r="EA182" s="293"/>
      <c r="EB182" s="293"/>
      <c r="EC182" s="293"/>
      <c r="ED182" s="293"/>
      <c r="EE182" s="293"/>
      <c r="EF182" s="293"/>
      <c r="EG182" s="293"/>
      <c r="EH182" s="293"/>
      <c r="EI182" s="293"/>
      <c r="EJ182" s="293"/>
      <c r="EK182" s="293"/>
      <c r="EL182" s="293"/>
      <c r="EM182" s="293"/>
      <c r="EN182" s="293"/>
      <c r="EO182" s="293"/>
      <c r="EP182" s="293"/>
      <c r="EQ182" s="293"/>
      <c r="ER182" s="293"/>
      <c r="ES182" s="293"/>
      <c r="ET182" s="293"/>
      <c r="EU182" s="293"/>
      <c r="EV182" s="293"/>
      <c r="EW182" s="293"/>
      <c r="EX182" s="293"/>
    </row>
    <row r="183" spans="2:154" x14ac:dyDescent="0.2">
      <c r="B183" s="293"/>
      <c r="C183" s="293"/>
      <c r="D183" s="293"/>
      <c r="E183" s="293"/>
      <c r="F183" s="293"/>
      <c r="G183" s="293"/>
      <c r="H183" s="293"/>
      <c r="I183" s="293"/>
      <c r="J183" s="293"/>
      <c r="K183" s="293"/>
      <c r="L183" s="293"/>
      <c r="M183" s="293"/>
      <c r="N183" s="293"/>
      <c r="O183" s="293"/>
      <c r="P183" s="293"/>
      <c r="Q183" s="293"/>
      <c r="R183" s="293"/>
      <c r="S183" s="293"/>
      <c r="T183" s="293"/>
      <c r="U183" s="293"/>
      <c r="V183" s="293"/>
      <c r="W183" s="293"/>
      <c r="X183" s="293"/>
      <c r="Y183" s="293"/>
      <c r="Z183" s="293"/>
      <c r="AA183" s="293"/>
      <c r="AB183" s="293"/>
      <c r="AC183" s="293"/>
      <c r="AD183" s="293"/>
      <c r="AE183" s="293"/>
      <c r="AF183" s="293"/>
      <c r="AG183" s="293"/>
      <c r="AH183" s="293"/>
      <c r="AI183" s="293"/>
      <c r="AJ183" s="293"/>
      <c r="AK183" s="293"/>
      <c r="AL183" s="293"/>
      <c r="AM183" s="293"/>
      <c r="AN183" s="293"/>
      <c r="AO183" s="293"/>
      <c r="AP183" s="293"/>
      <c r="AQ183" s="293"/>
      <c r="AR183" s="293"/>
      <c r="AS183" s="293"/>
      <c r="AT183" s="293"/>
      <c r="AU183" s="293"/>
      <c r="AV183" s="293"/>
      <c r="AW183" s="293"/>
      <c r="AX183" s="293"/>
      <c r="AY183" s="293"/>
      <c r="AZ183" s="293"/>
      <c r="BA183" s="293"/>
      <c r="BB183" s="293"/>
      <c r="BC183" s="293"/>
      <c r="BD183" s="293"/>
      <c r="BE183" s="293"/>
      <c r="BF183" s="293"/>
      <c r="BG183" s="293"/>
      <c r="BH183" s="293"/>
      <c r="BI183" s="293"/>
      <c r="BJ183" s="293"/>
      <c r="BK183" s="293"/>
      <c r="BL183" s="293"/>
      <c r="BM183" s="293"/>
      <c r="BN183" s="293"/>
      <c r="BO183" s="293"/>
      <c r="BP183" s="293"/>
      <c r="BQ183" s="293"/>
      <c r="BR183" s="293"/>
      <c r="BS183" s="293"/>
      <c r="BT183" s="293"/>
      <c r="BU183" s="293"/>
      <c r="BV183" s="293"/>
      <c r="BW183" s="293"/>
      <c r="BX183" s="293"/>
      <c r="BY183" s="293"/>
      <c r="BZ183" s="293"/>
      <c r="CA183" s="293"/>
      <c r="CB183" s="293"/>
      <c r="CC183" s="293"/>
      <c r="CD183" s="293"/>
      <c r="CE183" s="293"/>
      <c r="CF183" s="293"/>
      <c r="CG183" s="293"/>
      <c r="CH183" s="293"/>
      <c r="CI183" s="293"/>
      <c r="CJ183" s="293"/>
      <c r="CK183" s="293"/>
      <c r="CL183" s="293"/>
      <c r="CM183" s="293"/>
      <c r="CN183" s="293"/>
      <c r="CO183" s="293"/>
      <c r="CP183" s="293"/>
      <c r="CQ183" s="293"/>
      <c r="CR183" s="293"/>
      <c r="CS183" s="293"/>
      <c r="CT183" s="293"/>
      <c r="CU183" s="293"/>
      <c r="CV183" s="293"/>
      <c r="CW183" s="293"/>
      <c r="CX183" s="293"/>
      <c r="CY183" s="293"/>
      <c r="CZ183" s="293"/>
      <c r="DA183" s="293"/>
      <c r="DB183" s="293"/>
      <c r="DC183" s="293"/>
      <c r="DD183" s="293"/>
      <c r="DE183" s="293"/>
      <c r="DF183" s="293"/>
      <c r="DG183" s="293"/>
      <c r="DH183" s="293"/>
      <c r="DI183" s="293"/>
      <c r="DJ183" s="293"/>
      <c r="DK183" s="293"/>
      <c r="DL183" s="293"/>
      <c r="DM183" s="293"/>
      <c r="DN183" s="293"/>
      <c r="DO183" s="293"/>
      <c r="DP183" s="293"/>
      <c r="DQ183" s="293"/>
      <c r="DR183" s="293"/>
      <c r="DS183" s="293"/>
      <c r="DT183" s="293"/>
      <c r="DU183" s="293"/>
      <c r="DV183" s="293"/>
      <c r="DW183" s="293"/>
      <c r="DX183" s="293"/>
      <c r="DY183" s="293"/>
      <c r="DZ183" s="293"/>
      <c r="EA183" s="293"/>
      <c r="EB183" s="293"/>
      <c r="EC183" s="293"/>
      <c r="ED183" s="293"/>
      <c r="EE183" s="293"/>
      <c r="EF183" s="293"/>
      <c r="EG183" s="293"/>
      <c r="EH183" s="293"/>
      <c r="EI183" s="293"/>
      <c r="EJ183" s="293"/>
      <c r="EK183" s="293"/>
      <c r="EL183" s="293"/>
      <c r="EM183" s="293"/>
      <c r="EN183" s="293"/>
      <c r="EO183" s="293"/>
      <c r="EP183" s="293"/>
      <c r="EQ183" s="293"/>
      <c r="ER183" s="293"/>
      <c r="ES183" s="293"/>
      <c r="ET183" s="293"/>
      <c r="EU183" s="293"/>
      <c r="EV183" s="293"/>
      <c r="EW183" s="293"/>
      <c r="EX183" s="293"/>
    </row>
    <row r="184" spans="2:154" x14ac:dyDescent="0.2">
      <c r="B184" s="293"/>
      <c r="C184" s="293"/>
      <c r="D184" s="293"/>
      <c r="E184" s="293"/>
      <c r="F184" s="293"/>
      <c r="G184" s="293"/>
      <c r="H184" s="293"/>
      <c r="I184" s="293"/>
      <c r="J184" s="293"/>
      <c r="K184" s="293"/>
      <c r="L184" s="293"/>
      <c r="M184" s="293"/>
      <c r="N184" s="293"/>
      <c r="O184" s="293"/>
      <c r="P184" s="293"/>
      <c r="Q184" s="293"/>
      <c r="R184" s="293"/>
      <c r="S184" s="293"/>
      <c r="T184" s="293"/>
      <c r="U184" s="293"/>
      <c r="V184" s="293"/>
      <c r="W184" s="293"/>
      <c r="X184" s="293"/>
      <c r="Y184" s="293"/>
      <c r="Z184" s="293"/>
      <c r="AA184" s="293"/>
      <c r="AB184" s="293"/>
      <c r="AC184" s="293"/>
      <c r="AD184" s="293"/>
      <c r="AE184" s="293"/>
      <c r="AF184" s="293"/>
      <c r="AG184" s="293"/>
      <c r="AH184" s="293"/>
      <c r="AI184" s="293"/>
      <c r="AJ184" s="293"/>
      <c r="AK184" s="293"/>
      <c r="AL184" s="293"/>
      <c r="AM184" s="293"/>
      <c r="AN184" s="293"/>
      <c r="AO184" s="293"/>
      <c r="AP184" s="293"/>
      <c r="AQ184" s="293"/>
      <c r="AR184" s="293"/>
      <c r="AS184" s="293"/>
      <c r="AT184" s="293"/>
      <c r="AU184" s="293"/>
      <c r="AV184" s="293"/>
      <c r="AW184" s="293"/>
      <c r="AX184" s="293"/>
      <c r="AY184" s="293"/>
      <c r="AZ184" s="293"/>
      <c r="BA184" s="293"/>
      <c r="BB184" s="293"/>
      <c r="BC184" s="293"/>
      <c r="BD184" s="293"/>
      <c r="BE184" s="293"/>
      <c r="BF184" s="293"/>
      <c r="BG184" s="293"/>
      <c r="BH184" s="293"/>
      <c r="BI184" s="293"/>
      <c r="BJ184" s="293"/>
      <c r="BK184" s="293"/>
      <c r="BL184" s="293"/>
      <c r="BM184" s="293"/>
      <c r="BN184" s="293"/>
      <c r="BO184" s="293"/>
      <c r="BP184" s="293"/>
      <c r="BQ184" s="293"/>
      <c r="BR184" s="293"/>
      <c r="BS184" s="293"/>
      <c r="BT184" s="293"/>
      <c r="BU184" s="293"/>
      <c r="BV184" s="293"/>
      <c r="BW184" s="293"/>
      <c r="BX184" s="293"/>
      <c r="BY184" s="293"/>
      <c r="BZ184" s="293"/>
      <c r="CA184" s="293"/>
      <c r="CB184" s="293"/>
      <c r="CC184" s="293"/>
      <c r="CD184" s="293"/>
      <c r="CE184" s="293"/>
      <c r="CF184" s="293"/>
      <c r="CG184" s="293"/>
      <c r="CH184" s="293"/>
      <c r="CI184" s="293"/>
      <c r="CJ184" s="293"/>
      <c r="CK184" s="293"/>
      <c r="CL184" s="293"/>
      <c r="CM184" s="293"/>
      <c r="CN184" s="293"/>
      <c r="CO184" s="293"/>
      <c r="CP184" s="293"/>
      <c r="CQ184" s="293"/>
      <c r="CR184" s="293"/>
      <c r="CS184" s="293"/>
      <c r="CT184" s="293"/>
      <c r="CU184" s="293"/>
      <c r="CV184" s="293"/>
      <c r="CW184" s="293"/>
      <c r="CX184" s="293"/>
      <c r="CY184" s="293"/>
      <c r="CZ184" s="293"/>
      <c r="DA184" s="293"/>
      <c r="DB184" s="293"/>
      <c r="DC184" s="293"/>
      <c r="DD184" s="293"/>
      <c r="DE184" s="293"/>
      <c r="DF184" s="293"/>
      <c r="DG184" s="293"/>
      <c r="DH184" s="293"/>
      <c r="DI184" s="293"/>
      <c r="DJ184" s="293"/>
      <c r="DK184" s="293"/>
      <c r="DL184" s="293"/>
      <c r="DM184" s="293"/>
      <c r="DN184" s="293"/>
      <c r="DO184" s="293"/>
      <c r="DP184" s="293"/>
      <c r="DQ184" s="293"/>
      <c r="DR184" s="293"/>
      <c r="DS184" s="293"/>
      <c r="DT184" s="293"/>
      <c r="DU184" s="293"/>
      <c r="DV184" s="293"/>
      <c r="DW184" s="293"/>
      <c r="DX184" s="293"/>
      <c r="DY184" s="293"/>
      <c r="DZ184" s="293"/>
      <c r="EA184" s="293"/>
      <c r="EB184" s="293"/>
      <c r="EC184" s="293"/>
      <c r="ED184" s="293"/>
      <c r="EE184" s="293"/>
      <c r="EF184" s="293"/>
      <c r="EG184" s="293"/>
      <c r="EH184" s="293"/>
      <c r="EI184" s="293"/>
      <c r="EJ184" s="293"/>
      <c r="EK184" s="293"/>
      <c r="EL184" s="293"/>
      <c r="EM184" s="293"/>
      <c r="EN184" s="293"/>
      <c r="EO184" s="293"/>
      <c r="EP184" s="293"/>
      <c r="EQ184" s="293"/>
      <c r="ER184" s="293"/>
      <c r="ES184" s="293"/>
      <c r="ET184" s="293"/>
      <c r="EU184" s="293"/>
      <c r="EV184" s="293"/>
      <c r="EW184" s="293"/>
      <c r="EX184" s="293"/>
    </row>
    <row r="185" spans="2:154" x14ac:dyDescent="0.2">
      <c r="B185" s="293"/>
      <c r="C185" s="293"/>
      <c r="D185" s="293"/>
      <c r="E185" s="293"/>
      <c r="F185" s="293"/>
      <c r="G185" s="293"/>
      <c r="H185" s="293"/>
      <c r="I185" s="293"/>
      <c r="J185" s="293"/>
      <c r="K185" s="293"/>
      <c r="L185" s="293"/>
      <c r="M185" s="293"/>
      <c r="N185" s="293"/>
      <c r="O185" s="293"/>
      <c r="P185" s="293"/>
      <c r="Q185" s="293"/>
      <c r="R185" s="293"/>
      <c r="S185" s="293"/>
      <c r="T185" s="293"/>
      <c r="U185" s="293"/>
      <c r="V185" s="293"/>
      <c r="W185" s="293"/>
      <c r="X185" s="293"/>
      <c r="Y185" s="293"/>
      <c r="Z185" s="293"/>
      <c r="AA185" s="293"/>
      <c r="AB185" s="293"/>
      <c r="AC185" s="293"/>
      <c r="AD185" s="293"/>
      <c r="AE185" s="293"/>
      <c r="AF185" s="293"/>
      <c r="AG185" s="293"/>
      <c r="AH185" s="293"/>
      <c r="AI185" s="293"/>
      <c r="AJ185" s="293"/>
      <c r="AK185" s="293"/>
      <c r="AL185" s="293"/>
      <c r="AM185" s="293"/>
      <c r="AN185" s="293"/>
      <c r="AO185" s="293"/>
      <c r="AP185" s="293"/>
      <c r="AQ185" s="293"/>
      <c r="AR185" s="293"/>
      <c r="AS185" s="293"/>
      <c r="AT185" s="293"/>
      <c r="AU185" s="293"/>
      <c r="AV185" s="293"/>
      <c r="AW185" s="293"/>
      <c r="AX185" s="293"/>
      <c r="AY185" s="293"/>
      <c r="AZ185" s="293"/>
      <c r="BA185" s="293"/>
      <c r="BB185" s="293"/>
      <c r="BC185" s="293"/>
      <c r="BD185" s="293"/>
      <c r="BE185" s="293"/>
      <c r="BF185" s="293"/>
      <c r="BG185" s="293"/>
      <c r="BH185" s="293"/>
      <c r="BI185" s="293"/>
      <c r="BJ185" s="293"/>
      <c r="BK185" s="293"/>
      <c r="BL185" s="293"/>
      <c r="BM185" s="293"/>
      <c r="BN185" s="293"/>
      <c r="BO185" s="293"/>
      <c r="BP185" s="293"/>
      <c r="BQ185" s="293"/>
      <c r="BR185" s="293"/>
      <c r="BS185" s="293"/>
      <c r="BT185" s="293"/>
      <c r="BU185" s="293"/>
      <c r="BV185" s="293"/>
      <c r="BW185" s="293"/>
      <c r="BX185" s="293"/>
      <c r="BY185" s="293"/>
      <c r="BZ185" s="293"/>
      <c r="CA185" s="293"/>
      <c r="CB185" s="293"/>
      <c r="CC185" s="293"/>
      <c r="CD185" s="293"/>
      <c r="CE185" s="293"/>
      <c r="CF185" s="293"/>
      <c r="CG185" s="293"/>
      <c r="CH185" s="293"/>
      <c r="CI185" s="293"/>
      <c r="CJ185" s="293"/>
      <c r="CK185" s="293"/>
      <c r="CL185" s="293"/>
      <c r="CM185" s="293"/>
      <c r="CN185" s="293"/>
      <c r="CO185" s="293"/>
      <c r="CP185" s="293"/>
      <c r="CQ185" s="293"/>
      <c r="CR185" s="293"/>
      <c r="CS185" s="293"/>
      <c r="CT185" s="293"/>
      <c r="CU185" s="293"/>
      <c r="CV185" s="293"/>
      <c r="CW185" s="293"/>
      <c r="CX185" s="293"/>
      <c r="CY185" s="293"/>
      <c r="CZ185" s="293"/>
      <c r="DA185" s="293"/>
      <c r="DB185" s="293"/>
      <c r="DC185" s="293"/>
      <c r="DD185" s="293"/>
      <c r="DE185" s="293"/>
      <c r="DF185" s="293"/>
      <c r="DG185" s="293"/>
      <c r="DH185" s="293"/>
      <c r="DI185" s="293"/>
      <c r="DJ185" s="293"/>
      <c r="DK185" s="293"/>
      <c r="DL185" s="293"/>
      <c r="DM185" s="293"/>
      <c r="DN185" s="293"/>
      <c r="DO185" s="293"/>
      <c r="DP185" s="293"/>
      <c r="DQ185" s="293"/>
      <c r="DR185" s="293"/>
      <c r="DS185" s="293"/>
      <c r="DT185" s="293"/>
      <c r="DU185" s="293"/>
      <c r="DV185" s="293"/>
      <c r="DW185" s="293"/>
      <c r="DX185" s="293"/>
      <c r="DY185" s="293"/>
      <c r="DZ185" s="293"/>
      <c r="EA185" s="293"/>
      <c r="EB185" s="293"/>
      <c r="EC185" s="293"/>
      <c r="ED185" s="293"/>
      <c r="EE185" s="293"/>
      <c r="EF185" s="293"/>
      <c r="EG185" s="293"/>
      <c r="EH185" s="293"/>
      <c r="EI185" s="293"/>
      <c r="EJ185" s="293"/>
      <c r="EK185" s="293"/>
      <c r="EL185" s="293"/>
      <c r="EM185" s="293"/>
      <c r="EN185" s="293"/>
      <c r="EO185" s="293"/>
      <c r="EP185" s="293"/>
      <c r="EQ185" s="293"/>
      <c r="ER185" s="293"/>
      <c r="ES185" s="293"/>
      <c r="ET185" s="293"/>
      <c r="EU185" s="293"/>
      <c r="EV185" s="293"/>
      <c r="EW185" s="293"/>
      <c r="EX185" s="293"/>
    </row>
    <row r="186" spans="2:154" x14ac:dyDescent="0.2">
      <c r="B186" s="293"/>
      <c r="C186" s="293"/>
      <c r="D186" s="293"/>
      <c r="E186" s="293"/>
      <c r="F186" s="293"/>
      <c r="G186" s="293"/>
      <c r="H186" s="293"/>
      <c r="I186" s="293"/>
      <c r="J186" s="293"/>
      <c r="K186" s="293"/>
      <c r="L186" s="293"/>
      <c r="M186" s="293"/>
      <c r="N186" s="293"/>
      <c r="O186" s="293"/>
      <c r="P186" s="293"/>
      <c r="Q186" s="293"/>
      <c r="R186" s="293"/>
      <c r="S186" s="293"/>
      <c r="T186" s="293"/>
      <c r="U186" s="293"/>
      <c r="V186" s="293"/>
      <c r="W186" s="293"/>
      <c r="X186" s="293"/>
      <c r="Y186" s="293"/>
      <c r="Z186" s="293"/>
      <c r="AA186" s="293"/>
      <c r="AB186" s="293"/>
      <c r="AC186" s="293"/>
      <c r="AD186" s="293"/>
      <c r="AE186" s="293"/>
      <c r="AF186" s="293"/>
      <c r="AG186" s="293"/>
      <c r="AH186" s="293"/>
      <c r="AI186" s="293"/>
      <c r="AJ186" s="293"/>
      <c r="AK186" s="293"/>
      <c r="AL186" s="293"/>
      <c r="AM186" s="293"/>
      <c r="AN186" s="293"/>
      <c r="AO186" s="293"/>
      <c r="AP186" s="293"/>
      <c r="AQ186" s="293"/>
      <c r="AR186" s="293"/>
      <c r="AS186" s="293"/>
      <c r="AT186" s="293"/>
      <c r="AU186" s="293"/>
      <c r="AV186" s="293"/>
      <c r="AW186" s="293"/>
      <c r="AX186" s="293"/>
      <c r="AY186" s="293"/>
      <c r="AZ186" s="293"/>
      <c r="BA186" s="293"/>
      <c r="BB186" s="293"/>
      <c r="BC186" s="293"/>
      <c r="BD186" s="293"/>
      <c r="BE186" s="293"/>
      <c r="BF186" s="293"/>
      <c r="BG186" s="293"/>
      <c r="BH186" s="293"/>
      <c r="BI186" s="293"/>
      <c r="BJ186" s="293"/>
      <c r="BK186" s="293"/>
      <c r="BL186" s="293"/>
      <c r="BM186" s="293"/>
      <c r="BN186" s="293"/>
      <c r="BO186" s="293"/>
      <c r="BP186" s="293"/>
      <c r="BQ186" s="293"/>
      <c r="BR186" s="293"/>
      <c r="BS186" s="293"/>
      <c r="BT186" s="293"/>
      <c r="BU186" s="293"/>
      <c r="BV186" s="293"/>
      <c r="BW186" s="293"/>
      <c r="BX186" s="293"/>
      <c r="BY186" s="293"/>
      <c r="BZ186" s="293"/>
      <c r="CA186" s="293"/>
      <c r="CB186" s="293"/>
      <c r="CC186" s="293"/>
      <c r="CD186" s="293"/>
      <c r="CE186" s="293"/>
      <c r="CF186" s="293"/>
      <c r="CG186" s="293"/>
      <c r="CH186" s="293"/>
      <c r="CI186" s="293"/>
      <c r="CJ186" s="293"/>
      <c r="CK186" s="293"/>
      <c r="CL186" s="293"/>
      <c r="CM186" s="293"/>
      <c r="CN186" s="293"/>
      <c r="CO186" s="293"/>
      <c r="CP186" s="293"/>
      <c r="CQ186" s="293"/>
      <c r="CR186" s="293"/>
      <c r="CS186" s="293"/>
      <c r="CT186" s="293"/>
      <c r="CU186" s="293"/>
      <c r="CV186" s="293"/>
      <c r="CW186" s="293"/>
      <c r="CX186" s="293"/>
      <c r="CY186" s="293"/>
      <c r="CZ186" s="293"/>
      <c r="DA186" s="293"/>
      <c r="DB186" s="293"/>
      <c r="DC186" s="293"/>
      <c r="DD186" s="293"/>
      <c r="DE186" s="293"/>
      <c r="DF186" s="293"/>
      <c r="DG186" s="293"/>
      <c r="DH186" s="293"/>
      <c r="DI186" s="293"/>
      <c r="DJ186" s="293"/>
      <c r="DK186" s="293"/>
      <c r="DL186" s="293"/>
      <c r="DM186" s="293"/>
      <c r="DN186" s="293"/>
      <c r="DO186" s="293"/>
      <c r="DP186" s="293"/>
      <c r="DQ186" s="293"/>
      <c r="DR186" s="293"/>
      <c r="DS186" s="293"/>
      <c r="DT186" s="293"/>
      <c r="DU186" s="293"/>
      <c r="DV186" s="293"/>
      <c r="DW186" s="293"/>
      <c r="DX186" s="293"/>
      <c r="DY186" s="293"/>
      <c r="DZ186" s="293"/>
      <c r="EA186" s="293"/>
      <c r="EB186" s="293"/>
      <c r="EC186" s="293"/>
      <c r="ED186" s="293"/>
      <c r="EE186" s="293"/>
      <c r="EF186" s="293"/>
      <c r="EG186" s="293"/>
      <c r="EH186" s="293"/>
      <c r="EI186" s="293"/>
      <c r="EJ186" s="293"/>
      <c r="EK186" s="293"/>
      <c r="EL186" s="293"/>
      <c r="EM186" s="293"/>
      <c r="EN186" s="293"/>
      <c r="EO186" s="293"/>
      <c r="EP186" s="293"/>
      <c r="EQ186" s="293"/>
      <c r="ER186" s="293"/>
      <c r="ES186" s="293"/>
      <c r="ET186" s="293"/>
      <c r="EU186" s="293"/>
      <c r="EV186" s="293"/>
      <c r="EW186" s="293"/>
      <c r="EX186" s="293"/>
    </row>
    <row r="187" spans="2:154" x14ac:dyDescent="0.2">
      <c r="B187" s="293"/>
      <c r="C187" s="293"/>
      <c r="D187" s="293"/>
      <c r="E187" s="293"/>
      <c r="F187" s="293"/>
      <c r="G187" s="293"/>
      <c r="H187" s="293"/>
      <c r="I187" s="293"/>
      <c r="J187" s="293"/>
      <c r="K187" s="293"/>
      <c r="L187" s="293"/>
      <c r="M187" s="293"/>
      <c r="N187" s="293"/>
      <c r="O187" s="293"/>
      <c r="P187" s="293"/>
      <c r="Q187" s="293"/>
      <c r="R187" s="293"/>
      <c r="S187" s="293"/>
      <c r="T187" s="293"/>
      <c r="U187" s="293"/>
      <c r="V187" s="293"/>
      <c r="W187" s="293"/>
      <c r="X187" s="293"/>
      <c r="Y187" s="293"/>
      <c r="Z187" s="293"/>
      <c r="AA187" s="293"/>
      <c r="AB187" s="293"/>
      <c r="AC187" s="293"/>
      <c r="AD187" s="293"/>
      <c r="AE187" s="293"/>
      <c r="AF187" s="293"/>
      <c r="AG187" s="293"/>
      <c r="AH187" s="293"/>
      <c r="AI187" s="293"/>
      <c r="AJ187" s="293"/>
      <c r="AK187" s="293"/>
      <c r="AL187" s="293"/>
      <c r="AM187" s="293"/>
      <c r="AN187" s="293"/>
      <c r="AO187" s="293"/>
      <c r="AP187" s="293"/>
      <c r="AQ187" s="293"/>
      <c r="AR187" s="293"/>
      <c r="AS187" s="293"/>
      <c r="AT187" s="293"/>
      <c r="AU187" s="293"/>
      <c r="AV187" s="293"/>
      <c r="AW187" s="293"/>
      <c r="AX187" s="293"/>
      <c r="AY187" s="293"/>
      <c r="AZ187" s="293"/>
      <c r="BA187" s="293"/>
      <c r="BB187" s="293"/>
      <c r="BC187" s="293"/>
      <c r="BD187" s="293"/>
      <c r="BE187" s="293"/>
      <c r="BF187" s="293"/>
      <c r="BG187" s="293"/>
      <c r="BH187" s="293"/>
      <c r="BI187" s="293"/>
      <c r="BJ187" s="293"/>
      <c r="BK187" s="293"/>
      <c r="BL187" s="293"/>
      <c r="BM187" s="293"/>
      <c r="BN187" s="293"/>
      <c r="BO187" s="293"/>
      <c r="BP187" s="293"/>
      <c r="BQ187" s="293"/>
      <c r="BR187" s="293"/>
      <c r="BS187" s="293"/>
      <c r="BT187" s="293"/>
      <c r="BU187" s="293"/>
      <c r="BV187" s="293"/>
      <c r="BW187" s="293"/>
      <c r="BX187" s="293"/>
      <c r="BY187" s="293"/>
      <c r="BZ187" s="293"/>
      <c r="CA187" s="293"/>
      <c r="CB187" s="293"/>
      <c r="CC187" s="293"/>
      <c r="CD187" s="293"/>
      <c r="CE187" s="293"/>
      <c r="CF187" s="293"/>
      <c r="CG187" s="293"/>
      <c r="CH187" s="293"/>
      <c r="CI187" s="293"/>
      <c r="CJ187" s="293"/>
      <c r="CK187" s="293"/>
      <c r="CL187" s="293"/>
      <c r="CM187" s="293"/>
      <c r="CN187" s="293"/>
      <c r="CO187" s="293"/>
      <c r="CP187" s="293"/>
      <c r="CQ187" s="293"/>
      <c r="CR187" s="293"/>
      <c r="CS187" s="293"/>
      <c r="CT187" s="293"/>
      <c r="CU187" s="293"/>
      <c r="CV187" s="293"/>
      <c r="CW187" s="293"/>
      <c r="CX187" s="293"/>
      <c r="CY187" s="293"/>
      <c r="CZ187" s="293"/>
      <c r="DA187" s="293"/>
      <c r="DB187" s="293"/>
      <c r="DC187" s="293"/>
      <c r="DD187" s="293"/>
      <c r="DE187" s="293"/>
      <c r="DF187" s="293"/>
      <c r="DG187" s="293"/>
      <c r="DH187" s="293"/>
      <c r="DI187" s="293"/>
      <c r="DJ187" s="293"/>
      <c r="DK187" s="293"/>
      <c r="DL187" s="293"/>
      <c r="DM187" s="293"/>
      <c r="DN187" s="293"/>
      <c r="DO187" s="293"/>
      <c r="DP187" s="293"/>
      <c r="DQ187" s="293"/>
      <c r="DR187" s="293"/>
      <c r="DS187" s="293"/>
      <c r="DT187" s="293"/>
      <c r="DU187" s="293"/>
      <c r="DV187" s="293"/>
      <c r="DW187" s="293"/>
      <c r="DX187" s="293"/>
      <c r="DY187" s="293"/>
      <c r="DZ187" s="293"/>
      <c r="EA187" s="293"/>
      <c r="EB187" s="293"/>
      <c r="EC187" s="293"/>
      <c r="ED187" s="293"/>
      <c r="EE187" s="293"/>
      <c r="EF187" s="293"/>
      <c r="EG187" s="293"/>
      <c r="EH187" s="293"/>
      <c r="EI187" s="293"/>
      <c r="EJ187" s="293"/>
      <c r="EK187" s="293"/>
      <c r="EL187" s="293"/>
      <c r="EM187" s="293"/>
      <c r="EN187" s="293"/>
      <c r="EO187" s="293"/>
      <c r="EP187" s="293"/>
      <c r="EQ187" s="293"/>
      <c r="ER187" s="293"/>
      <c r="ES187" s="293"/>
      <c r="ET187" s="293"/>
      <c r="EU187" s="293"/>
      <c r="EV187" s="293"/>
      <c r="EW187" s="293"/>
      <c r="EX187" s="293"/>
    </row>
    <row r="188" spans="2:154" x14ac:dyDescent="0.2">
      <c r="B188" s="293"/>
      <c r="C188" s="293"/>
      <c r="D188" s="293"/>
      <c r="E188" s="293"/>
      <c r="F188" s="293"/>
      <c r="G188" s="293"/>
      <c r="H188" s="293"/>
      <c r="I188" s="293"/>
      <c r="J188" s="293"/>
      <c r="K188" s="293"/>
      <c r="L188" s="293"/>
      <c r="M188" s="293"/>
      <c r="N188" s="293"/>
      <c r="O188" s="293"/>
      <c r="P188" s="293"/>
      <c r="Q188" s="293"/>
      <c r="R188" s="293"/>
      <c r="S188" s="293"/>
      <c r="T188" s="293"/>
      <c r="U188" s="293"/>
      <c r="V188" s="293"/>
      <c r="W188" s="293"/>
      <c r="X188" s="293"/>
      <c r="Y188" s="293"/>
      <c r="Z188" s="293"/>
      <c r="AA188" s="293"/>
      <c r="AB188" s="293"/>
      <c r="AC188" s="293"/>
      <c r="AD188" s="293"/>
      <c r="AE188" s="293"/>
      <c r="AF188" s="293"/>
      <c r="AG188" s="293"/>
      <c r="AH188" s="293"/>
      <c r="AI188" s="293"/>
      <c r="AJ188" s="293"/>
      <c r="AK188" s="293"/>
      <c r="AL188" s="293"/>
      <c r="AM188" s="293"/>
      <c r="AN188" s="293"/>
      <c r="AO188" s="293"/>
      <c r="AP188" s="293"/>
      <c r="AQ188" s="293"/>
      <c r="AR188" s="293"/>
      <c r="AS188" s="293"/>
      <c r="AT188" s="293"/>
      <c r="AU188" s="293"/>
      <c r="AV188" s="293"/>
      <c r="AW188" s="293"/>
      <c r="AX188" s="293"/>
      <c r="AY188" s="293"/>
      <c r="AZ188" s="293"/>
      <c r="BA188" s="293"/>
      <c r="BB188" s="293"/>
      <c r="BC188" s="293"/>
      <c r="BD188" s="293"/>
      <c r="BE188" s="293"/>
      <c r="BF188" s="293"/>
      <c r="BG188" s="293"/>
      <c r="BH188" s="293"/>
      <c r="BI188" s="293"/>
      <c r="BJ188" s="293"/>
      <c r="BK188" s="293"/>
      <c r="BL188" s="293"/>
      <c r="BM188" s="293"/>
      <c r="BN188" s="293"/>
      <c r="BO188" s="293"/>
      <c r="BP188" s="293"/>
      <c r="BQ188" s="293"/>
      <c r="BR188" s="293"/>
      <c r="BS188" s="293"/>
      <c r="BT188" s="293"/>
      <c r="BU188" s="293"/>
      <c r="BV188" s="293"/>
      <c r="BW188" s="293"/>
      <c r="BX188" s="293"/>
      <c r="BY188" s="293"/>
      <c r="BZ188" s="293"/>
      <c r="CA188" s="293"/>
      <c r="CB188" s="293"/>
      <c r="CC188" s="293"/>
      <c r="CD188" s="293"/>
      <c r="CE188" s="293"/>
      <c r="CF188" s="293"/>
      <c r="CG188" s="293"/>
      <c r="CH188" s="293"/>
      <c r="CI188" s="293"/>
      <c r="CJ188" s="293"/>
      <c r="CK188" s="293"/>
      <c r="CL188" s="293"/>
      <c r="CM188" s="293"/>
      <c r="CN188" s="293"/>
      <c r="CO188" s="293"/>
      <c r="CP188" s="293"/>
      <c r="CQ188" s="293"/>
      <c r="CR188" s="293"/>
      <c r="CS188" s="293"/>
      <c r="CT188" s="293"/>
      <c r="CU188" s="293"/>
      <c r="CV188" s="293"/>
      <c r="CW188" s="293"/>
      <c r="CX188" s="293"/>
      <c r="CY188" s="293"/>
      <c r="CZ188" s="293"/>
      <c r="DA188" s="293"/>
      <c r="DB188" s="293"/>
      <c r="DC188" s="293"/>
      <c r="DD188" s="293"/>
      <c r="DE188" s="293"/>
      <c r="DF188" s="293"/>
      <c r="DG188" s="293"/>
      <c r="DH188" s="293"/>
      <c r="DI188" s="293"/>
      <c r="DJ188" s="293"/>
      <c r="DK188" s="293"/>
      <c r="DL188" s="293"/>
      <c r="DM188" s="293"/>
      <c r="DN188" s="293"/>
      <c r="DO188" s="293"/>
      <c r="DP188" s="293"/>
      <c r="DQ188" s="293"/>
      <c r="DR188" s="293"/>
      <c r="DS188" s="293"/>
      <c r="DT188" s="293"/>
      <c r="DU188" s="293"/>
      <c r="DV188" s="293"/>
      <c r="DW188" s="293"/>
      <c r="DX188" s="293"/>
      <c r="DY188" s="293"/>
      <c r="DZ188" s="293"/>
      <c r="EA188" s="293"/>
      <c r="EB188" s="293"/>
      <c r="EC188" s="293"/>
      <c r="ED188" s="293"/>
      <c r="EE188" s="293"/>
      <c r="EF188" s="293"/>
      <c r="EG188" s="293"/>
      <c r="EH188" s="293"/>
      <c r="EI188" s="293"/>
      <c r="EJ188" s="293"/>
      <c r="EK188" s="293"/>
      <c r="EL188" s="293"/>
      <c r="EM188" s="293"/>
      <c r="EN188" s="293"/>
      <c r="EO188" s="293"/>
      <c r="EP188" s="293"/>
      <c r="EQ188" s="293"/>
      <c r="ER188" s="293"/>
      <c r="ES188" s="293"/>
      <c r="ET188" s="293"/>
      <c r="EU188" s="293"/>
      <c r="EV188" s="293"/>
      <c r="EW188" s="293"/>
      <c r="EX188" s="293"/>
    </row>
    <row r="189" spans="2:154" x14ac:dyDescent="0.2">
      <c r="B189" s="293"/>
      <c r="C189" s="293"/>
      <c r="D189" s="293"/>
      <c r="E189" s="293"/>
      <c r="F189" s="293"/>
      <c r="G189" s="293"/>
      <c r="H189" s="293"/>
      <c r="I189" s="293"/>
      <c r="J189" s="293"/>
      <c r="K189" s="293"/>
      <c r="L189" s="293"/>
      <c r="M189" s="293"/>
      <c r="N189" s="293"/>
      <c r="O189" s="293"/>
      <c r="P189" s="293"/>
      <c r="Q189" s="293"/>
      <c r="R189" s="293"/>
      <c r="S189" s="293"/>
      <c r="T189" s="293"/>
      <c r="U189" s="293"/>
      <c r="V189" s="293"/>
      <c r="W189" s="293"/>
      <c r="X189" s="293"/>
      <c r="Y189" s="293"/>
      <c r="Z189" s="293"/>
      <c r="AA189" s="293"/>
      <c r="AB189" s="293"/>
      <c r="AC189" s="293"/>
      <c r="AD189" s="293"/>
      <c r="AE189" s="293"/>
      <c r="AF189" s="293"/>
      <c r="AG189" s="293"/>
      <c r="AH189" s="293"/>
      <c r="AI189" s="293"/>
      <c r="AJ189" s="293"/>
      <c r="AK189" s="293"/>
      <c r="AL189" s="293"/>
      <c r="AM189" s="293"/>
      <c r="AN189" s="293"/>
      <c r="AO189" s="293"/>
      <c r="AP189" s="293"/>
      <c r="AQ189" s="293"/>
      <c r="AR189" s="293"/>
      <c r="AS189" s="293"/>
      <c r="AT189" s="293"/>
      <c r="AU189" s="293"/>
      <c r="AV189" s="293"/>
      <c r="AW189" s="293"/>
      <c r="AX189" s="293"/>
      <c r="AY189" s="293"/>
      <c r="AZ189" s="293"/>
      <c r="BA189" s="293"/>
      <c r="BB189" s="293"/>
      <c r="BC189" s="293"/>
      <c r="BD189" s="293"/>
      <c r="BE189" s="293"/>
      <c r="BF189" s="293"/>
      <c r="BG189" s="293"/>
      <c r="BH189" s="293"/>
      <c r="BI189" s="293"/>
      <c r="BJ189" s="293"/>
      <c r="BK189" s="293"/>
      <c r="BL189" s="293"/>
      <c r="BM189" s="293"/>
      <c r="BN189" s="293"/>
      <c r="BO189" s="293"/>
      <c r="BP189" s="293"/>
      <c r="BQ189" s="293"/>
      <c r="BR189" s="293"/>
      <c r="BS189" s="293"/>
      <c r="BT189" s="293"/>
      <c r="BU189" s="293"/>
      <c r="BV189" s="293"/>
      <c r="BW189" s="293"/>
      <c r="BX189" s="293"/>
      <c r="BY189" s="293"/>
      <c r="BZ189" s="293"/>
      <c r="CA189" s="293"/>
      <c r="CB189" s="293"/>
      <c r="CC189" s="293"/>
      <c r="CD189" s="293"/>
      <c r="CE189" s="293"/>
      <c r="CF189" s="293"/>
      <c r="CG189" s="293"/>
      <c r="CH189" s="293"/>
      <c r="CI189" s="293"/>
      <c r="CJ189" s="293"/>
      <c r="CK189" s="293"/>
      <c r="CL189" s="293"/>
      <c r="CM189" s="293"/>
      <c r="CN189" s="293"/>
      <c r="CO189" s="293"/>
      <c r="CP189" s="293"/>
      <c r="CQ189" s="293"/>
      <c r="CR189" s="293"/>
      <c r="CS189" s="293"/>
      <c r="CT189" s="293"/>
      <c r="CU189" s="293"/>
      <c r="CV189" s="293"/>
      <c r="CW189" s="293"/>
      <c r="CX189" s="293"/>
      <c r="CY189" s="293"/>
      <c r="CZ189" s="293"/>
      <c r="DA189" s="293"/>
      <c r="DB189" s="293"/>
      <c r="DC189" s="293"/>
      <c r="DD189" s="293"/>
      <c r="DE189" s="293"/>
      <c r="DF189" s="293"/>
      <c r="DG189" s="293"/>
      <c r="DH189" s="293"/>
      <c r="DI189" s="293"/>
      <c r="DJ189" s="293"/>
      <c r="DK189" s="293"/>
      <c r="DL189" s="293"/>
      <c r="DM189" s="293"/>
      <c r="DN189" s="293"/>
      <c r="DO189" s="293"/>
      <c r="DP189" s="293"/>
      <c r="DQ189" s="293"/>
      <c r="DR189" s="293"/>
      <c r="DS189" s="293"/>
      <c r="DT189" s="293"/>
      <c r="DU189" s="293"/>
      <c r="DV189" s="293"/>
      <c r="DW189" s="293"/>
      <c r="DX189" s="293"/>
      <c r="DY189" s="293"/>
      <c r="DZ189" s="293"/>
      <c r="EA189" s="293"/>
      <c r="EB189" s="293"/>
      <c r="EC189" s="293"/>
      <c r="ED189" s="293"/>
      <c r="EE189" s="293"/>
      <c r="EF189" s="293"/>
      <c r="EG189" s="293"/>
      <c r="EH189" s="293"/>
      <c r="EI189" s="293"/>
      <c r="EJ189" s="293"/>
      <c r="EK189" s="293"/>
      <c r="EL189" s="293"/>
      <c r="EM189" s="293"/>
      <c r="EN189" s="293"/>
      <c r="EO189" s="293"/>
      <c r="EP189" s="293"/>
      <c r="EQ189" s="293"/>
      <c r="ER189" s="293"/>
      <c r="ES189" s="293"/>
      <c r="ET189" s="293"/>
      <c r="EU189" s="293"/>
      <c r="EV189" s="293"/>
      <c r="EW189" s="293"/>
      <c r="EX189" s="293"/>
    </row>
    <row r="190" spans="2:154" x14ac:dyDescent="0.2">
      <c r="B190" s="293"/>
      <c r="C190" s="293"/>
      <c r="D190" s="293"/>
      <c r="E190" s="293"/>
      <c r="F190" s="293"/>
      <c r="G190" s="293"/>
      <c r="H190" s="293"/>
      <c r="I190" s="293"/>
      <c r="J190" s="293"/>
      <c r="K190" s="293"/>
      <c r="L190" s="293"/>
      <c r="M190" s="293"/>
      <c r="N190" s="293"/>
      <c r="O190" s="293"/>
      <c r="P190" s="293"/>
      <c r="Q190" s="293"/>
      <c r="R190" s="293"/>
      <c r="S190" s="293"/>
      <c r="T190" s="293"/>
      <c r="U190" s="293"/>
      <c r="V190" s="293"/>
      <c r="W190" s="293"/>
      <c r="X190" s="293"/>
      <c r="Y190" s="293"/>
      <c r="Z190" s="293"/>
      <c r="AA190" s="293"/>
      <c r="AB190" s="293"/>
      <c r="AC190" s="293"/>
      <c r="AD190" s="293"/>
      <c r="AE190" s="293"/>
      <c r="AF190" s="293"/>
      <c r="AG190" s="293"/>
      <c r="AH190" s="293"/>
      <c r="AI190" s="293"/>
      <c r="AJ190" s="293"/>
      <c r="AK190" s="293"/>
      <c r="AL190" s="293"/>
      <c r="AM190" s="293"/>
      <c r="AN190" s="293"/>
      <c r="AO190" s="293"/>
      <c r="AP190" s="293"/>
      <c r="AQ190" s="293"/>
      <c r="AR190" s="293"/>
      <c r="AS190" s="293"/>
      <c r="AT190" s="293"/>
      <c r="AU190" s="293"/>
      <c r="AV190" s="293"/>
      <c r="AW190" s="293"/>
      <c r="AX190" s="293"/>
      <c r="AY190" s="293"/>
      <c r="AZ190" s="293"/>
      <c r="BA190" s="293"/>
      <c r="BB190" s="293"/>
      <c r="BC190" s="293"/>
      <c r="BD190" s="293"/>
      <c r="BE190" s="293"/>
      <c r="BF190" s="293"/>
      <c r="BG190" s="293"/>
      <c r="BH190" s="293"/>
      <c r="BI190" s="293"/>
      <c r="BJ190" s="293"/>
      <c r="BK190" s="293"/>
      <c r="BL190" s="293"/>
      <c r="BM190" s="293"/>
      <c r="BN190" s="293"/>
      <c r="BO190" s="293"/>
      <c r="BP190" s="293"/>
      <c r="BQ190" s="293"/>
      <c r="BR190" s="293"/>
      <c r="BS190" s="293"/>
      <c r="BT190" s="293"/>
      <c r="BU190" s="293"/>
      <c r="BV190" s="293"/>
      <c r="BW190" s="293"/>
      <c r="BX190" s="293"/>
      <c r="BY190" s="293"/>
      <c r="BZ190" s="293"/>
      <c r="CA190" s="293"/>
      <c r="CB190" s="293"/>
      <c r="CC190" s="293"/>
      <c r="CD190" s="293"/>
      <c r="CE190" s="293"/>
      <c r="CF190" s="293"/>
      <c r="CG190" s="293"/>
      <c r="CH190" s="293"/>
      <c r="CI190" s="293"/>
      <c r="CJ190" s="293"/>
      <c r="CK190" s="293"/>
      <c r="CL190" s="293"/>
      <c r="CM190" s="293"/>
      <c r="CN190" s="293"/>
      <c r="CO190" s="293"/>
      <c r="CP190" s="293"/>
      <c r="CQ190" s="293"/>
      <c r="CR190" s="293"/>
      <c r="CS190" s="293"/>
      <c r="CT190" s="293"/>
      <c r="CU190" s="293"/>
      <c r="CV190" s="293"/>
      <c r="CW190" s="293"/>
      <c r="CX190" s="293"/>
      <c r="CY190" s="293"/>
      <c r="CZ190" s="293"/>
      <c r="DA190" s="293"/>
      <c r="DB190" s="293"/>
      <c r="DC190" s="293"/>
      <c r="DD190" s="293"/>
      <c r="DE190" s="293"/>
      <c r="DF190" s="293"/>
      <c r="DG190" s="293"/>
      <c r="DH190" s="293"/>
      <c r="DI190" s="293"/>
      <c r="DJ190" s="293"/>
      <c r="DK190" s="293"/>
      <c r="DL190" s="293"/>
      <c r="DM190" s="293"/>
      <c r="DN190" s="293"/>
      <c r="DO190" s="293"/>
      <c r="DP190" s="293"/>
      <c r="DQ190" s="293"/>
      <c r="DR190" s="293"/>
      <c r="DS190" s="293"/>
      <c r="DT190" s="293"/>
      <c r="DU190" s="293"/>
      <c r="DV190" s="293"/>
      <c r="DW190" s="293"/>
      <c r="DX190" s="293"/>
      <c r="DY190" s="293"/>
      <c r="DZ190" s="293"/>
      <c r="EA190" s="293"/>
      <c r="EB190" s="293"/>
      <c r="EC190" s="293"/>
      <c r="ED190" s="293"/>
      <c r="EE190" s="293"/>
      <c r="EF190" s="293"/>
      <c r="EG190" s="293"/>
      <c r="EH190" s="293"/>
      <c r="EI190" s="293"/>
      <c r="EJ190" s="293"/>
      <c r="EK190" s="293"/>
      <c r="EL190" s="293"/>
      <c r="EM190" s="293"/>
      <c r="EN190" s="293"/>
      <c r="EO190" s="293"/>
      <c r="EP190" s="293"/>
      <c r="EQ190" s="293"/>
      <c r="ER190" s="293"/>
      <c r="ES190" s="293"/>
      <c r="ET190" s="293"/>
      <c r="EU190" s="293"/>
      <c r="EV190" s="293"/>
      <c r="EW190" s="293"/>
      <c r="EX190" s="293"/>
    </row>
    <row r="191" spans="2:154" x14ac:dyDescent="0.2">
      <c r="B191" s="293"/>
      <c r="C191" s="293"/>
      <c r="D191" s="293"/>
      <c r="E191" s="293"/>
      <c r="F191" s="293"/>
      <c r="G191" s="293"/>
      <c r="H191" s="293"/>
      <c r="I191" s="293"/>
      <c r="J191" s="293"/>
      <c r="K191" s="293"/>
      <c r="L191" s="293"/>
      <c r="M191" s="293"/>
      <c r="N191" s="293"/>
      <c r="O191" s="293"/>
      <c r="P191" s="293"/>
      <c r="Q191" s="293"/>
      <c r="R191" s="293"/>
      <c r="S191" s="293"/>
      <c r="T191" s="293"/>
      <c r="U191" s="293"/>
      <c r="V191" s="293"/>
      <c r="W191" s="293"/>
      <c r="X191" s="293"/>
      <c r="Y191" s="293"/>
      <c r="Z191" s="293"/>
      <c r="AA191" s="293"/>
      <c r="AB191" s="293"/>
      <c r="AC191" s="293"/>
      <c r="AD191" s="293"/>
      <c r="AE191" s="293"/>
      <c r="AF191" s="293"/>
      <c r="AG191" s="293"/>
      <c r="AH191" s="293"/>
      <c r="AI191" s="293"/>
      <c r="AJ191" s="293"/>
      <c r="AK191" s="293"/>
      <c r="AL191" s="293"/>
      <c r="AM191" s="293"/>
      <c r="AN191" s="293"/>
      <c r="AO191" s="293"/>
      <c r="AP191" s="293"/>
      <c r="AQ191" s="293"/>
      <c r="AR191" s="293"/>
      <c r="AS191" s="293"/>
      <c r="AT191" s="293"/>
      <c r="AU191" s="293"/>
      <c r="AV191" s="293"/>
      <c r="AW191" s="293"/>
      <c r="AX191" s="293"/>
      <c r="AY191" s="293"/>
      <c r="AZ191" s="293"/>
      <c r="BA191" s="293"/>
      <c r="BB191" s="293"/>
      <c r="BC191" s="293"/>
      <c r="BD191" s="293"/>
      <c r="BE191" s="293"/>
      <c r="BF191" s="293"/>
      <c r="BG191" s="293"/>
      <c r="BH191" s="293"/>
      <c r="BI191" s="293"/>
      <c r="BJ191" s="293"/>
      <c r="BK191" s="293"/>
      <c r="BL191" s="293"/>
      <c r="BM191" s="293"/>
      <c r="BN191" s="293"/>
      <c r="BO191" s="293"/>
      <c r="BP191" s="293"/>
      <c r="BQ191" s="293"/>
      <c r="BR191" s="293"/>
      <c r="BS191" s="293"/>
      <c r="BT191" s="293"/>
      <c r="BU191" s="293"/>
      <c r="BV191" s="293"/>
      <c r="BW191" s="293"/>
      <c r="BX191" s="293"/>
      <c r="BY191" s="293"/>
      <c r="BZ191" s="293"/>
      <c r="CA191" s="293"/>
      <c r="CB191" s="293"/>
      <c r="CC191" s="293"/>
      <c r="CD191" s="293"/>
      <c r="CE191" s="293"/>
      <c r="CF191" s="293"/>
      <c r="CG191" s="293"/>
      <c r="CH191" s="293"/>
      <c r="CI191" s="293"/>
      <c r="CJ191" s="293"/>
      <c r="CK191" s="293"/>
      <c r="CL191" s="293"/>
      <c r="CM191" s="293"/>
      <c r="CN191" s="293"/>
      <c r="CO191" s="293"/>
      <c r="CP191" s="293"/>
      <c r="CQ191" s="293"/>
      <c r="CR191" s="293"/>
      <c r="CS191" s="293"/>
      <c r="CT191" s="293"/>
      <c r="CU191" s="293"/>
      <c r="CV191" s="293"/>
      <c r="CW191" s="293"/>
      <c r="CX191" s="293"/>
      <c r="CY191" s="293"/>
      <c r="CZ191" s="293"/>
      <c r="DA191" s="293"/>
      <c r="DB191" s="293"/>
      <c r="DC191" s="293"/>
      <c r="DD191" s="293"/>
      <c r="DE191" s="293"/>
      <c r="DF191" s="293"/>
      <c r="DG191" s="293"/>
      <c r="DH191" s="293"/>
      <c r="DI191" s="293"/>
      <c r="DJ191" s="293"/>
      <c r="DK191" s="293"/>
      <c r="DL191" s="293"/>
      <c r="DM191" s="293"/>
      <c r="DN191" s="293"/>
      <c r="DO191" s="293"/>
      <c r="DP191" s="293"/>
      <c r="DQ191" s="293"/>
      <c r="DR191" s="293"/>
      <c r="DS191" s="293"/>
      <c r="DT191" s="293"/>
      <c r="DU191" s="293"/>
      <c r="DV191" s="293"/>
      <c r="DW191" s="293"/>
      <c r="DX191" s="293"/>
      <c r="DY191" s="293"/>
      <c r="DZ191" s="293"/>
      <c r="EA191" s="293"/>
      <c r="EB191" s="293"/>
      <c r="EC191" s="293"/>
      <c r="ED191" s="293"/>
      <c r="EE191" s="293"/>
      <c r="EF191" s="293"/>
      <c r="EG191" s="293"/>
      <c r="EH191" s="293"/>
      <c r="EI191" s="293"/>
      <c r="EJ191" s="293"/>
      <c r="EK191" s="293"/>
      <c r="EL191" s="293"/>
      <c r="EM191" s="293"/>
      <c r="EN191" s="293"/>
      <c r="EO191" s="293"/>
      <c r="EP191" s="293"/>
      <c r="EQ191" s="293"/>
      <c r="ER191" s="293"/>
      <c r="ES191" s="293"/>
      <c r="ET191" s="293"/>
      <c r="EU191" s="293"/>
      <c r="EV191" s="293"/>
      <c r="EW191" s="293"/>
      <c r="EX191" s="293"/>
    </row>
    <row r="192" spans="2:154" x14ac:dyDescent="0.2">
      <c r="B192" s="293"/>
      <c r="C192" s="293"/>
      <c r="D192" s="293"/>
      <c r="E192" s="293"/>
      <c r="F192" s="293"/>
      <c r="G192" s="293"/>
      <c r="H192" s="293"/>
      <c r="I192" s="293"/>
      <c r="J192" s="293"/>
      <c r="K192" s="293"/>
      <c r="L192" s="293"/>
      <c r="M192" s="293"/>
      <c r="N192" s="293"/>
      <c r="O192" s="293"/>
      <c r="P192" s="293"/>
      <c r="Q192" s="293"/>
      <c r="R192" s="293"/>
      <c r="S192" s="293"/>
      <c r="T192" s="293"/>
      <c r="U192" s="293"/>
      <c r="V192" s="293"/>
      <c r="W192" s="293"/>
      <c r="X192" s="293"/>
      <c r="Y192" s="293"/>
      <c r="Z192" s="293"/>
      <c r="AA192" s="293"/>
      <c r="AB192" s="293"/>
      <c r="AC192" s="293"/>
      <c r="AD192" s="293"/>
      <c r="AE192" s="293"/>
      <c r="AF192" s="293"/>
      <c r="AG192" s="293"/>
      <c r="AH192" s="293"/>
      <c r="AI192" s="293"/>
      <c r="AJ192" s="293"/>
      <c r="AK192" s="293"/>
      <c r="AL192" s="293"/>
      <c r="AM192" s="293"/>
      <c r="AN192" s="293"/>
      <c r="AO192" s="293"/>
      <c r="AP192" s="293"/>
      <c r="AQ192" s="293"/>
      <c r="AR192" s="293"/>
      <c r="AS192" s="293"/>
      <c r="AT192" s="293"/>
      <c r="AU192" s="293"/>
      <c r="AV192" s="293"/>
      <c r="AW192" s="293"/>
      <c r="AX192" s="293"/>
      <c r="AY192" s="293"/>
      <c r="AZ192" s="293"/>
      <c r="BA192" s="293"/>
      <c r="BB192" s="293"/>
      <c r="BC192" s="293"/>
      <c r="BD192" s="293"/>
      <c r="BE192" s="293"/>
      <c r="BF192" s="293"/>
      <c r="BG192" s="293"/>
      <c r="BH192" s="293"/>
      <c r="BI192" s="293"/>
      <c r="BJ192" s="293"/>
      <c r="BK192" s="293"/>
      <c r="BL192" s="293"/>
      <c r="BM192" s="293"/>
      <c r="BN192" s="293"/>
      <c r="BO192" s="293"/>
      <c r="BP192" s="293"/>
      <c r="BQ192" s="293"/>
      <c r="BR192" s="293"/>
      <c r="BS192" s="293"/>
      <c r="BT192" s="293"/>
      <c r="BU192" s="293"/>
      <c r="BV192" s="293"/>
      <c r="BW192" s="293"/>
      <c r="BX192" s="293"/>
      <c r="BY192" s="293"/>
      <c r="BZ192" s="293"/>
      <c r="CA192" s="293"/>
      <c r="CB192" s="293"/>
      <c r="CC192" s="293"/>
      <c r="CD192" s="293"/>
      <c r="CE192" s="293"/>
      <c r="CF192" s="293"/>
      <c r="CG192" s="293"/>
      <c r="CH192" s="293"/>
      <c r="CI192" s="293"/>
      <c r="CJ192" s="293"/>
      <c r="CK192" s="293"/>
      <c r="CL192" s="293"/>
      <c r="CM192" s="293"/>
      <c r="CN192" s="293"/>
      <c r="CO192" s="293"/>
      <c r="CP192" s="293"/>
      <c r="CQ192" s="293"/>
      <c r="CR192" s="293"/>
      <c r="CS192" s="293"/>
      <c r="CT192" s="293"/>
      <c r="CU192" s="293"/>
      <c r="CV192" s="293"/>
      <c r="CW192" s="293"/>
      <c r="CX192" s="293"/>
      <c r="CY192" s="293"/>
      <c r="CZ192" s="293"/>
      <c r="DA192" s="293"/>
      <c r="DB192" s="293"/>
      <c r="DC192" s="293"/>
      <c r="DD192" s="293"/>
      <c r="DE192" s="293"/>
      <c r="DF192" s="293"/>
      <c r="DG192" s="293"/>
      <c r="DH192" s="293"/>
      <c r="DI192" s="293"/>
      <c r="DJ192" s="293"/>
      <c r="DK192" s="293"/>
      <c r="DL192" s="293"/>
      <c r="DM192" s="293"/>
      <c r="DN192" s="293"/>
      <c r="DO192" s="293"/>
      <c r="DP192" s="293"/>
      <c r="DQ192" s="293"/>
      <c r="DR192" s="293"/>
      <c r="DS192" s="293"/>
      <c r="DT192" s="293"/>
      <c r="DU192" s="293"/>
      <c r="DV192" s="293"/>
      <c r="DW192" s="293"/>
      <c r="DX192" s="293"/>
      <c r="DY192" s="293"/>
      <c r="DZ192" s="293"/>
      <c r="EA192" s="293"/>
      <c r="EB192" s="293"/>
      <c r="EC192" s="293"/>
      <c r="ED192" s="293"/>
      <c r="EE192" s="293"/>
      <c r="EF192" s="293"/>
      <c r="EG192" s="293"/>
      <c r="EH192" s="293"/>
      <c r="EI192" s="293"/>
      <c r="EJ192" s="293"/>
      <c r="EK192" s="293"/>
      <c r="EL192" s="293"/>
      <c r="EM192" s="293"/>
      <c r="EN192" s="293"/>
      <c r="EO192" s="293"/>
      <c r="EP192" s="293"/>
      <c r="EQ192" s="293"/>
      <c r="ER192" s="293"/>
      <c r="ES192" s="293"/>
      <c r="ET192" s="293"/>
      <c r="EU192" s="293"/>
      <c r="EV192" s="293"/>
      <c r="EW192" s="293"/>
      <c r="EX192" s="293"/>
    </row>
    <row r="193" spans="2:154" x14ac:dyDescent="0.2">
      <c r="B193" s="293"/>
      <c r="C193" s="293"/>
      <c r="D193" s="293"/>
      <c r="E193" s="293"/>
      <c r="F193" s="293"/>
      <c r="G193" s="293"/>
      <c r="H193" s="293"/>
      <c r="I193" s="293"/>
      <c r="J193" s="293"/>
      <c r="K193" s="293"/>
      <c r="L193" s="293"/>
      <c r="M193" s="293"/>
      <c r="N193" s="293"/>
      <c r="O193" s="293"/>
      <c r="P193" s="293"/>
      <c r="Q193" s="293"/>
      <c r="R193" s="293"/>
      <c r="S193" s="293"/>
      <c r="T193" s="293"/>
      <c r="U193" s="293"/>
      <c r="V193" s="293"/>
      <c r="W193" s="293"/>
      <c r="X193" s="293"/>
      <c r="Y193" s="293"/>
      <c r="Z193" s="293"/>
      <c r="AA193" s="293"/>
      <c r="AB193" s="293"/>
      <c r="AC193" s="293"/>
      <c r="AD193" s="293"/>
      <c r="AE193" s="293"/>
      <c r="AF193" s="293"/>
      <c r="AG193" s="293"/>
      <c r="AH193" s="293"/>
      <c r="AI193" s="293"/>
      <c r="AJ193" s="293"/>
      <c r="AK193" s="293"/>
      <c r="AL193" s="293"/>
      <c r="AM193" s="293"/>
      <c r="AN193" s="293"/>
      <c r="AO193" s="293"/>
      <c r="AP193" s="293"/>
      <c r="AQ193" s="293"/>
      <c r="AR193" s="293"/>
      <c r="AS193" s="293"/>
      <c r="AT193" s="293"/>
      <c r="AU193" s="293"/>
      <c r="AV193" s="293"/>
      <c r="AW193" s="293"/>
      <c r="AX193" s="293"/>
      <c r="AY193" s="293"/>
      <c r="AZ193" s="293"/>
      <c r="BA193" s="293"/>
      <c r="BB193" s="293"/>
      <c r="BC193" s="293"/>
      <c r="BD193" s="293"/>
      <c r="BE193" s="293"/>
      <c r="BF193" s="293"/>
      <c r="BG193" s="293"/>
      <c r="BH193" s="293"/>
      <c r="BI193" s="293"/>
      <c r="BJ193" s="293"/>
      <c r="BK193" s="293"/>
      <c r="BL193" s="293"/>
      <c r="BM193" s="293"/>
      <c r="BN193" s="293"/>
      <c r="BO193" s="293"/>
      <c r="BP193" s="293"/>
      <c r="BQ193" s="293"/>
      <c r="BR193" s="293"/>
      <c r="BS193" s="293"/>
      <c r="BT193" s="293"/>
      <c r="BU193" s="293"/>
      <c r="BV193" s="293"/>
      <c r="BW193" s="293"/>
      <c r="BX193" s="293"/>
      <c r="BY193" s="293"/>
      <c r="BZ193" s="293"/>
      <c r="CA193" s="293"/>
      <c r="CB193" s="293"/>
      <c r="CC193" s="293"/>
      <c r="CD193" s="293"/>
      <c r="CE193" s="293"/>
      <c r="CF193" s="293"/>
      <c r="CG193" s="293"/>
      <c r="CH193" s="293"/>
      <c r="CI193" s="293"/>
      <c r="CJ193" s="293"/>
      <c r="CK193" s="293"/>
      <c r="CL193" s="293"/>
      <c r="CM193" s="293"/>
      <c r="CN193" s="293"/>
      <c r="CO193" s="293"/>
      <c r="CP193" s="293"/>
      <c r="CQ193" s="293"/>
      <c r="CR193" s="293"/>
      <c r="CS193" s="293"/>
      <c r="CT193" s="293"/>
      <c r="CU193" s="293"/>
      <c r="CV193" s="293"/>
      <c r="CW193" s="293"/>
      <c r="CX193" s="293"/>
      <c r="CY193" s="293"/>
      <c r="CZ193" s="293"/>
      <c r="DA193" s="293"/>
      <c r="DB193" s="293"/>
      <c r="DC193" s="293"/>
      <c r="DD193" s="293"/>
      <c r="DE193" s="293"/>
      <c r="DF193" s="293"/>
      <c r="DG193" s="293"/>
      <c r="DH193" s="293"/>
      <c r="DI193" s="293"/>
      <c r="DJ193" s="293"/>
      <c r="DK193" s="293"/>
      <c r="DL193" s="293"/>
      <c r="DM193" s="293"/>
      <c r="DN193" s="293"/>
      <c r="DO193" s="293"/>
      <c r="DP193" s="293"/>
      <c r="DQ193" s="293"/>
      <c r="DR193" s="293"/>
      <c r="DS193" s="293"/>
      <c r="DT193" s="293"/>
      <c r="DU193" s="293"/>
      <c r="DV193" s="293"/>
      <c r="DW193" s="293"/>
      <c r="DX193" s="293"/>
      <c r="DY193" s="293"/>
      <c r="DZ193" s="293"/>
      <c r="EA193" s="293"/>
      <c r="EB193" s="293"/>
      <c r="EC193" s="293"/>
      <c r="ED193" s="293"/>
      <c r="EE193" s="293"/>
      <c r="EF193" s="293"/>
      <c r="EG193" s="293"/>
      <c r="EH193" s="293"/>
      <c r="EI193" s="293"/>
      <c r="EJ193" s="293"/>
      <c r="EK193" s="293"/>
      <c r="EL193" s="293"/>
      <c r="EM193" s="293"/>
      <c r="EN193" s="293"/>
      <c r="EO193" s="293"/>
      <c r="EP193" s="293"/>
      <c r="EQ193" s="293"/>
      <c r="ER193" s="293"/>
      <c r="ES193" s="293"/>
      <c r="ET193" s="293"/>
      <c r="EU193" s="293"/>
      <c r="EV193" s="293"/>
      <c r="EW193" s="293"/>
      <c r="EX193" s="293"/>
    </row>
    <row r="194" spans="2:154" x14ac:dyDescent="0.2">
      <c r="B194" s="293"/>
      <c r="C194" s="293"/>
      <c r="D194" s="293"/>
      <c r="E194" s="293"/>
      <c r="F194" s="293"/>
      <c r="G194" s="293"/>
      <c r="H194" s="293"/>
      <c r="I194" s="293"/>
      <c r="J194" s="293"/>
      <c r="K194" s="293"/>
      <c r="L194" s="293"/>
      <c r="M194" s="293"/>
      <c r="N194" s="293"/>
      <c r="O194" s="293"/>
      <c r="P194" s="293"/>
      <c r="Q194" s="293"/>
      <c r="R194" s="293"/>
      <c r="S194" s="293"/>
      <c r="T194" s="293"/>
      <c r="U194" s="293"/>
      <c r="V194" s="293"/>
      <c r="W194" s="293"/>
      <c r="X194" s="293"/>
      <c r="Y194" s="293"/>
      <c r="Z194" s="293"/>
      <c r="AA194" s="293"/>
      <c r="AB194" s="293"/>
      <c r="AC194" s="293"/>
      <c r="AD194" s="293"/>
      <c r="AE194" s="293"/>
      <c r="AF194" s="293"/>
      <c r="AG194" s="293"/>
      <c r="AH194" s="293"/>
      <c r="AI194" s="293"/>
      <c r="AJ194" s="293"/>
      <c r="AK194" s="293"/>
      <c r="AL194" s="293"/>
      <c r="AM194" s="293"/>
      <c r="AN194" s="293"/>
      <c r="AO194" s="293"/>
      <c r="AP194" s="293"/>
      <c r="AQ194" s="293"/>
      <c r="AR194" s="293"/>
      <c r="AS194" s="293"/>
      <c r="AT194" s="293"/>
      <c r="AU194" s="293"/>
      <c r="AV194" s="293"/>
      <c r="AW194" s="293"/>
      <c r="AX194" s="293"/>
      <c r="AY194" s="293"/>
      <c r="AZ194" s="293"/>
      <c r="BA194" s="293"/>
      <c r="BB194" s="293"/>
      <c r="BC194" s="293"/>
      <c r="BD194" s="293"/>
      <c r="BE194" s="293"/>
      <c r="BF194" s="293"/>
      <c r="BG194" s="293"/>
      <c r="BH194" s="293"/>
      <c r="BI194" s="293"/>
      <c r="BJ194" s="293"/>
      <c r="BK194" s="293"/>
      <c r="BL194" s="293"/>
      <c r="BM194" s="293"/>
      <c r="BN194" s="293"/>
      <c r="BO194" s="293"/>
      <c r="BP194" s="293"/>
      <c r="BQ194" s="293"/>
      <c r="BR194" s="293"/>
      <c r="BS194" s="293"/>
      <c r="BT194" s="293"/>
      <c r="BU194" s="293"/>
      <c r="BV194" s="293"/>
      <c r="BW194" s="293"/>
      <c r="BX194" s="293"/>
      <c r="BY194" s="293"/>
      <c r="BZ194" s="293"/>
      <c r="CA194" s="293"/>
      <c r="CB194" s="293"/>
      <c r="CC194" s="293"/>
      <c r="CD194" s="293"/>
      <c r="CE194" s="293"/>
      <c r="CF194" s="293"/>
      <c r="CG194" s="293"/>
      <c r="CH194" s="293"/>
      <c r="CI194" s="293"/>
      <c r="CJ194" s="293"/>
      <c r="CK194" s="293"/>
      <c r="CL194" s="293"/>
      <c r="CM194" s="293"/>
      <c r="CN194" s="293"/>
      <c r="CO194" s="293"/>
      <c r="CP194" s="293"/>
      <c r="CQ194" s="293"/>
      <c r="CR194" s="293"/>
      <c r="CS194" s="293"/>
      <c r="CT194" s="293"/>
      <c r="CU194" s="293"/>
      <c r="CV194" s="293"/>
      <c r="CW194" s="293"/>
      <c r="CX194" s="293"/>
      <c r="CY194" s="293"/>
      <c r="CZ194" s="293"/>
      <c r="DA194" s="293"/>
      <c r="DB194" s="293"/>
      <c r="DC194" s="293"/>
      <c r="DD194" s="293"/>
      <c r="DE194" s="293"/>
      <c r="DF194" s="293"/>
      <c r="DG194" s="293"/>
      <c r="DH194" s="293"/>
      <c r="DI194" s="293"/>
      <c r="DJ194" s="293"/>
      <c r="DK194" s="293"/>
      <c r="DL194" s="293"/>
      <c r="DM194" s="293"/>
      <c r="DN194" s="293"/>
      <c r="DO194" s="293"/>
      <c r="DP194" s="293"/>
      <c r="DQ194" s="293"/>
      <c r="DR194" s="293"/>
      <c r="DS194" s="293"/>
      <c r="DT194" s="293"/>
      <c r="DU194" s="293"/>
      <c r="DV194" s="293"/>
      <c r="DW194" s="293"/>
      <c r="DX194" s="293"/>
      <c r="DY194" s="293"/>
      <c r="DZ194" s="293"/>
      <c r="EA194" s="293"/>
      <c r="EB194" s="293"/>
      <c r="EC194" s="293"/>
      <c r="ED194" s="293"/>
      <c r="EE194" s="293"/>
      <c r="EF194" s="293"/>
      <c r="EG194" s="293"/>
      <c r="EH194" s="293"/>
      <c r="EI194" s="293"/>
      <c r="EJ194" s="293"/>
      <c r="EK194" s="293"/>
      <c r="EL194" s="293"/>
      <c r="EM194" s="293"/>
      <c r="EN194" s="293"/>
      <c r="EO194" s="293"/>
      <c r="EP194" s="293"/>
      <c r="EQ194" s="293"/>
      <c r="ER194" s="293"/>
      <c r="ES194" s="293"/>
      <c r="ET194" s="293"/>
      <c r="EU194" s="293"/>
      <c r="EV194" s="293"/>
      <c r="EW194" s="293"/>
      <c r="EX194" s="293"/>
    </row>
    <row r="195" spans="2:154" x14ac:dyDescent="0.2">
      <c r="B195" s="293"/>
      <c r="C195" s="293"/>
      <c r="D195" s="293"/>
      <c r="E195" s="293"/>
      <c r="F195" s="293"/>
      <c r="G195" s="293"/>
      <c r="H195" s="293"/>
      <c r="I195" s="293"/>
      <c r="J195" s="293"/>
      <c r="K195" s="293"/>
      <c r="L195" s="293"/>
      <c r="M195" s="293"/>
      <c r="N195" s="293"/>
      <c r="O195" s="293"/>
      <c r="P195" s="293"/>
      <c r="Q195" s="293"/>
      <c r="R195" s="293"/>
      <c r="S195" s="293"/>
      <c r="T195" s="293"/>
      <c r="U195" s="293"/>
      <c r="V195" s="293"/>
      <c r="W195" s="293"/>
      <c r="X195" s="293"/>
      <c r="Y195" s="293"/>
      <c r="Z195" s="293"/>
      <c r="AA195" s="293"/>
      <c r="AB195" s="293"/>
      <c r="AC195" s="293"/>
      <c r="AD195" s="293"/>
      <c r="AE195" s="293"/>
      <c r="AF195" s="293"/>
      <c r="AG195" s="293"/>
      <c r="AH195" s="293"/>
      <c r="AI195" s="293"/>
      <c r="AJ195" s="293"/>
      <c r="AK195" s="293"/>
      <c r="AL195" s="293"/>
      <c r="AM195" s="293"/>
      <c r="AN195" s="293"/>
      <c r="AO195" s="293"/>
      <c r="AP195" s="293"/>
      <c r="AQ195" s="293"/>
      <c r="AR195" s="293"/>
      <c r="AS195" s="293"/>
      <c r="AT195" s="293"/>
      <c r="AU195" s="293"/>
      <c r="AV195" s="293"/>
      <c r="AW195" s="293"/>
      <c r="AX195" s="293"/>
      <c r="AY195" s="293"/>
      <c r="AZ195" s="293"/>
      <c r="BA195" s="293"/>
      <c r="BB195" s="293"/>
      <c r="BC195" s="293"/>
      <c r="BD195" s="293"/>
      <c r="BE195" s="293"/>
      <c r="BF195" s="293"/>
      <c r="BG195" s="293"/>
      <c r="BH195" s="293"/>
      <c r="BI195" s="293"/>
      <c r="BJ195" s="293"/>
      <c r="BK195" s="293"/>
      <c r="BL195" s="293"/>
      <c r="BM195" s="293"/>
      <c r="BN195" s="293"/>
      <c r="BO195" s="293"/>
      <c r="BP195" s="293"/>
      <c r="BQ195" s="293"/>
      <c r="BR195" s="293"/>
      <c r="BS195" s="293"/>
      <c r="BT195" s="293"/>
      <c r="BU195" s="293"/>
      <c r="BV195" s="293"/>
      <c r="BW195" s="293"/>
      <c r="BX195" s="293"/>
      <c r="BY195" s="293"/>
      <c r="BZ195" s="293"/>
      <c r="CA195" s="293"/>
      <c r="CB195" s="293"/>
      <c r="CC195" s="293"/>
      <c r="CD195" s="293"/>
      <c r="CE195" s="293"/>
      <c r="CF195" s="293"/>
      <c r="CG195" s="293"/>
      <c r="CH195" s="293"/>
      <c r="CI195" s="293"/>
      <c r="CJ195" s="293"/>
      <c r="CK195" s="293"/>
      <c r="CL195" s="293"/>
      <c r="CM195" s="293"/>
      <c r="CN195" s="293"/>
      <c r="CO195" s="293"/>
      <c r="CP195" s="293"/>
      <c r="CQ195" s="293"/>
      <c r="CR195" s="293"/>
      <c r="CS195" s="293"/>
      <c r="CT195" s="293"/>
      <c r="CU195" s="293"/>
      <c r="CV195" s="293"/>
      <c r="CW195" s="293"/>
      <c r="CX195" s="293"/>
      <c r="CY195" s="293"/>
      <c r="CZ195" s="293"/>
      <c r="DA195" s="293"/>
      <c r="DB195" s="293"/>
      <c r="DC195" s="293"/>
      <c r="DD195" s="293"/>
      <c r="DE195" s="293"/>
      <c r="DF195" s="293"/>
      <c r="DG195" s="293"/>
      <c r="DH195" s="293"/>
      <c r="DI195" s="293"/>
      <c r="DJ195" s="293"/>
      <c r="DK195" s="293"/>
      <c r="DL195" s="293"/>
      <c r="DM195" s="293"/>
      <c r="DN195" s="293"/>
      <c r="DO195" s="293"/>
      <c r="DP195" s="293"/>
      <c r="DQ195" s="293"/>
      <c r="DR195" s="293"/>
      <c r="DS195" s="293"/>
      <c r="DT195" s="293"/>
      <c r="DU195" s="293"/>
      <c r="DV195" s="293"/>
      <c r="DW195" s="293"/>
      <c r="DX195" s="293"/>
      <c r="DY195" s="293"/>
      <c r="DZ195" s="293"/>
      <c r="EA195" s="293"/>
      <c r="EB195" s="293"/>
      <c r="EC195" s="293"/>
      <c r="ED195" s="293"/>
      <c r="EE195" s="293"/>
      <c r="EF195" s="293"/>
      <c r="EG195" s="293"/>
      <c r="EH195" s="293"/>
      <c r="EI195" s="293"/>
      <c r="EJ195" s="293"/>
      <c r="EK195" s="293"/>
      <c r="EL195" s="293"/>
      <c r="EM195" s="293"/>
      <c r="EN195" s="293"/>
      <c r="EO195" s="293"/>
      <c r="EP195" s="293"/>
      <c r="EQ195" s="293"/>
      <c r="ER195" s="293"/>
      <c r="ES195" s="293"/>
      <c r="ET195" s="293"/>
      <c r="EU195" s="293"/>
      <c r="EV195" s="293"/>
      <c r="EW195" s="293"/>
      <c r="EX195" s="293"/>
    </row>
    <row r="196" spans="2:154" x14ac:dyDescent="0.2">
      <c r="B196" s="293"/>
      <c r="C196" s="293"/>
      <c r="D196" s="293"/>
      <c r="E196" s="293"/>
      <c r="F196" s="293"/>
      <c r="G196" s="293"/>
      <c r="H196" s="293"/>
      <c r="I196" s="293"/>
      <c r="J196" s="293"/>
      <c r="K196" s="293"/>
      <c r="L196" s="293"/>
      <c r="M196" s="293"/>
      <c r="N196" s="293"/>
      <c r="O196" s="293"/>
      <c r="P196" s="293"/>
      <c r="Q196" s="293"/>
      <c r="R196" s="293"/>
      <c r="S196" s="293"/>
      <c r="T196" s="293"/>
      <c r="U196" s="293"/>
      <c r="V196" s="293"/>
      <c r="W196" s="293"/>
      <c r="X196" s="293"/>
      <c r="Y196" s="293"/>
      <c r="Z196" s="293"/>
      <c r="AA196" s="293"/>
      <c r="AB196" s="293"/>
      <c r="AC196" s="293"/>
      <c r="AD196" s="293"/>
      <c r="AE196" s="293"/>
      <c r="AF196" s="293"/>
      <c r="AG196" s="293"/>
      <c r="AH196" s="293"/>
      <c r="AI196" s="293"/>
      <c r="AJ196" s="293"/>
      <c r="AK196" s="293"/>
      <c r="AL196" s="293"/>
      <c r="AM196" s="293"/>
      <c r="AN196" s="293"/>
      <c r="AO196" s="293"/>
      <c r="AP196" s="293"/>
      <c r="AQ196" s="293"/>
      <c r="AR196" s="293"/>
      <c r="AS196" s="293"/>
      <c r="AT196" s="293"/>
      <c r="AU196" s="293"/>
      <c r="AV196" s="293"/>
      <c r="AW196" s="293"/>
      <c r="AX196" s="293"/>
      <c r="AY196" s="293"/>
      <c r="AZ196" s="293"/>
      <c r="BA196" s="293"/>
      <c r="BB196" s="293"/>
      <c r="BC196" s="293"/>
      <c r="BD196" s="293"/>
      <c r="BE196" s="293"/>
      <c r="BF196" s="293"/>
      <c r="BG196" s="293"/>
      <c r="BH196" s="293"/>
      <c r="BI196" s="293"/>
      <c r="BJ196" s="293"/>
      <c r="BK196" s="293"/>
      <c r="BL196" s="293"/>
      <c r="BM196" s="293"/>
      <c r="BN196" s="293"/>
      <c r="BO196" s="293"/>
      <c r="BP196" s="293"/>
      <c r="BQ196" s="293"/>
      <c r="BR196" s="293"/>
      <c r="BS196" s="293"/>
      <c r="BT196" s="293"/>
      <c r="BU196" s="293"/>
      <c r="BV196" s="293"/>
      <c r="BW196" s="293"/>
      <c r="BX196" s="293"/>
      <c r="BY196" s="293"/>
      <c r="BZ196" s="293"/>
      <c r="CA196" s="293"/>
      <c r="CB196" s="293"/>
      <c r="CC196" s="293"/>
      <c r="CD196" s="293"/>
      <c r="CE196" s="293"/>
      <c r="CF196" s="293"/>
      <c r="CG196" s="293"/>
      <c r="CH196" s="293"/>
      <c r="CI196" s="293"/>
      <c r="CJ196" s="293"/>
      <c r="CK196" s="293"/>
      <c r="CL196" s="293"/>
      <c r="CM196" s="293"/>
      <c r="CN196" s="293"/>
      <c r="CO196" s="293"/>
      <c r="CP196" s="293"/>
      <c r="CQ196" s="293"/>
      <c r="CR196" s="293"/>
      <c r="CS196" s="293"/>
      <c r="CT196" s="293"/>
      <c r="CU196" s="293"/>
      <c r="CV196" s="293"/>
      <c r="CW196" s="293"/>
      <c r="CX196" s="293"/>
      <c r="CY196" s="293"/>
      <c r="CZ196" s="293"/>
      <c r="DA196" s="293"/>
      <c r="DB196" s="293"/>
      <c r="DC196" s="293"/>
      <c r="DD196" s="293"/>
      <c r="DE196" s="293"/>
      <c r="DF196" s="293"/>
      <c r="DG196" s="293"/>
      <c r="DH196" s="293"/>
      <c r="DI196" s="293"/>
      <c r="DJ196" s="293"/>
      <c r="DK196" s="293"/>
      <c r="DL196" s="293"/>
      <c r="DM196" s="293"/>
      <c r="DN196" s="293"/>
      <c r="DO196" s="293"/>
      <c r="DP196" s="293"/>
      <c r="DQ196" s="293"/>
      <c r="DR196" s="293"/>
      <c r="DS196" s="293"/>
      <c r="DT196" s="293"/>
      <c r="DU196" s="293"/>
      <c r="DV196" s="293"/>
      <c r="DW196" s="293"/>
      <c r="DX196" s="293"/>
      <c r="DY196" s="293"/>
      <c r="DZ196" s="293"/>
      <c r="EA196" s="293"/>
      <c r="EB196" s="293"/>
      <c r="EC196" s="293"/>
      <c r="ED196" s="293"/>
      <c r="EE196" s="293"/>
      <c r="EF196" s="293"/>
      <c r="EG196" s="293"/>
      <c r="EH196" s="293"/>
      <c r="EI196" s="293"/>
      <c r="EJ196" s="293"/>
      <c r="EK196" s="293"/>
      <c r="EL196" s="293"/>
      <c r="EM196" s="293"/>
      <c r="EN196" s="293"/>
      <c r="EO196" s="293"/>
      <c r="EP196" s="293"/>
      <c r="EQ196" s="293"/>
      <c r="ER196" s="293"/>
      <c r="ES196" s="293"/>
      <c r="ET196" s="293"/>
      <c r="EU196" s="293"/>
      <c r="EV196" s="293"/>
      <c r="EW196" s="293"/>
      <c r="EX196" s="293"/>
    </row>
    <row r="197" spans="2:154" x14ac:dyDescent="0.2">
      <c r="B197" s="293"/>
      <c r="C197" s="293"/>
      <c r="D197" s="293"/>
      <c r="E197" s="293"/>
      <c r="F197" s="293"/>
      <c r="G197" s="293"/>
      <c r="H197" s="293"/>
      <c r="I197" s="293"/>
      <c r="J197" s="293"/>
      <c r="K197" s="293"/>
      <c r="L197" s="293"/>
      <c r="M197" s="293"/>
      <c r="N197" s="293"/>
      <c r="O197" s="293"/>
      <c r="P197" s="293"/>
      <c r="Q197" s="293"/>
      <c r="R197" s="293"/>
      <c r="S197" s="293"/>
      <c r="T197" s="293"/>
      <c r="U197" s="293"/>
      <c r="V197" s="293"/>
      <c r="W197" s="293"/>
      <c r="X197" s="293"/>
      <c r="Y197" s="293"/>
      <c r="Z197" s="293"/>
      <c r="AA197" s="293"/>
      <c r="AB197" s="293"/>
      <c r="AC197" s="293"/>
      <c r="AD197" s="293"/>
      <c r="AE197" s="293"/>
      <c r="AF197" s="293"/>
      <c r="AG197" s="293"/>
      <c r="AH197" s="293"/>
      <c r="AI197" s="293"/>
      <c r="AJ197" s="293"/>
      <c r="AK197" s="293"/>
      <c r="AL197" s="293"/>
      <c r="AM197" s="293"/>
      <c r="AN197" s="293"/>
      <c r="AO197" s="293"/>
      <c r="AP197" s="293"/>
      <c r="AQ197" s="293"/>
      <c r="AR197" s="293"/>
      <c r="AS197" s="293"/>
      <c r="AT197" s="293"/>
      <c r="AU197" s="293"/>
      <c r="AV197" s="293"/>
      <c r="AW197" s="293"/>
      <c r="AX197" s="293"/>
      <c r="AY197" s="293"/>
      <c r="AZ197" s="293"/>
      <c r="BA197" s="293"/>
      <c r="BB197" s="293"/>
      <c r="BC197" s="293"/>
      <c r="BD197" s="293"/>
      <c r="BE197" s="293"/>
      <c r="BF197" s="293"/>
      <c r="BG197" s="293"/>
      <c r="BH197" s="293"/>
      <c r="BI197" s="293"/>
      <c r="BJ197" s="293"/>
      <c r="BK197" s="293"/>
      <c r="BL197" s="293"/>
      <c r="BM197" s="293"/>
      <c r="BN197" s="293"/>
      <c r="BO197" s="293"/>
      <c r="BP197" s="293"/>
      <c r="BQ197" s="293"/>
      <c r="BR197" s="293"/>
      <c r="BS197" s="293"/>
      <c r="BT197" s="293"/>
      <c r="BU197" s="293"/>
      <c r="BV197" s="293"/>
      <c r="BW197" s="293"/>
      <c r="BX197" s="293"/>
      <c r="BY197" s="293"/>
      <c r="BZ197" s="293"/>
      <c r="CA197" s="293"/>
      <c r="CB197" s="293"/>
      <c r="CC197" s="293"/>
      <c r="CD197" s="293"/>
      <c r="CE197" s="293"/>
      <c r="CF197" s="293"/>
      <c r="CG197" s="293"/>
      <c r="CH197" s="293"/>
      <c r="CI197" s="293"/>
      <c r="CJ197" s="293"/>
      <c r="CK197" s="293"/>
      <c r="CL197" s="293"/>
      <c r="CM197" s="293"/>
      <c r="CN197" s="293"/>
      <c r="CO197" s="293"/>
      <c r="CP197" s="293"/>
      <c r="CQ197" s="293"/>
      <c r="CR197" s="293"/>
      <c r="CS197" s="293"/>
      <c r="CT197" s="293"/>
      <c r="CU197" s="293"/>
      <c r="CV197" s="293"/>
      <c r="CW197" s="293"/>
      <c r="CX197" s="293"/>
      <c r="CY197" s="293"/>
      <c r="CZ197" s="293"/>
      <c r="DA197" s="293"/>
      <c r="DB197" s="293"/>
      <c r="DC197" s="293"/>
      <c r="DD197" s="293"/>
      <c r="DE197" s="293"/>
      <c r="DF197" s="293"/>
      <c r="DG197" s="293"/>
      <c r="DH197" s="293"/>
      <c r="DI197" s="293"/>
      <c r="DJ197" s="293"/>
      <c r="DK197" s="293"/>
      <c r="DL197" s="293"/>
      <c r="DM197" s="293"/>
      <c r="DN197" s="293"/>
      <c r="DO197" s="293"/>
      <c r="DP197" s="293"/>
      <c r="DQ197" s="293"/>
      <c r="DR197" s="293"/>
      <c r="DS197" s="293"/>
      <c r="DT197" s="293"/>
      <c r="DU197" s="293"/>
      <c r="DV197" s="293"/>
      <c r="DW197" s="293"/>
      <c r="DX197" s="293"/>
      <c r="DY197" s="293"/>
      <c r="DZ197" s="293"/>
      <c r="EA197" s="293"/>
      <c r="EB197" s="293"/>
      <c r="EC197" s="293"/>
      <c r="ED197" s="293"/>
      <c r="EE197" s="293"/>
      <c r="EF197" s="293"/>
      <c r="EG197" s="293"/>
      <c r="EH197" s="293"/>
      <c r="EI197" s="293"/>
      <c r="EJ197" s="293"/>
      <c r="EK197" s="293"/>
      <c r="EL197" s="293"/>
      <c r="EM197" s="293"/>
      <c r="EN197" s="293"/>
      <c r="EO197" s="293"/>
      <c r="EP197" s="293"/>
      <c r="EQ197" s="293"/>
      <c r="ER197" s="293"/>
      <c r="ES197" s="293"/>
      <c r="ET197" s="293"/>
      <c r="EU197" s="293"/>
      <c r="EV197" s="293"/>
      <c r="EW197" s="293"/>
      <c r="EX197" s="293"/>
    </row>
    <row r="198" spans="2:154" x14ac:dyDescent="0.2">
      <c r="B198" s="293"/>
      <c r="C198" s="293"/>
      <c r="D198" s="293"/>
      <c r="E198" s="293"/>
      <c r="F198" s="293"/>
      <c r="G198" s="293"/>
      <c r="H198" s="293"/>
      <c r="I198" s="293"/>
      <c r="J198" s="293"/>
      <c r="K198" s="293"/>
      <c r="L198" s="293"/>
      <c r="M198" s="293"/>
      <c r="N198" s="293"/>
      <c r="O198" s="293"/>
      <c r="P198" s="293"/>
      <c r="Q198" s="293"/>
      <c r="R198" s="293"/>
      <c r="S198" s="293"/>
      <c r="T198" s="293"/>
      <c r="U198" s="293"/>
      <c r="V198" s="293"/>
      <c r="W198" s="293"/>
      <c r="X198" s="293"/>
      <c r="Y198" s="293"/>
      <c r="Z198" s="293"/>
      <c r="AA198" s="293"/>
      <c r="AB198" s="293"/>
      <c r="AC198" s="293"/>
      <c r="AD198" s="293"/>
      <c r="AE198" s="293"/>
      <c r="AF198" s="293"/>
      <c r="AG198" s="293"/>
      <c r="AH198" s="293"/>
      <c r="AI198" s="293"/>
      <c r="AJ198" s="293"/>
      <c r="AK198" s="293"/>
      <c r="AL198" s="293"/>
      <c r="AM198" s="293"/>
      <c r="AN198" s="293"/>
      <c r="AO198" s="293"/>
      <c r="AP198" s="293"/>
      <c r="AQ198" s="293"/>
      <c r="AR198" s="293"/>
      <c r="AS198" s="293"/>
      <c r="AT198" s="293"/>
      <c r="AU198" s="293"/>
      <c r="AV198" s="293"/>
      <c r="AW198" s="293"/>
      <c r="AX198" s="293"/>
      <c r="AY198" s="293"/>
      <c r="AZ198" s="293"/>
      <c r="BA198" s="293"/>
      <c r="BB198" s="293"/>
      <c r="BC198" s="293"/>
      <c r="BD198" s="293"/>
      <c r="BE198" s="293"/>
      <c r="BF198" s="293"/>
      <c r="BG198" s="293"/>
      <c r="BH198" s="293"/>
      <c r="BI198" s="293"/>
      <c r="BJ198" s="293"/>
      <c r="BK198" s="293"/>
      <c r="BL198" s="293"/>
      <c r="BM198" s="293"/>
      <c r="BN198" s="293"/>
      <c r="BO198" s="293"/>
      <c r="BP198" s="293"/>
      <c r="BQ198" s="293"/>
      <c r="BR198" s="293"/>
      <c r="BS198" s="293"/>
      <c r="BT198" s="293"/>
      <c r="BU198" s="293"/>
      <c r="BV198" s="293"/>
      <c r="BW198" s="293"/>
      <c r="BX198" s="293"/>
      <c r="BY198" s="293"/>
      <c r="BZ198" s="293"/>
      <c r="CA198" s="293"/>
      <c r="CB198" s="293"/>
      <c r="CC198" s="293"/>
      <c r="CD198" s="293"/>
      <c r="CE198" s="293"/>
      <c r="CF198" s="293"/>
      <c r="CG198" s="293"/>
      <c r="CH198" s="293"/>
      <c r="CI198" s="293"/>
      <c r="CJ198" s="293"/>
      <c r="CK198" s="293"/>
      <c r="CL198" s="293"/>
      <c r="CM198" s="293"/>
      <c r="CN198" s="293"/>
      <c r="CO198" s="293"/>
      <c r="CP198" s="293"/>
      <c r="CQ198" s="293"/>
      <c r="CR198" s="293"/>
      <c r="CS198" s="293"/>
      <c r="CT198" s="293"/>
      <c r="CU198" s="293"/>
      <c r="CV198" s="293"/>
      <c r="CW198" s="293"/>
      <c r="CX198" s="293"/>
      <c r="CY198" s="293"/>
      <c r="CZ198" s="293"/>
      <c r="DA198" s="293"/>
      <c r="DB198" s="293"/>
      <c r="DC198" s="293"/>
      <c r="DD198" s="293"/>
      <c r="DE198" s="293"/>
      <c r="DF198" s="293"/>
      <c r="DG198" s="293"/>
      <c r="DH198" s="293"/>
      <c r="DI198" s="293"/>
      <c r="DJ198" s="293"/>
      <c r="DK198" s="293"/>
      <c r="DL198" s="293"/>
      <c r="DM198" s="293"/>
      <c r="DN198" s="293"/>
      <c r="DO198" s="293"/>
      <c r="DP198" s="293"/>
      <c r="DQ198" s="293"/>
      <c r="DR198" s="293"/>
      <c r="DS198" s="293"/>
      <c r="DT198" s="293"/>
      <c r="DU198" s="293"/>
      <c r="DV198" s="293"/>
      <c r="DW198" s="293"/>
      <c r="DX198" s="293"/>
      <c r="DY198" s="293"/>
      <c r="DZ198" s="293"/>
      <c r="EA198" s="293"/>
      <c r="EB198" s="293"/>
      <c r="EC198" s="293"/>
      <c r="ED198" s="293"/>
      <c r="EE198" s="293"/>
      <c r="EF198" s="293"/>
      <c r="EG198" s="293"/>
      <c r="EH198" s="293"/>
      <c r="EI198" s="293"/>
      <c r="EJ198" s="293"/>
      <c r="EK198" s="293"/>
      <c r="EL198" s="293"/>
      <c r="EM198" s="293"/>
      <c r="EN198" s="293"/>
      <c r="EO198" s="293"/>
      <c r="EP198" s="293"/>
      <c r="EQ198" s="293"/>
      <c r="ER198" s="293"/>
      <c r="ES198" s="293"/>
      <c r="ET198" s="293"/>
      <c r="EU198" s="293"/>
      <c r="EV198" s="293"/>
      <c r="EW198" s="293"/>
      <c r="EX198" s="293"/>
    </row>
    <row r="199" spans="2:154" x14ac:dyDescent="0.2">
      <c r="B199" s="293"/>
      <c r="C199" s="293"/>
      <c r="D199" s="293"/>
      <c r="E199" s="293"/>
      <c r="F199" s="293"/>
      <c r="G199" s="293"/>
      <c r="H199" s="293"/>
      <c r="I199" s="293"/>
      <c r="J199" s="293"/>
      <c r="K199" s="293"/>
      <c r="L199" s="293"/>
      <c r="M199" s="293"/>
      <c r="N199" s="293"/>
      <c r="O199" s="293"/>
      <c r="P199" s="293"/>
      <c r="Q199" s="293"/>
      <c r="R199" s="293"/>
      <c r="S199" s="293"/>
      <c r="T199" s="293"/>
      <c r="U199" s="293"/>
      <c r="V199" s="293"/>
      <c r="W199" s="293"/>
      <c r="X199" s="293"/>
      <c r="Y199" s="293"/>
      <c r="Z199" s="293"/>
      <c r="AA199" s="293"/>
      <c r="AB199" s="293"/>
      <c r="AC199" s="293"/>
      <c r="AD199" s="293"/>
      <c r="AE199" s="293"/>
      <c r="AF199" s="293"/>
      <c r="AG199" s="293"/>
      <c r="AH199" s="293"/>
      <c r="AI199" s="293"/>
      <c r="AJ199" s="293"/>
      <c r="AK199" s="293"/>
      <c r="AL199" s="293"/>
      <c r="AM199" s="293"/>
      <c r="AN199" s="293"/>
      <c r="AO199" s="293"/>
      <c r="AP199" s="293"/>
      <c r="AQ199" s="293"/>
      <c r="AR199" s="293"/>
      <c r="AS199" s="293"/>
      <c r="AT199" s="293"/>
      <c r="AU199" s="293"/>
      <c r="AV199" s="293"/>
      <c r="AW199" s="293"/>
      <c r="AX199" s="293"/>
      <c r="AY199" s="293"/>
      <c r="AZ199" s="293"/>
      <c r="BA199" s="293"/>
      <c r="BB199" s="293"/>
      <c r="BC199" s="293"/>
      <c r="BD199" s="293"/>
      <c r="BE199" s="293"/>
      <c r="BF199" s="293"/>
      <c r="BG199" s="293"/>
      <c r="BH199" s="293"/>
      <c r="BI199" s="293"/>
      <c r="BJ199" s="293"/>
      <c r="BK199" s="293"/>
      <c r="BL199" s="293"/>
      <c r="BM199" s="293"/>
      <c r="BN199" s="293"/>
      <c r="BO199" s="293"/>
      <c r="BP199" s="293"/>
      <c r="BQ199" s="293"/>
      <c r="BR199" s="293"/>
      <c r="BS199" s="293"/>
      <c r="BT199" s="293"/>
      <c r="BU199" s="293"/>
      <c r="BV199" s="293"/>
      <c r="BW199" s="293"/>
      <c r="BX199" s="293"/>
      <c r="BY199" s="293"/>
      <c r="BZ199" s="293"/>
      <c r="CA199" s="293"/>
      <c r="CB199" s="293"/>
      <c r="CC199" s="293"/>
      <c r="CD199" s="293"/>
      <c r="CE199" s="293"/>
      <c r="CF199" s="293"/>
      <c r="CG199" s="293"/>
      <c r="CH199" s="293"/>
      <c r="CI199" s="293"/>
      <c r="CJ199" s="293"/>
      <c r="CK199" s="293"/>
      <c r="CL199" s="293"/>
      <c r="CM199" s="293"/>
      <c r="CN199" s="293"/>
      <c r="CO199" s="293"/>
      <c r="CP199" s="293"/>
      <c r="CQ199" s="293"/>
      <c r="CR199" s="293"/>
      <c r="CS199" s="293"/>
      <c r="CT199" s="293"/>
      <c r="CU199" s="293"/>
      <c r="CV199" s="293"/>
      <c r="CW199" s="293"/>
      <c r="CX199" s="293"/>
      <c r="CY199" s="293"/>
      <c r="CZ199" s="293"/>
      <c r="DA199" s="293"/>
      <c r="DB199" s="293"/>
      <c r="DC199" s="293"/>
      <c r="DD199" s="293"/>
      <c r="DE199" s="293"/>
      <c r="DF199" s="293"/>
      <c r="DG199" s="293"/>
      <c r="DH199" s="293"/>
      <c r="DI199" s="293"/>
      <c r="DJ199" s="293"/>
      <c r="DK199" s="293"/>
      <c r="DL199" s="293"/>
      <c r="DM199" s="293"/>
      <c r="DN199" s="293"/>
      <c r="DO199" s="293"/>
      <c r="DP199" s="293"/>
      <c r="DQ199" s="293"/>
      <c r="DR199" s="293"/>
      <c r="DS199" s="293"/>
      <c r="DT199" s="293"/>
      <c r="DU199" s="293"/>
      <c r="DV199" s="293"/>
      <c r="DW199" s="293"/>
      <c r="DX199" s="293"/>
      <c r="DY199" s="293"/>
      <c r="DZ199" s="293"/>
      <c r="EA199" s="293"/>
      <c r="EB199" s="293"/>
      <c r="EC199" s="293"/>
      <c r="ED199" s="293"/>
      <c r="EE199" s="293"/>
      <c r="EF199" s="293"/>
      <c r="EG199" s="293"/>
      <c r="EH199" s="293"/>
      <c r="EI199" s="293"/>
      <c r="EJ199" s="293"/>
      <c r="EK199" s="293"/>
      <c r="EL199" s="293"/>
      <c r="EM199" s="293"/>
      <c r="EN199" s="293"/>
      <c r="EO199" s="293"/>
      <c r="EP199" s="293"/>
      <c r="EQ199" s="293"/>
      <c r="ER199" s="293"/>
      <c r="ES199" s="293"/>
      <c r="ET199" s="293"/>
      <c r="EU199" s="293"/>
      <c r="EV199" s="293"/>
      <c r="EW199" s="293"/>
      <c r="EX199" s="293"/>
    </row>
    <row r="200" spans="2:154" x14ac:dyDescent="0.2">
      <c r="B200" s="293"/>
      <c r="C200" s="293"/>
      <c r="D200" s="293"/>
      <c r="E200" s="293"/>
      <c r="F200" s="293"/>
      <c r="G200" s="293"/>
      <c r="H200" s="293"/>
      <c r="I200" s="293"/>
      <c r="J200" s="293"/>
      <c r="K200" s="293"/>
      <c r="L200" s="293"/>
      <c r="M200" s="293"/>
      <c r="N200" s="293"/>
      <c r="O200" s="293"/>
      <c r="P200" s="293"/>
      <c r="Q200" s="293"/>
      <c r="R200" s="293"/>
      <c r="S200" s="293"/>
      <c r="T200" s="293"/>
      <c r="U200" s="293"/>
      <c r="V200" s="293"/>
      <c r="W200" s="293"/>
      <c r="X200" s="293"/>
      <c r="Y200" s="293"/>
      <c r="Z200" s="293"/>
      <c r="AA200" s="293"/>
      <c r="AB200" s="293"/>
      <c r="AC200" s="293"/>
      <c r="AD200" s="293"/>
      <c r="AE200" s="293"/>
      <c r="AF200" s="293"/>
      <c r="AG200" s="293"/>
      <c r="AH200" s="293"/>
      <c r="AI200" s="293"/>
      <c r="AJ200" s="293"/>
      <c r="AK200" s="293"/>
      <c r="AL200" s="293"/>
      <c r="AM200" s="293"/>
      <c r="AN200" s="293"/>
      <c r="AO200" s="293"/>
      <c r="AP200" s="293"/>
      <c r="AQ200" s="293"/>
      <c r="AR200" s="293"/>
      <c r="AS200" s="293"/>
      <c r="AT200" s="293"/>
      <c r="AU200" s="293"/>
      <c r="AV200" s="293"/>
      <c r="AW200" s="293"/>
      <c r="AX200" s="293"/>
      <c r="AY200" s="293"/>
      <c r="AZ200" s="293"/>
      <c r="BA200" s="293"/>
      <c r="BB200" s="293"/>
      <c r="BC200" s="293"/>
      <c r="BD200" s="293"/>
      <c r="BE200" s="293"/>
      <c r="BF200" s="293"/>
      <c r="BG200" s="293"/>
      <c r="BH200" s="293"/>
      <c r="BI200" s="293"/>
      <c r="BJ200" s="293"/>
      <c r="BK200" s="293"/>
      <c r="BL200" s="293"/>
      <c r="BM200" s="293"/>
      <c r="BN200" s="293"/>
      <c r="BO200" s="293"/>
      <c r="BP200" s="293"/>
      <c r="BQ200" s="293"/>
      <c r="BR200" s="293"/>
      <c r="BS200" s="293"/>
      <c r="BT200" s="293"/>
      <c r="BU200" s="293"/>
      <c r="BV200" s="293"/>
      <c r="BW200" s="293"/>
      <c r="BX200" s="293"/>
      <c r="BY200" s="293"/>
      <c r="BZ200" s="293"/>
      <c r="CA200" s="293"/>
      <c r="CB200" s="293"/>
      <c r="CC200" s="293"/>
      <c r="CD200" s="293"/>
      <c r="CE200" s="293"/>
      <c r="CF200" s="293"/>
      <c r="CG200" s="293"/>
      <c r="CH200" s="293"/>
      <c r="CI200" s="293"/>
      <c r="CJ200" s="293"/>
      <c r="CK200" s="293"/>
      <c r="CL200" s="293"/>
      <c r="CM200" s="293"/>
      <c r="CN200" s="293"/>
      <c r="CO200" s="293"/>
      <c r="CP200" s="293"/>
      <c r="CQ200" s="293"/>
      <c r="CR200" s="293"/>
      <c r="CS200" s="293"/>
      <c r="CT200" s="293"/>
      <c r="CU200" s="293"/>
      <c r="CV200" s="293"/>
      <c r="CW200" s="293"/>
      <c r="CX200" s="293"/>
      <c r="CY200" s="293"/>
      <c r="CZ200" s="293"/>
      <c r="DA200" s="293"/>
      <c r="DB200" s="293"/>
      <c r="DC200" s="293"/>
      <c r="DD200" s="293"/>
      <c r="DE200" s="293"/>
      <c r="DF200" s="293"/>
      <c r="DG200" s="293"/>
      <c r="DH200" s="293"/>
      <c r="DI200" s="293"/>
      <c r="DJ200" s="293"/>
      <c r="DK200" s="293"/>
      <c r="DL200" s="293"/>
      <c r="DM200" s="293"/>
      <c r="DN200" s="293"/>
      <c r="DO200" s="293"/>
      <c r="DP200" s="293"/>
      <c r="DQ200" s="293"/>
      <c r="DR200" s="293"/>
      <c r="DS200" s="293"/>
      <c r="DT200" s="293"/>
      <c r="DU200" s="293"/>
      <c r="DV200" s="293"/>
      <c r="DW200" s="293"/>
      <c r="DX200" s="293"/>
      <c r="DY200" s="293"/>
      <c r="DZ200" s="293"/>
      <c r="EA200" s="293"/>
      <c r="EB200" s="293"/>
      <c r="EC200" s="293"/>
      <c r="ED200" s="293"/>
      <c r="EE200" s="293"/>
      <c r="EF200" s="293"/>
      <c r="EG200" s="293"/>
      <c r="EH200" s="293"/>
      <c r="EI200" s="293"/>
      <c r="EJ200" s="293"/>
      <c r="EK200" s="293"/>
      <c r="EL200" s="293"/>
      <c r="EM200" s="293"/>
      <c r="EN200" s="293"/>
      <c r="EO200" s="293"/>
      <c r="EP200" s="293"/>
      <c r="EQ200" s="293"/>
      <c r="ER200" s="293"/>
      <c r="ES200" s="293"/>
      <c r="ET200" s="293"/>
      <c r="EU200" s="293"/>
      <c r="EV200" s="293"/>
      <c r="EW200" s="293"/>
      <c r="EX200" s="293"/>
    </row>
    <row r="201" spans="2:154" x14ac:dyDescent="0.2">
      <c r="B201" s="293"/>
      <c r="C201" s="293"/>
      <c r="D201" s="293"/>
      <c r="E201" s="293"/>
      <c r="F201" s="293"/>
      <c r="G201" s="293"/>
      <c r="H201" s="293"/>
      <c r="I201" s="293"/>
      <c r="J201" s="293"/>
      <c r="K201" s="293"/>
      <c r="L201" s="293"/>
      <c r="M201" s="293"/>
      <c r="N201" s="293"/>
      <c r="O201" s="293"/>
      <c r="P201" s="293"/>
      <c r="Q201" s="293"/>
      <c r="R201" s="293"/>
      <c r="S201" s="293"/>
      <c r="T201" s="293"/>
      <c r="U201" s="293"/>
      <c r="V201" s="293"/>
      <c r="W201" s="293"/>
      <c r="X201" s="293"/>
      <c r="Y201" s="293"/>
      <c r="Z201" s="293"/>
      <c r="AA201" s="293"/>
      <c r="AB201" s="293"/>
      <c r="AC201" s="293"/>
      <c r="AD201" s="293"/>
      <c r="AE201" s="293"/>
      <c r="AF201" s="293"/>
      <c r="AG201" s="293"/>
      <c r="AH201" s="293"/>
      <c r="AI201" s="293"/>
      <c r="AJ201" s="293"/>
      <c r="AK201" s="293"/>
      <c r="AL201" s="293"/>
      <c r="AM201" s="293"/>
      <c r="AN201" s="293"/>
      <c r="AO201" s="293"/>
      <c r="AP201" s="293"/>
      <c r="AQ201" s="293"/>
      <c r="AR201" s="293"/>
      <c r="AS201" s="293"/>
      <c r="AT201" s="293"/>
      <c r="AU201" s="293"/>
      <c r="AV201" s="293"/>
      <c r="AW201" s="293"/>
      <c r="AX201" s="293"/>
      <c r="AY201" s="293"/>
      <c r="AZ201" s="293"/>
      <c r="BA201" s="293"/>
      <c r="BB201" s="293"/>
      <c r="BC201" s="293"/>
      <c r="BD201" s="293"/>
      <c r="BE201" s="293"/>
      <c r="BF201" s="293"/>
      <c r="BG201" s="293"/>
      <c r="BH201" s="293"/>
      <c r="BI201" s="293"/>
      <c r="BJ201" s="293"/>
      <c r="BK201" s="293"/>
      <c r="BL201" s="293"/>
      <c r="BM201" s="293"/>
      <c r="BN201" s="293"/>
      <c r="BO201" s="293"/>
      <c r="BP201" s="293"/>
      <c r="BQ201" s="293"/>
      <c r="BR201" s="293"/>
      <c r="BS201" s="293"/>
      <c r="BT201" s="293"/>
      <c r="BU201" s="293"/>
      <c r="BV201" s="293"/>
      <c r="BW201" s="293"/>
      <c r="BX201" s="293"/>
      <c r="BY201" s="293"/>
      <c r="BZ201" s="293"/>
      <c r="CA201" s="293"/>
      <c r="CB201" s="293"/>
      <c r="CC201" s="293"/>
      <c r="CD201" s="293"/>
      <c r="CE201" s="293"/>
      <c r="CF201" s="293"/>
      <c r="CG201" s="293"/>
      <c r="CH201" s="293"/>
      <c r="CI201" s="293"/>
      <c r="CJ201" s="293"/>
      <c r="CK201" s="293"/>
      <c r="CL201" s="293"/>
      <c r="CM201" s="293"/>
      <c r="CN201" s="293"/>
      <c r="CO201" s="293"/>
      <c r="CP201" s="293"/>
      <c r="CQ201" s="293"/>
      <c r="CR201" s="293"/>
      <c r="CS201" s="293"/>
      <c r="CT201" s="293"/>
      <c r="CU201" s="293"/>
      <c r="CV201" s="293"/>
      <c r="CW201" s="293"/>
      <c r="CX201" s="293"/>
      <c r="CY201" s="293"/>
      <c r="CZ201" s="293"/>
      <c r="DA201" s="293"/>
      <c r="DB201" s="293"/>
      <c r="DC201" s="293"/>
      <c r="DD201" s="293"/>
      <c r="DE201" s="293"/>
      <c r="DF201" s="293"/>
      <c r="DG201" s="293"/>
      <c r="DH201" s="293"/>
      <c r="DI201" s="293"/>
      <c r="DJ201" s="293"/>
      <c r="DK201" s="293"/>
      <c r="DL201" s="293"/>
      <c r="DM201" s="293"/>
      <c r="DN201" s="293"/>
      <c r="DO201" s="293"/>
      <c r="DP201" s="293"/>
      <c r="DQ201" s="293"/>
      <c r="DR201" s="293"/>
      <c r="DS201" s="293"/>
      <c r="DT201" s="293"/>
      <c r="DU201" s="293"/>
      <c r="DV201" s="293"/>
      <c r="DW201" s="293"/>
      <c r="DX201" s="293"/>
      <c r="DY201" s="293"/>
      <c r="DZ201" s="293"/>
      <c r="EA201" s="293"/>
      <c r="EB201" s="293"/>
      <c r="EC201" s="293"/>
      <c r="ED201" s="293"/>
      <c r="EE201" s="293"/>
      <c r="EF201" s="293"/>
      <c r="EG201" s="293"/>
      <c r="EH201" s="293"/>
      <c r="EI201" s="293"/>
      <c r="EJ201" s="293"/>
      <c r="EK201" s="293"/>
      <c r="EL201" s="293"/>
      <c r="EM201" s="293"/>
      <c r="EN201" s="293"/>
      <c r="EO201" s="293"/>
      <c r="EP201" s="293"/>
      <c r="EQ201" s="293"/>
      <c r="ER201" s="293"/>
      <c r="ES201" s="293"/>
      <c r="ET201" s="293"/>
      <c r="EU201" s="293"/>
      <c r="EV201" s="293"/>
      <c r="EW201" s="293"/>
      <c r="EX201" s="293"/>
    </row>
    <row r="202" spans="2:154" x14ac:dyDescent="0.2">
      <c r="B202" s="293"/>
      <c r="C202" s="293"/>
      <c r="D202" s="293"/>
      <c r="E202" s="293"/>
      <c r="F202" s="293"/>
      <c r="G202" s="293"/>
      <c r="H202" s="293"/>
      <c r="I202" s="293"/>
      <c r="J202" s="293"/>
      <c r="K202" s="293"/>
      <c r="L202" s="293"/>
      <c r="M202" s="293"/>
      <c r="N202" s="293"/>
      <c r="O202" s="293"/>
      <c r="P202" s="293"/>
      <c r="Q202" s="293"/>
      <c r="R202" s="293"/>
      <c r="S202" s="293"/>
      <c r="T202" s="293"/>
      <c r="U202" s="293"/>
      <c r="V202" s="293"/>
      <c r="W202" s="293"/>
      <c r="X202" s="293"/>
      <c r="Y202" s="293"/>
      <c r="Z202" s="293"/>
      <c r="AA202" s="293"/>
      <c r="AB202" s="293"/>
      <c r="AC202" s="293"/>
      <c r="AD202" s="293"/>
      <c r="AE202" s="293"/>
      <c r="AF202" s="293"/>
      <c r="AG202" s="293"/>
      <c r="AH202" s="293"/>
      <c r="AI202" s="293"/>
      <c r="AJ202" s="293"/>
      <c r="AK202" s="293"/>
      <c r="AL202" s="293"/>
      <c r="AM202" s="293"/>
      <c r="AN202" s="293"/>
      <c r="AO202" s="293"/>
      <c r="AP202" s="293"/>
      <c r="AQ202" s="293"/>
      <c r="AR202" s="293"/>
      <c r="AS202" s="293"/>
      <c r="AT202" s="293"/>
      <c r="AU202" s="293"/>
      <c r="AV202" s="293"/>
      <c r="AW202" s="293"/>
      <c r="AX202" s="293"/>
      <c r="AY202" s="293"/>
      <c r="AZ202" s="293"/>
      <c r="BA202" s="293"/>
      <c r="BB202" s="293"/>
      <c r="BC202" s="293"/>
      <c r="BD202" s="293"/>
      <c r="BE202" s="293"/>
      <c r="BF202" s="293"/>
      <c r="BG202" s="293"/>
      <c r="BH202" s="293"/>
      <c r="BI202" s="293"/>
      <c r="BJ202" s="293"/>
      <c r="BK202" s="293"/>
      <c r="BL202" s="293"/>
      <c r="BM202" s="293"/>
      <c r="BN202" s="293"/>
      <c r="BO202" s="293"/>
      <c r="BP202" s="293"/>
      <c r="BQ202" s="293"/>
      <c r="BR202" s="293"/>
      <c r="BS202" s="293"/>
      <c r="BT202" s="293"/>
      <c r="BU202" s="293"/>
      <c r="BV202" s="293"/>
      <c r="BW202" s="293"/>
      <c r="BX202" s="293"/>
      <c r="BY202" s="293"/>
      <c r="BZ202" s="293"/>
      <c r="CA202" s="293"/>
      <c r="CB202" s="293"/>
      <c r="CC202" s="293"/>
      <c r="CD202" s="293"/>
      <c r="CE202" s="293"/>
      <c r="CF202" s="293"/>
      <c r="CG202" s="293"/>
      <c r="CH202" s="293"/>
      <c r="CI202" s="293"/>
      <c r="CJ202" s="293"/>
      <c r="CK202" s="293"/>
      <c r="CL202" s="293"/>
      <c r="CM202" s="293"/>
      <c r="CN202" s="293"/>
      <c r="CO202" s="293"/>
      <c r="CP202" s="293"/>
      <c r="CQ202" s="293"/>
      <c r="CR202" s="293"/>
      <c r="CS202" s="293"/>
      <c r="CT202" s="293"/>
      <c r="CU202" s="293"/>
      <c r="CV202" s="293"/>
      <c r="CW202" s="293"/>
      <c r="CX202" s="293"/>
      <c r="CY202" s="293"/>
      <c r="CZ202" s="293"/>
      <c r="DA202" s="293"/>
      <c r="DB202" s="293"/>
      <c r="DC202" s="293"/>
      <c r="DD202" s="293"/>
      <c r="DE202" s="293"/>
      <c r="DF202" s="293"/>
      <c r="DG202" s="293"/>
      <c r="DH202" s="293"/>
      <c r="DI202" s="293"/>
      <c r="DJ202" s="293"/>
      <c r="DK202" s="293"/>
      <c r="DL202" s="293"/>
      <c r="DM202" s="293"/>
      <c r="DN202" s="293"/>
      <c r="DO202" s="293"/>
      <c r="DP202" s="293"/>
      <c r="DQ202" s="293"/>
      <c r="DR202" s="293"/>
      <c r="DS202" s="293"/>
      <c r="DT202" s="293"/>
      <c r="DU202" s="293"/>
      <c r="DV202" s="293"/>
      <c r="DW202" s="293"/>
      <c r="DX202" s="293"/>
      <c r="DY202" s="293"/>
      <c r="DZ202" s="293"/>
      <c r="EA202" s="293"/>
      <c r="EB202" s="293"/>
      <c r="EC202" s="293"/>
      <c r="ED202" s="293"/>
      <c r="EE202" s="293"/>
      <c r="EF202" s="293"/>
      <c r="EG202" s="293"/>
      <c r="EH202" s="293"/>
      <c r="EI202" s="293"/>
      <c r="EJ202" s="293"/>
      <c r="EK202" s="293"/>
      <c r="EL202" s="293"/>
      <c r="EM202" s="293"/>
      <c r="EN202" s="293"/>
      <c r="EO202" s="293"/>
      <c r="EP202" s="293"/>
      <c r="EQ202" s="293"/>
      <c r="ER202" s="293"/>
      <c r="ES202" s="293"/>
      <c r="ET202" s="293"/>
      <c r="EU202" s="293"/>
      <c r="EV202" s="293"/>
      <c r="EW202" s="293"/>
      <c r="EX202" s="293"/>
    </row>
    <row r="203" spans="2:154" x14ac:dyDescent="0.2">
      <c r="B203" s="293"/>
      <c r="C203" s="293"/>
      <c r="D203" s="293"/>
      <c r="E203" s="293"/>
      <c r="F203" s="293"/>
      <c r="G203" s="293"/>
      <c r="H203" s="293"/>
      <c r="I203" s="293"/>
      <c r="J203" s="293"/>
      <c r="K203" s="293"/>
      <c r="L203" s="293"/>
      <c r="M203" s="293"/>
      <c r="N203" s="293"/>
      <c r="O203" s="293"/>
      <c r="P203" s="293"/>
      <c r="Q203" s="293"/>
      <c r="R203" s="293"/>
      <c r="S203" s="293"/>
      <c r="T203" s="293"/>
      <c r="U203" s="293"/>
      <c r="V203" s="293"/>
      <c r="W203" s="293"/>
      <c r="X203" s="293"/>
      <c r="Y203" s="293"/>
      <c r="Z203" s="293"/>
      <c r="AA203" s="293"/>
      <c r="AB203" s="293"/>
      <c r="AC203" s="293"/>
      <c r="AD203" s="293"/>
      <c r="AE203" s="293"/>
      <c r="AF203" s="293"/>
      <c r="AG203" s="293"/>
      <c r="AH203" s="293"/>
      <c r="AI203" s="293"/>
      <c r="AJ203" s="293"/>
      <c r="AK203" s="293"/>
      <c r="AL203" s="293"/>
      <c r="AM203" s="293"/>
      <c r="AN203" s="293"/>
      <c r="AO203" s="293"/>
      <c r="AP203" s="293"/>
      <c r="AQ203" s="293"/>
      <c r="AR203" s="293"/>
      <c r="AS203" s="293"/>
      <c r="AT203" s="293"/>
      <c r="AU203" s="293"/>
      <c r="AV203" s="293"/>
      <c r="AW203" s="293"/>
      <c r="AX203" s="293"/>
      <c r="AY203" s="293"/>
      <c r="AZ203" s="293"/>
      <c r="BA203" s="293"/>
      <c r="BB203" s="293"/>
      <c r="BC203" s="293"/>
      <c r="BD203" s="293"/>
      <c r="BE203" s="293"/>
      <c r="BF203" s="293"/>
      <c r="BG203" s="293"/>
      <c r="BH203" s="293"/>
      <c r="BI203" s="293"/>
      <c r="BJ203" s="293"/>
      <c r="BK203" s="293"/>
      <c r="BL203" s="293"/>
      <c r="BM203" s="293"/>
      <c r="BN203" s="293"/>
      <c r="BO203" s="293"/>
      <c r="BP203" s="293"/>
      <c r="BQ203" s="293"/>
      <c r="BR203" s="293"/>
      <c r="BS203" s="293"/>
      <c r="BT203" s="293"/>
      <c r="BU203" s="293"/>
      <c r="BV203" s="293"/>
      <c r="BW203" s="293"/>
      <c r="BX203" s="293"/>
      <c r="BY203" s="293"/>
      <c r="BZ203" s="293"/>
      <c r="CA203" s="293"/>
      <c r="CB203" s="293"/>
      <c r="CC203" s="293"/>
      <c r="CD203" s="293"/>
      <c r="CE203" s="293"/>
      <c r="CF203" s="293"/>
      <c r="CG203" s="293"/>
      <c r="CH203" s="293"/>
      <c r="CI203" s="293"/>
      <c r="CJ203" s="293"/>
      <c r="CK203" s="293"/>
      <c r="CL203" s="293"/>
      <c r="CM203" s="293"/>
      <c r="CN203" s="293"/>
      <c r="CO203" s="293"/>
      <c r="CP203" s="293"/>
      <c r="CQ203" s="293"/>
      <c r="CR203" s="293"/>
      <c r="CS203" s="293"/>
      <c r="CT203" s="293"/>
      <c r="CU203" s="293"/>
      <c r="CV203" s="293"/>
      <c r="CW203" s="293"/>
      <c r="CX203" s="293"/>
      <c r="CY203" s="293"/>
      <c r="CZ203" s="293"/>
      <c r="DA203" s="293"/>
      <c r="DB203" s="293"/>
      <c r="DC203" s="293"/>
      <c r="DD203" s="293"/>
      <c r="DE203" s="293"/>
      <c r="DF203" s="293"/>
      <c r="DG203" s="293"/>
      <c r="DH203" s="293"/>
      <c r="DI203" s="293"/>
      <c r="DJ203" s="293"/>
      <c r="DK203" s="293"/>
      <c r="DL203" s="293"/>
      <c r="DM203" s="293"/>
      <c r="DN203" s="293"/>
      <c r="DO203" s="293"/>
      <c r="DP203" s="293"/>
      <c r="DQ203" s="293"/>
      <c r="DR203" s="293"/>
      <c r="DS203" s="293"/>
      <c r="DT203" s="293"/>
      <c r="DU203" s="293"/>
      <c r="DV203" s="293"/>
      <c r="DW203" s="293"/>
      <c r="DX203" s="293"/>
      <c r="DY203" s="293"/>
      <c r="DZ203" s="293"/>
      <c r="EA203" s="293"/>
      <c r="EB203" s="293"/>
      <c r="EC203" s="293"/>
      <c r="ED203" s="293"/>
      <c r="EE203" s="293"/>
      <c r="EF203" s="293"/>
      <c r="EG203" s="293"/>
      <c r="EH203" s="293"/>
      <c r="EI203" s="293"/>
      <c r="EJ203" s="293"/>
      <c r="EK203" s="293"/>
      <c r="EL203" s="293"/>
      <c r="EM203" s="293"/>
      <c r="EN203" s="293"/>
      <c r="EO203" s="293"/>
      <c r="EP203" s="293"/>
      <c r="EQ203" s="293"/>
      <c r="ER203" s="293"/>
      <c r="ES203" s="293"/>
      <c r="ET203" s="293"/>
      <c r="EU203" s="293"/>
      <c r="EV203" s="293"/>
      <c r="EW203" s="293"/>
      <c r="EX203" s="293"/>
    </row>
    <row r="204" spans="2:154" x14ac:dyDescent="0.2">
      <c r="B204" s="293"/>
      <c r="C204" s="293"/>
      <c r="D204" s="293"/>
      <c r="E204" s="293"/>
      <c r="F204" s="293"/>
      <c r="G204" s="293"/>
      <c r="H204" s="293"/>
      <c r="I204" s="293"/>
      <c r="J204" s="293"/>
      <c r="K204" s="293"/>
      <c r="L204" s="293"/>
      <c r="M204" s="293"/>
      <c r="N204" s="293"/>
      <c r="O204" s="293"/>
      <c r="P204" s="293"/>
      <c r="Q204" s="293"/>
      <c r="R204" s="293"/>
      <c r="S204" s="293"/>
      <c r="T204" s="293"/>
      <c r="U204" s="293"/>
      <c r="V204" s="293"/>
      <c r="W204" s="293"/>
      <c r="X204" s="293"/>
      <c r="Y204" s="293"/>
      <c r="Z204" s="293"/>
      <c r="AA204" s="293"/>
      <c r="AB204" s="293"/>
      <c r="AC204" s="293"/>
      <c r="AD204" s="293"/>
      <c r="AE204" s="293"/>
      <c r="AF204" s="293"/>
      <c r="AG204" s="293"/>
      <c r="AH204" s="293"/>
      <c r="AI204" s="293"/>
      <c r="AJ204" s="293"/>
      <c r="AK204" s="293"/>
      <c r="AL204" s="293"/>
      <c r="AM204" s="293"/>
      <c r="AN204" s="293"/>
      <c r="AO204" s="293"/>
      <c r="AP204" s="293"/>
      <c r="AQ204" s="293"/>
      <c r="AR204" s="293"/>
      <c r="AS204" s="293"/>
      <c r="AT204" s="293"/>
      <c r="AU204" s="293"/>
      <c r="AV204" s="293"/>
      <c r="AW204" s="293"/>
      <c r="AX204" s="293"/>
      <c r="AY204" s="293"/>
      <c r="AZ204" s="293"/>
      <c r="BA204" s="293"/>
      <c r="BB204" s="293"/>
      <c r="BC204" s="293"/>
      <c r="BD204" s="293"/>
      <c r="BE204" s="293"/>
      <c r="BF204" s="293"/>
      <c r="BG204" s="293"/>
      <c r="BH204" s="293"/>
      <c r="BI204" s="293"/>
      <c r="BJ204" s="293"/>
      <c r="BK204" s="293"/>
      <c r="BL204" s="293"/>
      <c r="BM204" s="293"/>
      <c r="BN204" s="293"/>
      <c r="BO204" s="293"/>
      <c r="BP204" s="293"/>
      <c r="BQ204" s="293"/>
      <c r="BR204" s="293"/>
      <c r="BS204" s="293"/>
      <c r="BT204" s="293"/>
      <c r="BU204" s="293"/>
      <c r="BV204" s="293"/>
      <c r="BW204" s="293"/>
      <c r="BX204" s="293"/>
      <c r="BY204" s="293"/>
      <c r="BZ204" s="293"/>
      <c r="CA204" s="293"/>
      <c r="CB204" s="293"/>
      <c r="CC204" s="293"/>
      <c r="CD204" s="293"/>
      <c r="CE204" s="293"/>
      <c r="CF204" s="293"/>
      <c r="CG204" s="293"/>
      <c r="CH204" s="293"/>
      <c r="CI204" s="293"/>
      <c r="CJ204" s="293"/>
      <c r="CK204" s="293"/>
      <c r="CL204" s="293"/>
      <c r="CM204" s="293"/>
      <c r="CN204" s="293"/>
      <c r="CO204" s="293"/>
      <c r="CP204" s="293"/>
      <c r="CQ204" s="293"/>
      <c r="CR204" s="293"/>
      <c r="CS204" s="293"/>
      <c r="CT204" s="293"/>
      <c r="CU204" s="293"/>
      <c r="CV204" s="293"/>
      <c r="CW204" s="293"/>
      <c r="CX204" s="293"/>
      <c r="CY204" s="293"/>
      <c r="CZ204" s="293"/>
      <c r="DA204" s="293"/>
      <c r="DB204" s="293"/>
      <c r="DC204" s="293"/>
      <c r="DD204" s="293"/>
      <c r="DE204" s="293"/>
      <c r="DF204" s="293"/>
      <c r="DG204" s="293"/>
      <c r="DH204" s="293"/>
      <c r="DI204" s="293"/>
      <c r="DJ204" s="293"/>
      <c r="DK204" s="293"/>
      <c r="DL204" s="293"/>
      <c r="DM204" s="293"/>
      <c r="DN204" s="293"/>
      <c r="DO204" s="293"/>
      <c r="DP204" s="293"/>
      <c r="DQ204" s="293"/>
      <c r="DR204" s="293"/>
      <c r="DS204" s="293"/>
      <c r="DT204" s="293"/>
      <c r="DU204" s="293"/>
      <c r="DV204" s="293"/>
      <c r="DW204" s="293"/>
      <c r="DX204" s="293"/>
      <c r="DY204" s="293"/>
      <c r="DZ204" s="293"/>
      <c r="EA204" s="293"/>
      <c r="EB204" s="293"/>
      <c r="EC204" s="293"/>
      <c r="ED204" s="293"/>
      <c r="EE204" s="293"/>
      <c r="EF204" s="293"/>
      <c r="EG204" s="293"/>
      <c r="EH204" s="293"/>
      <c r="EI204" s="293"/>
      <c r="EJ204" s="293"/>
      <c r="EK204" s="293"/>
      <c r="EL204" s="293"/>
      <c r="EM204" s="293"/>
      <c r="EN204" s="293"/>
      <c r="EO204" s="293"/>
      <c r="EP204" s="293"/>
      <c r="EQ204" s="293"/>
      <c r="ER204" s="293"/>
      <c r="ES204" s="293"/>
      <c r="ET204" s="293"/>
      <c r="EU204" s="293"/>
      <c r="EV204" s="293"/>
      <c r="EW204" s="293"/>
      <c r="EX204" s="293"/>
    </row>
    <row r="205" spans="2:154" x14ac:dyDescent="0.2">
      <c r="B205" s="293"/>
      <c r="C205" s="293"/>
      <c r="D205" s="293"/>
      <c r="E205" s="293"/>
      <c r="F205" s="293"/>
      <c r="G205" s="293"/>
      <c r="H205" s="293"/>
      <c r="I205" s="293"/>
      <c r="J205" s="293"/>
      <c r="K205" s="293"/>
      <c r="L205" s="293"/>
      <c r="M205" s="293"/>
      <c r="N205" s="293"/>
      <c r="O205" s="293"/>
      <c r="P205" s="293"/>
      <c r="Q205" s="293"/>
      <c r="R205" s="293"/>
      <c r="S205" s="293"/>
      <c r="T205" s="293"/>
      <c r="U205" s="293"/>
      <c r="V205" s="293"/>
      <c r="W205" s="293"/>
      <c r="X205" s="293"/>
      <c r="Y205" s="293"/>
      <c r="Z205" s="293"/>
      <c r="AA205" s="293"/>
      <c r="AB205" s="293"/>
      <c r="AC205" s="293"/>
      <c r="AD205" s="293"/>
      <c r="AE205" s="293"/>
      <c r="AF205" s="293"/>
      <c r="AG205" s="293"/>
      <c r="AH205" s="293"/>
      <c r="AI205" s="293"/>
      <c r="AJ205" s="293"/>
      <c r="AK205" s="293"/>
      <c r="AL205" s="293"/>
      <c r="AM205" s="293"/>
      <c r="AN205" s="293"/>
      <c r="AO205" s="293"/>
      <c r="AP205" s="293"/>
      <c r="AQ205" s="293"/>
      <c r="AR205" s="293"/>
      <c r="AS205" s="293"/>
      <c r="AT205" s="293"/>
      <c r="AU205" s="293"/>
      <c r="AV205" s="293"/>
      <c r="AW205" s="293"/>
      <c r="AX205" s="293"/>
      <c r="AY205" s="293"/>
      <c r="AZ205" s="293"/>
      <c r="BA205" s="293"/>
      <c r="BB205" s="293"/>
      <c r="BC205" s="293"/>
      <c r="BD205" s="293"/>
      <c r="BE205" s="293"/>
      <c r="BF205" s="293"/>
      <c r="BG205" s="293"/>
      <c r="BH205" s="293"/>
      <c r="BI205" s="293"/>
      <c r="BJ205" s="293"/>
      <c r="BK205" s="293"/>
      <c r="BL205" s="293"/>
      <c r="BM205" s="293"/>
      <c r="BN205" s="293"/>
      <c r="BO205" s="293"/>
      <c r="BP205" s="293"/>
      <c r="BQ205" s="293"/>
      <c r="BR205" s="293"/>
      <c r="BS205" s="293"/>
      <c r="BT205" s="293"/>
      <c r="BU205" s="293"/>
      <c r="BV205" s="293"/>
      <c r="BW205" s="293"/>
      <c r="BX205" s="293"/>
      <c r="BY205" s="293"/>
      <c r="BZ205" s="293"/>
      <c r="CA205" s="293"/>
      <c r="CB205" s="293"/>
      <c r="CC205" s="293"/>
      <c r="CD205" s="293"/>
      <c r="CE205" s="293"/>
      <c r="CF205" s="293"/>
      <c r="CG205" s="293"/>
      <c r="CH205" s="293"/>
      <c r="CI205" s="293"/>
      <c r="CJ205" s="293"/>
      <c r="CK205" s="293"/>
      <c r="CL205" s="293"/>
      <c r="CM205" s="293"/>
      <c r="CN205" s="293"/>
      <c r="CO205" s="293"/>
      <c r="CP205" s="293"/>
      <c r="CQ205" s="293"/>
      <c r="CR205" s="293"/>
      <c r="CS205" s="293"/>
      <c r="CT205" s="293"/>
      <c r="CU205" s="293"/>
      <c r="CV205" s="293"/>
      <c r="CW205" s="293"/>
      <c r="CX205" s="293"/>
      <c r="CY205" s="293"/>
      <c r="CZ205" s="293"/>
      <c r="DA205" s="293"/>
      <c r="DB205" s="293"/>
      <c r="DC205" s="293"/>
      <c r="DD205" s="293"/>
      <c r="DE205" s="293"/>
      <c r="DF205" s="293"/>
      <c r="DG205" s="293"/>
      <c r="DH205" s="293"/>
      <c r="DI205" s="293"/>
      <c r="DJ205" s="293"/>
      <c r="DK205" s="293"/>
      <c r="DL205" s="293"/>
      <c r="DM205" s="293"/>
      <c r="DN205" s="293"/>
      <c r="DO205" s="293"/>
      <c r="DP205" s="293"/>
      <c r="DQ205" s="293"/>
      <c r="DR205" s="293"/>
      <c r="DS205" s="293"/>
      <c r="DT205" s="293"/>
      <c r="DU205" s="293"/>
      <c r="DV205" s="293"/>
      <c r="DW205" s="293"/>
      <c r="DX205" s="293"/>
      <c r="DY205" s="293"/>
      <c r="DZ205" s="293"/>
      <c r="EA205" s="293"/>
      <c r="EB205" s="293"/>
      <c r="EC205" s="293"/>
      <c r="ED205" s="293"/>
      <c r="EE205" s="293"/>
      <c r="EF205" s="293"/>
      <c r="EG205" s="293"/>
      <c r="EH205" s="293"/>
      <c r="EI205" s="293"/>
      <c r="EJ205" s="293"/>
      <c r="EK205" s="293"/>
      <c r="EL205" s="293"/>
      <c r="EM205" s="293"/>
      <c r="EN205" s="293"/>
      <c r="EO205" s="293"/>
      <c r="EP205" s="293"/>
      <c r="EQ205" s="293"/>
      <c r="ER205" s="293"/>
      <c r="ES205" s="293"/>
      <c r="ET205" s="293"/>
      <c r="EU205" s="293"/>
      <c r="EV205" s="293"/>
      <c r="EW205" s="293"/>
      <c r="EX205" s="293"/>
    </row>
    <row r="206" spans="2:154" x14ac:dyDescent="0.2">
      <c r="B206" s="293"/>
      <c r="C206" s="293"/>
      <c r="D206" s="293"/>
      <c r="E206" s="293"/>
      <c r="F206" s="293"/>
      <c r="G206" s="293"/>
      <c r="H206" s="293"/>
      <c r="I206" s="293"/>
      <c r="J206" s="293"/>
      <c r="K206" s="293"/>
      <c r="L206" s="293"/>
      <c r="M206" s="293"/>
      <c r="N206" s="293"/>
      <c r="O206" s="293"/>
      <c r="P206" s="293"/>
      <c r="Q206" s="293"/>
      <c r="R206" s="293"/>
      <c r="S206" s="293"/>
      <c r="T206" s="293"/>
      <c r="U206" s="293"/>
      <c r="V206" s="293"/>
      <c r="W206" s="293"/>
      <c r="X206" s="293"/>
      <c r="Y206" s="293"/>
      <c r="Z206" s="293"/>
      <c r="AA206" s="293"/>
      <c r="AB206" s="293"/>
      <c r="AC206" s="293"/>
      <c r="AD206" s="293"/>
      <c r="AE206" s="293"/>
      <c r="AF206" s="293"/>
      <c r="AG206" s="293"/>
      <c r="AH206" s="293"/>
      <c r="AI206" s="293"/>
      <c r="AJ206" s="293"/>
      <c r="AK206" s="293"/>
      <c r="AL206" s="293"/>
      <c r="AM206" s="293"/>
      <c r="AN206" s="293"/>
      <c r="AO206" s="293"/>
      <c r="AP206" s="293"/>
      <c r="AQ206" s="293"/>
      <c r="AR206" s="293"/>
      <c r="AS206" s="293"/>
      <c r="AT206" s="293"/>
      <c r="AU206" s="293"/>
      <c r="AV206" s="293"/>
      <c r="AW206" s="293"/>
      <c r="AX206" s="293"/>
      <c r="AY206" s="293"/>
      <c r="AZ206" s="293"/>
      <c r="BA206" s="293"/>
      <c r="BB206" s="293"/>
      <c r="BC206" s="293"/>
      <c r="BD206" s="293"/>
      <c r="BE206" s="293"/>
      <c r="BF206" s="293"/>
      <c r="BG206" s="293"/>
      <c r="BH206" s="293"/>
      <c r="BI206" s="293"/>
      <c r="BJ206" s="293"/>
      <c r="BK206" s="293"/>
      <c r="BL206" s="293"/>
      <c r="BM206" s="293"/>
      <c r="BN206" s="293"/>
      <c r="BO206" s="293"/>
      <c r="BP206" s="293"/>
      <c r="BQ206" s="293"/>
      <c r="BR206" s="293"/>
      <c r="BS206" s="293"/>
      <c r="BT206" s="293"/>
      <c r="BU206" s="293"/>
      <c r="BV206" s="293"/>
      <c r="BW206" s="293"/>
      <c r="BX206" s="293"/>
      <c r="BY206" s="293"/>
      <c r="BZ206" s="293"/>
      <c r="CA206" s="293"/>
      <c r="CB206" s="293"/>
      <c r="CC206" s="293"/>
      <c r="CD206" s="293"/>
      <c r="CE206" s="293"/>
      <c r="CF206" s="293"/>
      <c r="CG206" s="293"/>
      <c r="CH206" s="293"/>
      <c r="CI206" s="293"/>
      <c r="CJ206" s="293"/>
      <c r="CK206" s="293"/>
      <c r="CL206" s="293"/>
      <c r="CM206" s="293"/>
      <c r="CN206" s="293"/>
      <c r="CO206" s="293"/>
      <c r="CP206" s="293"/>
      <c r="CQ206" s="293"/>
      <c r="CR206" s="293"/>
      <c r="CS206" s="293"/>
      <c r="CT206" s="293"/>
      <c r="CU206" s="293"/>
      <c r="CV206" s="293"/>
      <c r="CW206" s="293"/>
      <c r="CX206" s="293"/>
      <c r="CY206" s="293"/>
      <c r="CZ206" s="293"/>
      <c r="DA206" s="293"/>
      <c r="DB206" s="293"/>
      <c r="DC206" s="293"/>
      <c r="DD206" s="293"/>
      <c r="DE206" s="293"/>
      <c r="DF206" s="293"/>
      <c r="DG206" s="293"/>
      <c r="DH206" s="293"/>
      <c r="DI206" s="293"/>
      <c r="DJ206" s="293"/>
      <c r="DK206" s="293"/>
      <c r="DL206" s="293"/>
      <c r="DM206" s="293"/>
      <c r="DN206" s="293"/>
      <c r="DO206" s="293"/>
      <c r="DP206" s="293"/>
      <c r="DQ206" s="293"/>
      <c r="DR206" s="293"/>
      <c r="DS206" s="293"/>
      <c r="DT206" s="293"/>
      <c r="DU206" s="293"/>
      <c r="DV206" s="293"/>
      <c r="DW206" s="293"/>
      <c r="DX206" s="293"/>
      <c r="DY206" s="293"/>
      <c r="DZ206" s="293"/>
      <c r="EA206" s="293"/>
      <c r="EB206" s="293"/>
      <c r="EC206" s="293"/>
      <c r="ED206" s="293"/>
      <c r="EE206" s="293"/>
      <c r="EF206" s="293"/>
      <c r="EG206" s="293"/>
      <c r="EH206" s="293"/>
      <c r="EI206" s="293"/>
      <c r="EJ206" s="293"/>
      <c r="EK206" s="293"/>
      <c r="EL206" s="293"/>
      <c r="EM206" s="293"/>
      <c r="EN206" s="293"/>
      <c r="EO206" s="293"/>
      <c r="EP206" s="293"/>
      <c r="EQ206" s="293"/>
      <c r="ER206" s="293"/>
      <c r="ES206" s="293"/>
      <c r="ET206" s="293"/>
      <c r="EU206" s="293"/>
      <c r="EV206" s="293"/>
      <c r="EW206" s="293"/>
      <c r="EX206" s="293"/>
    </row>
    <row r="207" spans="2:154" x14ac:dyDescent="0.2">
      <c r="B207" s="293"/>
      <c r="C207" s="293"/>
      <c r="D207" s="293"/>
      <c r="E207" s="293"/>
      <c r="F207" s="293"/>
      <c r="G207" s="293"/>
      <c r="H207" s="293"/>
      <c r="I207" s="293"/>
      <c r="J207" s="293"/>
      <c r="K207" s="293"/>
      <c r="L207" s="293"/>
      <c r="M207" s="293"/>
      <c r="N207" s="293"/>
      <c r="O207" s="293"/>
      <c r="P207" s="293"/>
      <c r="Q207" s="293"/>
      <c r="R207" s="293"/>
      <c r="S207" s="293"/>
      <c r="T207" s="293"/>
      <c r="U207" s="293"/>
      <c r="V207" s="293"/>
      <c r="W207" s="293"/>
      <c r="X207" s="293"/>
      <c r="Y207" s="293"/>
      <c r="Z207" s="293"/>
      <c r="AA207" s="293"/>
      <c r="AB207" s="293"/>
      <c r="AC207" s="293"/>
      <c r="AD207" s="293"/>
      <c r="AE207" s="293"/>
      <c r="AF207" s="293"/>
      <c r="AG207" s="293"/>
      <c r="AH207" s="293"/>
      <c r="AI207" s="293"/>
      <c r="AJ207" s="293"/>
      <c r="AK207" s="293"/>
      <c r="AL207" s="293"/>
      <c r="AM207" s="293"/>
      <c r="AN207" s="293"/>
      <c r="AO207" s="293"/>
      <c r="AP207" s="293"/>
      <c r="AQ207" s="293"/>
      <c r="AR207" s="293"/>
      <c r="AS207" s="293"/>
      <c r="AT207" s="293"/>
      <c r="AU207" s="293"/>
      <c r="AV207" s="293"/>
      <c r="AW207" s="293"/>
      <c r="AX207" s="293"/>
      <c r="AY207" s="293"/>
      <c r="AZ207" s="293"/>
      <c r="BA207" s="293"/>
      <c r="BB207" s="293"/>
      <c r="BC207" s="293"/>
      <c r="BD207" s="293"/>
      <c r="BE207" s="293"/>
      <c r="BF207" s="293"/>
      <c r="BG207" s="293"/>
      <c r="BH207" s="293"/>
      <c r="BI207" s="293"/>
      <c r="BJ207" s="293"/>
      <c r="BK207" s="293"/>
      <c r="BL207" s="293"/>
      <c r="BM207" s="293"/>
      <c r="BN207" s="293"/>
      <c r="BO207" s="293"/>
      <c r="BP207" s="293"/>
      <c r="BQ207" s="293"/>
      <c r="BR207" s="293"/>
      <c r="BS207" s="293"/>
      <c r="BT207" s="293"/>
      <c r="BU207" s="293"/>
      <c r="BV207" s="293"/>
      <c r="BW207" s="293"/>
      <c r="BX207" s="293"/>
      <c r="BY207" s="293"/>
      <c r="BZ207" s="293"/>
      <c r="CA207" s="293"/>
      <c r="CB207" s="293"/>
      <c r="CC207" s="293"/>
      <c r="CD207" s="293"/>
      <c r="CE207" s="293"/>
      <c r="CF207" s="293"/>
      <c r="CG207" s="293"/>
      <c r="CH207" s="293"/>
      <c r="CI207" s="293"/>
      <c r="CJ207" s="293"/>
      <c r="CK207" s="293"/>
      <c r="CL207" s="293"/>
      <c r="CM207" s="293"/>
      <c r="CN207" s="293"/>
      <c r="CO207" s="293"/>
      <c r="CP207" s="293"/>
      <c r="CQ207" s="293"/>
      <c r="CR207" s="293"/>
      <c r="CS207" s="293"/>
      <c r="CT207" s="293"/>
      <c r="CU207" s="293"/>
      <c r="CV207" s="293"/>
      <c r="CW207" s="293"/>
      <c r="CX207" s="293"/>
      <c r="CY207" s="293"/>
      <c r="CZ207" s="293"/>
      <c r="DA207" s="293"/>
      <c r="DB207" s="293"/>
      <c r="DC207" s="293"/>
      <c r="DD207" s="293"/>
      <c r="DE207" s="293"/>
      <c r="DF207" s="293"/>
      <c r="DG207" s="293"/>
      <c r="DH207" s="293"/>
      <c r="DI207" s="293"/>
      <c r="DJ207" s="293"/>
      <c r="DK207" s="293"/>
      <c r="DL207" s="293"/>
      <c r="DM207" s="293"/>
      <c r="DN207" s="293"/>
      <c r="DO207" s="293"/>
      <c r="DP207" s="293"/>
      <c r="DQ207" s="293"/>
      <c r="DR207" s="293"/>
      <c r="DS207" s="293"/>
      <c r="DT207" s="293"/>
      <c r="DU207" s="293"/>
      <c r="DV207" s="293"/>
      <c r="DW207" s="293"/>
      <c r="DX207" s="293"/>
      <c r="DY207" s="293"/>
      <c r="DZ207" s="293"/>
      <c r="EA207" s="293"/>
      <c r="EB207" s="293"/>
      <c r="EC207" s="293"/>
      <c r="ED207" s="293"/>
      <c r="EE207" s="293"/>
      <c r="EF207" s="293"/>
      <c r="EG207" s="293"/>
      <c r="EH207" s="293"/>
      <c r="EI207" s="293"/>
      <c r="EJ207" s="293"/>
      <c r="EK207" s="293"/>
      <c r="EL207" s="293"/>
      <c r="EM207" s="293"/>
      <c r="EN207" s="293"/>
      <c r="EO207" s="293"/>
      <c r="EP207" s="293"/>
      <c r="EQ207" s="293"/>
      <c r="ER207" s="293"/>
      <c r="ES207" s="293"/>
      <c r="ET207" s="293"/>
      <c r="EU207" s="293"/>
      <c r="EV207" s="293"/>
      <c r="EW207" s="293"/>
      <c r="EX207" s="293"/>
    </row>
    <row r="208" spans="2:154" x14ac:dyDescent="0.2">
      <c r="B208" s="293"/>
      <c r="C208" s="293"/>
      <c r="D208" s="293"/>
      <c r="E208" s="293"/>
      <c r="F208" s="293"/>
      <c r="G208" s="293"/>
      <c r="H208" s="293"/>
      <c r="I208" s="293"/>
      <c r="J208" s="293"/>
      <c r="K208" s="293"/>
      <c r="L208" s="293"/>
      <c r="M208" s="293"/>
      <c r="N208" s="293"/>
      <c r="O208" s="293"/>
      <c r="P208" s="293"/>
      <c r="Q208" s="293"/>
      <c r="R208" s="293"/>
      <c r="S208" s="293"/>
      <c r="T208" s="293"/>
      <c r="U208" s="293"/>
      <c r="V208" s="293"/>
      <c r="W208" s="293"/>
      <c r="X208" s="293"/>
      <c r="Y208" s="293"/>
      <c r="Z208" s="293"/>
      <c r="AA208" s="293"/>
      <c r="AB208" s="293"/>
      <c r="AC208" s="293"/>
      <c r="AD208" s="293"/>
      <c r="AE208" s="293"/>
      <c r="AF208" s="293"/>
      <c r="AG208" s="293"/>
      <c r="AH208" s="293"/>
      <c r="AI208" s="293"/>
      <c r="AJ208" s="293"/>
      <c r="AK208" s="293"/>
      <c r="AL208" s="293"/>
      <c r="AM208" s="293"/>
      <c r="AN208" s="293"/>
      <c r="AO208" s="293"/>
      <c r="AP208" s="293"/>
      <c r="AQ208" s="293"/>
      <c r="AR208" s="293"/>
      <c r="AS208" s="293"/>
      <c r="AT208" s="293"/>
      <c r="AU208" s="293"/>
      <c r="AV208" s="293"/>
      <c r="AW208" s="293"/>
      <c r="AX208" s="293"/>
      <c r="AY208" s="293"/>
      <c r="AZ208" s="293"/>
      <c r="BA208" s="293"/>
      <c r="BB208" s="293"/>
      <c r="BC208" s="293"/>
      <c r="BD208" s="293"/>
      <c r="BE208" s="293"/>
      <c r="BF208" s="293"/>
      <c r="BG208" s="293"/>
      <c r="BH208" s="293"/>
      <c r="BI208" s="293"/>
      <c r="BJ208" s="293"/>
      <c r="BK208" s="293"/>
      <c r="BL208" s="293"/>
      <c r="BM208" s="293"/>
      <c r="BN208" s="293"/>
      <c r="BO208" s="293"/>
      <c r="BP208" s="293"/>
      <c r="BQ208" s="293"/>
      <c r="BR208" s="293"/>
      <c r="BS208" s="293"/>
      <c r="BT208" s="293"/>
      <c r="BU208" s="293"/>
      <c r="BV208" s="293"/>
      <c r="BW208" s="293"/>
      <c r="BX208" s="293"/>
      <c r="BY208" s="293"/>
      <c r="BZ208" s="293"/>
      <c r="CA208" s="293"/>
      <c r="CB208" s="293"/>
      <c r="CC208" s="293"/>
      <c r="CD208" s="293"/>
      <c r="CE208" s="293"/>
      <c r="CF208" s="293"/>
      <c r="CG208" s="293"/>
      <c r="CH208" s="293"/>
      <c r="CI208" s="293"/>
      <c r="CJ208" s="293"/>
      <c r="CK208" s="293"/>
      <c r="CL208" s="293"/>
      <c r="CM208" s="293"/>
      <c r="CN208" s="293"/>
      <c r="CO208" s="293"/>
      <c r="CP208" s="293"/>
      <c r="CQ208" s="293"/>
      <c r="CR208" s="293"/>
      <c r="CS208" s="293"/>
      <c r="CT208" s="293"/>
      <c r="CU208" s="293"/>
      <c r="CV208" s="293"/>
      <c r="CW208" s="293"/>
      <c r="CX208" s="293"/>
      <c r="CY208" s="293"/>
      <c r="CZ208" s="293"/>
      <c r="DA208" s="293"/>
      <c r="DB208" s="293"/>
      <c r="DC208" s="293"/>
      <c r="DD208" s="293"/>
      <c r="DE208" s="293"/>
      <c r="DF208" s="293"/>
      <c r="DG208" s="293"/>
      <c r="DH208" s="293"/>
      <c r="DI208" s="293"/>
      <c r="DJ208" s="293"/>
      <c r="DK208" s="293"/>
      <c r="DL208" s="293"/>
      <c r="DM208" s="293"/>
      <c r="DN208" s="293"/>
      <c r="DO208" s="293"/>
      <c r="DP208" s="293"/>
      <c r="DQ208" s="293"/>
      <c r="DR208" s="293"/>
      <c r="DS208" s="293"/>
      <c r="DT208" s="293"/>
      <c r="DU208" s="293"/>
      <c r="DV208" s="293"/>
      <c r="DW208" s="293"/>
      <c r="DX208" s="293"/>
      <c r="DY208" s="293"/>
      <c r="DZ208" s="293"/>
      <c r="EA208" s="293"/>
      <c r="EB208" s="293"/>
      <c r="EC208" s="293"/>
      <c r="ED208" s="293"/>
      <c r="EE208" s="293"/>
      <c r="EF208" s="293"/>
      <c r="EG208" s="293"/>
      <c r="EH208" s="293"/>
      <c r="EI208" s="293"/>
      <c r="EJ208" s="293"/>
      <c r="EK208" s="293"/>
      <c r="EL208" s="293"/>
      <c r="EM208" s="293"/>
      <c r="EN208" s="293"/>
      <c r="EO208" s="293"/>
      <c r="EP208" s="293"/>
      <c r="EQ208" s="293"/>
      <c r="ER208" s="293"/>
      <c r="ES208" s="293"/>
      <c r="ET208" s="293"/>
      <c r="EU208" s="293"/>
      <c r="EV208" s="293"/>
      <c r="EW208" s="293"/>
      <c r="EX208" s="293"/>
    </row>
    <row r="209" spans="2:154" x14ac:dyDescent="0.2">
      <c r="B209" s="293"/>
      <c r="C209" s="293"/>
      <c r="D209" s="293"/>
      <c r="E209" s="293"/>
      <c r="F209" s="293"/>
      <c r="G209" s="293"/>
      <c r="H209" s="293"/>
      <c r="I209" s="293"/>
      <c r="J209" s="293"/>
      <c r="K209" s="293"/>
      <c r="L209" s="293"/>
      <c r="M209" s="293"/>
      <c r="N209" s="293"/>
      <c r="O209" s="293"/>
      <c r="P209" s="293"/>
      <c r="Q209" s="293"/>
      <c r="R209" s="293"/>
      <c r="S209" s="293"/>
      <c r="T209" s="293"/>
      <c r="U209" s="293"/>
      <c r="V209" s="293"/>
      <c r="W209" s="293"/>
      <c r="X209" s="293"/>
      <c r="Y209" s="293"/>
      <c r="Z209" s="293"/>
      <c r="AA209" s="293"/>
      <c r="AB209" s="293"/>
      <c r="AC209" s="293"/>
      <c r="AD209" s="293"/>
      <c r="AE209" s="293"/>
      <c r="AF209" s="293"/>
      <c r="AG209" s="293"/>
      <c r="AH209" s="293"/>
      <c r="AI209" s="293"/>
      <c r="AJ209" s="293"/>
      <c r="AK209" s="293"/>
      <c r="AL209" s="293"/>
      <c r="AM209" s="293"/>
      <c r="AN209" s="293"/>
      <c r="AO209" s="293"/>
      <c r="AP209" s="293"/>
      <c r="AQ209" s="293"/>
      <c r="AR209" s="293"/>
      <c r="AS209" s="293"/>
      <c r="AT209" s="293"/>
      <c r="AU209" s="293"/>
      <c r="AV209" s="293"/>
      <c r="AW209" s="293"/>
      <c r="AX209" s="293"/>
      <c r="AY209" s="293"/>
      <c r="AZ209" s="293"/>
      <c r="BA209" s="293"/>
      <c r="BB209" s="293"/>
      <c r="BC209" s="293"/>
      <c r="BD209" s="293"/>
      <c r="BE209" s="293"/>
      <c r="BF209" s="293"/>
      <c r="BG209" s="293"/>
      <c r="BH209" s="293"/>
      <c r="BI209" s="293"/>
      <c r="BJ209" s="293"/>
      <c r="BK209" s="293"/>
      <c r="BL209" s="293"/>
      <c r="BM209" s="293"/>
      <c r="BN209" s="293"/>
      <c r="BO209" s="293"/>
      <c r="BP209" s="293"/>
      <c r="BQ209" s="293"/>
      <c r="BR209" s="293"/>
      <c r="BS209" s="293"/>
      <c r="BT209" s="293"/>
      <c r="BU209" s="293"/>
      <c r="BV209" s="293"/>
      <c r="BW209" s="293"/>
      <c r="BX209" s="293"/>
      <c r="BY209" s="293"/>
      <c r="BZ209" s="293"/>
      <c r="CA209" s="293"/>
      <c r="CB209" s="293"/>
      <c r="CC209" s="293"/>
      <c r="CD209" s="293"/>
      <c r="CE209" s="293"/>
      <c r="CF209" s="293"/>
      <c r="CG209" s="293"/>
      <c r="CH209" s="293"/>
      <c r="CI209" s="293"/>
      <c r="CJ209" s="293"/>
      <c r="CK209" s="293"/>
      <c r="CL209" s="293"/>
      <c r="CM209" s="293"/>
      <c r="CN209" s="293"/>
      <c r="CO209" s="293"/>
      <c r="CP209" s="293"/>
      <c r="CQ209" s="293"/>
      <c r="CR209" s="293"/>
      <c r="CS209" s="293"/>
      <c r="CT209" s="293"/>
      <c r="CU209" s="293"/>
      <c r="CV209" s="293"/>
      <c r="CW209" s="293"/>
      <c r="CX209" s="293"/>
      <c r="CY209" s="293"/>
      <c r="CZ209" s="293"/>
      <c r="DA209" s="293"/>
      <c r="DB209" s="293"/>
      <c r="DC209" s="293"/>
      <c r="DD209" s="293"/>
      <c r="DE209" s="293"/>
      <c r="DF209" s="293"/>
      <c r="DG209" s="293"/>
      <c r="DH209" s="293"/>
      <c r="DI209" s="293"/>
      <c r="DJ209" s="293"/>
      <c r="DK209" s="293"/>
      <c r="DL209" s="293"/>
      <c r="DM209" s="293"/>
      <c r="DN209" s="293"/>
      <c r="DO209" s="293"/>
      <c r="DP209" s="293"/>
      <c r="DQ209" s="293"/>
      <c r="DR209" s="293"/>
      <c r="DS209" s="293"/>
      <c r="DT209" s="293"/>
      <c r="DU209" s="293"/>
      <c r="DV209" s="293"/>
      <c r="DW209" s="293"/>
      <c r="DX209" s="293"/>
      <c r="DY209" s="293"/>
      <c r="DZ209" s="293"/>
      <c r="EA209" s="293"/>
      <c r="EB209" s="293"/>
      <c r="EC209" s="293"/>
      <c r="ED209" s="293"/>
      <c r="EE209" s="293"/>
      <c r="EF209" s="293"/>
      <c r="EG209" s="293"/>
      <c r="EH209" s="293"/>
      <c r="EI209" s="293"/>
      <c r="EJ209" s="293"/>
      <c r="EK209" s="293"/>
      <c r="EL209" s="293"/>
      <c r="EM209" s="293"/>
      <c r="EN209" s="293"/>
      <c r="EO209" s="293"/>
      <c r="EP209" s="293"/>
      <c r="EQ209" s="293"/>
      <c r="ER209" s="293"/>
      <c r="ES209" s="293"/>
      <c r="ET209" s="293"/>
      <c r="EU209" s="293"/>
      <c r="EV209" s="293"/>
      <c r="EW209" s="293"/>
      <c r="EX209" s="293"/>
    </row>
    <row r="210" spans="2:154" x14ac:dyDescent="0.2">
      <c r="B210" s="293"/>
      <c r="C210" s="293"/>
      <c r="D210" s="293"/>
      <c r="E210" s="293"/>
      <c r="F210" s="293"/>
      <c r="G210" s="293"/>
      <c r="H210" s="293"/>
      <c r="I210" s="293"/>
      <c r="J210" s="293"/>
      <c r="K210" s="293"/>
      <c r="L210" s="293"/>
      <c r="M210" s="293"/>
      <c r="N210" s="293"/>
      <c r="O210" s="293"/>
      <c r="P210" s="293"/>
      <c r="Q210" s="293"/>
      <c r="R210" s="293"/>
      <c r="S210" s="293"/>
      <c r="T210" s="293"/>
      <c r="U210" s="293"/>
      <c r="V210" s="293"/>
      <c r="W210" s="293"/>
      <c r="X210" s="293"/>
      <c r="Y210" s="293"/>
      <c r="Z210" s="293"/>
      <c r="AA210" s="293"/>
      <c r="AB210" s="293"/>
      <c r="AC210" s="293"/>
      <c r="AD210" s="293"/>
      <c r="AE210" s="293"/>
      <c r="AF210" s="293"/>
      <c r="AG210" s="293"/>
      <c r="AH210" s="293"/>
      <c r="AI210" s="293"/>
      <c r="AJ210" s="293"/>
      <c r="AK210" s="293"/>
      <c r="AL210" s="293"/>
      <c r="AM210" s="293"/>
      <c r="AN210" s="293"/>
      <c r="AO210" s="293"/>
      <c r="AP210" s="293"/>
      <c r="AQ210" s="293"/>
      <c r="AR210" s="293"/>
      <c r="AS210" s="293"/>
      <c r="AT210" s="293"/>
      <c r="AU210" s="293"/>
      <c r="AV210" s="293"/>
      <c r="AW210" s="293"/>
      <c r="AX210" s="293"/>
      <c r="AY210" s="293"/>
      <c r="AZ210" s="293"/>
      <c r="BA210" s="293"/>
      <c r="BB210" s="293"/>
      <c r="BC210" s="293"/>
      <c r="BD210" s="293"/>
      <c r="BE210" s="293"/>
      <c r="BF210" s="293"/>
      <c r="BG210" s="293"/>
      <c r="BH210" s="293"/>
      <c r="BI210" s="293"/>
      <c r="BJ210" s="293"/>
      <c r="BK210" s="293"/>
      <c r="BL210" s="293"/>
      <c r="BM210" s="293"/>
      <c r="BN210" s="293"/>
      <c r="BO210" s="293"/>
      <c r="BP210" s="293"/>
      <c r="BQ210" s="293"/>
      <c r="BR210" s="293"/>
      <c r="BS210" s="293"/>
      <c r="BT210" s="293"/>
      <c r="BU210" s="293"/>
      <c r="BV210" s="293"/>
      <c r="BW210" s="293"/>
      <c r="BX210" s="293"/>
      <c r="BY210" s="293"/>
      <c r="BZ210" s="293"/>
      <c r="CA210" s="293"/>
      <c r="CB210" s="293"/>
      <c r="CC210" s="293"/>
      <c r="CD210" s="293"/>
      <c r="CE210" s="293"/>
      <c r="CF210" s="293"/>
      <c r="CG210" s="293"/>
      <c r="CH210" s="293"/>
      <c r="CI210" s="293"/>
      <c r="CJ210" s="293"/>
      <c r="CK210" s="293"/>
      <c r="CL210" s="293"/>
      <c r="CM210" s="293"/>
      <c r="CN210" s="293"/>
      <c r="CO210" s="293"/>
      <c r="CP210" s="293"/>
      <c r="CQ210" s="293"/>
      <c r="CR210" s="293"/>
      <c r="CS210" s="293"/>
      <c r="CT210" s="293"/>
      <c r="CU210" s="293"/>
      <c r="CV210" s="293"/>
      <c r="CW210" s="293"/>
      <c r="CX210" s="293"/>
      <c r="CY210" s="293"/>
      <c r="CZ210" s="293"/>
      <c r="DA210" s="293"/>
      <c r="DB210" s="293"/>
      <c r="DC210" s="293"/>
      <c r="DD210" s="293"/>
      <c r="DE210" s="293"/>
      <c r="DF210" s="293"/>
      <c r="DG210" s="293"/>
      <c r="DH210" s="293"/>
      <c r="DI210" s="293"/>
      <c r="DJ210" s="293"/>
      <c r="DK210" s="293"/>
      <c r="DL210" s="293"/>
      <c r="DM210" s="293"/>
      <c r="DN210" s="293"/>
      <c r="DO210" s="293"/>
      <c r="DP210" s="293"/>
      <c r="DQ210" s="293"/>
      <c r="DR210" s="293"/>
      <c r="DS210" s="293"/>
      <c r="DT210" s="293"/>
      <c r="DU210" s="293"/>
      <c r="DV210" s="293"/>
      <c r="DW210" s="293"/>
      <c r="DX210" s="293"/>
      <c r="DY210" s="293"/>
      <c r="DZ210" s="293"/>
      <c r="EA210" s="293"/>
      <c r="EB210" s="293"/>
      <c r="EC210" s="293"/>
      <c r="ED210" s="293"/>
      <c r="EE210" s="293"/>
      <c r="EF210" s="293"/>
      <c r="EG210" s="293"/>
      <c r="EH210" s="293"/>
      <c r="EI210" s="293"/>
      <c r="EJ210" s="293"/>
      <c r="EK210" s="293"/>
      <c r="EL210" s="293"/>
      <c r="EM210" s="293"/>
      <c r="EN210" s="293"/>
      <c r="EO210" s="293"/>
      <c r="EP210" s="293"/>
      <c r="EQ210" s="293"/>
      <c r="ER210" s="293"/>
      <c r="ES210" s="293"/>
      <c r="ET210" s="293"/>
      <c r="EU210" s="293"/>
      <c r="EV210" s="293"/>
      <c r="EW210" s="293"/>
      <c r="EX210" s="293"/>
    </row>
    <row r="211" spans="2:154" x14ac:dyDescent="0.2">
      <c r="B211" s="293"/>
      <c r="C211" s="293"/>
      <c r="D211" s="293"/>
      <c r="E211" s="293"/>
      <c r="F211" s="293"/>
      <c r="G211" s="293"/>
      <c r="H211" s="293"/>
      <c r="I211" s="293"/>
      <c r="J211" s="293"/>
      <c r="K211" s="293"/>
      <c r="L211" s="293"/>
      <c r="M211" s="293"/>
      <c r="N211" s="293"/>
      <c r="O211" s="293"/>
      <c r="P211" s="293"/>
      <c r="Q211" s="293"/>
      <c r="R211" s="293"/>
      <c r="S211" s="293"/>
      <c r="T211" s="293"/>
      <c r="U211" s="293"/>
      <c r="V211" s="293"/>
      <c r="W211" s="293"/>
      <c r="X211" s="293"/>
      <c r="Y211" s="293"/>
      <c r="Z211" s="293"/>
      <c r="AA211" s="293"/>
      <c r="AB211" s="293"/>
      <c r="AC211" s="293"/>
      <c r="AD211" s="293"/>
      <c r="AE211" s="293"/>
      <c r="AF211" s="293"/>
      <c r="AG211" s="293"/>
      <c r="AH211" s="293"/>
      <c r="AI211" s="293"/>
      <c r="AJ211" s="293"/>
      <c r="AK211" s="293"/>
      <c r="AL211" s="293"/>
      <c r="AM211" s="293"/>
      <c r="AN211" s="293"/>
      <c r="AO211" s="293"/>
      <c r="AP211" s="293"/>
      <c r="AQ211" s="293"/>
      <c r="AR211" s="293"/>
      <c r="AS211" s="293"/>
      <c r="AT211" s="293"/>
      <c r="AU211" s="293"/>
      <c r="AV211" s="293"/>
      <c r="AW211" s="293"/>
      <c r="AX211" s="293"/>
      <c r="AY211" s="293"/>
      <c r="AZ211" s="293"/>
      <c r="BA211" s="293"/>
      <c r="BB211" s="293"/>
      <c r="BC211" s="293"/>
      <c r="BD211" s="293"/>
      <c r="BE211" s="293"/>
      <c r="BF211" s="293"/>
      <c r="BG211" s="293"/>
      <c r="BH211" s="293"/>
      <c r="BI211" s="293"/>
      <c r="BJ211" s="293"/>
      <c r="BK211" s="293"/>
      <c r="BL211" s="293"/>
      <c r="BM211" s="293"/>
      <c r="BN211" s="293"/>
      <c r="BO211" s="293"/>
      <c r="BP211" s="293"/>
      <c r="BQ211" s="293"/>
      <c r="BR211" s="293"/>
      <c r="BS211" s="293"/>
      <c r="BT211" s="293"/>
      <c r="BU211" s="293"/>
      <c r="BV211" s="293"/>
      <c r="BW211" s="293"/>
      <c r="BX211" s="293"/>
      <c r="BY211" s="293"/>
      <c r="BZ211" s="293"/>
      <c r="CA211" s="293"/>
      <c r="CB211" s="293"/>
      <c r="CC211" s="293"/>
      <c r="CD211" s="293"/>
      <c r="CE211" s="293"/>
      <c r="CF211" s="293"/>
      <c r="CG211" s="293"/>
      <c r="CH211" s="293"/>
      <c r="CI211" s="293"/>
      <c r="CJ211" s="293"/>
      <c r="CK211" s="293"/>
      <c r="CL211" s="293"/>
      <c r="CM211" s="293"/>
      <c r="CN211" s="293"/>
      <c r="CO211" s="293"/>
      <c r="CP211" s="293"/>
      <c r="CQ211" s="293"/>
      <c r="CR211" s="293"/>
      <c r="CS211" s="293"/>
      <c r="CT211" s="293"/>
      <c r="CU211" s="293"/>
      <c r="CV211" s="293"/>
      <c r="CW211" s="293"/>
      <c r="CX211" s="293"/>
      <c r="CY211" s="293"/>
      <c r="CZ211" s="293"/>
      <c r="DA211" s="293"/>
      <c r="DB211" s="293"/>
      <c r="DC211" s="293"/>
      <c r="DD211" s="293"/>
      <c r="DE211" s="293"/>
      <c r="DF211" s="293"/>
      <c r="DG211" s="293"/>
      <c r="DH211" s="293"/>
      <c r="DI211" s="293"/>
      <c r="DJ211" s="293"/>
      <c r="DK211" s="293"/>
      <c r="DL211" s="293"/>
      <c r="DM211" s="293"/>
      <c r="DN211" s="293"/>
      <c r="DO211" s="293"/>
      <c r="DP211" s="293"/>
      <c r="DQ211" s="293"/>
      <c r="DR211" s="293"/>
      <c r="DS211" s="293"/>
      <c r="DT211" s="293"/>
      <c r="DU211" s="293"/>
      <c r="DV211" s="293"/>
      <c r="DW211" s="293"/>
      <c r="DX211" s="293"/>
      <c r="DY211" s="293"/>
      <c r="DZ211" s="293"/>
      <c r="EA211" s="293"/>
      <c r="EB211" s="293"/>
      <c r="EC211" s="293"/>
      <c r="ED211" s="293"/>
      <c r="EE211" s="293"/>
      <c r="EF211" s="293"/>
      <c r="EG211" s="293"/>
      <c r="EH211" s="293"/>
      <c r="EI211" s="293"/>
      <c r="EJ211" s="293"/>
      <c r="EK211" s="293"/>
      <c r="EL211" s="293"/>
      <c r="EM211" s="293"/>
      <c r="EN211" s="293"/>
      <c r="EO211" s="293"/>
      <c r="EP211" s="293"/>
      <c r="EQ211" s="293"/>
      <c r="ER211" s="293"/>
      <c r="ES211" s="293"/>
      <c r="ET211" s="293"/>
      <c r="EU211" s="293"/>
      <c r="EV211" s="293"/>
      <c r="EW211" s="293"/>
      <c r="EX211" s="293"/>
    </row>
    <row r="212" spans="2:154" x14ac:dyDescent="0.2">
      <c r="B212" s="293"/>
      <c r="C212" s="293"/>
      <c r="D212" s="293"/>
      <c r="E212" s="293"/>
      <c r="F212" s="293"/>
      <c r="G212" s="293"/>
      <c r="H212" s="293"/>
      <c r="I212" s="293"/>
      <c r="J212" s="293"/>
      <c r="K212" s="293"/>
      <c r="L212" s="293"/>
      <c r="M212" s="293"/>
      <c r="N212" s="293"/>
      <c r="O212" s="293"/>
      <c r="P212" s="293"/>
      <c r="Q212" s="293"/>
      <c r="R212" s="293"/>
      <c r="S212" s="293"/>
      <c r="T212" s="293"/>
      <c r="U212" s="293"/>
      <c r="V212" s="293"/>
      <c r="W212" s="293"/>
      <c r="X212" s="293"/>
      <c r="Y212" s="293"/>
      <c r="Z212" s="293"/>
      <c r="AA212" s="293"/>
      <c r="AB212" s="293"/>
      <c r="AC212" s="293"/>
      <c r="AD212" s="293"/>
      <c r="AE212" s="293"/>
      <c r="AF212" s="293"/>
      <c r="AG212" s="293"/>
      <c r="AH212" s="293"/>
      <c r="AI212" s="293"/>
      <c r="AJ212" s="293"/>
      <c r="AK212" s="293"/>
      <c r="AL212" s="293"/>
      <c r="AM212" s="293"/>
      <c r="AN212" s="293"/>
      <c r="AO212" s="293"/>
      <c r="AP212" s="293"/>
      <c r="AQ212" s="293"/>
      <c r="AR212" s="293"/>
      <c r="AS212" s="293"/>
      <c r="AT212" s="293"/>
      <c r="AU212" s="293"/>
      <c r="AV212" s="293"/>
      <c r="AW212" s="293"/>
      <c r="AX212" s="293"/>
      <c r="AY212" s="293"/>
      <c r="AZ212" s="293"/>
      <c r="BA212" s="293"/>
      <c r="BB212" s="293"/>
      <c r="BC212" s="293"/>
      <c r="BD212" s="293"/>
      <c r="BE212" s="293"/>
      <c r="BF212" s="293"/>
      <c r="BG212" s="293"/>
      <c r="BH212" s="293"/>
      <c r="BI212" s="293"/>
      <c r="BJ212" s="293"/>
      <c r="BK212" s="293"/>
      <c r="BL212" s="293"/>
      <c r="BM212" s="293"/>
      <c r="BN212" s="293"/>
      <c r="BO212" s="293"/>
      <c r="BP212" s="293"/>
      <c r="BQ212" s="293"/>
      <c r="BR212" s="293"/>
      <c r="BS212" s="293"/>
      <c r="BT212" s="293"/>
      <c r="BU212" s="293"/>
      <c r="BV212" s="293"/>
      <c r="BW212" s="293"/>
      <c r="BX212" s="293"/>
      <c r="BY212" s="293"/>
      <c r="BZ212" s="293"/>
      <c r="CA212" s="293"/>
      <c r="CB212" s="293"/>
      <c r="CC212" s="293"/>
      <c r="CD212" s="293"/>
      <c r="CE212" s="293"/>
      <c r="CF212" s="293"/>
      <c r="CG212" s="293"/>
      <c r="CH212" s="293"/>
      <c r="CI212" s="293"/>
      <c r="CJ212" s="293"/>
      <c r="CK212" s="293"/>
      <c r="CL212" s="293"/>
      <c r="CM212" s="293"/>
      <c r="CN212" s="293"/>
      <c r="CO212" s="293"/>
      <c r="CP212" s="293"/>
      <c r="CQ212" s="293"/>
      <c r="CR212" s="293"/>
      <c r="CS212" s="293"/>
      <c r="CT212" s="293"/>
      <c r="CU212" s="293"/>
      <c r="CV212" s="293"/>
      <c r="CW212" s="293"/>
      <c r="CX212" s="293"/>
      <c r="CY212" s="293"/>
      <c r="CZ212" s="293"/>
      <c r="DA212" s="293"/>
      <c r="DB212" s="293"/>
      <c r="DC212" s="293"/>
      <c r="DD212" s="293"/>
      <c r="DE212" s="293"/>
      <c r="DF212" s="293"/>
      <c r="DG212" s="293"/>
      <c r="DH212" s="293"/>
      <c r="DI212" s="293"/>
      <c r="DJ212" s="293"/>
      <c r="DK212" s="293"/>
      <c r="DL212" s="293"/>
      <c r="DM212" s="293"/>
      <c r="DN212" s="293"/>
      <c r="DO212" s="293"/>
      <c r="DP212" s="293"/>
      <c r="DQ212" s="293"/>
      <c r="DR212" s="293"/>
      <c r="DS212" s="293"/>
      <c r="DT212" s="293"/>
      <c r="DU212" s="293"/>
      <c r="DV212" s="293"/>
      <c r="DW212" s="293"/>
      <c r="DX212" s="293"/>
      <c r="DY212" s="293"/>
      <c r="DZ212" s="293"/>
      <c r="EA212" s="293"/>
      <c r="EB212" s="293"/>
      <c r="EC212" s="293"/>
      <c r="ED212" s="293"/>
      <c r="EE212" s="293"/>
      <c r="EF212" s="293"/>
      <c r="EG212" s="293"/>
      <c r="EH212" s="293"/>
      <c r="EI212" s="293"/>
      <c r="EJ212" s="293"/>
      <c r="EK212" s="293"/>
      <c r="EL212" s="293"/>
      <c r="EM212" s="293"/>
      <c r="EN212" s="293"/>
      <c r="EO212" s="293"/>
      <c r="EP212" s="293"/>
      <c r="EQ212" s="293"/>
      <c r="ER212" s="293"/>
      <c r="ES212" s="293"/>
      <c r="ET212" s="293"/>
      <c r="EU212" s="293"/>
      <c r="EV212" s="293"/>
      <c r="EW212" s="293"/>
      <c r="EX212" s="293"/>
    </row>
    <row r="213" spans="2:154" x14ac:dyDescent="0.2">
      <c r="B213" s="293"/>
      <c r="C213" s="293"/>
      <c r="D213" s="293"/>
      <c r="E213" s="293"/>
      <c r="F213" s="293"/>
      <c r="G213" s="293"/>
      <c r="H213" s="293"/>
      <c r="I213" s="293"/>
      <c r="J213" s="293"/>
      <c r="K213" s="293"/>
      <c r="L213" s="293"/>
      <c r="M213" s="293"/>
      <c r="N213" s="293"/>
      <c r="O213" s="293"/>
      <c r="P213" s="293"/>
      <c r="Q213" s="293"/>
      <c r="R213" s="293"/>
      <c r="S213" s="293"/>
      <c r="T213" s="293"/>
      <c r="U213" s="293"/>
      <c r="V213" s="293"/>
      <c r="W213" s="293"/>
      <c r="X213" s="293"/>
      <c r="Y213" s="293"/>
      <c r="Z213" s="293"/>
      <c r="AA213" s="293"/>
      <c r="AB213" s="293"/>
      <c r="AC213" s="293"/>
      <c r="AD213" s="293"/>
      <c r="AE213" s="293"/>
      <c r="AF213" s="293"/>
      <c r="AG213" s="293"/>
      <c r="AH213" s="293"/>
      <c r="AI213" s="293"/>
      <c r="AJ213" s="293"/>
      <c r="AK213" s="293"/>
      <c r="AL213" s="293"/>
      <c r="AM213" s="293"/>
      <c r="AN213" s="293"/>
      <c r="AO213" s="293"/>
      <c r="AP213" s="293"/>
      <c r="AQ213" s="293"/>
      <c r="AR213" s="293"/>
      <c r="AS213" s="293"/>
      <c r="AT213" s="293"/>
      <c r="AU213" s="293"/>
      <c r="AV213" s="293"/>
      <c r="AW213" s="293"/>
      <c r="AX213" s="293"/>
      <c r="AY213" s="293"/>
      <c r="AZ213" s="293"/>
      <c r="BA213" s="293"/>
      <c r="BB213" s="293"/>
      <c r="BC213" s="293"/>
      <c r="BD213" s="293"/>
      <c r="BE213" s="293"/>
      <c r="BF213" s="293"/>
      <c r="BG213" s="293"/>
      <c r="BH213" s="293"/>
      <c r="BI213" s="293"/>
      <c r="BJ213" s="293"/>
      <c r="BK213" s="293"/>
      <c r="BL213" s="293"/>
      <c r="BM213" s="293"/>
      <c r="BN213" s="293"/>
      <c r="BO213" s="293"/>
      <c r="BP213" s="293"/>
      <c r="BQ213" s="293"/>
      <c r="BR213" s="293"/>
      <c r="BS213" s="293"/>
      <c r="BT213" s="293"/>
      <c r="BU213" s="293"/>
      <c r="BV213" s="293"/>
      <c r="BW213" s="293"/>
      <c r="BX213" s="293"/>
      <c r="BY213" s="293"/>
      <c r="BZ213" s="293"/>
      <c r="CA213" s="293"/>
      <c r="CB213" s="293"/>
      <c r="CC213" s="293"/>
      <c r="CD213" s="293"/>
      <c r="CE213" s="293"/>
      <c r="CF213" s="293"/>
      <c r="CG213" s="293"/>
      <c r="CH213" s="293"/>
      <c r="CI213" s="293"/>
      <c r="CJ213" s="293"/>
      <c r="CK213" s="293"/>
      <c r="CL213" s="293"/>
      <c r="CM213" s="293"/>
      <c r="CN213" s="293"/>
      <c r="CO213" s="293"/>
      <c r="CP213" s="293"/>
      <c r="CQ213" s="293"/>
      <c r="CR213" s="293"/>
      <c r="CS213" s="293"/>
      <c r="CT213" s="293"/>
      <c r="CU213" s="293"/>
      <c r="CV213" s="293"/>
      <c r="CW213" s="293"/>
      <c r="CX213" s="293"/>
      <c r="CY213" s="293"/>
      <c r="CZ213" s="293"/>
      <c r="DA213" s="293"/>
      <c r="DB213" s="293"/>
      <c r="DC213" s="293"/>
      <c r="DD213" s="293"/>
      <c r="DE213" s="293"/>
      <c r="DF213" s="293"/>
      <c r="DG213" s="293"/>
      <c r="DH213" s="293"/>
      <c r="DI213" s="293"/>
      <c r="DJ213" s="293"/>
      <c r="DK213" s="293"/>
      <c r="DL213" s="293"/>
      <c r="DM213" s="293"/>
      <c r="DN213" s="293"/>
      <c r="DO213" s="293"/>
      <c r="DP213" s="293"/>
      <c r="DQ213" s="293"/>
      <c r="DR213" s="293"/>
      <c r="DS213" s="293"/>
      <c r="DT213" s="293"/>
      <c r="DU213" s="293"/>
      <c r="DV213" s="293"/>
      <c r="DW213" s="293"/>
      <c r="DX213" s="293"/>
      <c r="DY213" s="293"/>
      <c r="DZ213" s="293"/>
      <c r="EA213" s="293"/>
      <c r="EB213" s="293"/>
      <c r="EC213" s="293"/>
      <c r="ED213" s="293"/>
      <c r="EE213" s="293"/>
      <c r="EF213" s="293"/>
      <c r="EG213" s="293"/>
      <c r="EH213" s="293"/>
      <c r="EI213" s="293"/>
      <c r="EJ213" s="293"/>
      <c r="EK213" s="293"/>
      <c r="EL213" s="293"/>
      <c r="EM213" s="293"/>
      <c r="EN213" s="293"/>
      <c r="EO213" s="293"/>
      <c r="EP213" s="293"/>
      <c r="EQ213" s="293"/>
      <c r="ER213" s="293"/>
      <c r="ES213" s="293"/>
      <c r="ET213" s="293"/>
      <c r="EU213" s="293"/>
      <c r="EV213" s="293"/>
      <c r="EW213" s="293"/>
      <c r="EX213" s="293"/>
    </row>
    <row r="214" spans="2:154" x14ac:dyDescent="0.2">
      <c r="B214" s="293"/>
      <c r="C214" s="293"/>
      <c r="D214" s="293"/>
      <c r="E214" s="293"/>
      <c r="F214" s="293"/>
      <c r="G214" s="293"/>
      <c r="H214" s="293"/>
      <c r="I214" s="293"/>
      <c r="J214" s="293"/>
      <c r="K214" s="293"/>
      <c r="L214" s="293"/>
      <c r="M214" s="293"/>
      <c r="N214" s="293"/>
      <c r="O214" s="293"/>
      <c r="P214" s="293"/>
      <c r="Q214" s="293"/>
      <c r="R214" s="293"/>
      <c r="S214" s="293"/>
      <c r="T214" s="293"/>
      <c r="U214" s="293"/>
      <c r="V214" s="293"/>
      <c r="W214" s="293"/>
      <c r="X214" s="293"/>
      <c r="Y214" s="293"/>
      <c r="Z214" s="293"/>
      <c r="AA214" s="293"/>
      <c r="AB214" s="293"/>
      <c r="AC214" s="293"/>
      <c r="AD214" s="293"/>
      <c r="AE214" s="293"/>
      <c r="AF214" s="293"/>
      <c r="AG214" s="293"/>
      <c r="AH214" s="293"/>
      <c r="AI214" s="293"/>
      <c r="AJ214" s="293"/>
      <c r="AK214" s="293"/>
      <c r="AL214" s="293"/>
      <c r="AM214" s="293"/>
      <c r="AN214" s="293"/>
      <c r="AO214" s="293"/>
      <c r="AP214" s="293"/>
      <c r="AQ214" s="293"/>
      <c r="AR214" s="293"/>
      <c r="AS214" s="293"/>
      <c r="AT214" s="293"/>
      <c r="AU214" s="293"/>
      <c r="AV214" s="293"/>
      <c r="AW214" s="293"/>
      <c r="AX214" s="293"/>
      <c r="AY214" s="293"/>
      <c r="AZ214" s="293"/>
      <c r="BA214" s="293"/>
      <c r="BB214" s="293"/>
      <c r="BC214" s="293"/>
      <c r="BD214" s="293"/>
      <c r="BE214" s="293"/>
      <c r="BF214" s="293"/>
      <c r="BG214" s="293"/>
      <c r="BH214" s="293"/>
      <c r="BI214" s="293"/>
      <c r="BJ214" s="293"/>
      <c r="BK214" s="293"/>
      <c r="BL214" s="293"/>
      <c r="BM214" s="293"/>
      <c r="BN214" s="293"/>
      <c r="BO214" s="293"/>
      <c r="BP214" s="293"/>
      <c r="BQ214" s="293"/>
      <c r="BR214" s="293"/>
      <c r="BS214" s="293"/>
      <c r="BT214" s="293"/>
      <c r="BU214" s="293"/>
      <c r="BV214" s="293"/>
      <c r="BW214" s="293"/>
      <c r="BX214" s="293"/>
      <c r="BY214" s="293"/>
      <c r="BZ214" s="293"/>
      <c r="CA214" s="293"/>
      <c r="CB214" s="293"/>
      <c r="CC214" s="293"/>
      <c r="CD214" s="293"/>
      <c r="CE214" s="293"/>
      <c r="CF214" s="293"/>
      <c r="CG214" s="293"/>
      <c r="CH214" s="293"/>
      <c r="CI214" s="293"/>
      <c r="CJ214" s="293"/>
      <c r="CK214" s="293"/>
      <c r="CL214" s="293"/>
      <c r="CM214" s="293"/>
      <c r="CN214" s="293"/>
      <c r="CO214" s="293"/>
      <c r="CP214" s="293"/>
      <c r="CQ214" s="293"/>
      <c r="CR214" s="293"/>
      <c r="CS214" s="293"/>
      <c r="CT214" s="293"/>
      <c r="CU214" s="293"/>
      <c r="CV214" s="293"/>
      <c r="CW214" s="293"/>
      <c r="CX214" s="293"/>
      <c r="CY214" s="293"/>
      <c r="CZ214" s="293"/>
      <c r="DA214" s="293"/>
      <c r="DB214" s="293"/>
      <c r="DC214" s="293"/>
      <c r="DD214" s="293"/>
      <c r="DE214" s="293"/>
      <c r="DF214" s="293"/>
      <c r="DG214" s="293"/>
      <c r="DH214" s="293"/>
      <c r="DI214" s="293"/>
      <c r="DJ214" s="293"/>
      <c r="DK214" s="293"/>
      <c r="DL214" s="293"/>
      <c r="DM214" s="293"/>
      <c r="DN214" s="293"/>
      <c r="DO214" s="293"/>
      <c r="DP214" s="293"/>
      <c r="DQ214" s="293"/>
      <c r="DR214" s="293"/>
      <c r="DS214" s="293"/>
      <c r="DT214" s="293"/>
      <c r="DU214" s="293"/>
      <c r="DV214" s="293"/>
      <c r="DW214" s="293"/>
      <c r="DX214" s="293"/>
      <c r="DY214" s="293"/>
      <c r="DZ214" s="293"/>
      <c r="EA214" s="293"/>
      <c r="EB214" s="293"/>
      <c r="EC214" s="293"/>
      <c r="ED214" s="293"/>
      <c r="EE214" s="293"/>
      <c r="EF214" s="293"/>
      <c r="EG214" s="293"/>
      <c r="EH214" s="293"/>
      <c r="EI214" s="293"/>
      <c r="EJ214" s="293"/>
      <c r="EK214" s="293"/>
      <c r="EL214" s="293"/>
      <c r="EM214" s="293"/>
      <c r="EN214" s="293"/>
      <c r="EO214" s="293"/>
      <c r="EP214" s="293"/>
      <c r="EQ214" s="293"/>
      <c r="ER214" s="293"/>
      <c r="ES214" s="293"/>
      <c r="ET214" s="293"/>
      <c r="EU214" s="293"/>
      <c r="EV214" s="293"/>
      <c r="EW214" s="293"/>
      <c r="EX214" s="293"/>
    </row>
    <row r="215" spans="2:154" x14ac:dyDescent="0.2">
      <c r="B215" s="293"/>
      <c r="C215" s="293"/>
      <c r="D215" s="293"/>
      <c r="E215" s="293"/>
      <c r="F215" s="293"/>
      <c r="G215" s="293"/>
      <c r="H215" s="293"/>
      <c r="I215" s="293"/>
      <c r="J215" s="293"/>
      <c r="K215" s="293"/>
      <c r="L215" s="293"/>
      <c r="M215" s="293"/>
      <c r="N215" s="293"/>
      <c r="O215" s="293"/>
      <c r="P215" s="293"/>
      <c r="Q215" s="293"/>
      <c r="R215" s="293"/>
      <c r="S215" s="293"/>
      <c r="T215" s="293"/>
      <c r="U215" s="293"/>
      <c r="V215" s="293"/>
      <c r="W215" s="293"/>
      <c r="X215" s="293"/>
      <c r="Y215" s="293"/>
      <c r="Z215" s="293"/>
      <c r="AA215" s="293"/>
      <c r="AB215" s="293"/>
      <c r="AC215" s="293"/>
      <c r="AD215" s="293"/>
      <c r="AE215" s="293"/>
      <c r="AF215" s="293"/>
      <c r="AG215" s="293"/>
      <c r="AH215" s="293"/>
      <c r="AI215" s="293"/>
      <c r="AJ215" s="293"/>
      <c r="AK215" s="293"/>
      <c r="AL215" s="293"/>
      <c r="AM215" s="293"/>
      <c r="AN215" s="293"/>
      <c r="AO215" s="293"/>
      <c r="AP215" s="293"/>
      <c r="AQ215" s="293"/>
      <c r="AR215" s="293"/>
      <c r="AS215" s="293"/>
      <c r="AT215" s="293"/>
      <c r="AU215" s="293"/>
      <c r="AV215" s="293"/>
      <c r="AW215" s="293"/>
      <c r="AX215" s="293"/>
      <c r="AY215" s="293"/>
      <c r="AZ215" s="293"/>
      <c r="BA215" s="293"/>
      <c r="BB215" s="293"/>
      <c r="BC215" s="293"/>
      <c r="BD215" s="293"/>
      <c r="BE215" s="293"/>
      <c r="BF215" s="293"/>
      <c r="BG215" s="293"/>
      <c r="BH215" s="293"/>
      <c r="BI215" s="293"/>
      <c r="BJ215" s="293"/>
      <c r="BK215" s="293"/>
      <c r="BL215" s="293"/>
      <c r="BM215" s="293"/>
      <c r="BN215" s="293"/>
      <c r="BO215" s="293"/>
      <c r="BP215" s="293"/>
      <c r="BQ215" s="293"/>
      <c r="BR215" s="293"/>
      <c r="BS215" s="293"/>
      <c r="BT215" s="293"/>
      <c r="BU215" s="293"/>
      <c r="BV215" s="293"/>
      <c r="BW215" s="293"/>
      <c r="BX215" s="293"/>
      <c r="BY215" s="293"/>
      <c r="BZ215" s="293"/>
      <c r="CA215" s="293"/>
      <c r="CB215" s="293"/>
      <c r="CC215" s="293"/>
      <c r="CD215" s="293"/>
      <c r="CE215" s="293"/>
      <c r="CF215" s="293"/>
      <c r="CG215" s="293"/>
      <c r="CH215" s="293"/>
      <c r="CI215" s="293"/>
      <c r="CJ215" s="293"/>
      <c r="CK215" s="293"/>
      <c r="CL215" s="293"/>
      <c r="CM215" s="293"/>
      <c r="CN215" s="293"/>
      <c r="CO215" s="293"/>
      <c r="CP215" s="293"/>
      <c r="CQ215" s="293"/>
      <c r="CR215" s="293"/>
      <c r="CS215" s="293"/>
      <c r="CT215" s="293"/>
      <c r="CU215" s="293"/>
      <c r="CV215" s="293"/>
      <c r="CW215" s="293"/>
      <c r="CX215" s="293"/>
      <c r="CY215" s="293"/>
      <c r="CZ215" s="293"/>
      <c r="DA215" s="293"/>
      <c r="DB215" s="293"/>
      <c r="DC215" s="293"/>
      <c r="DD215" s="293"/>
      <c r="DE215" s="293"/>
      <c r="DF215" s="293"/>
      <c r="DG215" s="293"/>
      <c r="DH215" s="293"/>
      <c r="DI215" s="293"/>
      <c r="DJ215" s="293"/>
      <c r="DK215" s="293"/>
      <c r="DL215" s="293"/>
      <c r="DM215" s="293"/>
      <c r="DN215" s="293"/>
      <c r="DO215" s="293"/>
      <c r="DP215" s="293"/>
      <c r="DQ215" s="293"/>
      <c r="DR215" s="293"/>
      <c r="DS215" s="293"/>
      <c r="DT215" s="293"/>
      <c r="DU215" s="293"/>
      <c r="DV215" s="293"/>
      <c r="DW215" s="293"/>
      <c r="DX215" s="293"/>
      <c r="DY215" s="293"/>
      <c r="DZ215" s="293"/>
      <c r="EA215" s="293"/>
      <c r="EB215" s="293"/>
      <c r="EC215" s="293"/>
      <c r="ED215" s="293"/>
      <c r="EE215" s="293"/>
      <c r="EF215" s="293"/>
      <c r="EG215" s="293"/>
      <c r="EH215" s="293"/>
      <c r="EI215" s="293"/>
      <c r="EJ215" s="293"/>
      <c r="EK215" s="293"/>
      <c r="EL215" s="293"/>
      <c r="EM215" s="293"/>
      <c r="EN215" s="293"/>
      <c r="EO215" s="293"/>
      <c r="EP215" s="293"/>
      <c r="EQ215" s="293"/>
      <c r="ER215" s="293"/>
      <c r="ES215" s="293"/>
      <c r="ET215" s="293"/>
      <c r="EU215" s="293"/>
      <c r="EV215" s="293"/>
      <c r="EW215" s="293"/>
      <c r="EX215" s="293"/>
    </row>
    <row r="216" spans="2:154" x14ac:dyDescent="0.2">
      <c r="B216" s="293"/>
      <c r="C216" s="293"/>
      <c r="D216" s="293"/>
      <c r="E216" s="293"/>
      <c r="F216" s="293"/>
      <c r="G216" s="293"/>
      <c r="H216" s="293"/>
      <c r="I216" s="293"/>
      <c r="J216" s="293"/>
      <c r="K216" s="293"/>
      <c r="L216" s="293"/>
      <c r="M216" s="293"/>
      <c r="N216" s="293"/>
      <c r="O216" s="293"/>
      <c r="P216" s="293"/>
      <c r="Q216" s="293"/>
      <c r="R216" s="293"/>
      <c r="S216" s="293"/>
      <c r="T216" s="293"/>
      <c r="U216" s="293"/>
      <c r="V216" s="293"/>
      <c r="W216" s="293"/>
      <c r="X216" s="293"/>
      <c r="Y216" s="293"/>
      <c r="Z216" s="293"/>
      <c r="AA216" s="293"/>
      <c r="AB216" s="293"/>
      <c r="AC216" s="293"/>
      <c r="AD216" s="293"/>
      <c r="AE216" s="293"/>
      <c r="AF216" s="293"/>
      <c r="AG216" s="293"/>
      <c r="AH216" s="293"/>
      <c r="AI216" s="293"/>
      <c r="AJ216" s="293"/>
      <c r="AK216" s="293"/>
      <c r="AL216" s="293"/>
      <c r="AM216" s="293"/>
      <c r="AN216" s="293"/>
      <c r="AO216" s="293"/>
      <c r="AP216" s="293"/>
      <c r="AQ216" s="293"/>
      <c r="AR216" s="293"/>
      <c r="AS216" s="293"/>
      <c r="AT216" s="293"/>
      <c r="AU216" s="293"/>
      <c r="AV216" s="293"/>
      <c r="AW216" s="293"/>
      <c r="AX216" s="293"/>
      <c r="AY216" s="293"/>
      <c r="AZ216" s="293"/>
      <c r="BA216" s="293"/>
      <c r="BB216" s="293"/>
      <c r="BC216" s="293"/>
      <c r="BD216" s="293"/>
      <c r="BE216" s="293"/>
      <c r="BF216" s="293"/>
      <c r="BG216" s="293"/>
      <c r="BH216" s="293"/>
      <c r="BI216" s="293"/>
      <c r="BJ216" s="293"/>
      <c r="BK216" s="293"/>
      <c r="BL216" s="293"/>
      <c r="BM216" s="293"/>
      <c r="BN216" s="293"/>
      <c r="BO216" s="293"/>
      <c r="BP216" s="293"/>
      <c r="BQ216" s="293"/>
      <c r="BR216" s="293"/>
      <c r="BS216" s="293"/>
      <c r="BT216" s="293"/>
      <c r="BU216" s="293"/>
      <c r="BV216" s="293"/>
      <c r="BW216" s="293"/>
      <c r="BX216" s="293"/>
      <c r="BY216" s="293"/>
      <c r="BZ216" s="293"/>
      <c r="CA216" s="293"/>
      <c r="CB216" s="293"/>
      <c r="CC216" s="293"/>
      <c r="CD216" s="293"/>
      <c r="CE216" s="293"/>
      <c r="CF216" s="293"/>
      <c r="CG216" s="293"/>
      <c r="CH216" s="293"/>
      <c r="CI216" s="293"/>
      <c r="CJ216" s="293"/>
      <c r="CK216" s="293"/>
      <c r="CL216" s="293"/>
      <c r="CM216" s="293"/>
      <c r="CN216" s="293"/>
      <c r="CO216" s="293"/>
      <c r="CP216" s="293"/>
      <c r="CQ216" s="293"/>
      <c r="CR216" s="293"/>
      <c r="CS216" s="293"/>
      <c r="CT216" s="293"/>
      <c r="CU216" s="293"/>
      <c r="CV216" s="293"/>
      <c r="CW216" s="293"/>
      <c r="CX216" s="293"/>
      <c r="CY216" s="293"/>
      <c r="CZ216" s="293"/>
      <c r="DA216" s="293"/>
      <c r="DB216" s="293"/>
      <c r="DC216" s="293"/>
      <c r="DD216" s="293"/>
      <c r="DE216" s="293"/>
      <c r="DF216" s="293"/>
      <c r="DG216" s="293"/>
      <c r="DH216" s="293"/>
      <c r="DI216" s="293"/>
      <c r="DJ216" s="293"/>
      <c r="DK216" s="293"/>
      <c r="DL216" s="293"/>
      <c r="DM216" s="293"/>
      <c r="DN216" s="293"/>
      <c r="DO216" s="293"/>
      <c r="DP216" s="293"/>
      <c r="DQ216" s="293"/>
      <c r="DR216" s="293"/>
      <c r="DS216" s="293"/>
      <c r="DT216" s="293"/>
      <c r="DU216" s="293"/>
      <c r="DV216" s="293"/>
      <c r="DW216" s="293"/>
      <c r="DX216" s="293"/>
      <c r="DY216" s="293"/>
      <c r="DZ216" s="293"/>
      <c r="EA216" s="293"/>
      <c r="EB216" s="293"/>
      <c r="EC216" s="293"/>
      <c r="ED216" s="293"/>
      <c r="EE216" s="293"/>
      <c r="EF216" s="293"/>
      <c r="EG216" s="293"/>
      <c r="EH216" s="293"/>
      <c r="EI216" s="293"/>
      <c r="EJ216" s="293"/>
      <c r="EK216" s="293"/>
      <c r="EL216" s="293"/>
      <c r="EM216" s="293"/>
      <c r="EN216" s="293"/>
      <c r="EO216" s="293"/>
      <c r="EP216" s="293"/>
      <c r="EQ216" s="293"/>
      <c r="ER216" s="293"/>
      <c r="ES216" s="293"/>
      <c r="ET216" s="293"/>
      <c r="EU216" s="293"/>
      <c r="EV216" s="293"/>
      <c r="EW216" s="293"/>
      <c r="EX216" s="293"/>
    </row>
    <row r="217" spans="2:154" x14ac:dyDescent="0.2">
      <c r="B217" s="293"/>
      <c r="C217" s="293"/>
      <c r="D217" s="293"/>
      <c r="E217" s="293"/>
      <c r="F217" s="293"/>
      <c r="G217" s="293"/>
      <c r="H217" s="293"/>
      <c r="I217" s="293"/>
      <c r="J217" s="293"/>
      <c r="K217" s="293"/>
      <c r="L217" s="293"/>
      <c r="M217" s="293"/>
      <c r="N217" s="293"/>
      <c r="O217" s="293"/>
      <c r="P217" s="293"/>
      <c r="Q217" s="293"/>
      <c r="R217" s="293"/>
      <c r="S217" s="293"/>
      <c r="T217" s="293"/>
      <c r="U217" s="293"/>
      <c r="V217" s="293"/>
      <c r="W217" s="293"/>
      <c r="X217" s="293"/>
      <c r="Y217" s="293"/>
      <c r="Z217" s="293"/>
      <c r="AA217" s="293"/>
      <c r="AB217" s="293"/>
      <c r="AC217" s="293"/>
      <c r="AD217" s="293"/>
      <c r="AE217" s="293"/>
      <c r="AF217" s="293"/>
      <c r="AG217" s="293"/>
      <c r="AH217" s="293"/>
      <c r="AI217" s="293"/>
      <c r="AJ217" s="293"/>
      <c r="AK217" s="293"/>
      <c r="AL217" s="293"/>
      <c r="AM217" s="293"/>
      <c r="AN217" s="293"/>
      <c r="AO217" s="293"/>
      <c r="AP217" s="293"/>
      <c r="AQ217" s="293"/>
      <c r="AR217" s="293"/>
      <c r="AS217" s="293"/>
      <c r="AT217" s="293"/>
      <c r="AU217" s="293"/>
      <c r="AV217" s="293"/>
      <c r="AW217" s="293"/>
      <c r="AX217" s="293"/>
      <c r="AY217" s="293"/>
      <c r="AZ217" s="293"/>
      <c r="BA217" s="293"/>
      <c r="BB217" s="293"/>
      <c r="BC217" s="293"/>
      <c r="BD217" s="293"/>
      <c r="BE217" s="293"/>
      <c r="BF217" s="293"/>
      <c r="BG217" s="293"/>
      <c r="BH217" s="293"/>
      <c r="BI217" s="293"/>
      <c r="BJ217" s="293"/>
      <c r="BK217" s="293"/>
      <c r="BL217" s="293"/>
      <c r="BM217" s="293"/>
      <c r="BN217" s="293"/>
      <c r="BO217" s="293"/>
      <c r="BP217" s="293"/>
      <c r="BQ217" s="293"/>
      <c r="BR217" s="293"/>
      <c r="BS217" s="293"/>
      <c r="BT217" s="293"/>
      <c r="BU217" s="293"/>
      <c r="BV217" s="293"/>
      <c r="BW217" s="293"/>
      <c r="BX217" s="293"/>
      <c r="BY217" s="293"/>
      <c r="BZ217" s="293"/>
      <c r="CA217" s="293"/>
      <c r="CB217" s="293"/>
      <c r="CC217" s="293"/>
      <c r="CD217" s="293"/>
      <c r="CE217" s="293"/>
      <c r="CF217" s="293"/>
      <c r="CG217" s="293"/>
      <c r="CH217" s="293"/>
      <c r="CI217" s="293"/>
      <c r="CJ217" s="293"/>
      <c r="CK217" s="293"/>
      <c r="CL217" s="293"/>
      <c r="CM217" s="293"/>
      <c r="CN217" s="293"/>
      <c r="CO217" s="293"/>
      <c r="CP217" s="293"/>
      <c r="CQ217" s="293"/>
      <c r="CR217" s="293"/>
      <c r="CS217" s="293"/>
      <c r="CT217" s="293"/>
      <c r="CU217" s="293"/>
      <c r="CV217" s="293"/>
      <c r="CW217" s="293"/>
      <c r="CX217" s="293"/>
      <c r="CY217" s="293"/>
      <c r="CZ217" s="293"/>
      <c r="DA217" s="293"/>
      <c r="DB217" s="293"/>
      <c r="DC217" s="293"/>
      <c r="DD217" s="293"/>
      <c r="DE217" s="293"/>
      <c r="DF217" s="293"/>
      <c r="DG217" s="293"/>
      <c r="DH217" s="293"/>
      <c r="DI217" s="293"/>
      <c r="DJ217" s="293"/>
      <c r="DK217" s="293"/>
      <c r="DL217" s="293"/>
      <c r="DM217" s="293"/>
      <c r="DN217" s="293"/>
      <c r="DO217" s="293"/>
      <c r="DP217" s="293"/>
      <c r="DQ217" s="293"/>
      <c r="DR217" s="293"/>
      <c r="DS217" s="293"/>
      <c r="DT217" s="293"/>
      <c r="DU217" s="293"/>
      <c r="DV217" s="293"/>
      <c r="DW217" s="293"/>
      <c r="DX217" s="293"/>
      <c r="DY217" s="293"/>
      <c r="DZ217" s="293"/>
      <c r="EA217" s="293"/>
      <c r="EB217" s="293"/>
      <c r="EC217" s="293"/>
      <c r="ED217" s="293"/>
      <c r="EE217" s="293"/>
      <c r="EF217" s="293"/>
      <c r="EG217" s="293"/>
      <c r="EH217" s="293"/>
      <c r="EI217" s="293"/>
      <c r="EJ217" s="293"/>
      <c r="EK217" s="293"/>
      <c r="EL217" s="293"/>
      <c r="EM217" s="293"/>
      <c r="EN217" s="293"/>
      <c r="EO217" s="293"/>
      <c r="EP217" s="293"/>
      <c r="EQ217" s="293"/>
      <c r="ER217" s="293"/>
      <c r="ES217" s="293"/>
      <c r="ET217" s="293"/>
      <c r="EU217" s="293"/>
      <c r="EV217" s="293"/>
      <c r="EW217" s="293"/>
      <c r="EX217" s="293"/>
    </row>
    <row r="218" spans="2:154" x14ac:dyDescent="0.2">
      <c r="B218" s="293"/>
      <c r="C218" s="293"/>
      <c r="D218" s="293"/>
      <c r="E218" s="293"/>
      <c r="F218" s="293"/>
      <c r="G218" s="293"/>
      <c r="H218" s="293"/>
      <c r="I218" s="293"/>
      <c r="J218" s="293"/>
      <c r="K218" s="293"/>
      <c r="L218" s="293"/>
      <c r="M218" s="293"/>
      <c r="N218" s="293"/>
      <c r="O218" s="293"/>
      <c r="P218" s="293"/>
      <c r="Q218" s="293"/>
      <c r="R218" s="293"/>
      <c r="S218" s="293"/>
      <c r="T218" s="293"/>
      <c r="U218" s="293"/>
      <c r="V218" s="293"/>
      <c r="W218" s="293"/>
      <c r="X218" s="293"/>
      <c r="Y218" s="293"/>
      <c r="Z218" s="293"/>
      <c r="AA218" s="293"/>
      <c r="AB218" s="293"/>
      <c r="AC218" s="293"/>
      <c r="AD218" s="293"/>
      <c r="AE218" s="293"/>
      <c r="AF218" s="293"/>
      <c r="AG218" s="293"/>
      <c r="AH218" s="293"/>
      <c r="AI218" s="293"/>
      <c r="AJ218" s="293"/>
      <c r="AK218" s="293"/>
      <c r="AL218" s="293"/>
      <c r="AM218" s="293"/>
      <c r="AN218" s="293"/>
      <c r="AO218" s="293"/>
      <c r="AP218" s="293"/>
      <c r="AQ218" s="293"/>
      <c r="AR218" s="293"/>
      <c r="AS218" s="293"/>
      <c r="AT218" s="293"/>
      <c r="AU218" s="293"/>
      <c r="AV218" s="293"/>
      <c r="AW218" s="293"/>
      <c r="AX218" s="293"/>
      <c r="AY218" s="293"/>
      <c r="AZ218" s="293"/>
      <c r="BA218" s="293"/>
      <c r="BB218" s="293"/>
      <c r="BC218" s="293"/>
      <c r="BD218" s="293"/>
      <c r="BE218" s="293"/>
      <c r="BF218" s="293"/>
      <c r="BG218" s="293"/>
      <c r="BH218" s="293"/>
      <c r="BI218" s="293"/>
      <c r="BJ218" s="293"/>
      <c r="BK218" s="293"/>
      <c r="BL218" s="293"/>
      <c r="BM218" s="293"/>
      <c r="BN218" s="293"/>
      <c r="BO218" s="293"/>
      <c r="BP218" s="293"/>
      <c r="BQ218" s="293"/>
      <c r="BR218" s="293"/>
      <c r="BS218" s="293"/>
      <c r="BT218" s="293"/>
      <c r="BU218" s="293"/>
      <c r="BV218" s="293"/>
      <c r="BW218" s="293"/>
      <c r="BX218" s="293"/>
      <c r="BY218" s="293"/>
      <c r="BZ218" s="293"/>
      <c r="CA218" s="293"/>
      <c r="CB218" s="293"/>
      <c r="CC218" s="293"/>
      <c r="CD218" s="293"/>
      <c r="CE218" s="293"/>
      <c r="CF218" s="293"/>
      <c r="CG218" s="293"/>
      <c r="CH218" s="293"/>
      <c r="CI218" s="293"/>
      <c r="CJ218" s="293"/>
      <c r="CK218" s="293"/>
      <c r="CL218" s="293"/>
      <c r="CM218" s="293"/>
      <c r="CN218" s="293"/>
      <c r="CO218" s="293"/>
      <c r="CP218" s="293"/>
      <c r="CQ218" s="293"/>
      <c r="CR218" s="293"/>
      <c r="CS218" s="293"/>
      <c r="CT218" s="293"/>
      <c r="CU218" s="293"/>
      <c r="CV218" s="293"/>
      <c r="CW218" s="293"/>
      <c r="CX218" s="293"/>
      <c r="CY218" s="293"/>
      <c r="CZ218" s="293"/>
      <c r="DA218" s="293"/>
      <c r="DB218" s="293"/>
      <c r="DC218" s="293"/>
      <c r="DD218" s="293"/>
      <c r="DE218" s="293"/>
      <c r="DF218" s="293"/>
      <c r="DG218" s="293"/>
      <c r="DH218" s="293"/>
      <c r="DI218" s="293"/>
      <c r="DJ218" s="293"/>
      <c r="DK218" s="293"/>
      <c r="DL218" s="293"/>
      <c r="DM218" s="293"/>
      <c r="DN218" s="293"/>
      <c r="DO218" s="293"/>
      <c r="DP218" s="293"/>
      <c r="DQ218" s="293"/>
      <c r="DR218" s="293"/>
      <c r="DS218" s="293"/>
      <c r="DT218" s="293"/>
      <c r="DU218" s="293"/>
      <c r="DV218" s="293"/>
      <c r="DW218" s="293"/>
      <c r="DX218" s="293"/>
      <c r="DY218" s="293"/>
      <c r="DZ218" s="293"/>
      <c r="EA218" s="293"/>
      <c r="EB218" s="293"/>
      <c r="EC218" s="293"/>
      <c r="ED218" s="293"/>
      <c r="EE218" s="293"/>
      <c r="EF218" s="293"/>
      <c r="EG218" s="293"/>
      <c r="EH218" s="293"/>
      <c r="EI218" s="293"/>
      <c r="EJ218" s="293"/>
      <c r="EK218" s="293"/>
      <c r="EL218" s="293"/>
      <c r="EM218" s="293"/>
      <c r="EN218" s="293"/>
      <c r="EO218" s="293"/>
      <c r="EP218" s="293"/>
      <c r="EQ218" s="293"/>
      <c r="ER218" s="293"/>
      <c r="ES218" s="293"/>
      <c r="ET218" s="293"/>
      <c r="EU218" s="293"/>
      <c r="EV218" s="293"/>
      <c r="EW218" s="293"/>
      <c r="EX218" s="293"/>
    </row>
    <row r="219" spans="2:154" x14ac:dyDescent="0.2">
      <c r="B219" s="293"/>
      <c r="C219" s="293"/>
      <c r="D219" s="293"/>
      <c r="E219" s="293"/>
      <c r="F219" s="293"/>
      <c r="G219" s="293"/>
      <c r="H219" s="293"/>
      <c r="I219" s="293"/>
      <c r="J219" s="293"/>
      <c r="K219" s="293"/>
      <c r="L219" s="293"/>
      <c r="M219" s="293"/>
      <c r="N219" s="293"/>
      <c r="O219" s="293"/>
      <c r="P219" s="293"/>
      <c r="Q219" s="293"/>
      <c r="R219" s="293"/>
      <c r="S219" s="293"/>
      <c r="T219" s="293"/>
      <c r="U219" s="293"/>
      <c r="V219" s="293"/>
      <c r="W219" s="293"/>
      <c r="X219" s="293"/>
      <c r="Y219" s="293"/>
      <c r="Z219" s="293"/>
      <c r="AA219" s="293"/>
      <c r="AB219" s="293"/>
      <c r="AC219" s="293"/>
      <c r="AD219" s="293"/>
      <c r="AE219" s="293"/>
      <c r="AF219" s="293"/>
      <c r="AG219" s="293"/>
      <c r="AH219" s="293"/>
      <c r="AI219" s="293"/>
      <c r="AJ219" s="293"/>
      <c r="AK219" s="293"/>
      <c r="AL219" s="293"/>
      <c r="AM219" s="293"/>
      <c r="AN219" s="293"/>
      <c r="AO219" s="293"/>
      <c r="AP219" s="293"/>
      <c r="AQ219" s="293"/>
      <c r="AR219" s="293"/>
      <c r="AS219" s="293"/>
      <c r="AT219" s="293"/>
      <c r="AU219" s="293"/>
      <c r="AV219" s="293"/>
      <c r="AW219" s="293"/>
      <c r="AX219" s="293"/>
      <c r="AY219" s="293"/>
      <c r="AZ219" s="293"/>
      <c r="BA219" s="293"/>
      <c r="BB219" s="293"/>
      <c r="BC219" s="293"/>
      <c r="BD219" s="293"/>
      <c r="BE219" s="293"/>
      <c r="BF219" s="293"/>
      <c r="BG219" s="293"/>
      <c r="BH219" s="293"/>
      <c r="BI219" s="293"/>
      <c r="BJ219" s="293"/>
      <c r="BK219" s="293"/>
      <c r="BL219" s="293"/>
      <c r="BM219" s="293"/>
      <c r="BN219" s="293"/>
      <c r="BO219" s="293"/>
      <c r="BP219" s="293"/>
      <c r="BQ219" s="293"/>
      <c r="BR219" s="293"/>
      <c r="BS219" s="293"/>
      <c r="BT219" s="293"/>
      <c r="BU219" s="293"/>
      <c r="BV219" s="293"/>
      <c r="BW219" s="293"/>
      <c r="BX219" s="293"/>
      <c r="BY219" s="293"/>
      <c r="BZ219" s="293"/>
      <c r="CA219" s="293"/>
      <c r="CB219" s="293"/>
      <c r="CC219" s="293"/>
      <c r="CD219" s="293"/>
      <c r="CE219" s="293"/>
      <c r="CF219" s="293"/>
      <c r="CG219" s="293"/>
      <c r="CH219" s="293"/>
      <c r="CI219" s="293"/>
      <c r="CJ219" s="293"/>
      <c r="CK219" s="293"/>
      <c r="CL219" s="293"/>
      <c r="CM219" s="293"/>
      <c r="CN219" s="293"/>
      <c r="CO219" s="293"/>
      <c r="CP219" s="293"/>
      <c r="CQ219" s="293"/>
      <c r="CR219" s="293"/>
      <c r="CS219" s="293"/>
      <c r="CT219" s="293"/>
      <c r="CU219" s="293"/>
      <c r="CV219" s="293"/>
      <c r="CW219" s="293"/>
      <c r="CX219" s="293"/>
      <c r="CY219" s="293"/>
      <c r="CZ219" s="293"/>
      <c r="DA219" s="293"/>
      <c r="DB219" s="293"/>
      <c r="DC219" s="293"/>
      <c r="DD219" s="293"/>
      <c r="DE219" s="293"/>
      <c r="DF219" s="293"/>
      <c r="DG219" s="293"/>
      <c r="DH219" s="293"/>
      <c r="DI219" s="293"/>
      <c r="DJ219" s="293"/>
      <c r="DK219" s="293"/>
      <c r="DL219" s="293"/>
      <c r="DM219" s="293"/>
      <c r="DN219" s="293"/>
      <c r="DO219" s="293"/>
      <c r="DP219" s="293"/>
      <c r="DQ219" s="293"/>
      <c r="DR219" s="293"/>
      <c r="DS219" s="293"/>
      <c r="DT219" s="293"/>
      <c r="DU219" s="293"/>
      <c r="DV219" s="293"/>
      <c r="DW219" s="293"/>
      <c r="DX219" s="293"/>
      <c r="DY219" s="293"/>
      <c r="DZ219" s="293"/>
      <c r="EA219" s="293"/>
      <c r="EB219" s="293"/>
      <c r="EC219" s="293"/>
      <c r="ED219" s="293"/>
      <c r="EE219" s="293"/>
      <c r="EF219" s="293"/>
      <c r="EG219" s="293"/>
      <c r="EH219" s="293"/>
      <c r="EI219" s="293"/>
      <c r="EJ219" s="293"/>
      <c r="EK219" s="293"/>
      <c r="EL219" s="293"/>
      <c r="EM219" s="293"/>
      <c r="EN219" s="293"/>
      <c r="EO219" s="293"/>
      <c r="EP219" s="293"/>
      <c r="EQ219" s="293"/>
      <c r="ER219" s="293"/>
      <c r="ES219" s="293"/>
      <c r="ET219" s="293"/>
      <c r="EU219" s="293"/>
      <c r="EV219" s="293"/>
      <c r="EW219" s="293"/>
      <c r="EX219" s="293"/>
    </row>
    <row r="220" spans="2:154" x14ac:dyDescent="0.2">
      <c r="B220" s="293"/>
      <c r="C220" s="293"/>
      <c r="D220" s="293"/>
      <c r="E220" s="293"/>
      <c r="F220" s="293"/>
      <c r="G220" s="293"/>
      <c r="H220" s="293"/>
      <c r="I220" s="293"/>
      <c r="J220" s="293"/>
      <c r="K220" s="293"/>
      <c r="L220" s="293"/>
      <c r="M220" s="293"/>
      <c r="N220" s="293"/>
      <c r="O220" s="293"/>
      <c r="P220" s="293"/>
      <c r="Q220" s="293"/>
      <c r="R220" s="293"/>
      <c r="S220" s="293"/>
      <c r="T220" s="293"/>
      <c r="U220" s="293"/>
      <c r="V220" s="293"/>
      <c r="W220" s="293"/>
      <c r="X220" s="293"/>
      <c r="Y220" s="293"/>
      <c r="Z220" s="293"/>
      <c r="AA220" s="293"/>
      <c r="AB220" s="293"/>
      <c r="AC220" s="293"/>
      <c r="AD220" s="293"/>
      <c r="AE220" s="293"/>
      <c r="AF220" s="293"/>
      <c r="AG220" s="293"/>
      <c r="AH220" s="293"/>
      <c r="AI220" s="293"/>
      <c r="AJ220" s="293"/>
      <c r="AK220" s="293"/>
      <c r="AL220" s="293"/>
      <c r="AM220" s="293"/>
      <c r="AN220" s="293"/>
      <c r="AO220" s="293"/>
      <c r="AP220" s="293"/>
      <c r="AQ220" s="293"/>
      <c r="AR220" s="293"/>
      <c r="AS220" s="293"/>
      <c r="AT220" s="293"/>
      <c r="AU220" s="293"/>
      <c r="AV220" s="293"/>
      <c r="AW220" s="293"/>
      <c r="AX220" s="293"/>
      <c r="AY220" s="293"/>
      <c r="AZ220" s="293"/>
      <c r="BA220" s="293"/>
      <c r="BB220" s="293"/>
      <c r="BC220" s="293"/>
      <c r="BD220" s="293"/>
      <c r="BE220" s="293"/>
      <c r="BF220" s="293"/>
      <c r="BG220" s="293"/>
      <c r="BH220" s="293"/>
      <c r="BI220" s="293"/>
      <c r="BJ220" s="293"/>
      <c r="BK220" s="293"/>
      <c r="BL220" s="293"/>
      <c r="BM220" s="293"/>
      <c r="BN220" s="293"/>
      <c r="BO220" s="293"/>
      <c r="BP220" s="293"/>
      <c r="BQ220" s="293"/>
      <c r="BR220" s="293"/>
      <c r="BS220" s="293"/>
      <c r="BT220" s="293"/>
      <c r="BU220" s="293"/>
      <c r="BV220" s="293"/>
      <c r="BW220" s="293"/>
      <c r="BX220" s="293"/>
      <c r="BY220" s="293"/>
      <c r="BZ220" s="293"/>
      <c r="CA220" s="293"/>
      <c r="CB220" s="293"/>
      <c r="CC220" s="293"/>
      <c r="CD220" s="293"/>
      <c r="CE220" s="293"/>
      <c r="CF220" s="293"/>
      <c r="CG220" s="293"/>
      <c r="CH220" s="293"/>
      <c r="CI220" s="293"/>
      <c r="CJ220" s="293"/>
      <c r="CK220" s="293"/>
      <c r="CL220" s="293"/>
      <c r="CM220" s="293"/>
      <c r="CN220" s="293"/>
      <c r="CO220" s="293"/>
      <c r="CP220" s="293"/>
      <c r="CQ220" s="293"/>
      <c r="CR220" s="293"/>
      <c r="CS220" s="293"/>
      <c r="CT220" s="293"/>
      <c r="CU220" s="293"/>
      <c r="CV220" s="293"/>
      <c r="CW220" s="293"/>
      <c r="CX220" s="293"/>
      <c r="CY220" s="293"/>
      <c r="CZ220" s="293"/>
      <c r="DA220" s="293"/>
      <c r="DB220" s="293"/>
      <c r="DC220" s="293"/>
      <c r="DD220" s="293"/>
      <c r="DE220" s="293"/>
      <c r="DF220" s="293"/>
      <c r="DG220" s="293"/>
      <c r="DH220" s="293"/>
      <c r="DI220" s="293"/>
      <c r="DJ220" s="293"/>
      <c r="DK220" s="293"/>
      <c r="DL220" s="293"/>
      <c r="DM220" s="293"/>
      <c r="DN220" s="293"/>
      <c r="DO220" s="293"/>
      <c r="DP220" s="293"/>
      <c r="DQ220" s="293"/>
      <c r="DR220" s="293"/>
      <c r="DS220" s="293"/>
      <c r="DT220" s="293"/>
      <c r="DU220" s="293"/>
      <c r="DV220" s="293"/>
      <c r="DW220" s="293"/>
      <c r="DX220" s="293"/>
      <c r="DY220" s="293"/>
      <c r="DZ220" s="293"/>
      <c r="EA220" s="293"/>
      <c r="EB220" s="293"/>
      <c r="EC220" s="293"/>
      <c r="ED220" s="293"/>
      <c r="EE220" s="293"/>
      <c r="EF220" s="293"/>
      <c r="EG220" s="293"/>
      <c r="EH220" s="293"/>
      <c r="EI220" s="293"/>
      <c r="EJ220" s="293"/>
      <c r="EK220" s="293"/>
      <c r="EL220" s="293"/>
      <c r="EM220" s="293"/>
      <c r="EN220" s="293"/>
      <c r="EO220" s="293"/>
      <c r="EP220" s="293"/>
      <c r="EQ220" s="293"/>
      <c r="ER220" s="293"/>
      <c r="ES220" s="293"/>
      <c r="ET220" s="293"/>
      <c r="EU220" s="293"/>
      <c r="EV220" s="293"/>
      <c r="EW220" s="293"/>
      <c r="EX220" s="293"/>
    </row>
    <row r="221" spans="2:154" x14ac:dyDescent="0.2">
      <c r="B221" s="293"/>
      <c r="C221" s="293"/>
      <c r="D221" s="293"/>
      <c r="E221" s="293"/>
      <c r="F221" s="293"/>
      <c r="G221" s="293"/>
      <c r="H221" s="293"/>
      <c r="I221" s="293"/>
      <c r="J221" s="293"/>
      <c r="K221" s="293"/>
      <c r="L221" s="293"/>
      <c r="M221" s="293"/>
      <c r="N221" s="293"/>
      <c r="O221" s="293"/>
      <c r="P221" s="293"/>
      <c r="Q221" s="293"/>
      <c r="R221" s="293"/>
      <c r="S221" s="293"/>
      <c r="T221" s="293"/>
      <c r="U221" s="293"/>
      <c r="V221" s="293"/>
      <c r="W221" s="293"/>
      <c r="X221" s="293"/>
      <c r="Y221" s="293"/>
      <c r="Z221" s="293"/>
      <c r="AA221" s="293"/>
      <c r="AB221" s="293"/>
      <c r="AC221" s="293"/>
      <c r="AD221" s="293"/>
      <c r="AE221" s="293"/>
      <c r="AF221" s="293"/>
      <c r="AG221" s="293"/>
      <c r="AH221" s="293"/>
      <c r="AI221" s="293"/>
      <c r="AJ221" s="293"/>
      <c r="AK221" s="293"/>
      <c r="AL221" s="293"/>
      <c r="AM221" s="293"/>
      <c r="AN221" s="293"/>
      <c r="AO221" s="293"/>
      <c r="AP221" s="293"/>
      <c r="AQ221" s="293"/>
      <c r="AR221" s="293"/>
      <c r="AS221" s="293"/>
      <c r="AT221" s="293"/>
      <c r="AU221" s="293"/>
      <c r="AV221" s="293"/>
      <c r="AW221" s="293"/>
      <c r="AX221" s="293"/>
      <c r="AY221" s="293"/>
      <c r="AZ221" s="293"/>
      <c r="BA221" s="293"/>
      <c r="BB221" s="293"/>
      <c r="BC221" s="293"/>
      <c r="BD221" s="293"/>
      <c r="BE221" s="293"/>
      <c r="BF221" s="293"/>
      <c r="BG221" s="293"/>
      <c r="BH221" s="293"/>
      <c r="BI221" s="293"/>
      <c r="BJ221" s="293"/>
      <c r="BK221" s="293"/>
      <c r="BL221" s="293"/>
      <c r="BM221" s="293"/>
      <c r="BN221" s="293"/>
      <c r="BO221" s="293"/>
      <c r="BP221" s="293"/>
      <c r="BQ221" s="293"/>
      <c r="BR221" s="293"/>
      <c r="BS221" s="293"/>
      <c r="BT221" s="293"/>
      <c r="BU221" s="293"/>
      <c r="BV221" s="293"/>
      <c r="BW221" s="293"/>
      <c r="BX221" s="293"/>
      <c r="BY221" s="293"/>
      <c r="BZ221" s="293"/>
      <c r="CA221" s="293"/>
      <c r="CB221" s="293"/>
      <c r="CC221" s="293"/>
      <c r="CD221" s="293"/>
      <c r="CE221" s="293"/>
      <c r="CF221" s="293"/>
      <c r="CG221" s="293"/>
      <c r="CH221" s="293"/>
      <c r="CI221" s="293"/>
      <c r="CJ221" s="293"/>
      <c r="CK221" s="293"/>
      <c r="CL221" s="293"/>
      <c r="CM221" s="293"/>
      <c r="CN221" s="293"/>
      <c r="CO221" s="293"/>
      <c r="CP221" s="293"/>
      <c r="CQ221" s="293"/>
      <c r="CR221" s="293"/>
      <c r="CS221" s="293"/>
      <c r="CT221" s="293"/>
      <c r="CU221" s="293"/>
      <c r="CV221" s="293"/>
      <c r="CW221" s="293"/>
      <c r="CX221" s="293"/>
      <c r="CY221" s="293"/>
      <c r="CZ221" s="293"/>
      <c r="DA221" s="293"/>
      <c r="DB221" s="293"/>
      <c r="DC221" s="293"/>
      <c r="DD221" s="293"/>
      <c r="DE221" s="293"/>
      <c r="DF221" s="293"/>
      <c r="DG221" s="293"/>
      <c r="DH221" s="293"/>
      <c r="DI221" s="293"/>
      <c r="DJ221" s="293"/>
      <c r="DK221" s="293"/>
      <c r="DL221" s="293"/>
      <c r="DM221" s="293"/>
      <c r="DN221" s="293"/>
      <c r="DO221" s="293"/>
      <c r="DP221" s="293"/>
      <c r="DQ221" s="293"/>
      <c r="DR221" s="293"/>
      <c r="DS221" s="293"/>
      <c r="DT221" s="293"/>
      <c r="DU221" s="293"/>
      <c r="DV221" s="293"/>
      <c r="DW221" s="293"/>
      <c r="DX221" s="293"/>
      <c r="DY221" s="293"/>
      <c r="DZ221" s="293"/>
      <c r="EA221" s="293"/>
      <c r="EB221" s="293"/>
      <c r="EC221" s="293"/>
      <c r="ED221" s="293"/>
      <c r="EE221" s="293"/>
      <c r="EF221" s="293"/>
      <c r="EG221" s="293"/>
      <c r="EH221" s="293"/>
      <c r="EI221" s="293"/>
      <c r="EJ221" s="293"/>
      <c r="EK221" s="293"/>
      <c r="EL221" s="293"/>
      <c r="EM221" s="293"/>
      <c r="EN221" s="293"/>
      <c r="EO221" s="293"/>
      <c r="EP221" s="293"/>
      <c r="EQ221" s="293"/>
      <c r="ER221" s="293"/>
      <c r="ES221" s="293"/>
      <c r="ET221" s="293"/>
      <c r="EU221" s="293"/>
      <c r="EV221" s="293"/>
      <c r="EW221" s="293"/>
      <c r="EX221" s="293"/>
    </row>
    <row r="222" spans="2:154" x14ac:dyDescent="0.2">
      <c r="B222" s="293"/>
      <c r="C222" s="293"/>
      <c r="D222" s="293"/>
      <c r="E222" s="293"/>
      <c r="F222" s="293"/>
      <c r="G222" s="293"/>
      <c r="H222" s="293"/>
      <c r="I222" s="293"/>
      <c r="J222" s="293"/>
      <c r="K222" s="293"/>
      <c r="L222" s="293"/>
      <c r="M222" s="293"/>
      <c r="N222" s="293"/>
      <c r="O222" s="293"/>
      <c r="P222" s="293"/>
      <c r="Q222" s="293"/>
      <c r="R222" s="293"/>
      <c r="S222" s="293"/>
      <c r="T222" s="293"/>
      <c r="U222" s="293"/>
      <c r="V222" s="293"/>
      <c r="W222" s="293"/>
      <c r="X222" s="293"/>
      <c r="Y222" s="293"/>
      <c r="Z222" s="293"/>
      <c r="AA222" s="293"/>
      <c r="AB222" s="293"/>
      <c r="AC222" s="293"/>
      <c r="AD222" s="293"/>
      <c r="AE222" s="293"/>
      <c r="AF222" s="293"/>
      <c r="AG222" s="293"/>
      <c r="AH222" s="293"/>
      <c r="AI222" s="293"/>
      <c r="AJ222" s="293"/>
      <c r="AK222" s="293"/>
      <c r="AL222" s="293"/>
      <c r="AM222" s="293"/>
      <c r="AN222" s="293"/>
      <c r="AO222" s="293"/>
      <c r="AP222" s="293"/>
      <c r="AQ222" s="293"/>
      <c r="AR222" s="293"/>
      <c r="AS222" s="293"/>
      <c r="AT222" s="293"/>
      <c r="AU222" s="293"/>
      <c r="AV222" s="293"/>
      <c r="AW222" s="293"/>
      <c r="AX222" s="293"/>
      <c r="AY222" s="293"/>
      <c r="AZ222" s="293"/>
      <c r="BA222" s="293"/>
      <c r="BB222" s="293"/>
      <c r="BC222" s="293"/>
      <c r="BD222" s="293"/>
      <c r="BE222" s="293"/>
      <c r="BF222" s="293"/>
      <c r="BG222" s="293"/>
      <c r="BH222" s="293"/>
      <c r="BI222" s="293"/>
      <c r="BJ222" s="293"/>
      <c r="BK222" s="293"/>
      <c r="BL222" s="293"/>
      <c r="BM222" s="293"/>
      <c r="BN222" s="293"/>
      <c r="BO222" s="293"/>
      <c r="BP222" s="293"/>
      <c r="BQ222" s="293"/>
      <c r="BR222" s="293"/>
      <c r="BS222" s="293"/>
      <c r="BT222" s="293"/>
      <c r="BU222" s="293"/>
      <c r="BV222" s="293"/>
      <c r="BW222" s="293"/>
      <c r="BX222" s="293"/>
      <c r="BY222" s="293"/>
      <c r="BZ222" s="293"/>
      <c r="CA222" s="293"/>
      <c r="CB222" s="293"/>
      <c r="CC222" s="293"/>
      <c r="CD222" s="293"/>
      <c r="CE222" s="293"/>
      <c r="CF222" s="293"/>
      <c r="CG222" s="293"/>
      <c r="CH222" s="293"/>
      <c r="CI222" s="293"/>
      <c r="CJ222" s="293"/>
      <c r="CK222" s="293"/>
      <c r="CL222" s="293"/>
      <c r="CM222" s="293"/>
      <c r="CN222" s="293"/>
      <c r="CO222" s="293"/>
      <c r="CP222" s="293"/>
      <c r="CQ222" s="293"/>
      <c r="CR222" s="293"/>
      <c r="CS222" s="293"/>
      <c r="CT222" s="293"/>
      <c r="CU222" s="293"/>
      <c r="CV222" s="293"/>
      <c r="CW222" s="293"/>
      <c r="CX222" s="293"/>
      <c r="CY222" s="293"/>
      <c r="CZ222" s="293"/>
      <c r="DA222" s="293"/>
      <c r="DB222" s="293"/>
      <c r="DC222" s="293"/>
      <c r="DD222" s="293"/>
      <c r="DE222" s="293"/>
      <c r="DF222" s="293"/>
      <c r="DG222" s="293"/>
      <c r="DH222" s="293"/>
      <c r="DI222" s="293"/>
      <c r="DJ222" s="293"/>
      <c r="DK222" s="293"/>
      <c r="DL222" s="293"/>
      <c r="DM222" s="293"/>
      <c r="DN222" s="293"/>
      <c r="DO222" s="293"/>
      <c r="DP222" s="293"/>
      <c r="DQ222" s="293"/>
      <c r="DR222" s="293"/>
      <c r="DS222" s="293"/>
      <c r="DT222" s="293"/>
      <c r="DU222" s="293"/>
      <c r="DV222" s="293"/>
      <c r="DW222" s="293"/>
      <c r="DX222" s="293"/>
      <c r="DY222" s="293"/>
      <c r="DZ222" s="293"/>
      <c r="EA222" s="293"/>
      <c r="EB222" s="293"/>
      <c r="EC222" s="293"/>
      <c r="ED222" s="293"/>
      <c r="EE222" s="293"/>
      <c r="EF222" s="293"/>
      <c r="EG222" s="293"/>
      <c r="EH222" s="293"/>
      <c r="EI222" s="293"/>
      <c r="EJ222" s="293"/>
      <c r="EK222" s="293"/>
      <c r="EL222" s="293"/>
      <c r="EM222" s="293"/>
      <c r="EN222" s="293"/>
      <c r="EO222" s="293"/>
      <c r="EP222" s="293"/>
      <c r="EQ222" s="293"/>
      <c r="ER222" s="293"/>
      <c r="ES222" s="293"/>
      <c r="ET222" s="293"/>
      <c r="EU222" s="293"/>
      <c r="EV222" s="293"/>
      <c r="EW222" s="293"/>
      <c r="EX222" s="293"/>
    </row>
    <row r="223" spans="2:154" x14ac:dyDescent="0.2">
      <c r="B223" s="293"/>
      <c r="C223" s="293"/>
      <c r="D223" s="293"/>
      <c r="E223" s="293"/>
      <c r="F223" s="293"/>
      <c r="G223" s="293"/>
      <c r="H223" s="293"/>
      <c r="I223" s="293"/>
      <c r="J223" s="293"/>
      <c r="K223" s="293"/>
      <c r="L223" s="293"/>
      <c r="M223" s="293"/>
      <c r="N223" s="293"/>
      <c r="O223" s="293"/>
      <c r="P223" s="293"/>
      <c r="Q223" s="293"/>
      <c r="R223" s="293"/>
      <c r="S223" s="293"/>
      <c r="T223" s="293"/>
      <c r="U223" s="293"/>
      <c r="V223" s="293"/>
      <c r="W223" s="293"/>
      <c r="X223" s="293"/>
      <c r="Y223" s="293"/>
      <c r="Z223" s="293"/>
      <c r="AA223" s="293"/>
      <c r="AB223" s="293"/>
      <c r="AC223" s="293"/>
      <c r="AD223" s="293"/>
      <c r="AE223" s="293"/>
      <c r="AF223" s="293"/>
      <c r="AG223" s="293"/>
      <c r="AH223" s="293"/>
      <c r="AI223" s="293"/>
      <c r="AJ223" s="293"/>
      <c r="AK223" s="293"/>
      <c r="AL223" s="293"/>
      <c r="AM223" s="293"/>
      <c r="AN223" s="293"/>
      <c r="AO223" s="293"/>
      <c r="AP223" s="293"/>
      <c r="AQ223" s="293"/>
      <c r="AR223" s="293"/>
      <c r="AS223" s="293"/>
      <c r="AT223" s="293"/>
      <c r="AU223" s="293"/>
      <c r="AV223" s="293"/>
      <c r="AW223" s="293"/>
      <c r="AX223" s="293"/>
      <c r="AY223" s="293"/>
      <c r="AZ223" s="293"/>
      <c r="BA223" s="293"/>
      <c r="BB223" s="293"/>
      <c r="BC223" s="293"/>
      <c r="BD223" s="293"/>
      <c r="BE223" s="293"/>
      <c r="BF223" s="293"/>
      <c r="BG223" s="293"/>
      <c r="BH223" s="293"/>
      <c r="BI223" s="293"/>
      <c r="BJ223" s="293"/>
      <c r="BK223" s="293"/>
      <c r="BL223" s="293"/>
      <c r="BM223" s="293"/>
      <c r="BN223" s="293"/>
      <c r="BO223" s="293"/>
      <c r="BP223" s="293"/>
      <c r="BQ223" s="293"/>
      <c r="BR223" s="293"/>
      <c r="BS223" s="293"/>
      <c r="BT223" s="293"/>
      <c r="BU223" s="293"/>
      <c r="BV223" s="293"/>
      <c r="BW223" s="293"/>
      <c r="BX223" s="293"/>
      <c r="BY223" s="293"/>
      <c r="BZ223" s="293"/>
      <c r="CA223" s="293"/>
      <c r="CB223" s="293"/>
      <c r="CC223" s="293"/>
      <c r="CD223" s="293"/>
      <c r="CE223" s="293"/>
      <c r="CF223" s="293"/>
      <c r="CG223" s="293"/>
      <c r="CH223" s="293"/>
      <c r="CI223" s="293"/>
      <c r="CJ223" s="293"/>
      <c r="CK223" s="293"/>
      <c r="CL223" s="293"/>
      <c r="CM223" s="293"/>
      <c r="CN223" s="293"/>
      <c r="CO223" s="293"/>
      <c r="CP223" s="293"/>
      <c r="CQ223" s="293"/>
      <c r="CR223" s="293"/>
      <c r="CS223" s="293"/>
      <c r="CT223" s="293"/>
      <c r="CU223" s="293"/>
      <c r="CV223" s="293"/>
      <c r="CW223" s="293"/>
      <c r="CX223" s="293"/>
      <c r="CY223" s="293"/>
      <c r="CZ223" s="293"/>
      <c r="DA223" s="293"/>
      <c r="DB223" s="293"/>
      <c r="DC223" s="293"/>
      <c r="DD223" s="293"/>
      <c r="DE223" s="293"/>
      <c r="DF223" s="293"/>
      <c r="DG223" s="293"/>
      <c r="DH223" s="293"/>
      <c r="DI223" s="293"/>
      <c r="DJ223" s="293"/>
      <c r="DK223" s="293"/>
      <c r="DL223" s="293"/>
      <c r="DM223" s="293"/>
      <c r="DN223" s="293"/>
      <c r="DO223" s="293"/>
      <c r="DP223" s="293"/>
      <c r="DQ223" s="293"/>
      <c r="DR223" s="293"/>
      <c r="DS223" s="293"/>
      <c r="DT223" s="293"/>
      <c r="DU223" s="293"/>
      <c r="DV223" s="293"/>
      <c r="DW223" s="293"/>
      <c r="DX223" s="293"/>
      <c r="DY223" s="293"/>
      <c r="DZ223" s="293"/>
      <c r="EA223" s="293"/>
      <c r="EB223" s="293"/>
      <c r="EC223" s="293"/>
      <c r="ED223" s="293"/>
      <c r="EE223" s="293"/>
      <c r="EF223" s="293"/>
      <c r="EG223" s="293"/>
      <c r="EH223" s="293"/>
      <c r="EI223" s="293"/>
      <c r="EJ223" s="293"/>
      <c r="EK223" s="293"/>
      <c r="EL223" s="293"/>
      <c r="EM223" s="293"/>
      <c r="EN223" s="293"/>
      <c r="EO223" s="293"/>
      <c r="EP223" s="293"/>
      <c r="EQ223" s="293"/>
      <c r="ER223" s="293"/>
      <c r="ES223" s="293"/>
      <c r="ET223" s="293"/>
      <c r="EU223" s="293"/>
      <c r="EV223" s="293"/>
      <c r="EW223" s="293"/>
      <c r="EX223" s="293"/>
    </row>
    <row r="224" spans="2:154" x14ac:dyDescent="0.2">
      <c r="B224" s="293"/>
      <c r="C224" s="293"/>
      <c r="D224" s="293"/>
      <c r="E224" s="293"/>
      <c r="F224" s="293"/>
      <c r="G224" s="293"/>
      <c r="H224" s="293"/>
      <c r="I224" s="293"/>
      <c r="J224" s="293"/>
      <c r="K224" s="293"/>
      <c r="L224" s="293"/>
      <c r="M224" s="293"/>
      <c r="N224" s="293"/>
      <c r="O224" s="293"/>
      <c r="P224" s="293"/>
      <c r="Q224" s="293"/>
      <c r="R224" s="293"/>
      <c r="S224" s="293"/>
      <c r="T224" s="293"/>
      <c r="U224" s="293"/>
      <c r="V224" s="293"/>
      <c r="W224" s="293"/>
      <c r="X224" s="293"/>
      <c r="Y224" s="293"/>
      <c r="Z224" s="293"/>
      <c r="AA224" s="293"/>
      <c r="AB224" s="293"/>
      <c r="AC224" s="293"/>
      <c r="AD224" s="293"/>
      <c r="AE224" s="293"/>
      <c r="AF224" s="293"/>
      <c r="AG224" s="293"/>
      <c r="AH224" s="293"/>
      <c r="AI224" s="293"/>
      <c r="AJ224" s="293"/>
      <c r="AK224" s="293"/>
      <c r="AL224" s="293"/>
      <c r="AM224" s="293"/>
      <c r="AN224" s="293"/>
      <c r="AO224" s="293"/>
      <c r="AP224" s="293"/>
      <c r="AQ224" s="293"/>
      <c r="AR224" s="293"/>
      <c r="AS224" s="293"/>
      <c r="AT224" s="293"/>
      <c r="AU224" s="293"/>
      <c r="AV224" s="293"/>
      <c r="AW224" s="293"/>
      <c r="AX224" s="293"/>
      <c r="AY224" s="293"/>
      <c r="AZ224" s="293"/>
      <c r="BA224" s="293"/>
      <c r="BB224" s="293"/>
      <c r="BC224" s="293"/>
      <c r="BD224" s="293"/>
      <c r="BE224" s="293"/>
      <c r="BF224" s="293"/>
      <c r="BG224" s="293"/>
      <c r="BH224" s="293"/>
      <c r="BI224" s="293"/>
      <c r="BJ224" s="293"/>
      <c r="BK224" s="293"/>
      <c r="BL224" s="293"/>
      <c r="BM224" s="293"/>
      <c r="BN224" s="293"/>
      <c r="BO224" s="293"/>
      <c r="BP224" s="293"/>
      <c r="BQ224" s="293"/>
      <c r="BR224" s="293"/>
      <c r="BS224" s="293"/>
      <c r="BT224" s="293"/>
      <c r="BU224" s="293"/>
      <c r="BV224" s="293"/>
      <c r="BW224" s="293"/>
      <c r="BX224" s="293"/>
      <c r="BY224" s="293"/>
      <c r="BZ224" s="293"/>
      <c r="CA224" s="293"/>
      <c r="CB224" s="293"/>
      <c r="CC224" s="293"/>
      <c r="CD224" s="293"/>
      <c r="CE224" s="293"/>
      <c r="CF224" s="293"/>
      <c r="CG224" s="293"/>
      <c r="CH224" s="293"/>
      <c r="CI224" s="293"/>
      <c r="CJ224" s="293"/>
      <c r="CK224" s="293"/>
      <c r="CL224" s="293"/>
      <c r="CM224" s="293"/>
      <c r="CN224" s="293"/>
      <c r="CO224" s="293"/>
      <c r="CP224" s="293"/>
      <c r="CQ224" s="293"/>
      <c r="CR224" s="293"/>
      <c r="CS224" s="293"/>
      <c r="CT224" s="293"/>
      <c r="CU224" s="293"/>
      <c r="CV224" s="293"/>
      <c r="CW224" s="293"/>
      <c r="CX224" s="293"/>
      <c r="CY224" s="293"/>
      <c r="CZ224" s="293"/>
      <c r="DA224" s="293"/>
      <c r="DB224" s="293"/>
      <c r="DC224" s="293"/>
      <c r="DD224" s="293"/>
      <c r="DE224" s="293"/>
      <c r="DF224" s="293"/>
      <c r="DG224" s="293"/>
      <c r="DH224" s="293"/>
      <c r="DI224" s="293"/>
      <c r="DJ224" s="293"/>
      <c r="DK224" s="293"/>
      <c r="DL224" s="293"/>
      <c r="DM224" s="293"/>
      <c r="DN224" s="293"/>
      <c r="DO224" s="293"/>
      <c r="DP224" s="293"/>
      <c r="DQ224" s="293"/>
      <c r="DR224" s="293"/>
      <c r="DS224" s="293"/>
      <c r="DT224" s="293"/>
      <c r="DU224" s="293"/>
      <c r="DV224" s="293"/>
      <c r="DW224" s="293"/>
      <c r="DX224" s="293"/>
      <c r="DY224" s="293"/>
      <c r="DZ224" s="293"/>
      <c r="EA224" s="293"/>
      <c r="EB224" s="293"/>
      <c r="EC224" s="293"/>
      <c r="ED224" s="293"/>
      <c r="EE224" s="293"/>
      <c r="EF224" s="293"/>
      <c r="EG224" s="293"/>
      <c r="EH224" s="293"/>
      <c r="EI224" s="293"/>
      <c r="EJ224" s="293"/>
      <c r="EK224" s="293"/>
      <c r="EL224" s="293"/>
      <c r="EM224" s="293"/>
      <c r="EN224" s="293"/>
      <c r="EO224" s="293"/>
      <c r="EP224" s="293"/>
      <c r="EQ224" s="293"/>
      <c r="ER224" s="293"/>
      <c r="ES224" s="293"/>
      <c r="ET224" s="293"/>
      <c r="EU224" s="293"/>
      <c r="EV224" s="293"/>
      <c r="EW224" s="293"/>
      <c r="EX224" s="293"/>
    </row>
    <row r="225" spans="2:154" x14ac:dyDescent="0.2">
      <c r="B225" s="293"/>
      <c r="C225" s="293"/>
      <c r="D225" s="293"/>
      <c r="E225" s="293"/>
      <c r="F225" s="293"/>
      <c r="G225" s="293"/>
      <c r="H225" s="293"/>
      <c r="I225" s="293"/>
      <c r="J225" s="293"/>
      <c r="K225" s="293"/>
      <c r="L225" s="293"/>
      <c r="M225" s="293"/>
      <c r="N225" s="293"/>
      <c r="O225" s="293"/>
      <c r="P225" s="293"/>
      <c r="Q225" s="293"/>
      <c r="R225" s="293"/>
      <c r="S225" s="293"/>
      <c r="T225" s="293"/>
      <c r="U225" s="293"/>
      <c r="V225" s="293"/>
      <c r="W225" s="293"/>
      <c r="X225" s="293"/>
      <c r="Y225" s="293"/>
      <c r="Z225" s="293"/>
      <c r="AA225" s="293"/>
      <c r="AB225" s="293"/>
      <c r="AC225" s="293"/>
      <c r="AD225" s="293"/>
      <c r="AE225" s="293"/>
      <c r="AF225" s="293"/>
      <c r="AG225" s="293"/>
      <c r="AH225" s="293"/>
      <c r="AI225" s="293"/>
      <c r="AJ225" s="293"/>
      <c r="AK225" s="293"/>
      <c r="AL225" s="293"/>
      <c r="AM225" s="293"/>
      <c r="AN225" s="293"/>
      <c r="AO225" s="293"/>
      <c r="AP225" s="293"/>
      <c r="AQ225" s="293"/>
      <c r="AR225" s="293"/>
      <c r="AS225" s="293"/>
      <c r="AT225" s="293"/>
      <c r="AU225" s="293"/>
      <c r="AV225" s="293"/>
      <c r="AW225" s="293"/>
      <c r="AX225" s="293"/>
      <c r="AY225" s="293"/>
      <c r="AZ225" s="293"/>
      <c r="BA225" s="293"/>
      <c r="BB225" s="293"/>
      <c r="BC225" s="293"/>
      <c r="BD225" s="293"/>
      <c r="BE225" s="293"/>
      <c r="BF225" s="293"/>
      <c r="BG225" s="293"/>
      <c r="BH225" s="293"/>
      <c r="BI225" s="293"/>
      <c r="BJ225" s="293"/>
      <c r="BK225" s="293"/>
      <c r="BL225" s="293"/>
      <c r="BM225" s="293"/>
      <c r="BN225" s="293"/>
      <c r="BO225" s="293"/>
      <c r="BP225" s="293"/>
      <c r="BQ225" s="293"/>
      <c r="BR225" s="293"/>
      <c r="BS225" s="293"/>
      <c r="BT225" s="293"/>
      <c r="BU225" s="293"/>
      <c r="BV225" s="293"/>
      <c r="BW225" s="293"/>
      <c r="BX225" s="293"/>
      <c r="BY225" s="293"/>
      <c r="BZ225" s="293"/>
      <c r="CA225" s="293"/>
      <c r="CB225" s="293"/>
      <c r="CC225" s="293"/>
      <c r="CD225" s="293"/>
      <c r="CE225" s="293"/>
      <c r="CF225" s="293"/>
      <c r="CG225" s="293"/>
      <c r="CH225" s="293"/>
      <c r="CI225" s="293"/>
      <c r="CJ225" s="293"/>
      <c r="CK225" s="293"/>
      <c r="CL225" s="293"/>
      <c r="CM225" s="293"/>
      <c r="CN225" s="293"/>
      <c r="CO225" s="293"/>
      <c r="CP225" s="293"/>
      <c r="CQ225" s="293"/>
      <c r="CR225" s="293"/>
      <c r="CS225" s="293"/>
      <c r="CT225" s="293"/>
      <c r="CU225" s="293"/>
      <c r="CV225" s="293"/>
      <c r="CW225" s="293"/>
      <c r="CX225" s="293"/>
      <c r="CY225" s="293"/>
      <c r="CZ225" s="293"/>
      <c r="DA225" s="293"/>
      <c r="DB225" s="293"/>
      <c r="DC225" s="293"/>
      <c r="DD225" s="293"/>
      <c r="DE225" s="293"/>
      <c r="DF225" s="293"/>
      <c r="DG225" s="293"/>
      <c r="DH225" s="293"/>
      <c r="DI225" s="293"/>
      <c r="DJ225" s="293"/>
      <c r="DK225" s="293"/>
      <c r="DL225" s="293"/>
      <c r="DM225" s="293"/>
      <c r="DN225" s="293"/>
      <c r="DO225" s="293"/>
      <c r="DP225" s="293"/>
      <c r="DQ225" s="293"/>
      <c r="DR225" s="293"/>
      <c r="DS225" s="293"/>
      <c r="DT225" s="293"/>
      <c r="DU225" s="293"/>
      <c r="DV225" s="293"/>
      <c r="DW225" s="293"/>
      <c r="DX225" s="293"/>
      <c r="DY225" s="293"/>
      <c r="DZ225" s="293"/>
      <c r="EA225" s="293"/>
      <c r="EB225" s="293"/>
      <c r="EC225" s="293"/>
      <c r="ED225" s="293"/>
      <c r="EE225" s="293"/>
      <c r="EF225" s="293"/>
      <c r="EG225" s="293"/>
      <c r="EH225" s="293"/>
      <c r="EI225" s="293"/>
      <c r="EJ225" s="293"/>
      <c r="EK225" s="293"/>
      <c r="EL225" s="293"/>
      <c r="EM225" s="293"/>
      <c r="EN225" s="293"/>
      <c r="EO225" s="293"/>
      <c r="EP225" s="293"/>
      <c r="EQ225" s="293"/>
      <c r="ER225" s="293"/>
      <c r="ES225" s="293"/>
      <c r="ET225" s="293"/>
      <c r="EU225" s="293"/>
      <c r="EV225" s="293"/>
      <c r="EW225" s="293"/>
      <c r="EX225" s="293"/>
    </row>
    <row r="226" spans="2:154" x14ac:dyDescent="0.2">
      <c r="B226" s="293"/>
      <c r="C226" s="293"/>
      <c r="D226" s="293"/>
      <c r="E226" s="293"/>
      <c r="F226" s="293"/>
      <c r="G226" s="293"/>
      <c r="H226" s="293"/>
      <c r="I226" s="293"/>
      <c r="J226" s="293"/>
      <c r="K226" s="293"/>
      <c r="L226" s="293"/>
      <c r="M226" s="293"/>
      <c r="N226" s="293"/>
      <c r="O226" s="293"/>
      <c r="P226" s="293"/>
      <c r="Q226" s="293"/>
      <c r="R226" s="293"/>
      <c r="S226" s="293"/>
      <c r="T226" s="293"/>
      <c r="U226" s="293"/>
      <c r="V226" s="293"/>
      <c r="W226" s="293"/>
      <c r="X226" s="293"/>
      <c r="Y226" s="293"/>
      <c r="Z226" s="293"/>
      <c r="AA226" s="293"/>
      <c r="AB226" s="293"/>
      <c r="AC226" s="293"/>
      <c r="AD226" s="293"/>
      <c r="AE226" s="293"/>
      <c r="AF226" s="293"/>
      <c r="AG226" s="293"/>
      <c r="AH226" s="293"/>
      <c r="AI226" s="293"/>
      <c r="AJ226" s="293"/>
      <c r="AK226" s="293"/>
      <c r="AL226" s="293"/>
      <c r="AM226" s="293"/>
      <c r="AN226" s="293"/>
      <c r="AO226" s="293"/>
      <c r="AP226" s="293"/>
      <c r="AQ226" s="293"/>
      <c r="AR226" s="293"/>
      <c r="AS226" s="293"/>
      <c r="AT226" s="293"/>
      <c r="AU226" s="293"/>
      <c r="AV226" s="293"/>
      <c r="AW226" s="293"/>
      <c r="AX226" s="293"/>
      <c r="AY226" s="293"/>
      <c r="AZ226" s="293"/>
      <c r="BA226" s="293"/>
      <c r="BB226" s="293"/>
      <c r="BC226" s="293"/>
      <c r="BD226" s="293"/>
      <c r="BE226" s="293"/>
      <c r="BF226" s="293"/>
      <c r="BG226" s="293"/>
      <c r="BH226" s="293"/>
      <c r="BI226" s="293"/>
      <c r="BJ226" s="293"/>
      <c r="BK226" s="293"/>
      <c r="BL226" s="293"/>
      <c r="BM226" s="293"/>
      <c r="BN226" s="293"/>
      <c r="BO226" s="293"/>
      <c r="BP226" s="293"/>
      <c r="BQ226" s="293"/>
      <c r="BR226" s="293"/>
      <c r="BS226" s="293"/>
      <c r="BT226" s="293"/>
      <c r="BU226" s="293"/>
      <c r="BV226" s="293"/>
      <c r="BW226" s="293"/>
      <c r="BX226" s="293"/>
      <c r="BY226" s="293"/>
      <c r="BZ226" s="293"/>
      <c r="CA226" s="293"/>
      <c r="CB226" s="293"/>
      <c r="CC226" s="293"/>
      <c r="CD226" s="293"/>
      <c r="CE226" s="293"/>
      <c r="CF226" s="293"/>
      <c r="CG226" s="293"/>
      <c r="CH226" s="293"/>
      <c r="CI226" s="293"/>
      <c r="CJ226" s="293"/>
      <c r="CK226" s="293"/>
      <c r="CL226" s="293"/>
      <c r="CM226" s="293"/>
      <c r="CN226" s="293"/>
      <c r="CO226" s="293"/>
      <c r="CP226" s="293"/>
      <c r="CQ226" s="293"/>
      <c r="CR226" s="293"/>
      <c r="CS226" s="293"/>
      <c r="CT226" s="293"/>
      <c r="CU226" s="293"/>
      <c r="CV226" s="293"/>
      <c r="CW226" s="293"/>
      <c r="CX226" s="293"/>
      <c r="CY226" s="293"/>
      <c r="CZ226" s="293"/>
      <c r="DA226" s="293"/>
      <c r="DB226" s="293"/>
      <c r="DC226" s="293"/>
      <c r="DD226" s="293"/>
      <c r="DE226" s="293"/>
      <c r="DF226" s="293"/>
      <c r="DG226" s="293"/>
      <c r="DH226" s="293"/>
      <c r="DI226" s="293"/>
      <c r="DJ226" s="293"/>
      <c r="DK226" s="293"/>
      <c r="DL226" s="293"/>
      <c r="DM226" s="293"/>
      <c r="DN226" s="293"/>
      <c r="DO226" s="293"/>
      <c r="DP226" s="293"/>
      <c r="DQ226" s="293"/>
      <c r="DR226" s="293"/>
      <c r="DS226" s="293"/>
      <c r="DT226" s="293"/>
      <c r="DU226" s="293"/>
      <c r="DV226" s="293"/>
      <c r="DW226" s="293"/>
      <c r="DX226" s="293"/>
      <c r="DY226" s="293"/>
      <c r="DZ226" s="293"/>
      <c r="EA226" s="293"/>
      <c r="EB226" s="293"/>
      <c r="EC226" s="293"/>
      <c r="ED226" s="293"/>
      <c r="EE226" s="293"/>
      <c r="EF226" s="293"/>
      <c r="EG226" s="293"/>
      <c r="EH226" s="293"/>
      <c r="EI226" s="293"/>
      <c r="EJ226" s="293"/>
      <c r="EK226" s="293"/>
      <c r="EL226" s="293"/>
      <c r="EM226" s="293"/>
      <c r="EN226" s="293"/>
      <c r="EO226" s="293"/>
      <c r="EP226" s="293"/>
      <c r="EQ226" s="293"/>
      <c r="ER226" s="293"/>
      <c r="ES226" s="293"/>
      <c r="ET226" s="293"/>
      <c r="EU226" s="293"/>
      <c r="EV226" s="293"/>
      <c r="EW226" s="293"/>
      <c r="EX226" s="293"/>
    </row>
    <row r="227" spans="2:154" x14ac:dyDescent="0.2">
      <c r="B227" s="293"/>
      <c r="C227" s="293"/>
      <c r="D227" s="293"/>
      <c r="E227" s="293"/>
      <c r="F227" s="293"/>
      <c r="G227" s="293"/>
      <c r="H227" s="293"/>
      <c r="I227" s="293"/>
      <c r="J227" s="293"/>
      <c r="K227" s="293"/>
      <c r="L227" s="293"/>
      <c r="M227" s="293"/>
      <c r="N227" s="293"/>
      <c r="O227" s="293"/>
      <c r="P227" s="293"/>
      <c r="Q227" s="293"/>
      <c r="R227" s="293"/>
      <c r="S227" s="293"/>
      <c r="T227" s="293"/>
      <c r="U227" s="293"/>
      <c r="V227" s="293"/>
      <c r="W227" s="293"/>
      <c r="X227" s="293"/>
      <c r="Y227" s="293"/>
      <c r="Z227" s="293"/>
      <c r="AA227" s="293"/>
      <c r="AB227" s="293"/>
      <c r="AC227" s="293"/>
      <c r="AD227" s="293"/>
      <c r="AE227" s="293"/>
      <c r="AF227" s="293"/>
      <c r="AG227" s="293"/>
      <c r="AH227" s="293"/>
      <c r="AI227" s="293"/>
      <c r="AJ227" s="293"/>
      <c r="AK227" s="293"/>
      <c r="AL227" s="293"/>
      <c r="AM227" s="293"/>
      <c r="AN227" s="293"/>
      <c r="AO227" s="293"/>
      <c r="AP227" s="293"/>
      <c r="AQ227" s="293"/>
      <c r="AR227" s="293"/>
      <c r="AS227" s="293"/>
      <c r="AT227" s="293"/>
      <c r="AU227" s="293"/>
      <c r="AV227" s="293"/>
      <c r="AW227" s="293"/>
      <c r="AX227" s="293"/>
      <c r="AY227" s="293"/>
      <c r="AZ227" s="293"/>
      <c r="BA227" s="293"/>
      <c r="BB227" s="293"/>
      <c r="BC227" s="293"/>
      <c r="BD227" s="293"/>
      <c r="BE227" s="293"/>
      <c r="BF227" s="293"/>
      <c r="BG227" s="293"/>
      <c r="BH227" s="293"/>
      <c r="BI227" s="293"/>
      <c r="BJ227" s="293"/>
      <c r="BK227" s="293"/>
      <c r="BL227" s="293"/>
      <c r="BM227" s="293"/>
      <c r="BN227" s="293"/>
      <c r="BO227" s="293"/>
      <c r="BP227" s="293"/>
      <c r="BQ227" s="293"/>
      <c r="BR227" s="293"/>
      <c r="BS227" s="293"/>
      <c r="BT227" s="293"/>
      <c r="BU227" s="293"/>
      <c r="BV227" s="293"/>
      <c r="BW227" s="293"/>
      <c r="BX227" s="293"/>
      <c r="BY227" s="293"/>
      <c r="BZ227" s="293"/>
      <c r="CA227" s="293"/>
      <c r="CB227" s="293"/>
      <c r="CC227" s="293"/>
      <c r="CD227" s="293"/>
      <c r="CE227" s="293"/>
      <c r="CF227" s="293"/>
      <c r="CG227" s="293"/>
      <c r="CH227" s="293"/>
      <c r="CI227" s="293"/>
      <c r="CJ227" s="293"/>
      <c r="CK227" s="293"/>
      <c r="CL227" s="293"/>
      <c r="CM227" s="293"/>
      <c r="CN227" s="293"/>
      <c r="CO227" s="293"/>
      <c r="CP227" s="293"/>
      <c r="CQ227" s="293"/>
      <c r="CR227" s="293"/>
      <c r="CS227" s="293"/>
      <c r="CT227" s="293"/>
      <c r="CU227" s="293"/>
      <c r="CV227" s="293"/>
      <c r="CW227" s="293"/>
      <c r="CX227" s="293"/>
      <c r="CY227" s="293"/>
      <c r="CZ227" s="293"/>
      <c r="DA227" s="293"/>
      <c r="DB227" s="293"/>
      <c r="DC227" s="293"/>
      <c r="DD227" s="293"/>
      <c r="DE227" s="293"/>
      <c r="DF227" s="293"/>
      <c r="DG227" s="293"/>
      <c r="DH227" s="293"/>
      <c r="DI227" s="293"/>
      <c r="DJ227" s="293"/>
      <c r="DK227" s="293"/>
      <c r="DL227" s="293"/>
      <c r="DM227" s="293"/>
      <c r="DN227" s="293"/>
      <c r="DO227" s="293"/>
      <c r="DP227" s="293"/>
      <c r="DQ227" s="293"/>
      <c r="DR227" s="293"/>
      <c r="DS227" s="293"/>
      <c r="DT227" s="293"/>
      <c r="DU227" s="293"/>
      <c r="DV227" s="293"/>
      <c r="DW227" s="293"/>
      <c r="DX227" s="293"/>
      <c r="DY227" s="293"/>
      <c r="DZ227" s="293"/>
      <c r="EA227" s="293"/>
      <c r="EB227" s="293"/>
      <c r="EC227" s="293"/>
      <c r="ED227" s="293"/>
      <c r="EE227" s="293"/>
      <c r="EF227" s="293"/>
      <c r="EG227" s="293"/>
      <c r="EH227" s="293"/>
      <c r="EI227" s="293"/>
      <c r="EJ227" s="293"/>
      <c r="EK227" s="293"/>
      <c r="EL227" s="293"/>
      <c r="EM227" s="293"/>
      <c r="EN227" s="293"/>
      <c r="EO227" s="293"/>
      <c r="EP227" s="293"/>
      <c r="EQ227" s="293"/>
      <c r="ER227" s="293"/>
      <c r="ES227" s="293"/>
      <c r="ET227" s="293"/>
      <c r="EU227" s="293"/>
      <c r="EV227" s="293"/>
      <c r="EW227" s="293"/>
      <c r="EX227" s="293"/>
    </row>
    <row r="228" spans="2:154" x14ac:dyDescent="0.2">
      <c r="B228" s="293"/>
      <c r="C228" s="293"/>
      <c r="D228" s="293"/>
      <c r="E228" s="293"/>
      <c r="F228" s="293"/>
      <c r="G228" s="293"/>
      <c r="H228" s="293"/>
      <c r="I228" s="293"/>
      <c r="J228" s="293"/>
      <c r="K228" s="293"/>
      <c r="L228" s="293"/>
      <c r="M228" s="293"/>
      <c r="N228" s="293"/>
      <c r="O228" s="293"/>
      <c r="P228" s="293"/>
      <c r="Q228" s="293"/>
      <c r="R228" s="293"/>
      <c r="S228" s="293"/>
      <c r="T228" s="293"/>
      <c r="U228" s="293"/>
      <c r="V228" s="293"/>
      <c r="W228" s="293"/>
      <c r="X228" s="293"/>
      <c r="Y228" s="293"/>
      <c r="Z228" s="293"/>
      <c r="AA228" s="293"/>
      <c r="AB228" s="293"/>
      <c r="AC228" s="293"/>
      <c r="AD228" s="293"/>
      <c r="AE228" s="293"/>
      <c r="AF228" s="293"/>
      <c r="AG228" s="293"/>
      <c r="AH228" s="293"/>
      <c r="AI228" s="293"/>
      <c r="AJ228" s="293"/>
      <c r="AK228" s="293"/>
      <c r="AL228" s="293"/>
      <c r="AM228" s="293"/>
      <c r="AN228" s="293"/>
      <c r="AO228" s="293"/>
      <c r="AP228" s="293"/>
      <c r="AQ228" s="293"/>
      <c r="AR228" s="293"/>
      <c r="AS228" s="293"/>
      <c r="AT228" s="293"/>
      <c r="AU228" s="293"/>
      <c r="AV228" s="293"/>
      <c r="AW228" s="293"/>
      <c r="AX228" s="293"/>
      <c r="AY228" s="293"/>
      <c r="AZ228" s="293"/>
      <c r="BA228" s="293"/>
      <c r="BB228" s="293"/>
      <c r="BC228" s="293"/>
      <c r="BD228" s="293"/>
      <c r="BE228" s="293"/>
      <c r="BF228" s="293"/>
      <c r="BG228" s="293"/>
      <c r="BH228" s="293"/>
      <c r="BI228" s="293"/>
      <c r="BJ228" s="293"/>
      <c r="BK228" s="293"/>
      <c r="BL228" s="293"/>
      <c r="BM228" s="293"/>
      <c r="BN228" s="293"/>
      <c r="BO228" s="293"/>
      <c r="BP228" s="293"/>
      <c r="BQ228" s="293"/>
      <c r="BR228" s="293"/>
      <c r="BS228" s="293"/>
      <c r="BT228" s="293"/>
      <c r="BU228" s="293"/>
      <c r="BV228" s="293"/>
      <c r="BW228" s="293"/>
      <c r="BX228" s="293"/>
      <c r="BY228" s="293"/>
      <c r="BZ228" s="293"/>
      <c r="CA228" s="293"/>
      <c r="CB228" s="293"/>
      <c r="CC228" s="293"/>
      <c r="CD228" s="293"/>
      <c r="CE228" s="293"/>
      <c r="CF228" s="293"/>
      <c r="CG228" s="293"/>
      <c r="CH228" s="293"/>
      <c r="CI228" s="293"/>
      <c r="CJ228" s="293"/>
      <c r="CK228" s="293"/>
      <c r="CL228" s="293"/>
      <c r="CM228" s="293"/>
      <c r="CN228" s="293"/>
      <c r="CO228" s="293"/>
      <c r="CP228" s="293"/>
      <c r="CQ228" s="293"/>
      <c r="CR228" s="293"/>
      <c r="CS228" s="293"/>
      <c r="CT228" s="293"/>
      <c r="CU228" s="293"/>
      <c r="CV228" s="293"/>
      <c r="CW228" s="293"/>
      <c r="CX228" s="293"/>
      <c r="CY228" s="293"/>
      <c r="CZ228" s="293"/>
      <c r="DA228" s="293"/>
      <c r="DB228" s="293"/>
      <c r="DC228" s="293"/>
      <c r="DD228" s="293"/>
      <c r="DE228" s="293"/>
      <c r="DF228" s="293"/>
      <c r="DG228" s="293"/>
      <c r="DH228" s="293"/>
      <c r="DI228" s="293"/>
      <c r="DJ228" s="293"/>
      <c r="DK228" s="293"/>
      <c r="DL228" s="293"/>
      <c r="DM228" s="293"/>
      <c r="DN228" s="293"/>
      <c r="DO228" s="293"/>
      <c r="DP228" s="293"/>
      <c r="DQ228" s="293"/>
      <c r="DR228" s="293"/>
      <c r="DS228" s="293"/>
      <c r="DT228" s="293"/>
      <c r="DU228" s="293"/>
      <c r="DV228" s="293"/>
      <c r="DW228" s="293"/>
      <c r="DX228" s="293"/>
      <c r="DY228" s="293"/>
      <c r="DZ228" s="293"/>
      <c r="EA228" s="293"/>
      <c r="EB228" s="293"/>
      <c r="EC228" s="293"/>
      <c r="ED228" s="293"/>
      <c r="EE228" s="293"/>
      <c r="EF228" s="293"/>
      <c r="EG228" s="293"/>
      <c r="EH228" s="293"/>
      <c r="EI228" s="293"/>
      <c r="EJ228" s="293"/>
      <c r="EK228" s="293"/>
      <c r="EL228" s="293"/>
      <c r="EM228" s="293"/>
      <c r="EN228" s="293"/>
      <c r="EO228" s="293"/>
      <c r="EP228" s="293"/>
      <c r="EQ228" s="293"/>
      <c r="ER228" s="293"/>
      <c r="ES228" s="293"/>
      <c r="ET228" s="293"/>
      <c r="EU228" s="293"/>
      <c r="EV228" s="293"/>
      <c r="EW228" s="293"/>
      <c r="EX228" s="293"/>
    </row>
    <row r="229" spans="2:154" x14ac:dyDescent="0.2">
      <c r="B229" s="293"/>
      <c r="C229" s="293"/>
      <c r="D229" s="293"/>
      <c r="E229" s="293"/>
      <c r="F229" s="293"/>
      <c r="G229" s="293"/>
      <c r="H229" s="293"/>
      <c r="I229" s="293"/>
      <c r="J229" s="293"/>
      <c r="K229" s="293"/>
      <c r="L229" s="293"/>
      <c r="M229" s="293"/>
      <c r="N229" s="293"/>
      <c r="O229" s="293"/>
      <c r="P229" s="293"/>
      <c r="Q229" s="293"/>
      <c r="R229" s="293"/>
      <c r="S229" s="293"/>
      <c r="T229" s="293"/>
      <c r="U229" s="293"/>
      <c r="V229" s="293"/>
      <c r="W229" s="293"/>
      <c r="X229" s="293"/>
      <c r="Y229" s="293"/>
      <c r="Z229" s="293"/>
      <c r="AA229" s="293"/>
      <c r="AB229" s="293"/>
      <c r="AC229" s="293"/>
      <c r="AD229" s="293"/>
      <c r="AE229" s="293"/>
      <c r="AF229" s="293"/>
      <c r="AG229" s="293"/>
      <c r="AH229" s="293"/>
      <c r="AI229" s="293"/>
      <c r="AJ229" s="293"/>
      <c r="AK229" s="293"/>
      <c r="AL229" s="293"/>
      <c r="AM229" s="293"/>
      <c r="AN229" s="293"/>
      <c r="AO229" s="293"/>
      <c r="AP229" s="293"/>
      <c r="AQ229" s="293"/>
      <c r="AR229" s="293"/>
      <c r="AS229" s="293"/>
      <c r="AT229" s="293"/>
      <c r="AU229" s="293"/>
      <c r="AV229" s="293"/>
      <c r="AW229" s="293"/>
      <c r="AX229" s="293"/>
      <c r="AY229" s="293"/>
      <c r="AZ229" s="293"/>
      <c r="BA229" s="293"/>
      <c r="BB229" s="293"/>
      <c r="BC229" s="293"/>
      <c r="BD229" s="293"/>
      <c r="BE229" s="293"/>
      <c r="BF229" s="293"/>
      <c r="BG229" s="293"/>
      <c r="BH229" s="293"/>
      <c r="BI229" s="293"/>
      <c r="BJ229" s="293"/>
      <c r="BK229" s="293"/>
      <c r="BL229" s="293"/>
      <c r="BM229" s="293"/>
      <c r="BN229" s="293"/>
      <c r="BO229" s="293"/>
      <c r="BP229" s="293"/>
      <c r="BQ229" s="293"/>
      <c r="BR229" s="293"/>
      <c r="BS229" s="293"/>
      <c r="BT229" s="293"/>
      <c r="BU229" s="293"/>
      <c r="BV229" s="293"/>
      <c r="BW229" s="293"/>
      <c r="BX229" s="293"/>
      <c r="BY229" s="293"/>
      <c r="BZ229" s="293"/>
      <c r="CA229" s="293"/>
      <c r="CB229" s="293"/>
      <c r="CC229" s="293"/>
      <c r="CD229" s="293"/>
      <c r="CE229" s="293"/>
      <c r="CF229" s="293"/>
      <c r="CG229" s="293"/>
      <c r="CH229" s="293"/>
      <c r="CI229" s="293"/>
      <c r="CJ229" s="293"/>
      <c r="CK229" s="293"/>
      <c r="CL229" s="293"/>
      <c r="CM229" s="293"/>
      <c r="CN229" s="293"/>
      <c r="CO229" s="293"/>
      <c r="CP229" s="293"/>
      <c r="CQ229" s="293"/>
      <c r="CR229" s="293"/>
      <c r="CS229" s="293"/>
      <c r="CT229" s="293"/>
      <c r="CU229" s="293"/>
      <c r="CV229" s="293"/>
      <c r="CW229" s="293"/>
      <c r="CX229" s="293"/>
      <c r="CY229" s="293"/>
      <c r="CZ229" s="293"/>
      <c r="DA229" s="293"/>
      <c r="DB229" s="293"/>
      <c r="DC229" s="293"/>
      <c r="DD229" s="293"/>
      <c r="DE229" s="293"/>
      <c r="DF229" s="293"/>
      <c r="DG229" s="293"/>
      <c r="DH229" s="293"/>
      <c r="DI229" s="293"/>
      <c r="DJ229" s="293"/>
      <c r="DK229" s="293"/>
      <c r="DL229" s="293"/>
      <c r="DM229" s="293"/>
      <c r="DN229" s="293"/>
      <c r="DO229" s="293"/>
      <c r="DP229" s="293"/>
      <c r="DQ229" s="293"/>
      <c r="DR229" s="293"/>
      <c r="DS229" s="293"/>
      <c r="DT229" s="293"/>
      <c r="DU229" s="293"/>
      <c r="DV229" s="293"/>
      <c r="DW229" s="293"/>
      <c r="DX229" s="293"/>
      <c r="DY229" s="293"/>
      <c r="DZ229" s="293"/>
      <c r="EA229" s="293"/>
      <c r="EB229" s="293"/>
      <c r="EC229" s="293"/>
      <c r="ED229" s="293"/>
      <c r="EE229" s="293"/>
      <c r="EF229" s="293"/>
      <c r="EG229" s="293"/>
      <c r="EH229" s="293"/>
      <c r="EI229" s="293"/>
      <c r="EJ229" s="293"/>
      <c r="EK229" s="293"/>
      <c r="EL229" s="293"/>
      <c r="EM229" s="293"/>
      <c r="EN229" s="293"/>
      <c r="EO229" s="293"/>
      <c r="EP229" s="293"/>
      <c r="EQ229" s="293"/>
      <c r="ER229" s="293"/>
      <c r="ES229" s="293"/>
      <c r="ET229" s="293"/>
      <c r="EU229" s="293"/>
      <c r="EV229" s="293"/>
      <c r="EW229" s="293"/>
      <c r="EX229" s="293"/>
    </row>
    <row r="230" spans="2:154" x14ac:dyDescent="0.2">
      <c r="B230" s="293"/>
      <c r="C230" s="293"/>
      <c r="D230" s="293"/>
      <c r="E230" s="293"/>
      <c r="F230" s="293"/>
      <c r="G230" s="293"/>
      <c r="H230" s="293"/>
      <c r="I230" s="293"/>
      <c r="J230" s="293"/>
      <c r="K230" s="293"/>
      <c r="L230" s="293"/>
      <c r="M230" s="293"/>
      <c r="N230" s="293"/>
      <c r="O230" s="293"/>
      <c r="P230" s="293"/>
      <c r="Q230" s="293"/>
      <c r="R230" s="293"/>
      <c r="S230" s="293"/>
      <c r="T230" s="293"/>
      <c r="U230" s="293"/>
      <c r="V230" s="293"/>
      <c r="W230" s="293"/>
      <c r="X230" s="293"/>
      <c r="Y230" s="293"/>
      <c r="Z230" s="293"/>
      <c r="AA230" s="293"/>
      <c r="AB230" s="293"/>
      <c r="AC230" s="293"/>
      <c r="AD230" s="293"/>
      <c r="AE230" s="293"/>
      <c r="AF230" s="293"/>
      <c r="AG230" s="293"/>
      <c r="AH230" s="293"/>
      <c r="AI230" s="293"/>
      <c r="AJ230" s="293"/>
      <c r="AK230" s="293"/>
      <c r="AL230" s="293"/>
      <c r="AM230" s="293"/>
      <c r="AN230" s="293"/>
      <c r="AO230" s="293"/>
      <c r="AP230" s="293"/>
      <c r="AQ230" s="293"/>
      <c r="AR230" s="293"/>
      <c r="AS230" s="293"/>
      <c r="AT230" s="293"/>
      <c r="AU230" s="293"/>
      <c r="AV230" s="293"/>
      <c r="AW230" s="293"/>
      <c r="AX230" s="293"/>
      <c r="AY230" s="293"/>
      <c r="AZ230" s="293"/>
      <c r="BA230" s="293"/>
      <c r="BB230" s="293"/>
      <c r="BC230" s="293"/>
      <c r="BD230" s="293"/>
      <c r="BE230" s="293"/>
      <c r="BF230" s="293"/>
      <c r="BG230" s="293"/>
      <c r="BH230" s="293"/>
      <c r="BI230" s="293"/>
      <c r="BJ230" s="293"/>
      <c r="BK230" s="293"/>
      <c r="BL230" s="293"/>
      <c r="BM230" s="293"/>
      <c r="BN230" s="293"/>
      <c r="BO230" s="293"/>
      <c r="BP230" s="293"/>
      <c r="BQ230" s="293"/>
      <c r="BR230" s="293"/>
      <c r="BS230" s="293"/>
      <c r="BT230" s="293"/>
      <c r="BU230" s="293"/>
      <c r="BV230" s="293"/>
      <c r="BW230" s="293"/>
      <c r="BX230" s="293"/>
      <c r="BY230" s="293"/>
      <c r="BZ230" s="293"/>
      <c r="CA230" s="293"/>
      <c r="CB230" s="293"/>
      <c r="CC230" s="293"/>
      <c r="CD230" s="293"/>
      <c r="CE230" s="293"/>
      <c r="CF230" s="293"/>
      <c r="CG230" s="293"/>
      <c r="CH230" s="293"/>
      <c r="CI230" s="293"/>
      <c r="CJ230" s="293"/>
      <c r="CK230" s="293"/>
      <c r="CL230" s="293"/>
      <c r="CM230" s="293"/>
      <c r="CN230" s="293"/>
      <c r="CO230" s="293"/>
      <c r="CP230" s="293"/>
      <c r="CQ230" s="293"/>
      <c r="CR230" s="293"/>
      <c r="CS230" s="293"/>
      <c r="CT230" s="293"/>
      <c r="CU230" s="293"/>
      <c r="CV230" s="293"/>
      <c r="CW230" s="293"/>
      <c r="CX230" s="293"/>
      <c r="CY230" s="293"/>
      <c r="CZ230" s="293"/>
      <c r="DA230" s="293"/>
      <c r="DB230" s="293"/>
      <c r="DC230" s="293"/>
      <c r="DD230" s="293"/>
      <c r="DE230" s="293"/>
      <c r="DF230" s="293"/>
      <c r="DG230" s="293"/>
      <c r="DH230" s="293"/>
      <c r="DI230" s="293"/>
      <c r="DJ230" s="293"/>
      <c r="DK230" s="293"/>
      <c r="DL230" s="293"/>
      <c r="DM230" s="293"/>
      <c r="DN230" s="293"/>
      <c r="DO230" s="293"/>
      <c r="DP230" s="293"/>
      <c r="DQ230" s="293"/>
      <c r="DR230" s="293"/>
      <c r="DS230" s="293"/>
      <c r="DT230" s="293"/>
      <c r="DU230" s="293"/>
      <c r="DV230" s="293"/>
      <c r="DW230" s="293"/>
      <c r="DX230" s="293"/>
      <c r="DY230" s="293"/>
      <c r="DZ230" s="293"/>
      <c r="EA230" s="293"/>
      <c r="EB230" s="293"/>
      <c r="EC230" s="293"/>
      <c r="ED230" s="293"/>
      <c r="EE230" s="293"/>
      <c r="EF230" s="293"/>
      <c r="EG230" s="293"/>
      <c r="EH230" s="293"/>
      <c r="EI230" s="293"/>
      <c r="EJ230" s="293"/>
      <c r="EK230" s="293"/>
      <c r="EL230" s="293"/>
      <c r="EM230" s="293"/>
      <c r="EN230" s="293"/>
      <c r="EO230" s="293"/>
      <c r="EP230" s="293"/>
      <c r="EQ230" s="293"/>
      <c r="ER230" s="293"/>
      <c r="ES230" s="293"/>
      <c r="ET230" s="293"/>
      <c r="EU230" s="293"/>
      <c r="EV230" s="293"/>
      <c r="EW230" s="293"/>
      <c r="EX230" s="293"/>
    </row>
    <row r="231" spans="2:154" x14ac:dyDescent="0.2">
      <c r="B231" s="293"/>
      <c r="C231" s="293"/>
      <c r="D231" s="293"/>
      <c r="E231" s="293"/>
      <c r="F231" s="293"/>
      <c r="G231" s="293"/>
      <c r="H231" s="293"/>
      <c r="I231" s="293"/>
      <c r="J231" s="293"/>
      <c r="K231" s="293"/>
      <c r="L231" s="293"/>
      <c r="M231" s="293"/>
      <c r="N231" s="293"/>
      <c r="O231" s="293"/>
      <c r="P231" s="293"/>
      <c r="Q231" s="293"/>
      <c r="R231" s="293"/>
      <c r="S231" s="293"/>
      <c r="T231" s="293"/>
      <c r="U231" s="293"/>
      <c r="V231" s="293"/>
      <c r="W231" s="293"/>
      <c r="X231" s="293"/>
      <c r="Y231" s="293"/>
      <c r="Z231" s="293"/>
      <c r="AA231" s="293"/>
      <c r="AB231" s="293"/>
      <c r="AC231" s="293"/>
      <c r="AD231" s="293"/>
      <c r="AE231" s="293"/>
      <c r="AF231" s="293"/>
      <c r="AG231" s="293"/>
      <c r="AH231" s="293"/>
      <c r="AI231" s="293"/>
      <c r="AJ231" s="293"/>
      <c r="AK231" s="293"/>
      <c r="AL231" s="293"/>
      <c r="AM231" s="293"/>
      <c r="AN231" s="293"/>
      <c r="AO231" s="293"/>
      <c r="AP231" s="293"/>
      <c r="AQ231" s="293"/>
      <c r="AR231" s="293"/>
      <c r="AS231" s="293"/>
      <c r="AT231" s="293"/>
      <c r="AU231" s="293"/>
      <c r="AV231" s="293"/>
      <c r="AW231" s="293"/>
      <c r="AX231" s="293"/>
      <c r="AY231" s="293"/>
      <c r="AZ231" s="293"/>
      <c r="BA231" s="293"/>
      <c r="BB231" s="293"/>
      <c r="BC231" s="293"/>
      <c r="BD231" s="293"/>
      <c r="BE231" s="293"/>
      <c r="BF231" s="293"/>
      <c r="BG231" s="293"/>
      <c r="BH231" s="293"/>
      <c r="BI231" s="293"/>
      <c r="BJ231" s="293"/>
      <c r="BK231" s="293"/>
      <c r="BL231" s="293"/>
      <c r="BM231" s="293"/>
      <c r="BN231" s="293"/>
      <c r="BO231" s="293"/>
      <c r="BP231" s="293"/>
      <c r="BQ231" s="293"/>
      <c r="BR231" s="293"/>
      <c r="BS231" s="293"/>
      <c r="BT231" s="293"/>
      <c r="BU231" s="293"/>
      <c r="BV231" s="293"/>
      <c r="BW231" s="293"/>
      <c r="BX231" s="293"/>
      <c r="BY231" s="293"/>
      <c r="BZ231" s="293"/>
      <c r="CA231" s="293"/>
      <c r="CB231" s="293"/>
      <c r="CC231" s="293"/>
      <c r="CD231" s="293"/>
      <c r="CE231" s="293"/>
      <c r="CF231" s="293"/>
      <c r="CG231" s="293"/>
      <c r="CH231" s="293"/>
      <c r="CI231" s="293"/>
      <c r="CJ231" s="293"/>
      <c r="CK231" s="293"/>
      <c r="CL231" s="293"/>
      <c r="CM231" s="293"/>
      <c r="CN231" s="293"/>
      <c r="CO231" s="293"/>
      <c r="CP231" s="293"/>
      <c r="CQ231" s="293"/>
      <c r="CR231" s="293"/>
      <c r="CS231" s="293"/>
      <c r="CT231" s="293"/>
      <c r="CU231" s="293"/>
      <c r="CV231" s="293"/>
      <c r="CW231" s="293"/>
      <c r="CX231" s="293"/>
      <c r="CY231" s="293"/>
      <c r="CZ231" s="293"/>
      <c r="DA231" s="293"/>
      <c r="DB231" s="293"/>
      <c r="DC231" s="293"/>
      <c r="DD231" s="293"/>
      <c r="DE231" s="293"/>
      <c r="DF231" s="293"/>
      <c r="DG231" s="293"/>
      <c r="DH231" s="293"/>
      <c r="DI231" s="293"/>
      <c r="DJ231" s="293"/>
      <c r="DK231" s="293"/>
      <c r="DL231" s="293"/>
      <c r="DM231" s="293"/>
      <c r="DN231" s="293"/>
      <c r="DO231" s="293"/>
      <c r="DP231" s="293"/>
      <c r="DQ231" s="293"/>
      <c r="DR231" s="293"/>
      <c r="DS231" s="293"/>
      <c r="DT231" s="293"/>
      <c r="DU231" s="293"/>
      <c r="DV231" s="293"/>
      <c r="DW231" s="293"/>
      <c r="DX231" s="293"/>
      <c r="DY231" s="293"/>
      <c r="DZ231" s="293"/>
      <c r="EA231" s="293"/>
      <c r="EB231" s="293"/>
      <c r="EC231" s="293"/>
      <c r="ED231" s="293"/>
      <c r="EE231" s="293"/>
      <c r="EF231" s="293"/>
      <c r="EG231" s="293"/>
      <c r="EH231" s="293"/>
      <c r="EI231" s="293"/>
      <c r="EJ231" s="293"/>
      <c r="EK231" s="293"/>
      <c r="EL231" s="293"/>
      <c r="EM231" s="293"/>
      <c r="EN231" s="293"/>
      <c r="EO231" s="293"/>
      <c r="EP231" s="293"/>
      <c r="EQ231" s="293"/>
      <c r="ER231" s="293"/>
      <c r="ES231" s="293"/>
      <c r="ET231" s="293"/>
      <c r="EU231" s="293"/>
      <c r="EV231" s="293"/>
      <c r="EW231" s="293"/>
      <c r="EX231" s="293"/>
    </row>
    <row r="232" spans="2:154" x14ac:dyDescent="0.2">
      <c r="B232" s="293"/>
      <c r="C232" s="293"/>
      <c r="D232" s="293"/>
      <c r="E232" s="293"/>
      <c r="F232" s="293"/>
      <c r="G232" s="293"/>
      <c r="H232" s="293"/>
      <c r="I232" s="293"/>
      <c r="J232" s="293"/>
      <c r="K232" s="293"/>
      <c r="L232" s="293"/>
      <c r="M232" s="293"/>
      <c r="N232" s="293"/>
      <c r="O232" s="293"/>
      <c r="P232" s="293"/>
      <c r="Q232" s="293"/>
      <c r="R232" s="293"/>
      <c r="S232" s="293"/>
      <c r="T232" s="293"/>
      <c r="U232" s="293"/>
      <c r="V232" s="293"/>
      <c r="W232" s="293"/>
      <c r="X232" s="293"/>
      <c r="Y232" s="293"/>
      <c r="Z232" s="293"/>
      <c r="AA232" s="293"/>
      <c r="AB232" s="293"/>
      <c r="AC232" s="293"/>
      <c r="AD232" s="293"/>
      <c r="AE232" s="293"/>
      <c r="AF232" s="293"/>
      <c r="AG232" s="293"/>
      <c r="AH232" s="293"/>
      <c r="AI232" s="293"/>
      <c r="AJ232" s="293"/>
      <c r="AK232" s="293"/>
      <c r="AL232" s="293"/>
      <c r="AM232" s="293"/>
      <c r="AN232" s="293"/>
      <c r="AO232" s="293"/>
      <c r="AP232" s="293"/>
      <c r="AQ232" s="293"/>
      <c r="AR232" s="293"/>
      <c r="AS232" s="293"/>
      <c r="AT232" s="293"/>
      <c r="AU232" s="293"/>
      <c r="AV232" s="293"/>
      <c r="AW232" s="293"/>
      <c r="AX232" s="293"/>
      <c r="AY232" s="293"/>
      <c r="AZ232" s="293"/>
      <c r="BA232" s="293"/>
      <c r="BB232" s="293"/>
      <c r="BC232" s="293"/>
      <c r="BD232" s="293"/>
      <c r="BE232" s="293"/>
      <c r="BF232" s="293"/>
      <c r="BG232" s="293"/>
      <c r="BH232" s="293"/>
      <c r="BI232" s="293"/>
      <c r="BJ232" s="293"/>
      <c r="BK232" s="293"/>
      <c r="BL232" s="293"/>
      <c r="BM232" s="293"/>
      <c r="BN232" s="293"/>
      <c r="BO232" s="293"/>
      <c r="BP232" s="293"/>
      <c r="BQ232" s="293"/>
      <c r="BR232" s="293"/>
      <c r="BS232" s="293"/>
      <c r="BT232" s="293"/>
      <c r="BU232" s="293"/>
      <c r="BV232" s="293"/>
      <c r="BW232" s="293"/>
      <c r="BX232" s="293"/>
      <c r="BY232" s="293"/>
      <c r="BZ232" s="293"/>
      <c r="CA232" s="293"/>
      <c r="CB232" s="293"/>
      <c r="CC232" s="293"/>
      <c r="CD232" s="293"/>
      <c r="CE232" s="293"/>
      <c r="CF232" s="293"/>
      <c r="CG232" s="293"/>
      <c r="CH232" s="293"/>
      <c r="CI232" s="293"/>
      <c r="CJ232" s="293"/>
      <c r="CK232" s="293"/>
      <c r="CL232" s="293"/>
      <c r="CM232" s="293"/>
      <c r="CN232" s="293"/>
      <c r="CO232" s="293"/>
      <c r="CP232" s="293"/>
      <c r="CQ232" s="293"/>
      <c r="CR232" s="293"/>
      <c r="CS232" s="293"/>
      <c r="CT232" s="293"/>
      <c r="CU232" s="293"/>
      <c r="CV232" s="293"/>
      <c r="CW232" s="293"/>
      <c r="CX232" s="293"/>
      <c r="CY232" s="293"/>
      <c r="CZ232" s="293"/>
      <c r="DA232" s="293"/>
      <c r="DB232" s="293"/>
      <c r="DC232" s="293"/>
      <c r="DD232" s="293"/>
      <c r="DE232" s="293"/>
      <c r="DF232" s="293"/>
      <c r="DG232" s="293"/>
      <c r="DH232" s="293"/>
      <c r="DI232" s="293"/>
      <c r="DJ232" s="293"/>
      <c r="DK232" s="293"/>
      <c r="DL232" s="293"/>
      <c r="DM232" s="293"/>
      <c r="DN232" s="293"/>
      <c r="DO232" s="293"/>
      <c r="DP232" s="293"/>
      <c r="DQ232" s="293"/>
      <c r="DR232" s="293"/>
      <c r="DS232" s="293"/>
      <c r="DT232" s="293"/>
      <c r="DU232" s="293"/>
      <c r="DV232" s="293"/>
      <c r="DW232" s="293"/>
      <c r="DX232" s="293"/>
      <c r="DY232" s="293"/>
      <c r="DZ232" s="293"/>
      <c r="EA232" s="293"/>
      <c r="EB232" s="293"/>
      <c r="EC232" s="293"/>
      <c r="ED232" s="293"/>
      <c r="EE232" s="293"/>
      <c r="EF232" s="293"/>
      <c r="EG232" s="293"/>
      <c r="EH232" s="293"/>
      <c r="EI232" s="293"/>
      <c r="EJ232" s="293"/>
      <c r="EK232" s="293"/>
      <c r="EL232" s="293"/>
      <c r="EM232" s="293"/>
      <c r="EN232" s="293"/>
      <c r="EO232" s="293"/>
      <c r="EP232" s="293"/>
      <c r="EQ232" s="293"/>
      <c r="ER232" s="293"/>
      <c r="ES232" s="293"/>
      <c r="ET232" s="293"/>
      <c r="EU232" s="293"/>
      <c r="EV232" s="293"/>
      <c r="EW232" s="293"/>
      <c r="EX232" s="293"/>
    </row>
    <row r="233" spans="2:154" x14ac:dyDescent="0.2">
      <c r="B233" s="293"/>
      <c r="C233" s="293"/>
      <c r="D233" s="293"/>
      <c r="E233" s="293"/>
      <c r="F233" s="293"/>
      <c r="G233" s="293"/>
      <c r="H233" s="293"/>
      <c r="I233" s="293"/>
      <c r="J233" s="293"/>
      <c r="K233" s="293"/>
      <c r="L233" s="293"/>
      <c r="M233" s="293"/>
      <c r="N233" s="293"/>
      <c r="O233" s="293"/>
      <c r="P233" s="293"/>
      <c r="Q233" s="293"/>
      <c r="R233" s="293"/>
      <c r="S233" s="293"/>
      <c r="T233" s="293"/>
      <c r="U233" s="293"/>
      <c r="V233" s="293"/>
      <c r="W233" s="293"/>
      <c r="X233" s="293"/>
      <c r="Y233" s="293"/>
      <c r="Z233" s="293"/>
      <c r="AA233" s="293"/>
      <c r="AB233" s="293"/>
      <c r="AC233" s="293"/>
      <c r="AD233" s="293"/>
      <c r="AE233" s="293"/>
      <c r="AF233" s="293"/>
      <c r="AG233" s="293"/>
      <c r="AH233" s="293"/>
      <c r="AI233" s="293"/>
      <c r="AJ233" s="293"/>
      <c r="AK233" s="293"/>
      <c r="AL233" s="293"/>
      <c r="AM233" s="293"/>
      <c r="AN233" s="293"/>
      <c r="AO233" s="293"/>
      <c r="AP233" s="293"/>
      <c r="AQ233" s="293"/>
      <c r="AR233" s="293"/>
      <c r="AS233" s="293"/>
      <c r="AT233" s="293"/>
      <c r="AU233" s="293"/>
      <c r="AV233" s="293"/>
      <c r="AW233" s="293"/>
      <c r="AX233" s="293"/>
      <c r="AY233" s="293"/>
      <c r="AZ233" s="293"/>
      <c r="BA233" s="293"/>
      <c r="BB233" s="293"/>
      <c r="BC233" s="293"/>
      <c r="BD233" s="293"/>
      <c r="BE233" s="293"/>
      <c r="BF233" s="293"/>
      <c r="BG233" s="293"/>
      <c r="BH233" s="293"/>
      <c r="BI233" s="293"/>
      <c r="BJ233" s="293"/>
      <c r="BK233" s="293"/>
      <c r="BL233" s="293"/>
      <c r="BM233" s="293"/>
      <c r="BN233" s="293"/>
      <c r="BO233" s="293"/>
      <c r="BP233" s="293"/>
      <c r="BQ233" s="293"/>
      <c r="BR233" s="293"/>
      <c r="BS233" s="293"/>
      <c r="BT233" s="293"/>
      <c r="BU233" s="293"/>
      <c r="BV233" s="293"/>
      <c r="BW233" s="293"/>
      <c r="BX233" s="293"/>
      <c r="BY233" s="293"/>
      <c r="BZ233" s="293"/>
      <c r="CA233" s="293"/>
      <c r="CB233" s="293"/>
      <c r="CC233" s="293"/>
      <c r="CD233" s="293"/>
      <c r="CE233" s="293"/>
      <c r="CF233" s="293"/>
      <c r="CG233" s="293"/>
      <c r="CH233" s="293"/>
      <c r="CI233" s="293"/>
      <c r="CJ233" s="293"/>
      <c r="CK233" s="293"/>
      <c r="CL233" s="293"/>
      <c r="CM233" s="293"/>
      <c r="CN233" s="293"/>
      <c r="CO233" s="293"/>
      <c r="CP233" s="293"/>
      <c r="CQ233" s="293"/>
      <c r="CR233" s="293"/>
      <c r="CS233" s="293"/>
      <c r="CT233" s="293"/>
      <c r="CU233" s="293"/>
      <c r="CV233" s="293"/>
      <c r="CW233" s="293"/>
      <c r="CX233" s="293"/>
      <c r="CY233" s="293"/>
      <c r="CZ233" s="293"/>
      <c r="DA233" s="293"/>
      <c r="DB233" s="293"/>
      <c r="DC233" s="293"/>
      <c r="DD233" s="293"/>
      <c r="DE233" s="293"/>
      <c r="DF233" s="293"/>
      <c r="DG233" s="293"/>
      <c r="DH233" s="293"/>
      <c r="DI233" s="293"/>
      <c r="DJ233" s="293"/>
      <c r="DK233" s="293"/>
      <c r="DL233" s="293"/>
      <c r="DM233" s="293"/>
      <c r="DN233" s="293"/>
      <c r="DO233" s="293"/>
      <c r="DP233" s="293"/>
      <c r="DQ233" s="293"/>
      <c r="DR233" s="293"/>
      <c r="DS233" s="293"/>
      <c r="DT233" s="293"/>
      <c r="DU233" s="293"/>
      <c r="DV233" s="293"/>
      <c r="DW233" s="293"/>
      <c r="DX233" s="293"/>
      <c r="DY233" s="293"/>
      <c r="DZ233" s="293"/>
      <c r="EA233" s="293"/>
      <c r="EB233" s="293"/>
      <c r="EC233" s="293"/>
      <c r="ED233" s="293"/>
      <c r="EE233" s="293"/>
      <c r="EF233" s="293"/>
      <c r="EG233" s="293"/>
      <c r="EH233" s="293"/>
      <c r="EI233" s="293"/>
      <c r="EJ233" s="293"/>
      <c r="EK233" s="293"/>
      <c r="EL233" s="293"/>
      <c r="EM233" s="293"/>
      <c r="EN233" s="293"/>
      <c r="EO233" s="293"/>
      <c r="EP233" s="293"/>
      <c r="EQ233" s="293"/>
      <c r="ER233" s="293"/>
      <c r="ES233" s="293"/>
      <c r="ET233" s="293"/>
      <c r="EU233" s="293"/>
      <c r="EV233" s="293"/>
      <c r="EW233" s="293"/>
      <c r="EX233" s="293"/>
    </row>
    <row r="234" spans="2:154" x14ac:dyDescent="0.2">
      <c r="B234" s="293"/>
      <c r="C234" s="293"/>
      <c r="D234" s="293"/>
      <c r="E234" s="293"/>
      <c r="F234" s="293"/>
      <c r="G234" s="293"/>
      <c r="H234" s="293"/>
      <c r="I234" s="293"/>
      <c r="J234" s="293"/>
      <c r="K234" s="293"/>
      <c r="L234" s="293"/>
      <c r="M234" s="293"/>
      <c r="N234" s="293"/>
      <c r="O234" s="293"/>
      <c r="P234" s="293"/>
      <c r="Q234" s="293"/>
      <c r="R234" s="293"/>
      <c r="S234" s="293"/>
      <c r="T234" s="293"/>
      <c r="U234" s="293"/>
      <c r="V234" s="293"/>
      <c r="W234" s="293"/>
      <c r="X234" s="293"/>
      <c r="Y234" s="293"/>
      <c r="Z234" s="293"/>
      <c r="AA234" s="293"/>
      <c r="AB234" s="293"/>
      <c r="AC234" s="293"/>
      <c r="AD234" s="293"/>
      <c r="AE234" s="293"/>
      <c r="AF234" s="293"/>
      <c r="AG234" s="293"/>
      <c r="AH234" s="293"/>
      <c r="AI234" s="293"/>
      <c r="AJ234" s="293"/>
      <c r="AK234" s="293"/>
      <c r="AL234" s="293"/>
      <c r="AM234" s="293"/>
      <c r="AN234" s="293"/>
      <c r="AO234" s="293"/>
      <c r="AP234" s="293"/>
      <c r="AQ234" s="293"/>
      <c r="AR234" s="293"/>
      <c r="AS234" s="293"/>
      <c r="AT234" s="293"/>
      <c r="AU234" s="293"/>
      <c r="AV234" s="293"/>
      <c r="AW234" s="293"/>
      <c r="AX234" s="293"/>
      <c r="AY234" s="293"/>
      <c r="AZ234" s="293"/>
      <c r="BA234" s="293"/>
      <c r="BB234" s="293"/>
      <c r="BC234" s="293"/>
      <c r="BD234" s="293"/>
      <c r="BE234" s="293"/>
      <c r="BF234" s="293"/>
      <c r="BG234" s="293"/>
      <c r="BH234" s="293"/>
      <c r="BI234" s="293"/>
      <c r="BJ234" s="293"/>
      <c r="BK234" s="293"/>
      <c r="BL234" s="293"/>
      <c r="BM234" s="293"/>
      <c r="BN234" s="293"/>
      <c r="BO234" s="293"/>
      <c r="BP234" s="293"/>
      <c r="BQ234" s="293"/>
      <c r="BR234" s="293"/>
      <c r="BS234" s="293"/>
      <c r="BT234" s="293"/>
      <c r="BU234" s="293"/>
      <c r="BV234" s="293"/>
      <c r="BW234" s="293"/>
      <c r="BX234" s="293"/>
      <c r="BY234" s="293"/>
      <c r="BZ234" s="293"/>
      <c r="CA234" s="293"/>
      <c r="CB234" s="293"/>
      <c r="CC234" s="293"/>
      <c r="CD234" s="293"/>
      <c r="CE234" s="293"/>
      <c r="CF234" s="293"/>
      <c r="CG234" s="293"/>
      <c r="CH234" s="293"/>
      <c r="CI234" s="293"/>
      <c r="CJ234" s="293"/>
      <c r="CK234" s="293"/>
      <c r="CL234" s="293"/>
      <c r="CM234" s="293"/>
      <c r="CN234" s="293"/>
      <c r="CO234" s="293"/>
      <c r="CP234" s="293"/>
      <c r="CQ234" s="293"/>
      <c r="CR234" s="293"/>
      <c r="CS234" s="293"/>
      <c r="CT234" s="293"/>
      <c r="CU234" s="293"/>
      <c r="CV234" s="293"/>
      <c r="CW234" s="293"/>
      <c r="CX234" s="293"/>
      <c r="CY234" s="293"/>
      <c r="CZ234" s="293"/>
      <c r="DA234" s="293"/>
      <c r="DB234" s="293"/>
      <c r="DC234" s="293"/>
      <c r="DD234" s="293"/>
      <c r="DE234" s="293"/>
      <c r="DF234" s="293"/>
      <c r="DG234" s="293"/>
      <c r="DH234" s="293"/>
      <c r="DI234" s="293"/>
      <c r="DJ234" s="293"/>
      <c r="DK234" s="293"/>
      <c r="DL234" s="293"/>
      <c r="DM234" s="293"/>
      <c r="DN234" s="293"/>
      <c r="DO234" s="293"/>
      <c r="DP234" s="293"/>
      <c r="DQ234" s="293"/>
      <c r="DR234" s="293"/>
      <c r="DS234" s="293"/>
      <c r="DT234" s="293"/>
      <c r="DU234" s="293"/>
      <c r="DV234" s="293"/>
      <c r="DW234" s="293"/>
      <c r="DX234" s="293"/>
      <c r="DY234" s="293"/>
      <c r="DZ234" s="293"/>
      <c r="EA234" s="293"/>
      <c r="EB234" s="293"/>
      <c r="EC234" s="293"/>
      <c r="ED234" s="293"/>
      <c r="EE234" s="293"/>
      <c r="EF234" s="293"/>
      <c r="EG234" s="293"/>
      <c r="EH234" s="293"/>
      <c r="EI234" s="293"/>
      <c r="EJ234" s="293"/>
      <c r="EK234" s="293"/>
      <c r="EL234" s="293"/>
      <c r="EM234" s="293"/>
      <c r="EN234" s="293"/>
      <c r="EO234" s="293"/>
      <c r="EP234" s="293"/>
      <c r="EQ234" s="293"/>
      <c r="ER234" s="293"/>
      <c r="ES234" s="293"/>
      <c r="ET234" s="293"/>
      <c r="EU234" s="293"/>
      <c r="EV234" s="293"/>
      <c r="EW234" s="293"/>
      <c r="EX234" s="293"/>
    </row>
    <row r="235" spans="2:154" x14ac:dyDescent="0.2">
      <c r="B235" s="293"/>
      <c r="C235" s="293"/>
      <c r="D235" s="293"/>
      <c r="E235" s="293"/>
      <c r="F235" s="293"/>
      <c r="G235" s="293"/>
      <c r="H235" s="293"/>
      <c r="I235" s="293"/>
      <c r="J235" s="293"/>
      <c r="K235" s="293"/>
      <c r="L235" s="293"/>
      <c r="M235" s="293"/>
      <c r="N235" s="293"/>
      <c r="O235" s="293"/>
      <c r="P235" s="293"/>
      <c r="Q235" s="293"/>
      <c r="R235" s="293"/>
      <c r="S235" s="293"/>
      <c r="T235" s="293"/>
      <c r="U235" s="293"/>
      <c r="V235" s="293"/>
      <c r="W235" s="293"/>
      <c r="X235" s="293"/>
      <c r="Y235" s="293"/>
      <c r="Z235" s="293"/>
      <c r="AA235" s="293"/>
      <c r="AB235" s="293"/>
      <c r="AC235" s="293"/>
      <c r="AD235" s="293"/>
      <c r="AE235" s="293"/>
      <c r="AF235" s="293"/>
      <c r="AG235" s="293"/>
      <c r="AH235" s="293"/>
      <c r="AI235" s="293"/>
      <c r="AJ235" s="293"/>
      <c r="AK235" s="293"/>
      <c r="AL235" s="293"/>
      <c r="AM235" s="293"/>
      <c r="AN235" s="293"/>
      <c r="AO235" s="293"/>
      <c r="AP235" s="293"/>
      <c r="AQ235" s="293"/>
      <c r="AR235" s="293"/>
      <c r="AS235" s="293"/>
      <c r="AT235" s="293"/>
      <c r="AU235" s="293"/>
      <c r="AV235" s="293"/>
      <c r="AW235" s="293"/>
      <c r="AX235" s="293"/>
      <c r="AY235" s="293"/>
      <c r="AZ235" s="293"/>
      <c r="BA235" s="293"/>
      <c r="BB235" s="293"/>
      <c r="BC235" s="293"/>
      <c r="BD235" s="293"/>
      <c r="BE235" s="293"/>
      <c r="BF235" s="293"/>
      <c r="BG235" s="293"/>
      <c r="BH235" s="293"/>
      <c r="BI235" s="293"/>
      <c r="BJ235" s="293"/>
      <c r="BK235" s="293"/>
      <c r="BL235" s="293"/>
      <c r="BM235" s="293"/>
      <c r="BN235" s="293"/>
      <c r="BO235" s="293"/>
      <c r="BP235" s="293"/>
      <c r="BQ235" s="293"/>
      <c r="BR235" s="293"/>
      <c r="BS235" s="293"/>
      <c r="BT235" s="293"/>
      <c r="BU235" s="293"/>
      <c r="BV235" s="293"/>
      <c r="BW235" s="293"/>
      <c r="BX235" s="293"/>
      <c r="BY235" s="293"/>
      <c r="BZ235" s="293"/>
      <c r="CA235" s="293"/>
      <c r="CB235" s="293"/>
      <c r="CC235" s="293"/>
      <c r="CD235" s="293"/>
      <c r="CE235" s="293"/>
      <c r="CF235" s="293"/>
      <c r="CG235" s="293"/>
      <c r="CH235" s="293"/>
      <c r="CI235" s="293"/>
      <c r="CJ235" s="293"/>
      <c r="CK235" s="293"/>
      <c r="CL235" s="293"/>
      <c r="CM235" s="293"/>
      <c r="CN235" s="293"/>
      <c r="CO235" s="293"/>
      <c r="CP235" s="293"/>
      <c r="CQ235" s="293"/>
      <c r="CR235" s="293"/>
      <c r="CS235" s="293"/>
      <c r="CT235" s="293"/>
      <c r="CU235" s="293"/>
      <c r="CV235" s="293"/>
      <c r="CW235" s="293"/>
      <c r="CX235" s="293"/>
      <c r="CY235" s="293"/>
      <c r="CZ235" s="293"/>
      <c r="DA235" s="293"/>
      <c r="DB235" s="293"/>
      <c r="DC235" s="293"/>
      <c r="DD235" s="293"/>
      <c r="DE235" s="293"/>
      <c r="DF235" s="293"/>
      <c r="DG235" s="293"/>
      <c r="DH235" s="293"/>
      <c r="DI235" s="293"/>
      <c r="DJ235" s="293"/>
      <c r="DK235" s="293"/>
      <c r="DL235" s="293"/>
      <c r="DM235" s="293"/>
      <c r="DN235" s="293"/>
      <c r="DO235" s="293"/>
      <c r="DP235" s="293"/>
      <c r="DQ235" s="293"/>
      <c r="DR235" s="293"/>
      <c r="DS235" s="293"/>
      <c r="DT235" s="293"/>
      <c r="DU235" s="293"/>
      <c r="DV235" s="293"/>
      <c r="DW235" s="293"/>
      <c r="DX235" s="293"/>
      <c r="DY235" s="293"/>
      <c r="DZ235" s="293"/>
      <c r="EA235" s="293"/>
      <c r="EB235" s="293"/>
      <c r="EC235" s="293"/>
      <c r="ED235" s="293"/>
      <c r="EE235" s="293"/>
      <c r="EF235" s="293"/>
      <c r="EG235" s="293"/>
      <c r="EH235" s="293"/>
      <c r="EI235" s="293"/>
      <c r="EJ235" s="293"/>
      <c r="EK235" s="293"/>
      <c r="EL235" s="293"/>
      <c r="EM235" s="293"/>
      <c r="EN235" s="293"/>
      <c r="EO235" s="293"/>
      <c r="EP235" s="293"/>
      <c r="EQ235" s="293"/>
      <c r="ER235" s="293"/>
      <c r="ES235" s="293"/>
      <c r="ET235" s="293"/>
      <c r="EU235" s="293"/>
      <c r="EV235" s="293"/>
      <c r="EW235" s="293"/>
      <c r="EX235" s="293"/>
    </row>
    <row r="236" spans="2:154" x14ac:dyDescent="0.2">
      <c r="B236" s="293"/>
      <c r="C236" s="293"/>
      <c r="D236" s="293"/>
      <c r="E236" s="293"/>
      <c r="F236" s="293"/>
      <c r="G236" s="293"/>
      <c r="H236" s="293"/>
      <c r="I236" s="293"/>
      <c r="J236" s="293"/>
      <c r="K236" s="293"/>
      <c r="L236" s="293"/>
      <c r="M236" s="293"/>
      <c r="N236" s="293"/>
      <c r="O236" s="293"/>
      <c r="P236" s="293"/>
      <c r="Q236" s="293"/>
      <c r="R236" s="293"/>
      <c r="S236" s="293"/>
      <c r="T236" s="293"/>
      <c r="U236" s="293"/>
      <c r="V236" s="293"/>
      <c r="W236" s="293"/>
      <c r="X236" s="293"/>
      <c r="Y236" s="293"/>
      <c r="Z236" s="293"/>
      <c r="AA236" s="293"/>
      <c r="AB236" s="293"/>
      <c r="AC236" s="293"/>
      <c r="AD236" s="293"/>
      <c r="AE236" s="293"/>
      <c r="AF236" s="293"/>
      <c r="AG236" s="293"/>
      <c r="AH236" s="293"/>
      <c r="AI236" s="293"/>
      <c r="AJ236" s="293"/>
      <c r="AK236" s="293"/>
      <c r="AL236" s="293"/>
      <c r="AM236" s="293"/>
      <c r="AN236" s="293"/>
      <c r="AO236" s="293"/>
      <c r="AP236" s="293"/>
      <c r="AQ236" s="293"/>
      <c r="AR236" s="293"/>
      <c r="AS236" s="293"/>
      <c r="AT236" s="293"/>
      <c r="AU236" s="293"/>
      <c r="AV236" s="293"/>
      <c r="AW236" s="293"/>
      <c r="AX236" s="293"/>
      <c r="AY236" s="293"/>
      <c r="AZ236" s="293"/>
      <c r="BA236" s="293"/>
      <c r="BB236" s="293"/>
      <c r="BC236" s="293"/>
      <c r="BD236" s="293"/>
      <c r="BE236" s="293"/>
      <c r="BF236" s="293"/>
      <c r="BG236" s="293"/>
      <c r="BH236" s="293"/>
      <c r="BI236" s="293"/>
      <c r="BJ236" s="293"/>
      <c r="BK236" s="293"/>
      <c r="BL236" s="293"/>
      <c r="BM236" s="293"/>
      <c r="BN236" s="293"/>
      <c r="BO236" s="293"/>
      <c r="BP236" s="293"/>
      <c r="BQ236" s="293"/>
      <c r="BR236" s="293"/>
      <c r="BS236" s="293"/>
      <c r="BT236" s="293"/>
      <c r="BU236" s="293"/>
      <c r="BV236" s="293"/>
      <c r="BW236" s="293"/>
      <c r="BX236" s="293"/>
      <c r="BY236" s="293"/>
      <c r="BZ236" s="293"/>
      <c r="CA236" s="293"/>
      <c r="CB236" s="293"/>
      <c r="CC236" s="293"/>
      <c r="CD236" s="293"/>
      <c r="CE236" s="293"/>
      <c r="CF236" s="293"/>
      <c r="CG236" s="293"/>
      <c r="CH236" s="293"/>
      <c r="CI236" s="293"/>
      <c r="CJ236" s="293"/>
      <c r="CK236" s="293"/>
      <c r="CL236" s="293"/>
      <c r="CM236" s="293"/>
      <c r="CN236" s="293"/>
      <c r="CO236" s="293"/>
      <c r="CP236" s="293"/>
      <c r="CQ236" s="293"/>
      <c r="CR236" s="293"/>
      <c r="CS236" s="293"/>
      <c r="CT236" s="293"/>
      <c r="CU236" s="293"/>
      <c r="CV236" s="293"/>
      <c r="CW236" s="293"/>
      <c r="CX236" s="293"/>
      <c r="CY236" s="293"/>
      <c r="CZ236" s="293"/>
      <c r="DA236" s="293"/>
      <c r="DB236" s="293"/>
      <c r="DC236" s="293"/>
      <c r="DD236" s="293"/>
      <c r="DE236" s="293"/>
      <c r="DF236" s="293"/>
      <c r="DG236" s="293"/>
      <c r="DH236" s="293"/>
      <c r="DI236" s="293"/>
      <c r="DJ236" s="293"/>
      <c r="DK236" s="293"/>
      <c r="DL236" s="293"/>
      <c r="DM236" s="293"/>
      <c r="DN236" s="293"/>
      <c r="DO236" s="293"/>
      <c r="DP236" s="293"/>
      <c r="DQ236" s="293"/>
      <c r="DR236" s="293"/>
      <c r="DS236" s="293"/>
      <c r="DT236" s="293"/>
      <c r="DU236" s="293"/>
      <c r="DV236" s="293"/>
      <c r="DW236" s="293"/>
      <c r="DX236" s="293"/>
      <c r="DY236" s="293"/>
      <c r="DZ236" s="293"/>
      <c r="EA236" s="293"/>
      <c r="EB236" s="293"/>
      <c r="EC236" s="293"/>
      <c r="ED236" s="293"/>
      <c r="EE236" s="293"/>
      <c r="EF236" s="293"/>
      <c r="EG236" s="293"/>
      <c r="EH236" s="293"/>
      <c r="EI236" s="293"/>
      <c r="EJ236" s="293"/>
      <c r="EK236" s="293"/>
      <c r="EL236" s="293"/>
      <c r="EM236" s="293"/>
      <c r="EN236" s="293"/>
      <c r="EO236" s="293"/>
      <c r="EP236" s="293"/>
      <c r="EQ236" s="293"/>
      <c r="ER236" s="293"/>
      <c r="ES236" s="293"/>
      <c r="ET236" s="293"/>
      <c r="EU236" s="293"/>
      <c r="EV236" s="293"/>
      <c r="EW236" s="293"/>
      <c r="EX236" s="293"/>
    </row>
    <row r="237" spans="2:154" x14ac:dyDescent="0.2">
      <c r="B237" s="293"/>
      <c r="C237" s="293"/>
      <c r="D237" s="293"/>
      <c r="E237" s="293"/>
      <c r="F237" s="293"/>
      <c r="G237" s="293"/>
      <c r="H237" s="293"/>
      <c r="I237" s="293"/>
      <c r="J237" s="293"/>
      <c r="K237" s="293"/>
      <c r="L237" s="293"/>
      <c r="M237" s="293"/>
      <c r="N237" s="293"/>
      <c r="O237" s="293"/>
      <c r="P237" s="293"/>
      <c r="Q237" s="293"/>
      <c r="R237" s="293"/>
      <c r="S237" s="293"/>
      <c r="T237" s="293"/>
      <c r="U237" s="293"/>
      <c r="V237" s="293"/>
      <c r="W237" s="293"/>
      <c r="X237" s="293"/>
      <c r="Y237" s="293"/>
      <c r="Z237" s="293"/>
      <c r="AA237" s="293"/>
      <c r="AB237" s="293"/>
      <c r="AC237" s="293"/>
      <c r="AD237" s="293"/>
      <c r="AE237" s="293"/>
      <c r="AF237" s="293"/>
      <c r="AG237" s="293"/>
      <c r="AH237" s="293"/>
      <c r="AI237" s="293"/>
      <c r="AJ237" s="293"/>
      <c r="AK237" s="293"/>
      <c r="AL237" s="293"/>
      <c r="AM237" s="293"/>
      <c r="AN237" s="293"/>
      <c r="AO237" s="293"/>
      <c r="AP237" s="293"/>
      <c r="AQ237" s="293"/>
      <c r="AR237" s="293"/>
      <c r="AS237" s="293"/>
      <c r="AT237" s="293"/>
      <c r="AU237" s="293"/>
      <c r="AV237" s="293"/>
      <c r="AW237" s="293"/>
      <c r="AX237" s="293"/>
      <c r="AY237" s="293"/>
      <c r="AZ237" s="293"/>
      <c r="BA237" s="293"/>
      <c r="BB237" s="293"/>
      <c r="BC237" s="293"/>
      <c r="BD237" s="293"/>
      <c r="BE237" s="293"/>
      <c r="BF237" s="293"/>
      <c r="BG237" s="293"/>
      <c r="BH237" s="293"/>
      <c r="BI237" s="293"/>
      <c r="BJ237" s="293"/>
      <c r="BK237" s="293"/>
      <c r="BL237" s="293"/>
      <c r="BM237" s="293"/>
      <c r="BN237" s="293"/>
      <c r="BO237" s="293"/>
      <c r="BP237" s="293"/>
      <c r="BQ237" s="293"/>
      <c r="BR237" s="293"/>
      <c r="BS237" s="293"/>
      <c r="BT237" s="293"/>
      <c r="BU237" s="293"/>
      <c r="BV237" s="293"/>
      <c r="BW237" s="293"/>
      <c r="BX237" s="293"/>
      <c r="BY237" s="293"/>
      <c r="BZ237" s="293"/>
      <c r="CA237" s="293"/>
      <c r="CB237" s="293"/>
      <c r="CC237" s="293"/>
      <c r="CD237" s="293"/>
      <c r="CE237" s="293"/>
      <c r="CF237" s="293"/>
      <c r="CG237" s="293"/>
      <c r="CH237" s="293"/>
      <c r="CI237" s="293"/>
      <c r="CJ237" s="293"/>
      <c r="CK237" s="293"/>
      <c r="CL237" s="293"/>
      <c r="CM237" s="293"/>
      <c r="CN237" s="293"/>
      <c r="CO237" s="293"/>
      <c r="CP237" s="293"/>
      <c r="CQ237" s="293"/>
      <c r="CR237" s="293"/>
      <c r="CS237" s="293"/>
      <c r="CT237" s="293"/>
      <c r="CU237" s="293"/>
      <c r="CV237" s="293"/>
      <c r="CW237" s="293"/>
      <c r="CX237" s="293"/>
      <c r="CY237" s="293"/>
      <c r="CZ237" s="293"/>
      <c r="DA237" s="293"/>
      <c r="DB237" s="293"/>
      <c r="DC237" s="293"/>
      <c r="DD237" s="293"/>
      <c r="DE237" s="293"/>
      <c r="DF237" s="293"/>
      <c r="DG237" s="293"/>
      <c r="DH237" s="293"/>
      <c r="DI237" s="293"/>
      <c r="DJ237" s="293"/>
      <c r="DK237" s="293"/>
      <c r="DL237" s="293"/>
      <c r="DM237" s="293"/>
      <c r="DN237" s="293"/>
      <c r="DO237" s="293"/>
      <c r="DP237" s="293"/>
      <c r="DQ237" s="293"/>
      <c r="DR237" s="293"/>
      <c r="DS237" s="293"/>
      <c r="DT237" s="293"/>
      <c r="DU237" s="293"/>
      <c r="DV237" s="293"/>
      <c r="DW237" s="293"/>
      <c r="DX237" s="293"/>
      <c r="DY237" s="293"/>
      <c r="DZ237" s="293"/>
      <c r="EA237" s="293"/>
      <c r="EB237" s="293"/>
      <c r="EC237" s="293"/>
      <c r="ED237" s="293"/>
      <c r="EE237" s="293"/>
      <c r="EF237" s="293"/>
      <c r="EG237" s="293"/>
      <c r="EH237" s="293"/>
      <c r="EI237" s="293"/>
      <c r="EJ237" s="293"/>
      <c r="EK237" s="293"/>
      <c r="EL237" s="293"/>
      <c r="EM237" s="293"/>
      <c r="EN237" s="293"/>
      <c r="EO237" s="293"/>
      <c r="EP237" s="293"/>
      <c r="EQ237" s="293"/>
      <c r="ER237" s="293"/>
      <c r="ES237" s="293"/>
      <c r="ET237" s="293"/>
      <c r="EU237" s="293"/>
      <c r="EV237" s="293"/>
      <c r="EW237" s="293"/>
      <c r="EX237" s="293"/>
    </row>
    <row r="238" spans="2:154" x14ac:dyDescent="0.2">
      <c r="B238" s="293"/>
      <c r="C238" s="293"/>
      <c r="D238" s="293"/>
      <c r="E238" s="293"/>
      <c r="F238" s="293"/>
      <c r="G238" s="293"/>
      <c r="H238" s="293"/>
      <c r="I238" s="293"/>
      <c r="J238" s="293"/>
      <c r="K238" s="293"/>
      <c r="L238" s="293"/>
      <c r="M238" s="293"/>
      <c r="N238" s="293"/>
      <c r="O238" s="293"/>
      <c r="P238" s="293"/>
      <c r="Q238" s="293"/>
      <c r="R238" s="293"/>
      <c r="S238" s="293"/>
      <c r="T238" s="293"/>
      <c r="U238" s="293"/>
      <c r="V238" s="293"/>
      <c r="W238" s="293"/>
      <c r="X238" s="293"/>
      <c r="Y238" s="293"/>
      <c r="Z238" s="293"/>
      <c r="AA238" s="293"/>
      <c r="AB238" s="293"/>
      <c r="AC238" s="293"/>
      <c r="AD238" s="293"/>
      <c r="AE238" s="293"/>
      <c r="AF238" s="293"/>
      <c r="AG238" s="293"/>
      <c r="AH238" s="293"/>
      <c r="AI238" s="293"/>
      <c r="AJ238" s="293"/>
      <c r="AK238" s="293"/>
      <c r="AL238" s="293"/>
      <c r="AM238" s="293"/>
      <c r="AN238" s="293"/>
      <c r="AO238" s="293"/>
      <c r="AP238" s="293"/>
      <c r="AQ238" s="293"/>
      <c r="AR238" s="293"/>
      <c r="AS238" s="293"/>
      <c r="AT238" s="293"/>
      <c r="AU238" s="293"/>
      <c r="AV238" s="293"/>
      <c r="AW238" s="293"/>
      <c r="AX238" s="293"/>
      <c r="AY238" s="293"/>
      <c r="AZ238" s="293"/>
      <c r="BA238" s="293"/>
      <c r="BB238" s="293"/>
      <c r="BC238" s="293"/>
      <c r="BD238" s="293"/>
      <c r="BE238" s="293"/>
      <c r="BF238" s="293"/>
      <c r="BG238" s="293"/>
      <c r="BH238" s="293"/>
      <c r="BI238" s="293"/>
      <c r="BJ238" s="293"/>
      <c r="BK238" s="293"/>
      <c r="BL238" s="293"/>
      <c r="BM238" s="293"/>
      <c r="BN238" s="293"/>
      <c r="BO238" s="293"/>
      <c r="BP238" s="293"/>
      <c r="BQ238" s="293"/>
      <c r="BR238" s="293"/>
      <c r="BS238" s="293"/>
      <c r="BT238" s="293"/>
      <c r="BU238" s="293"/>
      <c r="BV238" s="293"/>
      <c r="BW238" s="293"/>
      <c r="BX238" s="293"/>
      <c r="BY238" s="293"/>
      <c r="BZ238" s="293"/>
      <c r="CA238" s="293"/>
      <c r="CB238" s="293"/>
      <c r="CC238" s="293"/>
      <c r="CD238" s="293"/>
      <c r="CE238" s="293"/>
      <c r="CF238" s="293"/>
      <c r="CG238" s="293"/>
      <c r="CH238" s="293"/>
      <c r="CI238" s="293"/>
      <c r="CJ238" s="293"/>
      <c r="CK238" s="293"/>
      <c r="CL238" s="293"/>
      <c r="CM238" s="293"/>
      <c r="CN238" s="293"/>
      <c r="CO238" s="293"/>
      <c r="CP238" s="293"/>
      <c r="CQ238" s="293"/>
      <c r="CR238" s="293"/>
      <c r="CS238" s="293"/>
      <c r="CT238" s="293"/>
      <c r="CU238" s="293"/>
      <c r="CV238" s="293"/>
      <c r="CW238" s="293"/>
      <c r="CX238" s="293"/>
      <c r="CY238" s="293"/>
      <c r="CZ238" s="293"/>
      <c r="DA238" s="293"/>
      <c r="DB238" s="293"/>
      <c r="DC238" s="293"/>
      <c r="DD238" s="293"/>
      <c r="DE238" s="293"/>
      <c r="DF238" s="293"/>
      <c r="DG238" s="293"/>
      <c r="DH238" s="293"/>
      <c r="DI238" s="293"/>
      <c r="DJ238" s="293"/>
      <c r="DK238" s="293"/>
      <c r="DL238" s="293"/>
      <c r="DM238" s="293"/>
      <c r="DN238" s="293"/>
      <c r="DO238" s="293"/>
      <c r="DP238" s="293"/>
      <c r="DQ238" s="293"/>
      <c r="DR238" s="293"/>
      <c r="DS238" s="293"/>
      <c r="DT238" s="293"/>
      <c r="DU238" s="293"/>
      <c r="DV238" s="293"/>
      <c r="DW238" s="293"/>
      <c r="DX238" s="293"/>
      <c r="DY238" s="293"/>
      <c r="DZ238" s="293"/>
      <c r="EA238" s="293"/>
      <c r="EB238" s="293"/>
      <c r="EC238" s="293"/>
      <c r="ED238" s="293"/>
      <c r="EE238" s="293"/>
      <c r="EF238" s="293"/>
      <c r="EG238" s="293"/>
      <c r="EH238" s="293"/>
      <c r="EI238" s="293"/>
      <c r="EJ238" s="293"/>
      <c r="EK238" s="293"/>
      <c r="EL238" s="293"/>
      <c r="EM238" s="293"/>
      <c r="EN238" s="293"/>
      <c r="EO238" s="293"/>
      <c r="EP238" s="293"/>
      <c r="EQ238" s="293"/>
      <c r="ER238" s="293"/>
      <c r="ES238" s="293"/>
      <c r="ET238" s="293"/>
      <c r="EU238" s="293"/>
      <c r="EV238" s="293"/>
      <c r="EW238" s="293"/>
      <c r="EX238" s="293"/>
    </row>
    <row r="239" spans="2:154" x14ac:dyDescent="0.2">
      <c r="B239" s="293"/>
      <c r="C239" s="293"/>
      <c r="D239" s="293"/>
      <c r="E239" s="293"/>
      <c r="F239" s="293"/>
      <c r="G239" s="293"/>
      <c r="H239" s="293"/>
      <c r="I239" s="293"/>
      <c r="J239" s="293"/>
      <c r="K239" s="293"/>
      <c r="L239" s="293"/>
      <c r="M239" s="293"/>
      <c r="N239" s="293"/>
      <c r="O239" s="293"/>
      <c r="P239" s="293"/>
      <c r="Q239" s="293"/>
      <c r="R239" s="293"/>
      <c r="S239" s="293"/>
      <c r="T239" s="293"/>
      <c r="U239" s="293"/>
      <c r="V239" s="293"/>
      <c r="W239" s="293"/>
      <c r="X239" s="293"/>
      <c r="Y239" s="293"/>
      <c r="Z239" s="293"/>
      <c r="AA239" s="293"/>
      <c r="AB239" s="293"/>
      <c r="AC239" s="293"/>
      <c r="AD239" s="293"/>
      <c r="AE239" s="293"/>
      <c r="AF239" s="293"/>
      <c r="AG239" s="293"/>
      <c r="AH239" s="293"/>
      <c r="AI239" s="293"/>
      <c r="AJ239" s="293"/>
      <c r="AK239" s="293"/>
      <c r="AL239" s="293"/>
      <c r="AM239" s="293"/>
      <c r="AN239" s="293"/>
      <c r="AO239" s="293"/>
      <c r="AP239" s="293"/>
      <c r="AQ239" s="293"/>
      <c r="AR239" s="293"/>
      <c r="AS239" s="293"/>
      <c r="AT239" s="293"/>
      <c r="AU239" s="293"/>
      <c r="AV239" s="293"/>
      <c r="AW239" s="293"/>
      <c r="AX239" s="293"/>
      <c r="AY239" s="293"/>
      <c r="AZ239" s="293"/>
      <c r="BA239" s="293"/>
      <c r="BB239" s="293"/>
      <c r="BC239" s="293"/>
      <c r="BD239" s="293"/>
      <c r="BE239" s="293"/>
      <c r="BF239" s="293"/>
      <c r="BG239" s="293"/>
      <c r="BH239" s="293"/>
      <c r="BI239" s="293"/>
      <c r="BJ239" s="293"/>
      <c r="BK239" s="293"/>
      <c r="BL239" s="293"/>
      <c r="BM239" s="293"/>
      <c r="BN239" s="293"/>
      <c r="BO239" s="293"/>
      <c r="BP239" s="293"/>
      <c r="BQ239" s="293"/>
      <c r="BR239" s="293"/>
      <c r="BS239" s="293"/>
      <c r="BT239" s="293"/>
      <c r="BU239" s="293"/>
      <c r="BV239" s="293"/>
      <c r="BW239" s="293"/>
      <c r="BX239" s="293"/>
      <c r="BY239" s="293"/>
      <c r="BZ239" s="293"/>
      <c r="CA239" s="293"/>
      <c r="CB239" s="293"/>
      <c r="CC239" s="293"/>
      <c r="CD239" s="293"/>
      <c r="CE239" s="293"/>
      <c r="CF239" s="293"/>
      <c r="CG239" s="293"/>
      <c r="CH239" s="293"/>
      <c r="CI239" s="293"/>
      <c r="CJ239" s="293"/>
      <c r="CK239" s="293"/>
      <c r="CL239" s="293"/>
      <c r="CM239" s="293"/>
      <c r="CN239" s="293"/>
      <c r="CO239" s="293"/>
      <c r="CP239" s="293"/>
      <c r="CQ239" s="293"/>
      <c r="CR239" s="293"/>
      <c r="CS239" s="293"/>
      <c r="CT239" s="293"/>
      <c r="CU239" s="293"/>
      <c r="CV239" s="293"/>
      <c r="CW239" s="293"/>
      <c r="CX239" s="293"/>
      <c r="CY239" s="293"/>
      <c r="CZ239" s="293"/>
      <c r="DA239" s="293"/>
      <c r="DB239" s="293"/>
      <c r="DC239" s="293"/>
      <c r="DD239" s="293"/>
      <c r="DE239" s="293"/>
      <c r="DF239" s="293"/>
      <c r="DG239" s="293"/>
      <c r="DH239" s="293"/>
      <c r="DI239" s="293"/>
      <c r="DJ239" s="293"/>
      <c r="DK239" s="293"/>
      <c r="DL239" s="293"/>
      <c r="DM239" s="293"/>
      <c r="DN239" s="293"/>
      <c r="DO239" s="293"/>
      <c r="DP239" s="293"/>
      <c r="DQ239" s="293"/>
      <c r="DR239" s="293"/>
      <c r="DS239" s="293"/>
      <c r="DT239" s="293"/>
      <c r="DU239" s="293"/>
      <c r="DV239" s="293"/>
      <c r="DW239" s="293"/>
      <c r="DX239" s="293"/>
      <c r="DY239" s="293"/>
      <c r="DZ239" s="293"/>
      <c r="EA239" s="293"/>
      <c r="EB239" s="293"/>
      <c r="EC239" s="293"/>
      <c r="ED239" s="293"/>
      <c r="EE239" s="293"/>
      <c r="EF239" s="293"/>
      <c r="EG239" s="293"/>
      <c r="EH239" s="293"/>
      <c r="EI239" s="293"/>
      <c r="EJ239" s="293"/>
      <c r="EK239" s="293"/>
      <c r="EL239" s="293"/>
      <c r="EM239" s="293"/>
      <c r="EN239" s="293"/>
      <c r="EO239" s="293"/>
      <c r="EP239" s="293"/>
      <c r="EQ239" s="293"/>
      <c r="ER239" s="293"/>
      <c r="ES239" s="293"/>
      <c r="ET239" s="293"/>
      <c r="EU239" s="293"/>
      <c r="EV239" s="293"/>
      <c r="EW239" s="293"/>
      <c r="EX239" s="293"/>
    </row>
    <row r="240" spans="2:154" x14ac:dyDescent="0.2">
      <c r="B240" s="293"/>
      <c r="C240" s="293"/>
      <c r="D240" s="293"/>
      <c r="E240" s="293"/>
      <c r="F240" s="293"/>
      <c r="G240" s="293"/>
      <c r="H240" s="293"/>
      <c r="I240" s="293"/>
      <c r="J240" s="293"/>
      <c r="K240" s="293"/>
      <c r="L240" s="293"/>
      <c r="M240" s="293"/>
      <c r="N240" s="293"/>
      <c r="O240" s="293"/>
      <c r="P240" s="293"/>
      <c r="Q240" s="293"/>
      <c r="R240" s="293"/>
      <c r="S240" s="293"/>
      <c r="T240" s="293"/>
      <c r="U240" s="293"/>
      <c r="V240" s="293"/>
      <c r="W240" s="293"/>
      <c r="X240" s="293"/>
      <c r="Y240" s="293"/>
      <c r="Z240" s="293"/>
      <c r="AA240" s="293"/>
      <c r="AB240" s="293"/>
      <c r="AC240" s="293"/>
      <c r="AD240" s="293"/>
      <c r="AE240" s="293"/>
      <c r="AF240" s="293"/>
      <c r="AG240" s="293"/>
      <c r="AH240" s="293"/>
      <c r="AI240" s="293"/>
      <c r="AJ240" s="293"/>
      <c r="AK240" s="293"/>
      <c r="AL240" s="293"/>
      <c r="AM240" s="293"/>
      <c r="AN240" s="293"/>
      <c r="AO240" s="293"/>
      <c r="AP240" s="293"/>
      <c r="AQ240" s="293"/>
      <c r="AR240" s="293"/>
      <c r="AS240" s="293"/>
      <c r="AT240" s="293"/>
      <c r="AU240" s="293"/>
      <c r="AV240" s="293"/>
      <c r="AW240" s="293"/>
      <c r="AX240" s="293"/>
      <c r="AY240" s="293"/>
      <c r="AZ240" s="293"/>
      <c r="BA240" s="293"/>
      <c r="BB240" s="293"/>
      <c r="BC240" s="293"/>
      <c r="BD240" s="293"/>
      <c r="BE240" s="293"/>
      <c r="BF240" s="293"/>
      <c r="BG240" s="293"/>
      <c r="BH240" s="293"/>
      <c r="BI240" s="293"/>
      <c r="BJ240" s="293"/>
      <c r="BK240" s="293"/>
      <c r="BL240" s="293"/>
      <c r="BM240" s="293"/>
      <c r="BN240" s="293"/>
      <c r="BO240" s="293"/>
      <c r="BP240" s="293"/>
      <c r="BQ240" s="293"/>
      <c r="BR240" s="293"/>
      <c r="BS240" s="293"/>
      <c r="BT240" s="293"/>
      <c r="BU240" s="293"/>
      <c r="BV240" s="293"/>
      <c r="BW240" s="293"/>
      <c r="BX240" s="293"/>
      <c r="BY240" s="293"/>
      <c r="BZ240" s="293"/>
      <c r="CA240" s="293"/>
      <c r="CB240" s="293"/>
      <c r="CC240" s="293"/>
      <c r="CD240" s="293"/>
      <c r="CE240" s="293"/>
      <c r="CF240" s="293"/>
      <c r="CG240" s="293"/>
      <c r="CH240" s="293"/>
      <c r="CI240" s="293"/>
      <c r="CJ240" s="293"/>
      <c r="CK240" s="293"/>
      <c r="CL240" s="293"/>
      <c r="CM240" s="293"/>
      <c r="CN240" s="293"/>
      <c r="CO240" s="293"/>
      <c r="CP240" s="293"/>
      <c r="CQ240" s="293"/>
      <c r="CR240" s="293"/>
      <c r="CS240" s="293"/>
      <c r="CT240" s="293"/>
      <c r="CU240" s="293"/>
      <c r="CV240" s="293"/>
      <c r="CW240" s="293"/>
      <c r="CX240" s="293"/>
      <c r="CY240" s="293"/>
      <c r="CZ240" s="293"/>
      <c r="DA240" s="293"/>
      <c r="DB240" s="293"/>
      <c r="DC240" s="293"/>
      <c r="DD240" s="293"/>
      <c r="DE240" s="293"/>
      <c r="DF240" s="293"/>
      <c r="DG240" s="293"/>
      <c r="DH240" s="293"/>
      <c r="DI240" s="293"/>
      <c r="DJ240" s="293"/>
      <c r="DK240" s="293"/>
      <c r="DL240" s="293"/>
      <c r="DM240" s="293"/>
      <c r="DN240" s="293"/>
      <c r="DO240" s="293"/>
      <c r="DP240" s="293"/>
      <c r="DQ240" s="293"/>
      <c r="DR240" s="293"/>
      <c r="DS240" s="293"/>
      <c r="DT240" s="293"/>
      <c r="DU240" s="293"/>
      <c r="DV240" s="293"/>
      <c r="DW240" s="293"/>
      <c r="DX240" s="293"/>
      <c r="DY240" s="293"/>
      <c r="DZ240" s="293"/>
      <c r="EA240" s="293"/>
      <c r="EB240" s="293"/>
      <c r="EC240" s="293"/>
      <c r="ED240" s="293"/>
      <c r="EE240" s="293"/>
      <c r="EF240" s="293"/>
      <c r="EG240" s="293"/>
      <c r="EH240" s="293"/>
      <c r="EI240" s="293"/>
      <c r="EJ240" s="293"/>
      <c r="EK240" s="293"/>
      <c r="EL240" s="293"/>
      <c r="EM240" s="293"/>
      <c r="EN240" s="293"/>
      <c r="EO240" s="293"/>
      <c r="EP240" s="293"/>
      <c r="EQ240" s="293"/>
      <c r="ER240" s="293"/>
      <c r="ES240" s="293"/>
      <c r="ET240" s="293"/>
      <c r="EU240" s="293"/>
      <c r="EV240" s="293"/>
      <c r="EW240" s="293"/>
      <c r="EX240" s="293"/>
    </row>
    <row r="241" spans="2:154" x14ac:dyDescent="0.2">
      <c r="B241" s="293"/>
      <c r="C241" s="293"/>
      <c r="D241" s="293"/>
      <c r="E241" s="293"/>
      <c r="F241" s="293"/>
      <c r="G241" s="293"/>
      <c r="H241" s="293"/>
      <c r="I241" s="293"/>
      <c r="J241" s="293"/>
      <c r="K241" s="293"/>
      <c r="L241" s="293"/>
      <c r="M241" s="293"/>
      <c r="N241" s="293"/>
      <c r="O241" s="293"/>
      <c r="P241" s="293"/>
      <c r="Q241" s="293"/>
      <c r="R241" s="293"/>
      <c r="S241" s="293"/>
      <c r="T241" s="293"/>
      <c r="U241" s="293"/>
      <c r="V241" s="293"/>
      <c r="W241" s="293"/>
      <c r="X241" s="293"/>
      <c r="Y241" s="293"/>
      <c r="Z241" s="293"/>
      <c r="AA241" s="293"/>
      <c r="AB241" s="293"/>
      <c r="AC241" s="293"/>
      <c r="AD241" s="293"/>
      <c r="AE241" s="293"/>
      <c r="AF241" s="293"/>
      <c r="AG241" s="293"/>
      <c r="AH241" s="293"/>
      <c r="AI241" s="293"/>
      <c r="AJ241" s="293"/>
      <c r="AK241" s="293"/>
      <c r="AL241" s="293"/>
      <c r="AM241" s="293"/>
      <c r="AN241" s="293"/>
      <c r="AO241" s="293"/>
      <c r="AP241" s="293"/>
      <c r="AQ241" s="293"/>
      <c r="AR241" s="293"/>
      <c r="AS241" s="293"/>
      <c r="AT241" s="293"/>
      <c r="AU241" s="293"/>
      <c r="AV241" s="293"/>
      <c r="AW241" s="293"/>
      <c r="AX241" s="293"/>
      <c r="AY241" s="293"/>
      <c r="AZ241" s="293"/>
      <c r="BA241" s="293"/>
      <c r="BB241" s="293"/>
      <c r="BC241" s="293"/>
      <c r="BD241" s="293"/>
      <c r="BE241" s="293"/>
      <c r="BF241" s="293"/>
      <c r="BG241" s="293"/>
      <c r="BH241" s="293"/>
      <c r="BI241" s="293"/>
      <c r="BJ241" s="293"/>
      <c r="BK241" s="293"/>
      <c r="BL241" s="293"/>
      <c r="BM241" s="293"/>
      <c r="BN241" s="293"/>
      <c r="BO241" s="293"/>
      <c r="BP241" s="293"/>
      <c r="BQ241" s="293"/>
      <c r="BR241" s="293"/>
      <c r="BS241" s="293"/>
      <c r="BT241" s="293"/>
      <c r="BU241" s="293"/>
      <c r="BV241" s="293"/>
      <c r="BW241" s="293"/>
      <c r="BX241" s="293"/>
      <c r="BY241" s="293"/>
      <c r="BZ241" s="293"/>
      <c r="CA241" s="293"/>
      <c r="CB241" s="293"/>
      <c r="CC241" s="293"/>
      <c r="CD241" s="293"/>
      <c r="CE241" s="293"/>
      <c r="CF241" s="293"/>
      <c r="CG241" s="293"/>
      <c r="CH241" s="293"/>
      <c r="CI241" s="293"/>
      <c r="CJ241" s="293"/>
      <c r="CK241" s="293"/>
      <c r="CL241" s="293"/>
      <c r="CM241" s="293"/>
      <c r="CN241" s="293"/>
      <c r="CO241" s="293"/>
      <c r="CP241" s="293"/>
      <c r="CQ241" s="293"/>
      <c r="CR241" s="293"/>
      <c r="CS241" s="293"/>
      <c r="CT241" s="293"/>
      <c r="CU241" s="293"/>
      <c r="CV241" s="293"/>
      <c r="CW241" s="293"/>
      <c r="CX241" s="293"/>
      <c r="CY241" s="293"/>
      <c r="CZ241" s="293"/>
      <c r="DA241" s="293"/>
      <c r="DB241" s="293"/>
      <c r="DC241" s="293"/>
      <c r="DD241" s="293"/>
      <c r="DE241" s="293"/>
      <c r="DF241" s="293"/>
      <c r="DG241" s="293"/>
      <c r="DH241" s="293"/>
      <c r="DI241" s="293"/>
      <c r="DJ241" s="293"/>
      <c r="DK241" s="293"/>
      <c r="DL241" s="293"/>
      <c r="DM241" s="293"/>
      <c r="DN241" s="293"/>
      <c r="DO241" s="293"/>
      <c r="DP241" s="293"/>
      <c r="DQ241" s="293"/>
      <c r="DR241" s="293"/>
      <c r="DS241" s="293"/>
      <c r="DT241" s="293"/>
      <c r="DU241" s="293"/>
      <c r="DV241" s="293"/>
      <c r="DW241" s="293"/>
      <c r="DX241" s="293"/>
      <c r="DY241" s="293"/>
      <c r="DZ241" s="293"/>
      <c r="EA241" s="293"/>
      <c r="EB241" s="293"/>
      <c r="EC241" s="293"/>
      <c r="ED241" s="293"/>
      <c r="EE241" s="293"/>
      <c r="EF241" s="293"/>
      <c r="EG241" s="293"/>
      <c r="EH241" s="293"/>
      <c r="EI241" s="293"/>
      <c r="EJ241" s="293"/>
      <c r="EK241" s="293"/>
      <c r="EL241" s="293"/>
      <c r="EM241" s="293"/>
      <c r="EN241" s="293"/>
      <c r="EO241" s="293"/>
      <c r="EP241" s="293"/>
      <c r="EQ241" s="293"/>
      <c r="ER241" s="293"/>
      <c r="ES241" s="293"/>
      <c r="ET241" s="293"/>
      <c r="EU241" s="293"/>
      <c r="EV241" s="293"/>
      <c r="EW241" s="293"/>
      <c r="EX241" s="293"/>
    </row>
    <row r="242" spans="2:154" x14ac:dyDescent="0.2">
      <c r="B242" s="293"/>
      <c r="C242" s="293"/>
      <c r="D242" s="293"/>
      <c r="E242" s="293"/>
      <c r="F242" s="293"/>
      <c r="G242" s="293"/>
      <c r="H242" s="293"/>
      <c r="I242" s="293"/>
      <c r="J242" s="293"/>
      <c r="K242" s="293"/>
      <c r="L242" s="293"/>
      <c r="M242" s="293"/>
      <c r="N242" s="293"/>
      <c r="O242" s="293"/>
      <c r="P242" s="293"/>
      <c r="Q242" s="293"/>
      <c r="R242" s="293"/>
      <c r="S242" s="293"/>
      <c r="T242" s="293"/>
      <c r="U242" s="293"/>
      <c r="V242" s="293"/>
      <c r="W242" s="293"/>
      <c r="X242" s="293"/>
      <c r="Y242" s="293"/>
      <c r="Z242" s="293"/>
      <c r="AA242" s="293"/>
      <c r="AB242" s="293"/>
      <c r="AC242" s="293"/>
      <c r="AD242" s="293"/>
      <c r="AE242" s="293"/>
      <c r="AF242" s="293"/>
      <c r="AG242" s="293"/>
      <c r="AH242" s="293"/>
      <c r="AI242" s="293"/>
      <c r="AJ242" s="293"/>
      <c r="AK242" s="293"/>
      <c r="AL242" s="293"/>
      <c r="AM242" s="293"/>
      <c r="AN242" s="293"/>
      <c r="AO242" s="293"/>
      <c r="AP242" s="293"/>
      <c r="AQ242" s="293"/>
      <c r="AR242" s="293"/>
      <c r="AS242" s="293"/>
      <c r="AT242" s="293"/>
      <c r="AU242" s="293"/>
      <c r="AV242" s="293"/>
      <c r="AW242" s="293"/>
      <c r="AX242" s="293"/>
      <c r="AY242" s="293"/>
      <c r="AZ242" s="293"/>
      <c r="BA242" s="293"/>
      <c r="BB242" s="293"/>
      <c r="BC242" s="293"/>
      <c r="BD242" s="293"/>
      <c r="BE242" s="293"/>
      <c r="BF242" s="293"/>
      <c r="BG242" s="293"/>
      <c r="BH242" s="293"/>
      <c r="BI242" s="293"/>
      <c r="BJ242" s="293"/>
      <c r="BK242" s="293"/>
      <c r="BL242" s="293"/>
      <c r="BM242" s="293"/>
      <c r="BN242" s="293"/>
      <c r="BO242" s="293"/>
      <c r="BP242" s="293"/>
      <c r="BQ242" s="293"/>
      <c r="BR242" s="293"/>
      <c r="BS242" s="293"/>
      <c r="BT242" s="293"/>
      <c r="BU242" s="293"/>
      <c r="BV242" s="293"/>
      <c r="BW242" s="293"/>
      <c r="BX242" s="293"/>
      <c r="BY242" s="293"/>
      <c r="BZ242" s="293"/>
      <c r="CA242" s="293"/>
      <c r="CB242" s="293"/>
      <c r="CC242" s="293"/>
      <c r="CD242" s="293"/>
      <c r="CE242" s="293"/>
      <c r="CF242" s="293"/>
      <c r="CG242" s="293"/>
      <c r="CH242" s="293"/>
      <c r="CI242" s="293"/>
      <c r="CJ242" s="293"/>
      <c r="CK242" s="293"/>
      <c r="CL242" s="293"/>
      <c r="CM242" s="293"/>
      <c r="CN242" s="293"/>
      <c r="CO242" s="293"/>
      <c r="CP242" s="293"/>
      <c r="CQ242" s="293"/>
      <c r="CR242" s="293"/>
      <c r="CS242" s="293"/>
      <c r="CT242" s="293"/>
      <c r="CU242" s="293"/>
      <c r="CV242" s="293"/>
      <c r="CW242" s="293"/>
      <c r="CX242" s="293"/>
      <c r="CY242" s="293"/>
      <c r="CZ242" s="293"/>
      <c r="DA242" s="293"/>
      <c r="DB242" s="293"/>
      <c r="DC242" s="293"/>
      <c r="DD242" s="293"/>
      <c r="DE242" s="293"/>
      <c r="DF242" s="293"/>
      <c r="DG242" s="293"/>
      <c r="DH242" s="293"/>
      <c r="DI242" s="293"/>
      <c r="DJ242" s="293"/>
      <c r="DK242" s="293"/>
      <c r="DL242" s="293"/>
      <c r="DM242" s="293"/>
      <c r="DN242" s="293"/>
      <c r="DO242" s="293"/>
      <c r="DP242" s="293"/>
      <c r="DQ242" s="293"/>
      <c r="DR242" s="293"/>
      <c r="DS242" s="293"/>
      <c r="DT242" s="293"/>
      <c r="DU242" s="293"/>
      <c r="DV242" s="293"/>
      <c r="DW242" s="293"/>
      <c r="DX242" s="293"/>
      <c r="DY242" s="293"/>
      <c r="DZ242" s="293"/>
      <c r="EA242" s="293"/>
      <c r="EB242" s="293"/>
      <c r="EC242" s="293"/>
      <c r="ED242" s="293"/>
      <c r="EE242" s="293"/>
      <c r="EF242" s="293"/>
      <c r="EG242" s="293"/>
      <c r="EH242" s="293"/>
      <c r="EI242" s="293"/>
      <c r="EJ242" s="293"/>
      <c r="EK242" s="293"/>
      <c r="EL242" s="293"/>
      <c r="EM242" s="293"/>
      <c r="EN242" s="293"/>
      <c r="EO242" s="293"/>
      <c r="EP242" s="293"/>
      <c r="EQ242" s="293"/>
      <c r="ER242" s="293"/>
      <c r="ES242" s="293"/>
      <c r="ET242" s="293"/>
      <c r="EU242" s="293"/>
      <c r="EV242" s="293"/>
      <c r="EW242" s="293"/>
      <c r="EX242" s="293"/>
    </row>
    <row r="243" spans="2:154" x14ac:dyDescent="0.2">
      <c r="B243" s="293"/>
      <c r="C243" s="293"/>
      <c r="D243" s="293"/>
      <c r="E243" s="293"/>
      <c r="F243" s="293"/>
      <c r="G243" s="293"/>
      <c r="H243" s="293"/>
      <c r="I243" s="293"/>
      <c r="J243" s="293"/>
      <c r="K243" s="293"/>
      <c r="L243" s="293"/>
      <c r="M243" s="293"/>
      <c r="N243" s="293"/>
      <c r="O243" s="293"/>
      <c r="P243" s="293"/>
      <c r="Q243" s="293"/>
      <c r="R243" s="293"/>
      <c r="S243" s="293"/>
      <c r="T243" s="293"/>
      <c r="U243" s="293"/>
      <c r="V243" s="293"/>
      <c r="W243" s="293"/>
      <c r="X243" s="293"/>
      <c r="Y243" s="293"/>
      <c r="Z243" s="293"/>
      <c r="AA243" s="293"/>
      <c r="AB243" s="293"/>
      <c r="AC243" s="293"/>
      <c r="AD243" s="293"/>
      <c r="AE243" s="293"/>
      <c r="AF243" s="293"/>
      <c r="AG243" s="293"/>
      <c r="AH243" s="293"/>
      <c r="AI243" s="293"/>
      <c r="AJ243" s="293"/>
      <c r="AK243" s="293"/>
      <c r="AL243" s="293"/>
      <c r="AM243" s="293"/>
      <c r="AN243" s="293"/>
      <c r="AO243" s="293"/>
      <c r="AP243" s="293"/>
      <c r="AQ243" s="293"/>
      <c r="AR243" s="293"/>
      <c r="AS243" s="293"/>
      <c r="AT243" s="293"/>
      <c r="AU243" s="293"/>
      <c r="AV243" s="293"/>
      <c r="AW243" s="293"/>
      <c r="AX243" s="293"/>
      <c r="AY243" s="293"/>
      <c r="AZ243" s="293"/>
      <c r="BA243" s="293"/>
      <c r="BB243" s="293"/>
      <c r="BC243" s="293"/>
      <c r="BD243" s="293"/>
      <c r="BE243" s="293"/>
      <c r="BF243" s="293"/>
      <c r="BG243" s="293"/>
      <c r="BH243" s="293"/>
      <c r="BI243" s="293"/>
      <c r="BJ243" s="293"/>
      <c r="BK243" s="293"/>
      <c r="BL243" s="293"/>
      <c r="BM243" s="293"/>
      <c r="BN243" s="293"/>
      <c r="BO243" s="293"/>
      <c r="BP243" s="293"/>
      <c r="BQ243" s="293"/>
      <c r="BR243" s="293"/>
      <c r="BS243" s="293"/>
      <c r="BT243" s="293"/>
      <c r="BU243" s="293"/>
      <c r="BV243" s="293"/>
      <c r="BW243" s="293"/>
      <c r="BX243" s="293"/>
      <c r="BY243" s="293"/>
      <c r="BZ243" s="293"/>
      <c r="CA243" s="293"/>
      <c r="CB243" s="293"/>
      <c r="CC243" s="293"/>
      <c r="CD243" s="293"/>
      <c r="CE243" s="293"/>
      <c r="CF243" s="293"/>
      <c r="CG243" s="293"/>
      <c r="CH243" s="293"/>
      <c r="CI243" s="293"/>
      <c r="CJ243" s="293"/>
      <c r="CK243" s="293"/>
      <c r="CL243" s="293"/>
      <c r="CM243" s="293"/>
      <c r="CN243" s="293"/>
      <c r="CO243" s="293"/>
      <c r="CP243" s="293"/>
      <c r="CQ243" s="293"/>
      <c r="CR243" s="293"/>
      <c r="CS243" s="293"/>
      <c r="CT243" s="293"/>
      <c r="CU243" s="293"/>
      <c r="CV243" s="293"/>
      <c r="CW243" s="293"/>
      <c r="CX243" s="293"/>
      <c r="CY243" s="293"/>
      <c r="CZ243" s="293"/>
      <c r="DA243" s="293"/>
      <c r="DB243" s="293"/>
      <c r="DC243" s="293"/>
      <c r="DD243" s="293"/>
      <c r="DE243" s="293"/>
      <c r="DF243" s="293"/>
      <c r="DG243" s="293"/>
      <c r="DH243" s="293"/>
      <c r="DI243" s="293"/>
      <c r="DJ243" s="293"/>
      <c r="DK243" s="293"/>
      <c r="DL243" s="293"/>
      <c r="DM243" s="293"/>
      <c r="DN243" s="293"/>
      <c r="DO243" s="293"/>
      <c r="DP243" s="293"/>
      <c r="DQ243" s="293"/>
      <c r="DR243" s="293"/>
      <c r="DS243" s="293"/>
      <c r="DT243" s="293"/>
      <c r="DU243" s="293"/>
      <c r="DV243" s="293"/>
      <c r="DW243" s="293"/>
      <c r="DX243" s="293"/>
      <c r="DY243" s="293"/>
      <c r="DZ243" s="293"/>
      <c r="EA243" s="293"/>
      <c r="EB243" s="293"/>
      <c r="EC243" s="293"/>
      <c r="ED243" s="293"/>
      <c r="EE243" s="293"/>
      <c r="EF243" s="293"/>
      <c r="EG243" s="293"/>
      <c r="EH243" s="293"/>
      <c r="EI243" s="293"/>
      <c r="EJ243" s="293"/>
      <c r="EK243" s="293"/>
      <c r="EL243" s="293"/>
      <c r="EM243" s="293"/>
      <c r="EN243" s="293"/>
      <c r="EO243" s="293"/>
      <c r="EP243" s="293"/>
      <c r="EQ243" s="293"/>
      <c r="ER243" s="293"/>
      <c r="ES243" s="293"/>
      <c r="ET243" s="293"/>
      <c r="EU243" s="293"/>
      <c r="EV243" s="293"/>
      <c r="EW243" s="293"/>
      <c r="EX243" s="293"/>
    </row>
    <row r="244" spans="2:154" x14ac:dyDescent="0.2">
      <c r="B244" s="293"/>
      <c r="C244" s="293"/>
      <c r="D244" s="293"/>
      <c r="E244" s="293"/>
      <c r="F244" s="293"/>
      <c r="G244" s="293"/>
      <c r="H244" s="293"/>
      <c r="I244" s="293"/>
      <c r="J244" s="293"/>
      <c r="K244" s="293"/>
      <c r="L244" s="293"/>
      <c r="M244" s="293"/>
      <c r="N244" s="293"/>
      <c r="O244" s="293"/>
      <c r="P244" s="293"/>
      <c r="Q244" s="293"/>
      <c r="R244" s="293"/>
      <c r="S244" s="293"/>
      <c r="T244" s="293"/>
      <c r="U244" s="293"/>
      <c r="V244" s="293"/>
      <c r="W244" s="293"/>
      <c r="X244" s="293"/>
      <c r="Y244" s="293"/>
      <c r="Z244" s="293"/>
      <c r="AA244" s="293"/>
      <c r="AB244" s="293"/>
      <c r="AC244" s="293"/>
      <c r="AD244" s="293"/>
      <c r="AE244" s="293"/>
      <c r="AF244" s="293"/>
      <c r="AG244" s="293"/>
      <c r="AH244" s="293"/>
      <c r="AI244" s="293"/>
      <c r="AJ244" s="293"/>
      <c r="AK244" s="293"/>
      <c r="AL244" s="293"/>
      <c r="AM244" s="293"/>
      <c r="AN244" s="293"/>
      <c r="AO244" s="293"/>
      <c r="AP244" s="293"/>
      <c r="AQ244" s="293"/>
      <c r="AR244" s="293"/>
      <c r="AS244" s="293"/>
      <c r="AT244" s="293"/>
      <c r="AU244" s="293"/>
      <c r="AV244" s="293"/>
      <c r="AW244" s="293"/>
      <c r="AX244" s="293"/>
      <c r="AY244" s="293"/>
      <c r="AZ244" s="293"/>
      <c r="BA244" s="293"/>
      <c r="BB244" s="293"/>
      <c r="BC244" s="293"/>
      <c r="BD244" s="293"/>
      <c r="BE244" s="293"/>
      <c r="BF244" s="293"/>
      <c r="BG244" s="293"/>
      <c r="BH244" s="293"/>
      <c r="BI244" s="293"/>
      <c r="BJ244" s="293"/>
      <c r="BK244" s="293"/>
      <c r="BL244" s="293"/>
      <c r="BM244" s="293"/>
      <c r="BN244" s="293"/>
      <c r="BO244" s="293"/>
      <c r="BP244" s="293"/>
      <c r="BQ244" s="293"/>
      <c r="BR244" s="293"/>
      <c r="BS244" s="293"/>
      <c r="BT244" s="293"/>
      <c r="BU244" s="293"/>
      <c r="BV244" s="293"/>
      <c r="BW244" s="293"/>
      <c r="BX244" s="293"/>
      <c r="BY244" s="293"/>
      <c r="BZ244" s="293"/>
      <c r="CA244" s="293"/>
      <c r="CB244" s="293"/>
      <c r="CC244" s="293"/>
      <c r="CD244" s="293"/>
      <c r="CE244" s="293"/>
      <c r="CF244" s="293"/>
      <c r="CG244" s="293"/>
      <c r="CH244" s="293"/>
      <c r="CI244" s="293"/>
      <c r="CJ244" s="293"/>
      <c r="CK244" s="293"/>
      <c r="CL244" s="293"/>
      <c r="CM244" s="293"/>
      <c r="CN244" s="293"/>
      <c r="CO244" s="293"/>
      <c r="CP244" s="293"/>
      <c r="CQ244" s="293"/>
      <c r="CR244" s="293"/>
      <c r="CS244" s="293"/>
      <c r="CT244" s="293"/>
      <c r="CU244" s="293"/>
      <c r="CV244" s="293"/>
      <c r="CW244" s="293"/>
      <c r="CX244" s="293"/>
      <c r="CY244" s="293"/>
      <c r="CZ244" s="293"/>
      <c r="DA244" s="293"/>
      <c r="DB244" s="293"/>
      <c r="DC244" s="293"/>
      <c r="DD244" s="293"/>
      <c r="DE244" s="293"/>
      <c r="DF244" s="293"/>
      <c r="DG244" s="293"/>
      <c r="DH244" s="293"/>
      <c r="DI244" s="293"/>
      <c r="DJ244" s="293"/>
      <c r="DK244" s="293"/>
      <c r="DL244" s="293"/>
      <c r="DM244" s="293"/>
      <c r="DN244" s="293"/>
      <c r="DO244" s="293"/>
      <c r="DP244" s="293"/>
      <c r="DQ244" s="293"/>
      <c r="DR244" s="293"/>
      <c r="DS244" s="293"/>
      <c r="DT244" s="293"/>
      <c r="DU244" s="293"/>
      <c r="DV244" s="293"/>
      <c r="DW244" s="293"/>
      <c r="DX244" s="293"/>
      <c r="DY244" s="293"/>
      <c r="DZ244" s="293"/>
      <c r="EA244" s="293"/>
      <c r="EB244" s="293"/>
      <c r="EC244" s="293"/>
      <c r="ED244" s="293"/>
      <c r="EE244" s="293"/>
      <c r="EF244" s="293"/>
      <c r="EG244" s="293"/>
      <c r="EH244" s="293"/>
      <c r="EI244" s="293"/>
      <c r="EJ244" s="293"/>
      <c r="EK244" s="293"/>
      <c r="EL244" s="293"/>
      <c r="EM244" s="293"/>
      <c r="EN244" s="293"/>
      <c r="EO244" s="293"/>
      <c r="EP244" s="293"/>
      <c r="EQ244" s="293"/>
      <c r="ER244" s="293"/>
      <c r="ES244" s="293"/>
      <c r="ET244" s="293"/>
      <c r="EU244" s="293"/>
      <c r="EV244" s="293"/>
      <c r="EW244" s="293"/>
      <c r="EX244" s="293"/>
    </row>
    <row r="245" spans="2:154" x14ac:dyDescent="0.2">
      <c r="B245" s="293"/>
      <c r="C245" s="293"/>
      <c r="D245" s="293"/>
      <c r="E245" s="293"/>
      <c r="F245" s="293"/>
      <c r="G245" s="293"/>
      <c r="H245" s="293"/>
      <c r="I245" s="293"/>
      <c r="J245" s="293"/>
      <c r="K245" s="293"/>
      <c r="L245" s="293"/>
      <c r="M245" s="293"/>
      <c r="N245" s="293"/>
      <c r="O245" s="293"/>
      <c r="P245" s="293"/>
      <c r="Q245" s="293"/>
      <c r="R245" s="293"/>
      <c r="S245" s="293"/>
      <c r="T245" s="293"/>
      <c r="U245" s="293"/>
      <c r="V245" s="293"/>
      <c r="W245" s="293"/>
      <c r="X245" s="293"/>
      <c r="Y245" s="293"/>
      <c r="Z245" s="293"/>
      <c r="AA245" s="293"/>
      <c r="AB245" s="293"/>
      <c r="AC245" s="293"/>
      <c r="AD245" s="293"/>
      <c r="AE245" s="293"/>
      <c r="AF245" s="293"/>
      <c r="AG245" s="293"/>
      <c r="AH245" s="293"/>
      <c r="AI245" s="293"/>
      <c r="AJ245" s="293"/>
      <c r="AK245" s="293"/>
      <c r="AL245" s="293"/>
      <c r="AM245" s="293"/>
      <c r="AN245" s="293"/>
      <c r="AO245" s="293"/>
      <c r="AP245" s="293"/>
      <c r="AQ245" s="293"/>
      <c r="AR245" s="293"/>
      <c r="AS245" s="293"/>
      <c r="AT245" s="293"/>
      <c r="AU245" s="293"/>
      <c r="AV245" s="293"/>
      <c r="AW245" s="293"/>
      <c r="AX245" s="293"/>
      <c r="AY245" s="293"/>
      <c r="AZ245" s="293"/>
      <c r="BA245" s="293"/>
      <c r="BB245" s="293"/>
      <c r="BC245" s="293"/>
      <c r="BD245" s="293"/>
      <c r="BE245" s="293"/>
      <c r="BF245" s="293"/>
      <c r="BG245" s="293"/>
      <c r="BH245" s="293"/>
      <c r="BI245" s="293"/>
      <c r="BJ245" s="293"/>
      <c r="BK245" s="293"/>
      <c r="BL245" s="293"/>
      <c r="BM245" s="293"/>
      <c r="BN245" s="293"/>
      <c r="BO245" s="293"/>
      <c r="BP245" s="293"/>
      <c r="BQ245" s="293"/>
      <c r="BR245" s="293"/>
      <c r="BS245" s="293"/>
      <c r="BT245" s="293"/>
      <c r="BU245" s="293"/>
      <c r="BV245" s="293"/>
      <c r="BW245" s="293"/>
      <c r="BX245" s="293"/>
      <c r="BY245" s="293"/>
      <c r="BZ245" s="293"/>
      <c r="CA245" s="293"/>
      <c r="CB245" s="293"/>
      <c r="CC245" s="293"/>
      <c r="CD245" s="293"/>
      <c r="CE245" s="293"/>
      <c r="CF245" s="293"/>
      <c r="CG245" s="293"/>
      <c r="CH245" s="293"/>
      <c r="CI245" s="293"/>
      <c r="CJ245" s="293"/>
      <c r="CK245" s="293"/>
      <c r="CL245" s="293"/>
      <c r="CM245" s="293"/>
      <c r="CN245" s="293"/>
      <c r="CO245" s="293"/>
      <c r="CP245" s="293"/>
      <c r="CQ245" s="293"/>
      <c r="CR245" s="293"/>
      <c r="CS245" s="293"/>
      <c r="CT245" s="293"/>
      <c r="CU245" s="293"/>
      <c r="CV245" s="293"/>
      <c r="CW245" s="293"/>
      <c r="CX245" s="293"/>
      <c r="CY245" s="293"/>
      <c r="CZ245" s="293"/>
      <c r="DA245" s="293"/>
      <c r="DB245" s="293"/>
      <c r="DC245" s="293"/>
      <c r="DD245" s="293"/>
      <c r="DE245" s="293"/>
      <c r="DF245" s="293"/>
      <c r="DG245" s="293"/>
      <c r="DH245" s="293"/>
      <c r="DI245" s="293"/>
      <c r="DJ245" s="293"/>
      <c r="DK245" s="293"/>
      <c r="DL245" s="293"/>
      <c r="DM245" s="293"/>
      <c r="DN245" s="293"/>
      <c r="DO245" s="293"/>
      <c r="DP245" s="293"/>
      <c r="DQ245" s="293"/>
      <c r="DR245" s="293"/>
      <c r="DS245" s="293"/>
      <c r="DT245" s="293"/>
      <c r="DU245" s="293"/>
      <c r="DV245" s="293"/>
      <c r="DW245" s="293"/>
      <c r="DX245" s="293"/>
      <c r="DY245" s="293"/>
      <c r="DZ245" s="293"/>
      <c r="EA245" s="293"/>
      <c r="EB245" s="293"/>
      <c r="EC245" s="293"/>
      <c r="ED245" s="293"/>
      <c r="EE245" s="293"/>
      <c r="EF245" s="293"/>
      <c r="EG245" s="293"/>
      <c r="EH245" s="293"/>
      <c r="EI245" s="293"/>
      <c r="EJ245" s="293"/>
      <c r="EK245" s="293"/>
      <c r="EL245" s="293"/>
      <c r="EM245" s="293"/>
      <c r="EN245" s="293"/>
      <c r="EO245" s="293"/>
      <c r="EP245" s="293"/>
      <c r="EQ245" s="293"/>
      <c r="ER245" s="293"/>
      <c r="ES245" s="293"/>
      <c r="ET245" s="293"/>
      <c r="EU245" s="293"/>
      <c r="EV245" s="293"/>
      <c r="EW245" s="293"/>
      <c r="EX245" s="293"/>
    </row>
    <row r="246" spans="2:154" x14ac:dyDescent="0.2">
      <c r="B246" s="293"/>
      <c r="C246" s="293"/>
      <c r="D246" s="293"/>
      <c r="E246" s="293"/>
      <c r="F246" s="293"/>
      <c r="G246" s="293"/>
      <c r="H246" s="293"/>
      <c r="I246" s="293"/>
      <c r="J246" s="293"/>
      <c r="K246" s="293"/>
      <c r="L246" s="293"/>
      <c r="M246" s="293"/>
      <c r="N246" s="293"/>
      <c r="O246" s="293"/>
      <c r="P246" s="293"/>
      <c r="Q246" s="293"/>
      <c r="R246" s="293"/>
      <c r="S246" s="293"/>
      <c r="T246" s="293"/>
      <c r="U246" s="293"/>
      <c r="V246" s="293"/>
      <c r="W246" s="293"/>
      <c r="X246" s="293"/>
      <c r="Y246" s="293"/>
      <c r="Z246" s="293"/>
      <c r="AA246" s="293"/>
      <c r="AB246" s="293"/>
      <c r="AC246" s="293"/>
      <c r="AD246" s="293"/>
      <c r="AE246" s="293"/>
      <c r="AF246" s="293"/>
      <c r="AG246" s="293"/>
      <c r="AH246" s="293"/>
      <c r="AI246" s="293"/>
      <c r="AJ246" s="293"/>
      <c r="AK246" s="293"/>
      <c r="AL246" s="293"/>
      <c r="AM246" s="293"/>
      <c r="AN246" s="293"/>
      <c r="AO246" s="293"/>
      <c r="AP246" s="293"/>
      <c r="AQ246" s="293"/>
      <c r="AR246" s="293"/>
      <c r="AS246" s="293"/>
      <c r="AT246" s="293"/>
      <c r="AU246" s="293"/>
      <c r="AV246" s="293"/>
      <c r="AW246" s="293"/>
      <c r="AX246" s="293"/>
      <c r="AY246" s="293"/>
      <c r="AZ246" s="293"/>
      <c r="BA246" s="293"/>
      <c r="BB246" s="293"/>
      <c r="BC246" s="293"/>
      <c r="BD246" s="293"/>
      <c r="BE246" s="293"/>
      <c r="BF246" s="293"/>
      <c r="BG246" s="293"/>
      <c r="BH246" s="293"/>
      <c r="BI246" s="293"/>
      <c r="BJ246" s="293"/>
      <c r="BK246" s="293"/>
      <c r="BL246" s="293"/>
      <c r="BM246" s="293"/>
      <c r="BN246" s="293"/>
      <c r="BO246" s="293"/>
      <c r="BP246" s="293"/>
      <c r="BQ246" s="293"/>
      <c r="BR246" s="293"/>
      <c r="BS246" s="293"/>
      <c r="BT246" s="293"/>
      <c r="BU246" s="293"/>
      <c r="BV246" s="293"/>
      <c r="BW246" s="293"/>
      <c r="BX246" s="293"/>
      <c r="BY246" s="293"/>
      <c r="BZ246" s="293"/>
      <c r="CA246" s="293"/>
      <c r="CB246" s="293"/>
      <c r="CC246" s="293"/>
      <c r="CD246" s="293"/>
      <c r="CE246" s="293"/>
      <c r="CF246" s="293"/>
      <c r="CG246" s="293"/>
      <c r="CH246" s="293"/>
      <c r="CI246" s="293"/>
      <c r="CJ246" s="293"/>
      <c r="CK246" s="293"/>
      <c r="CL246" s="293"/>
      <c r="CM246" s="293"/>
      <c r="CN246" s="293"/>
      <c r="CO246" s="293"/>
      <c r="CP246" s="293"/>
      <c r="CQ246" s="293"/>
      <c r="CR246" s="293"/>
      <c r="CS246" s="293"/>
      <c r="CT246" s="293"/>
      <c r="CU246" s="293"/>
      <c r="CV246" s="293"/>
      <c r="CW246" s="293"/>
      <c r="CX246" s="293"/>
      <c r="CY246" s="293"/>
      <c r="CZ246" s="293"/>
      <c r="DA246" s="293"/>
      <c r="DB246" s="293"/>
      <c r="DC246" s="293"/>
      <c r="DD246" s="293"/>
      <c r="DE246" s="293"/>
      <c r="DF246" s="293"/>
      <c r="DG246" s="293"/>
      <c r="DH246" s="293"/>
      <c r="DI246" s="293"/>
      <c r="DJ246" s="293"/>
      <c r="DK246" s="293"/>
      <c r="DL246" s="293"/>
      <c r="DM246" s="293"/>
      <c r="DN246" s="293"/>
      <c r="DO246" s="293"/>
      <c r="DP246" s="293"/>
      <c r="DQ246" s="293"/>
      <c r="DR246" s="293"/>
      <c r="DS246" s="293"/>
      <c r="DT246" s="293"/>
      <c r="DU246" s="293"/>
      <c r="DV246" s="293"/>
      <c r="DW246" s="293"/>
      <c r="DX246" s="293"/>
      <c r="DY246" s="293"/>
      <c r="DZ246" s="293"/>
      <c r="EA246" s="293"/>
      <c r="EB246" s="293"/>
      <c r="EC246" s="293"/>
      <c r="ED246" s="293"/>
      <c r="EE246" s="293"/>
      <c r="EF246" s="293"/>
      <c r="EG246" s="293"/>
      <c r="EH246" s="293"/>
      <c r="EI246" s="293"/>
      <c r="EJ246" s="293"/>
      <c r="EK246" s="293"/>
      <c r="EL246" s="293"/>
      <c r="EM246" s="293"/>
      <c r="EN246" s="293"/>
      <c r="EO246" s="293"/>
      <c r="EP246" s="293"/>
      <c r="EQ246" s="293"/>
      <c r="ER246" s="293"/>
      <c r="ES246" s="293"/>
      <c r="ET246" s="293"/>
      <c r="EU246" s="293"/>
      <c r="EV246" s="293"/>
      <c r="EW246" s="293"/>
      <c r="EX246" s="293"/>
    </row>
    <row r="247" spans="2:154" x14ac:dyDescent="0.2">
      <c r="B247" s="293"/>
      <c r="C247" s="293"/>
      <c r="D247" s="293"/>
      <c r="E247" s="293"/>
      <c r="F247" s="293"/>
      <c r="G247" s="293"/>
      <c r="H247" s="293"/>
      <c r="I247" s="293"/>
      <c r="J247" s="293"/>
      <c r="K247" s="293"/>
      <c r="L247" s="293"/>
      <c r="M247" s="293"/>
      <c r="N247" s="293"/>
      <c r="O247" s="293"/>
      <c r="P247" s="293"/>
      <c r="Q247" s="293"/>
      <c r="R247" s="293"/>
      <c r="S247" s="293"/>
      <c r="T247" s="293"/>
      <c r="U247" s="293"/>
      <c r="V247" s="293"/>
      <c r="W247" s="293"/>
      <c r="X247" s="293"/>
      <c r="Y247" s="293"/>
      <c r="Z247" s="293"/>
      <c r="AA247" s="293"/>
      <c r="AB247" s="293"/>
      <c r="AC247" s="293"/>
      <c r="AD247" s="293"/>
      <c r="AE247" s="293"/>
      <c r="AF247" s="293"/>
      <c r="AG247" s="293"/>
      <c r="AH247" s="293"/>
      <c r="AI247" s="293"/>
      <c r="AJ247" s="293"/>
      <c r="AK247" s="293"/>
      <c r="AL247" s="293"/>
      <c r="AM247" s="293"/>
      <c r="AN247" s="293"/>
      <c r="AO247" s="293"/>
      <c r="AP247" s="293"/>
      <c r="AQ247" s="293"/>
      <c r="AR247" s="293"/>
      <c r="AS247" s="293"/>
      <c r="AT247" s="293"/>
      <c r="AU247" s="293"/>
      <c r="AV247" s="293"/>
      <c r="AW247" s="293"/>
      <c r="AX247" s="293"/>
      <c r="AY247" s="293"/>
      <c r="AZ247" s="293"/>
      <c r="BA247" s="293"/>
      <c r="BB247" s="293"/>
      <c r="BC247" s="293"/>
      <c r="BD247" s="293"/>
      <c r="BE247" s="293"/>
      <c r="BF247" s="293"/>
      <c r="BG247" s="293"/>
      <c r="BH247" s="293"/>
      <c r="BI247" s="293"/>
      <c r="BJ247" s="293"/>
      <c r="BK247" s="293"/>
      <c r="BL247" s="293"/>
      <c r="BM247" s="293"/>
      <c r="BN247" s="293"/>
      <c r="BO247" s="293"/>
      <c r="BP247" s="293"/>
      <c r="BQ247" s="293"/>
      <c r="BR247" s="293"/>
      <c r="BS247" s="293"/>
      <c r="BT247" s="293"/>
      <c r="BU247" s="293"/>
      <c r="BV247" s="293"/>
      <c r="BW247" s="293"/>
      <c r="BX247" s="293"/>
      <c r="BY247" s="293"/>
      <c r="BZ247" s="293"/>
      <c r="CA247" s="293"/>
      <c r="CB247" s="293"/>
      <c r="CC247" s="293"/>
      <c r="CD247" s="293"/>
      <c r="CE247" s="293"/>
      <c r="CF247" s="293"/>
      <c r="CG247" s="293"/>
      <c r="CH247" s="293"/>
      <c r="CI247" s="293"/>
      <c r="CJ247" s="293"/>
      <c r="CK247" s="293"/>
      <c r="CL247" s="293"/>
      <c r="CM247" s="293"/>
      <c r="CN247" s="293"/>
      <c r="CO247" s="293"/>
      <c r="CP247" s="293"/>
      <c r="CQ247" s="293"/>
      <c r="CR247" s="293"/>
      <c r="CS247" s="293"/>
      <c r="CT247" s="293"/>
      <c r="CU247" s="293"/>
      <c r="CV247" s="293"/>
      <c r="CW247" s="293"/>
      <c r="CX247" s="293"/>
      <c r="CY247" s="293"/>
      <c r="CZ247" s="293"/>
      <c r="DA247" s="293"/>
      <c r="DB247" s="293"/>
      <c r="DC247" s="293"/>
      <c r="DD247" s="293"/>
      <c r="DE247" s="293"/>
      <c r="DF247" s="293"/>
      <c r="DG247" s="293"/>
      <c r="DH247" s="293"/>
      <c r="DI247" s="293"/>
      <c r="DJ247" s="293"/>
      <c r="DK247" s="293"/>
      <c r="DL247" s="293"/>
      <c r="DM247" s="293"/>
      <c r="DN247" s="293"/>
      <c r="DO247" s="293"/>
      <c r="DP247" s="293"/>
      <c r="DQ247" s="293"/>
      <c r="DR247" s="293"/>
      <c r="DS247" s="293"/>
      <c r="DT247" s="293"/>
      <c r="DU247" s="293"/>
      <c r="DV247" s="293"/>
      <c r="DW247" s="293"/>
      <c r="DX247" s="293"/>
      <c r="DY247" s="293"/>
      <c r="DZ247" s="293"/>
      <c r="EA247" s="293"/>
      <c r="EB247" s="293"/>
      <c r="EC247" s="293"/>
      <c r="ED247" s="293"/>
      <c r="EE247" s="293"/>
      <c r="EF247" s="293"/>
      <c r="EG247" s="293"/>
      <c r="EH247" s="293"/>
      <c r="EI247" s="293"/>
      <c r="EJ247" s="293"/>
      <c r="EK247" s="293"/>
      <c r="EL247" s="293"/>
      <c r="EM247" s="293"/>
      <c r="EN247" s="293"/>
      <c r="EO247" s="293"/>
      <c r="EP247" s="293"/>
      <c r="EQ247" s="293"/>
      <c r="ER247" s="293"/>
      <c r="ES247" s="293"/>
      <c r="ET247" s="293"/>
      <c r="EU247" s="293"/>
      <c r="EV247" s="293"/>
      <c r="EW247" s="293"/>
      <c r="EX247" s="293"/>
    </row>
    <row r="248" spans="2:154" x14ac:dyDescent="0.2">
      <c r="B248" s="293"/>
      <c r="C248" s="293"/>
      <c r="D248" s="293"/>
      <c r="E248" s="293"/>
      <c r="F248" s="293"/>
      <c r="G248" s="293"/>
      <c r="H248" s="293"/>
      <c r="I248" s="293"/>
      <c r="J248" s="293"/>
      <c r="K248" s="293"/>
      <c r="L248" s="293"/>
      <c r="M248" s="293"/>
      <c r="N248" s="293"/>
      <c r="O248" s="293"/>
      <c r="P248" s="293"/>
      <c r="Q248" s="293"/>
      <c r="R248" s="293"/>
      <c r="S248" s="293"/>
      <c r="T248" s="293"/>
      <c r="U248" s="293"/>
      <c r="V248" s="293"/>
      <c r="W248" s="293"/>
      <c r="X248" s="293"/>
      <c r="Y248" s="293"/>
      <c r="Z248" s="293"/>
      <c r="AA248" s="293"/>
      <c r="AB248" s="293"/>
      <c r="AC248" s="293"/>
      <c r="AD248" s="293"/>
      <c r="AE248" s="293"/>
      <c r="AF248" s="293"/>
      <c r="AG248" s="293"/>
      <c r="AH248" s="293"/>
      <c r="AI248" s="293"/>
      <c r="AJ248" s="293"/>
      <c r="AK248" s="293"/>
      <c r="AL248" s="293"/>
      <c r="AM248" s="293"/>
      <c r="AN248" s="293"/>
      <c r="AO248" s="293"/>
      <c r="AP248" s="293"/>
      <c r="AQ248" s="293"/>
      <c r="AR248" s="293"/>
      <c r="AS248" s="293"/>
      <c r="AT248" s="293"/>
      <c r="AU248" s="293"/>
      <c r="AV248" s="293"/>
      <c r="AW248" s="293"/>
      <c r="AX248" s="293"/>
      <c r="AY248" s="293"/>
      <c r="AZ248" s="293"/>
      <c r="BA248" s="293"/>
      <c r="BB248" s="293"/>
      <c r="BC248" s="293"/>
      <c r="BD248" s="293"/>
      <c r="BE248" s="293"/>
      <c r="BF248" s="293"/>
      <c r="BG248" s="293"/>
      <c r="BH248" s="293"/>
      <c r="BI248" s="293"/>
      <c r="BJ248" s="293"/>
      <c r="BK248" s="293"/>
      <c r="BL248" s="293"/>
      <c r="BM248" s="293"/>
      <c r="BN248" s="293"/>
      <c r="BO248" s="293"/>
      <c r="BP248" s="293"/>
      <c r="BQ248" s="293"/>
      <c r="BR248" s="293"/>
      <c r="BS248" s="293"/>
      <c r="BT248" s="293"/>
      <c r="BU248" s="293"/>
      <c r="BV248" s="293"/>
      <c r="BW248" s="293"/>
      <c r="BX248" s="293"/>
      <c r="BY248" s="293"/>
      <c r="BZ248" s="293"/>
      <c r="CA248" s="293"/>
      <c r="CB248" s="293"/>
      <c r="CC248" s="293"/>
      <c r="CD248" s="293"/>
      <c r="CE248" s="293"/>
      <c r="CF248" s="293"/>
      <c r="CG248" s="293"/>
      <c r="CH248" s="293"/>
      <c r="CI248" s="293"/>
      <c r="CJ248" s="293"/>
      <c r="CK248" s="293"/>
      <c r="CL248" s="293"/>
      <c r="CM248" s="293"/>
      <c r="CN248" s="293"/>
      <c r="CO248" s="293"/>
      <c r="CP248" s="293"/>
      <c r="CQ248" s="293"/>
      <c r="CR248" s="293"/>
      <c r="CS248" s="293"/>
      <c r="CT248" s="293"/>
      <c r="CU248" s="293"/>
      <c r="CV248" s="293"/>
      <c r="CW248" s="293"/>
      <c r="CX248" s="293"/>
      <c r="CY248" s="293"/>
      <c r="CZ248" s="293"/>
      <c r="DA248" s="293"/>
      <c r="DB248" s="293"/>
      <c r="DC248" s="293"/>
      <c r="DD248" s="293"/>
      <c r="DE248" s="293"/>
      <c r="DF248" s="293"/>
      <c r="DG248" s="293"/>
      <c r="DH248" s="293"/>
      <c r="DI248" s="293"/>
      <c r="DJ248" s="293"/>
      <c r="DK248" s="293"/>
      <c r="DL248" s="293"/>
      <c r="DM248" s="293"/>
      <c r="DN248" s="293"/>
      <c r="DO248" s="293"/>
      <c r="DP248" s="293"/>
      <c r="DQ248" s="293"/>
      <c r="DR248" s="293"/>
      <c r="DS248" s="293"/>
      <c r="DT248" s="293"/>
      <c r="DU248" s="293"/>
      <c r="DV248" s="293"/>
      <c r="DW248" s="293"/>
      <c r="DX248" s="293"/>
      <c r="DY248" s="293"/>
      <c r="DZ248" s="293"/>
      <c r="EA248" s="293"/>
      <c r="EB248" s="293"/>
      <c r="EC248" s="293"/>
      <c r="ED248" s="293"/>
      <c r="EE248" s="293"/>
      <c r="EF248" s="293"/>
      <c r="EG248" s="293"/>
      <c r="EH248" s="293"/>
      <c r="EI248" s="293"/>
      <c r="EJ248" s="293"/>
      <c r="EK248" s="293"/>
      <c r="EL248" s="293"/>
      <c r="EM248" s="293"/>
      <c r="EN248" s="293"/>
      <c r="EO248" s="293"/>
      <c r="EP248" s="293"/>
      <c r="EQ248" s="293"/>
      <c r="ER248" s="293"/>
      <c r="ES248" s="293"/>
      <c r="ET248" s="293"/>
      <c r="EU248" s="293"/>
      <c r="EV248" s="293"/>
      <c r="EW248" s="293"/>
      <c r="EX248" s="293"/>
    </row>
    <row r="249" spans="2:154" x14ac:dyDescent="0.2">
      <c r="B249" s="293"/>
      <c r="C249" s="293"/>
      <c r="D249" s="293"/>
      <c r="E249" s="293"/>
      <c r="F249" s="293"/>
      <c r="G249" s="293"/>
      <c r="H249" s="293"/>
      <c r="I249" s="293"/>
      <c r="J249" s="293"/>
      <c r="K249" s="293"/>
      <c r="L249" s="293"/>
      <c r="M249" s="293"/>
      <c r="N249" s="293"/>
      <c r="O249" s="293"/>
      <c r="P249" s="293"/>
      <c r="Q249" s="293"/>
      <c r="R249" s="293"/>
      <c r="S249" s="293"/>
      <c r="T249" s="293"/>
      <c r="U249" s="293"/>
      <c r="V249" s="293"/>
      <c r="W249" s="293"/>
      <c r="X249" s="293"/>
      <c r="Y249" s="293"/>
      <c r="Z249" s="293"/>
      <c r="AA249" s="293"/>
      <c r="AB249" s="293"/>
      <c r="AC249" s="293"/>
      <c r="AD249" s="293"/>
      <c r="AE249" s="293"/>
      <c r="AF249" s="293"/>
      <c r="AG249" s="293"/>
      <c r="AH249" s="293"/>
      <c r="AI249" s="293"/>
      <c r="AJ249" s="293"/>
      <c r="AK249" s="293"/>
      <c r="AL249" s="293"/>
      <c r="AM249" s="293"/>
      <c r="AN249" s="293"/>
      <c r="AO249" s="293"/>
      <c r="AP249" s="293"/>
      <c r="AQ249" s="293"/>
      <c r="AR249" s="293"/>
      <c r="AS249" s="293"/>
      <c r="AT249" s="293"/>
      <c r="AU249" s="293"/>
      <c r="AV249" s="293"/>
      <c r="AW249" s="293"/>
      <c r="AX249" s="293"/>
      <c r="AY249" s="293"/>
      <c r="AZ249" s="293"/>
      <c r="BA249" s="293"/>
      <c r="BB249" s="293"/>
      <c r="BC249" s="293"/>
      <c r="BD249" s="293"/>
      <c r="BE249" s="293"/>
      <c r="BF249" s="293"/>
      <c r="BG249" s="293"/>
      <c r="BH249" s="293"/>
      <c r="BI249" s="293"/>
      <c r="BJ249" s="293"/>
      <c r="BK249" s="293"/>
      <c r="BL249" s="293"/>
      <c r="BM249" s="293"/>
      <c r="BN249" s="293"/>
      <c r="BO249" s="293"/>
      <c r="BP249" s="293"/>
      <c r="BQ249" s="293"/>
      <c r="BR249" s="293"/>
      <c r="BS249" s="293"/>
      <c r="BT249" s="293"/>
      <c r="BU249" s="293"/>
      <c r="BV249" s="293"/>
      <c r="BW249" s="293"/>
      <c r="BX249" s="293"/>
      <c r="BY249" s="293"/>
      <c r="BZ249" s="293"/>
      <c r="CA249" s="293"/>
      <c r="CB249" s="293"/>
      <c r="CC249" s="293"/>
      <c r="CD249" s="293"/>
      <c r="CE249" s="293"/>
      <c r="CF249" s="293"/>
      <c r="CG249" s="293"/>
      <c r="CH249" s="293"/>
      <c r="CI249" s="293"/>
      <c r="CJ249" s="293"/>
      <c r="CK249" s="293"/>
      <c r="CL249" s="293"/>
      <c r="CM249" s="293"/>
      <c r="CN249" s="293"/>
      <c r="CO249" s="293"/>
      <c r="CP249" s="293"/>
      <c r="CQ249" s="293"/>
      <c r="CR249" s="293"/>
      <c r="CS249" s="293"/>
      <c r="CT249" s="293"/>
      <c r="CU249" s="293"/>
      <c r="CV249" s="293"/>
      <c r="CW249" s="293"/>
      <c r="CX249" s="293"/>
      <c r="CY249" s="293"/>
      <c r="CZ249" s="293"/>
      <c r="DA249" s="293"/>
      <c r="DB249" s="293"/>
      <c r="DC249" s="293"/>
      <c r="DD249" s="293"/>
      <c r="DE249" s="293"/>
      <c r="DF249" s="293"/>
      <c r="DG249" s="293"/>
      <c r="DH249" s="293"/>
      <c r="DI249" s="293"/>
      <c r="DJ249" s="293"/>
      <c r="DK249" s="293"/>
      <c r="DL249" s="293"/>
      <c r="DM249" s="293"/>
      <c r="DN249" s="293"/>
      <c r="DO249" s="293"/>
      <c r="DP249" s="293"/>
      <c r="DQ249" s="293"/>
      <c r="DR249" s="293"/>
      <c r="DS249" s="293"/>
      <c r="DT249" s="293"/>
      <c r="DU249" s="293"/>
      <c r="DV249" s="293"/>
      <c r="DW249" s="293"/>
      <c r="DX249" s="293"/>
      <c r="DY249" s="293"/>
      <c r="DZ249" s="293"/>
      <c r="EA249" s="293"/>
      <c r="EB249" s="293"/>
      <c r="EC249" s="293"/>
      <c r="ED249" s="293"/>
      <c r="EE249" s="293"/>
      <c r="EF249" s="293"/>
      <c r="EG249" s="293"/>
      <c r="EH249" s="293"/>
      <c r="EI249" s="293"/>
      <c r="EJ249" s="293"/>
      <c r="EK249" s="293"/>
      <c r="EL249" s="293"/>
      <c r="EM249" s="293"/>
      <c r="EN249" s="293"/>
      <c r="EO249" s="293"/>
      <c r="EP249" s="293"/>
      <c r="EQ249" s="293"/>
      <c r="ER249" s="293"/>
      <c r="ES249" s="293"/>
      <c r="ET249" s="293"/>
      <c r="EU249" s="293"/>
      <c r="EV249" s="293"/>
      <c r="EW249" s="293"/>
      <c r="EX249" s="293"/>
    </row>
    <row r="250" spans="2:154" x14ac:dyDescent="0.2">
      <c r="B250" s="293"/>
      <c r="C250" s="293"/>
      <c r="D250" s="293"/>
      <c r="E250" s="293"/>
      <c r="F250" s="293"/>
      <c r="G250" s="293"/>
      <c r="H250" s="293"/>
      <c r="I250" s="293"/>
      <c r="J250" s="293"/>
      <c r="K250" s="293"/>
      <c r="L250" s="293"/>
      <c r="M250" s="293"/>
      <c r="N250" s="293"/>
      <c r="O250" s="293"/>
      <c r="P250" s="293"/>
      <c r="Q250" s="293"/>
      <c r="R250" s="293"/>
      <c r="S250" s="293"/>
      <c r="T250" s="293"/>
      <c r="U250" s="293"/>
      <c r="V250" s="293"/>
      <c r="W250" s="293"/>
      <c r="X250" s="293"/>
      <c r="Y250" s="293"/>
      <c r="Z250" s="293"/>
      <c r="AA250" s="293"/>
      <c r="AB250" s="293"/>
      <c r="AC250" s="293"/>
      <c r="AD250" s="293"/>
      <c r="AE250" s="293"/>
      <c r="AF250" s="293"/>
      <c r="AG250" s="293"/>
      <c r="AH250" s="293"/>
      <c r="AI250" s="293"/>
      <c r="AJ250" s="293"/>
      <c r="AK250" s="293"/>
      <c r="AL250" s="293"/>
      <c r="AM250" s="293"/>
      <c r="AN250" s="293"/>
      <c r="AO250" s="293"/>
      <c r="AP250" s="293"/>
      <c r="AQ250" s="293"/>
      <c r="AR250" s="293"/>
      <c r="AS250" s="293"/>
      <c r="AT250" s="293"/>
      <c r="AU250" s="293"/>
      <c r="AV250" s="293"/>
      <c r="AW250" s="293"/>
      <c r="AX250" s="293"/>
      <c r="AY250" s="293"/>
      <c r="AZ250" s="293"/>
      <c r="BA250" s="293"/>
      <c r="BB250" s="293"/>
      <c r="BC250" s="293"/>
      <c r="BD250" s="293"/>
      <c r="BE250" s="293"/>
      <c r="BF250" s="293"/>
      <c r="BG250" s="293"/>
      <c r="BH250" s="293"/>
      <c r="BI250" s="293"/>
      <c r="BJ250" s="293"/>
      <c r="BK250" s="293"/>
      <c r="BL250" s="293"/>
      <c r="BM250" s="293"/>
      <c r="BN250" s="293"/>
      <c r="BO250" s="293"/>
      <c r="BP250" s="293"/>
      <c r="BQ250" s="293"/>
      <c r="BR250" s="293"/>
      <c r="BS250" s="293"/>
      <c r="BT250" s="293"/>
      <c r="BU250" s="293"/>
      <c r="BV250" s="293"/>
      <c r="BW250" s="293"/>
      <c r="BX250" s="293"/>
      <c r="BY250" s="293"/>
      <c r="BZ250" s="293"/>
      <c r="CA250" s="293"/>
      <c r="CB250" s="293"/>
      <c r="CC250" s="293"/>
      <c r="CD250" s="293"/>
      <c r="CE250" s="293"/>
      <c r="CF250" s="293"/>
      <c r="CG250" s="293"/>
      <c r="CH250" s="293"/>
      <c r="CI250" s="293"/>
      <c r="CJ250" s="293"/>
      <c r="CK250" s="293"/>
      <c r="CL250" s="293"/>
      <c r="CM250" s="293"/>
      <c r="CN250" s="293"/>
      <c r="CO250" s="293"/>
      <c r="CP250" s="293"/>
      <c r="CQ250" s="293"/>
      <c r="CR250" s="293"/>
      <c r="CS250" s="293"/>
      <c r="CT250" s="293"/>
      <c r="CU250" s="293"/>
      <c r="CV250" s="293"/>
      <c r="CW250" s="293"/>
      <c r="CX250" s="293"/>
      <c r="CY250" s="293"/>
      <c r="CZ250" s="293"/>
      <c r="DA250" s="293"/>
      <c r="DB250" s="293"/>
      <c r="DC250" s="293"/>
      <c r="DD250" s="293"/>
      <c r="DE250" s="293"/>
      <c r="DF250" s="293"/>
      <c r="DG250" s="293"/>
      <c r="DH250" s="293"/>
      <c r="DI250" s="293"/>
      <c r="DJ250" s="293"/>
      <c r="DK250" s="293"/>
      <c r="DL250" s="293"/>
      <c r="DM250" s="293"/>
      <c r="DN250" s="293"/>
      <c r="DO250" s="293"/>
      <c r="DP250" s="293"/>
      <c r="DQ250" s="293"/>
      <c r="DR250" s="293"/>
      <c r="DS250" s="293"/>
      <c r="DT250" s="293"/>
      <c r="DU250" s="293"/>
      <c r="DV250" s="293"/>
      <c r="DW250" s="293"/>
      <c r="DX250" s="293"/>
      <c r="DY250" s="293"/>
      <c r="DZ250" s="293"/>
      <c r="EA250" s="293"/>
      <c r="EB250" s="293"/>
      <c r="EC250" s="293"/>
      <c r="ED250" s="293"/>
      <c r="EE250" s="293"/>
      <c r="EF250" s="293"/>
      <c r="EG250" s="293"/>
      <c r="EH250" s="293"/>
      <c r="EI250" s="293"/>
      <c r="EJ250" s="293"/>
      <c r="EK250" s="293"/>
      <c r="EL250" s="293"/>
      <c r="EM250" s="293"/>
      <c r="EN250" s="293"/>
      <c r="EO250" s="293"/>
      <c r="EP250" s="293"/>
      <c r="EQ250" s="293"/>
      <c r="ER250" s="293"/>
      <c r="ES250" s="293"/>
      <c r="ET250" s="293"/>
      <c r="EU250" s="293"/>
      <c r="EV250" s="293"/>
      <c r="EW250" s="293"/>
      <c r="EX250" s="293"/>
    </row>
    <row r="251" spans="2:154" x14ac:dyDescent="0.2">
      <c r="B251" s="293"/>
      <c r="C251" s="293"/>
      <c r="D251" s="293"/>
      <c r="E251" s="293"/>
      <c r="F251" s="293"/>
      <c r="G251" s="293"/>
      <c r="H251" s="293"/>
      <c r="I251" s="293"/>
      <c r="J251" s="293"/>
      <c r="K251" s="293"/>
      <c r="L251" s="293"/>
      <c r="M251" s="293"/>
      <c r="N251" s="293"/>
      <c r="O251" s="293"/>
      <c r="P251" s="293"/>
      <c r="Q251" s="293"/>
      <c r="R251" s="293"/>
      <c r="S251" s="293"/>
      <c r="T251" s="293"/>
      <c r="U251" s="293"/>
      <c r="V251" s="293"/>
      <c r="W251" s="293"/>
      <c r="X251" s="293"/>
      <c r="Y251" s="293"/>
      <c r="Z251" s="293"/>
      <c r="AA251" s="293"/>
      <c r="AB251" s="293"/>
      <c r="AC251" s="293"/>
      <c r="AD251" s="293"/>
      <c r="AE251" s="293"/>
      <c r="AF251" s="293"/>
      <c r="AG251" s="293"/>
      <c r="AH251" s="293"/>
      <c r="AI251" s="293"/>
      <c r="AJ251" s="293"/>
      <c r="AK251" s="293"/>
      <c r="AL251" s="293"/>
      <c r="AM251" s="293"/>
      <c r="AN251" s="293"/>
      <c r="AO251" s="293"/>
      <c r="AP251" s="293"/>
      <c r="AQ251" s="293"/>
      <c r="AR251" s="293"/>
      <c r="AS251" s="293"/>
      <c r="AT251" s="293"/>
      <c r="AU251" s="293"/>
      <c r="AV251" s="293"/>
      <c r="AW251" s="293"/>
      <c r="AX251" s="293"/>
      <c r="AY251" s="293"/>
      <c r="AZ251" s="293"/>
      <c r="BA251" s="293"/>
      <c r="BB251" s="293"/>
      <c r="BC251" s="293"/>
      <c r="BD251" s="293"/>
      <c r="BE251" s="293"/>
      <c r="BF251" s="293"/>
      <c r="BG251" s="293"/>
      <c r="BH251" s="293"/>
      <c r="BI251" s="293"/>
      <c r="BJ251" s="293"/>
      <c r="BK251" s="293"/>
      <c r="BL251" s="293"/>
      <c r="BM251" s="293"/>
      <c r="BN251" s="293"/>
      <c r="BO251" s="293"/>
      <c r="BP251" s="293"/>
      <c r="BQ251" s="293"/>
      <c r="BR251" s="293"/>
      <c r="BS251" s="293"/>
      <c r="BT251" s="293"/>
      <c r="BU251" s="293"/>
      <c r="BV251" s="293"/>
      <c r="BW251" s="293"/>
      <c r="BX251" s="293"/>
      <c r="BY251" s="293"/>
      <c r="BZ251" s="293"/>
      <c r="CA251" s="293"/>
      <c r="CB251" s="293"/>
      <c r="CC251" s="293"/>
      <c r="CD251" s="293"/>
      <c r="CE251" s="293"/>
      <c r="CF251" s="293"/>
      <c r="CG251" s="293"/>
      <c r="CH251" s="293"/>
      <c r="CI251" s="293"/>
      <c r="CJ251" s="293"/>
      <c r="CK251" s="293"/>
      <c r="CL251" s="293"/>
      <c r="CM251" s="293"/>
      <c r="CN251" s="293"/>
      <c r="CO251" s="293"/>
      <c r="CP251" s="293"/>
      <c r="CQ251" s="293"/>
      <c r="CR251" s="293"/>
      <c r="CS251" s="293"/>
      <c r="CT251" s="293"/>
      <c r="CU251" s="293"/>
      <c r="CV251" s="293"/>
      <c r="CW251" s="293"/>
      <c r="CX251" s="293"/>
      <c r="CY251" s="293"/>
      <c r="CZ251" s="293"/>
      <c r="DA251" s="293"/>
      <c r="DB251" s="293"/>
      <c r="DC251" s="293"/>
      <c r="DD251" s="293"/>
      <c r="DE251" s="293"/>
      <c r="DF251" s="293"/>
      <c r="DG251" s="293"/>
      <c r="DH251" s="293"/>
      <c r="DI251" s="293"/>
      <c r="DJ251" s="293"/>
      <c r="DK251" s="293"/>
      <c r="DL251" s="293"/>
      <c r="DM251" s="293"/>
      <c r="DN251" s="293"/>
      <c r="DO251" s="293"/>
      <c r="DP251" s="293"/>
      <c r="DQ251" s="293"/>
      <c r="DR251" s="293"/>
      <c r="DS251" s="293"/>
      <c r="DT251" s="293"/>
      <c r="DU251" s="293"/>
      <c r="DV251" s="293"/>
      <c r="DW251" s="293"/>
      <c r="DX251" s="293"/>
      <c r="DY251" s="293"/>
      <c r="DZ251" s="293"/>
      <c r="EA251" s="293"/>
      <c r="EB251" s="293"/>
      <c r="EC251" s="293"/>
      <c r="ED251" s="293"/>
      <c r="EE251" s="293"/>
      <c r="EF251" s="293"/>
      <c r="EG251" s="293"/>
      <c r="EH251" s="293"/>
      <c r="EI251" s="293"/>
      <c r="EJ251" s="293"/>
      <c r="EK251" s="293"/>
      <c r="EL251" s="293"/>
      <c r="EM251" s="293"/>
      <c r="EN251" s="293"/>
      <c r="EO251" s="293"/>
      <c r="EP251" s="293"/>
      <c r="EQ251" s="293"/>
      <c r="ER251" s="293"/>
      <c r="ES251" s="293"/>
      <c r="ET251" s="293"/>
      <c r="EU251" s="293"/>
      <c r="EV251" s="293"/>
      <c r="EW251" s="293"/>
      <c r="EX251" s="293"/>
    </row>
    <row r="252" spans="2:154" x14ac:dyDescent="0.2">
      <c r="B252" s="293"/>
      <c r="C252" s="293"/>
      <c r="D252" s="293"/>
      <c r="E252" s="293"/>
      <c r="F252" s="293"/>
      <c r="G252" s="293"/>
      <c r="H252" s="293"/>
      <c r="I252" s="293"/>
      <c r="J252" s="293"/>
      <c r="K252" s="293"/>
      <c r="L252" s="293"/>
      <c r="M252" s="293"/>
      <c r="N252" s="293"/>
      <c r="O252" s="293"/>
      <c r="P252" s="293"/>
      <c r="Q252" s="293"/>
      <c r="R252" s="293"/>
      <c r="S252" s="293"/>
      <c r="T252" s="293"/>
      <c r="U252" s="293"/>
      <c r="V252" s="293"/>
      <c r="W252" s="293"/>
      <c r="X252" s="293"/>
      <c r="Y252" s="293"/>
      <c r="Z252" s="293"/>
      <c r="AA252" s="293"/>
      <c r="AB252" s="293"/>
      <c r="AC252" s="293"/>
      <c r="AD252" s="293"/>
      <c r="AE252" s="293"/>
      <c r="AF252" s="293"/>
      <c r="AG252" s="293"/>
      <c r="AH252" s="293"/>
      <c r="AI252" s="293"/>
      <c r="AJ252" s="293"/>
      <c r="AK252" s="293"/>
      <c r="AL252" s="293"/>
      <c r="AM252" s="293"/>
      <c r="AN252" s="293"/>
      <c r="AO252" s="293"/>
      <c r="AP252" s="293"/>
      <c r="AQ252" s="293"/>
      <c r="AR252" s="293"/>
      <c r="AS252" s="293"/>
      <c r="AT252" s="293"/>
      <c r="AU252" s="293"/>
      <c r="AV252" s="293"/>
      <c r="AW252" s="293"/>
      <c r="AX252" s="293"/>
      <c r="AY252" s="293"/>
      <c r="AZ252" s="293"/>
      <c r="BA252" s="293"/>
      <c r="BB252" s="293"/>
      <c r="BC252" s="293"/>
      <c r="BD252" s="293"/>
      <c r="BE252" s="293"/>
      <c r="BF252" s="293"/>
      <c r="BG252" s="293"/>
      <c r="BH252" s="293"/>
      <c r="BI252" s="293"/>
      <c r="BJ252" s="293"/>
      <c r="BK252" s="293"/>
      <c r="BL252" s="293"/>
      <c r="BM252" s="293"/>
      <c r="BN252" s="293"/>
      <c r="BO252" s="293"/>
      <c r="BP252" s="293"/>
      <c r="BQ252" s="293"/>
      <c r="BR252" s="293"/>
      <c r="BS252" s="293"/>
      <c r="BT252" s="293"/>
      <c r="BU252" s="293"/>
      <c r="BV252" s="293"/>
      <c r="BW252" s="293"/>
      <c r="BX252" s="293"/>
      <c r="BY252" s="293"/>
      <c r="BZ252" s="293"/>
      <c r="CA252" s="293"/>
      <c r="CB252" s="293"/>
      <c r="CC252" s="293"/>
      <c r="CD252" s="293"/>
      <c r="CE252" s="293"/>
      <c r="CF252" s="293"/>
      <c r="CG252" s="293"/>
      <c r="CH252" s="293"/>
      <c r="CI252" s="293"/>
      <c r="CJ252" s="293"/>
      <c r="CK252" s="293"/>
      <c r="CL252" s="293"/>
      <c r="CM252" s="293"/>
      <c r="CN252" s="293"/>
      <c r="CO252" s="293"/>
      <c r="CP252" s="293"/>
      <c r="CQ252" s="293"/>
      <c r="CR252" s="293"/>
      <c r="CS252" s="293"/>
      <c r="CT252" s="293"/>
      <c r="CU252" s="293"/>
      <c r="CV252" s="293"/>
      <c r="CW252" s="293"/>
      <c r="CX252" s="293"/>
      <c r="CY252" s="293"/>
      <c r="CZ252" s="293"/>
      <c r="DA252" s="293"/>
      <c r="DB252" s="293"/>
      <c r="DC252" s="293"/>
      <c r="DD252" s="293"/>
      <c r="DE252" s="293"/>
      <c r="DF252" s="293"/>
      <c r="DG252" s="293"/>
      <c r="DH252" s="293"/>
      <c r="DI252" s="293"/>
      <c r="DJ252" s="293"/>
      <c r="DK252" s="293"/>
      <c r="DL252" s="293"/>
      <c r="DM252" s="293"/>
      <c r="DN252" s="293"/>
      <c r="DO252" s="293"/>
      <c r="DP252" s="293"/>
      <c r="DQ252" s="293"/>
      <c r="DR252" s="293"/>
      <c r="DS252" s="293"/>
      <c r="DT252" s="293"/>
      <c r="DU252" s="293"/>
      <c r="DV252" s="293"/>
      <c r="DW252" s="293"/>
      <c r="DX252" s="293"/>
      <c r="DY252" s="293"/>
      <c r="DZ252" s="293"/>
      <c r="EA252" s="293"/>
      <c r="EB252" s="293"/>
      <c r="EC252" s="293"/>
      <c r="ED252" s="293"/>
      <c r="EE252" s="293"/>
      <c r="EF252" s="293"/>
      <c r="EG252" s="293"/>
      <c r="EH252" s="293"/>
      <c r="EI252" s="293"/>
      <c r="EJ252" s="293"/>
      <c r="EK252" s="293"/>
      <c r="EL252" s="293"/>
      <c r="EM252" s="293"/>
      <c r="EN252" s="293"/>
      <c r="EO252" s="293"/>
      <c r="EP252" s="293"/>
      <c r="EQ252" s="293"/>
      <c r="ER252" s="293"/>
      <c r="ES252" s="293"/>
      <c r="ET252" s="293"/>
      <c r="EU252" s="293"/>
      <c r="EV252" s="293"/>
      <c r="EW252" s="293"/>
      <c r="EX252" s="293"/>
    </row>
    <row r="253" spans="2:154" x14ac:dyDescent="0.2">
      <c r="B253" s="293"/>
      <c r="C253" s="293"/>
      <c r="D253" s="293"/>
      <c r="E253" s="293"/>
      <c r="F253" s="293"/>
      <c r="G253" s="293"/>
      <c r="H253" s="293"/>
      <c r="I253" s="293"/>
      <c r="J253" s="293"/>
      <c r="K253" s="293"/>
      <c r="L253" s="293"/>
      <c r="M253" s="293"/>
      <c r="N253" s="293"/>
      <c r="O253" s="293"/>
      <c r="P253" s="293"/>
      <c r="Q253" s="293"/>
      <c r="R253" s="293"/>
      <c r="S253" s="293"/>
      <c r="T253" s="293"/>
      <c r="U253" s="293"/>
      <c r="V253" s="293"/>
      <c r="W253" s="293"/>
      <c r="X253" s="293"/>
      <c r="Y253" s="293"/>
      <c r="Z253" s="293"/>
      <c r="AA253" s="293"/>
      <c r="AB253" s="293"/>
      <c r="AC253" s="293"/>
      <c r="AD253" s="293"/>
      <c r="AE253" s="293"/>
      <c r="AF253" s="293"/>
      <c r="AG253" s="293"/>
      <c r="AH253" s="293"/>
      <c r="AI253" s="293"/>
      <c r="AJ253" s="293"/>
      <c r="AK253" s="293"/>
      <c r="AL253" s="293"/>
      <c r="AM253" s="293"/>
      <c r="AN253" s="293"/>
      <c r="AO253" s="293"/>
      <c r="AP253" s="293"/>
      <c r="AQ253" s="293"/>
      <c r="AR253" s="293"/>
      <c r="AS253" s="293"/>
      <c r="AT253" s="293"/>
      <c r="AU253" s="293"/>
      <c r="AV253" s="293"/>
      <c r="AW253" s="293"/>
      <c r="AX253" s="293"/>
      <c r="AY253" s="293"/>
      <c r="AZ253" s="293"/>
      <c r="BA253" s="293"/>
      <c r="BB253" s="293"/>
      <c r="BC253" s="293"/>
      <c r="BD253" s="293"/>
      <c r="BE253" s="293"/>
      <c r="BF253" s="293"/>
      <c r="BG253" s="293"/>
      <c r="BH253" s="293"/>
      <c r="BI253" s="293"/>
      <c r="BJ253" s="293"/>
      <c r="BK253" s="293"/>
      <c r="BL253" s="293"/>
      <c r="BM253" s="293"/>
      <c r="BN253" s="293"/>
      <c r="BO253" s="293"/>
      <c r="BP253" s="293"/>
      <c r="BQ253" s="293"/>
      <c r="BR253" s="293"/>
      <c r="BS253" s="293"/>
      <c r="BT253" s="293"/>
      <c r="BU253" s="293"/>
      <c r="BV253" s="293"/>
      <c r="BW253" s="293"/>
      <c r="BX253" s="293"/>
      <c r="BY253" s="293"/>
      <c r="BZ253" s="293"/>
      <c r="CA253" s="293"/>
      <c r="CB253" s="293"/>
      <c r="CC253" s="293"/>
      <c r="CD253" s="293"/>
      <c r="CE253" s="293"/>
      <c r="CF253" s="293"/>
      <c r="CG253" s="293"/>
      <c r="CH253" s="293"/>
      <c r="CI253" s="293"/>
      <c r="CJ253" s="293"/>
      <c r="CK253" s="293"/>
      <c r="CL253" s="293"/>
      <c r="CM253" s="293"/>
      <c r="CN253" s="293"/>
      <c r="CO253" s="293"/>
      <c r="CP253" s="293"/>
      <c r="CQ253" s="293"/>
      <c r="CR253" s="293"/>
      <c r="CS253" s="293"/>
      <c r="CT253" s="293"/>
      <c r="CU253" s="293"/>
      <c r="CV253" s="293"/>
      <c r="CW253" s="293"/>
      <c r="CX253" s="293"/>
      <c r="CY253" s="293"/>
      <c r="CZ253" s="293"/>
      <c r="DA253" s="293"/>
      <c r="DB253" s="293"/>
      <c r="DC253" s="293"/>
      <c r="DD253" s="293"/>
      <c r="DE253" s="293"/>
      <c r="DF253" s="293"/>
      <c r="DG253" s="293"/>
      <c r="DH253" s="293"/>
      <c r="DI253" s="293"/>
      <c r="DJ253" s="293"/>
      <c r="DK253" s="293"/>
      <c r="DL253" s="293"/>
      <c r="DM253" s="293"/>
      <c r="DN253" s="293"/>
      <c r="DO253" s="293"/>
      <c r="DP253" s="293"/>
      <c r="DQ253" s="293"/>
      <c r="DR253" s="293"/>
      <c r="DS253" s="293"/>
      <c r="DT253" s="293"/>
      <c r="DU253" s="293"/>
      <c r="DV253" s="293"/>
      <c r="DW253" s="293"/>
      <c r="DX253" s="293"/>
      <c r="DY253" s="293"/>
      <c r="DZ253" s="293"/>
      <c r="EA253" s="293"/>
      <c r="EB253" s="293"/>
      <c r="EC253" s="293"/>
      <c r="ED253" s="293"/>
      <c r="EE253" s="293"/>
      <c r="EF253" s="293"/>
      <c r="EG253" s="293"/>
      <c r="EH253" s="293"/>
      <c r="EI253" s="293"/>
      <c r="EJ253" s="293"/>
      <c r="EK253" s="293"/>
      <c r="EL253" s="293"/>
      <c r="EM253" s="293"/>
      <c r="EN253" s="293"/>
      <c r="EO253" s="293"/>
      <c r="EP253" s="293"/>
      <c r="EQ253" s="293"/>
      <c r="ER253" s="293"/>
      <c r="ES253" s="293"/>
      <c r="ET253" s="293"/>
      <c r="EU253" s="293"/>
      <c r="EV253" s="293"/>
      <c r="EW253" s="293"/>
      <c r="EX253" s="293"/>
    </row>
    <row r="254" spans="2:154" x14ac:dyDescent="0.2">
      <c r="B254" s="293"/>
      <c r="C254" s="293"/>
      <c r="D254" s="293"/>
      <c r="E254" s="293"/>
      <c r="F254" s="293"/>
      <c r="G254" s="293"/>
      <c r="H254" s="293"/>
      <c r="I254" s="293"/>
      <c r="J254" s="293"/>
      <c r="K254" s="293"/>
      <c r="L254" s="293"/>
      <c r="M254" s="293"/>
      <c r="N254" s="293"/>
      <c r="O254" s="293"/>
      <c r="P254" s="293"/>
      <c r="Q254" s="293"/>
      <c r="R254" s="293"/>
      <c r="S254" s="293"/>
      <c r="T254" s="293"/>
      <c r="U254" s="293"/>
      <c r="V254" s="293"/>
      <c r="W254" s="293"/>
      <c r="X254" s="293"/>
      <c r="Y254" s="293"/>
      <c r="Z254" s="293"/>
      <c r="AA254" s="293"/>
      <c r="AB254" s="293"/>
      <c r="AC254" s="293"/>
      <c r="AD254" s="293"/>
      <c r="AE254" s="293"/>
      <c r="AF254" s="293"/>
      <c r="AG254" s="293"/>
      <c r="AH254" s="293"/>
      <c r="AI254" s="293"/>
      <c r="AJ254" s="293"/>
      <c r="AK254" s="293"/>
      <c r="AL254" s="293"/>
      <c r="AM254" s="293"/>
      <c r="AN254" s="293"/>
      <c r="AO254" s="293"/>
      <c r="AP254" s="293"/>
      <c r="AQ254" s="293"/>
      <c r="AR254" s="293"/>
      <c r="AS254" s="293"/>
      <c r="AT254" s="293"/>
      <c r="AU254" s="293"/>
      <c r="AV254" s="293"/>
      <c r="AW254" s="293"/>
      <c r="AX254" s="293"/>
      <c r="AY254" s="293"/>
      <c r="AZ254" s="293"/>
      <c r="BA254" s="293"/>
      <c r="BB254" s="293"/>
      <c r="BC254" s="293"/>
      <c r="BD254" s="293"/>
      <c r="BE254" s="293"/>
      <c r="BF254" s="293"/>
      <c r="BG254" s="293"/>
      <c r="BH254" s="293"/>
      <c r="BI254" s="293"/>
      <c r="BJ254" s="293"/>
      <c r="BK254" s="293"/>
      <c r="BL254" s="293"/>
      <c r="BM254" s="293"/>
      <c r="BN254" s="293"/>
      <c r="BO254" s="293"/>
      <c r="BP254" s="293"/>
      <c r="BQ254" s="293"/>
      <c r="BR254" s="293"/>
      <c r="BS254" s="293"/>
      <c r="BT254" s="293"/>
      <c r="BU254" s="293"/>
      <c r="BV254" s="293"/>
      <c r="BW254" s="293"/>
      <c r="BX254" s="293"/>
      <c r="BY254" s="293"/>
      <c r="BZ254" s="293"/>
      <c r="CA254" s="293"/>
      <c r="CB254" s="293"/>
      <c r="CC254" s="293"/>
      <c r="CD254" s="293"/>
      <c r="CE254" s="293"/>
      <c r="CF254" s="293"/>
      <c r="CG254" s="293"/>
      <c r="CH254" s="293"/>
      <c r="CI254" s="293"/>
      <c r="CJ254" s="293"/>
      <c r="CK254" s="293"/>
      <c r="CL254" s="293"/>
      <c r="CM254" s="293"/>
      <c r="CN254" s="293"/>
      <c r="CO254" s="293"/>
      <c r="CP254" s="293"/>
      <c r="CQ254" s="293"/>
      <c r="CR254" s="293"/>
      <c r="CS254" s="293"/>
      <c r="CT254" s="293"/>
      <c r="CU254" s="293"/>
      <c r="CV254" s="293"/>
      <c r="CW254" s="293"/>
      <c r="CX254" s="293"/>
      <c r="CY254" s="293"/>
      <c r="CZ254" s="293"/>
      <c r="DA254" s="293"/>
      <c r="DB254" s="293"/>
      <c r="DC254" s="293"/>
      <c r="DD254" s="293"/>
      <c r="DE254" s="293"/>
      <c r="DF254" s="293"/>
      <c r="DG254" s="293"/>
      <c r="DH254" s="293"/>
      <c r="DI254" s="293"/>
      <c r="DJ254" s="293"/>
      <c r="DK254" s="293"/>
      <c r="DL254" s="293"/>
      <c r="DM254" s="293"/>
      <c r="DN254" s="293"/>
      <c r="DO254" s="293"/>
      <c r="DP254" s="293"/>
      <c r="DQ254" s="293"/>
      <c r="DR254" s="293"/>
      <c r="DS254" s="293"/>
      <c r="DT254" s="293"/>
      <c r="DU254" s="293"/>
      <c r="DV254" s="293"/>
      <c r="DW254" s="293"/>
      <c r="DX254" s="293"/>
      <c r="DY254" s="293"/>
      <c r="DZ254" s="293"/>
      <c r="EA254" s="293"/>
      <c r="EB254" s="293"/>
      <c r="EC254" s="293"/>
      <c r="ED254" s="293"/>
      <c r="EE254" s="293"/>
      <c r="EF254" s="293"/>
      <c r="EG254" s="293"/>
      <c r="EH254" s="293"/>
      <c r="EI254" s="293"/>
      <c r="EJ254" s="293"/>
      <c r="EK254" s="293"/>
      <c r="EL254" s="293"/>
      <c r="EM254" s="293"/>
      <c r="EN254" s="293"/>
      <c r="EO254" s="293"/>
      <c r="EP254" s="293"/>
      <c r="EQ254" s="293"/>
      <c r="ER254" s="293"/>
      <c r="ES254" s="293"/>
      <c r="ET254" s="293"/>
      <c r="EU254" s="293"/>
      <c r="EV254" s="293"/>
      <c r="EW254" s="293"/>
      <c r="EX254" s="293"/>
    </row>
    <row r="255" spans="2:154" x14ac:dyDescent="0.2">
      <c r="B255" s="293"/>
      <c r="C255" s="293"/>
      <c r="D255" s="293"/>
      <c r="E255" s="293"/>
      <c r="F255" s="293"/>
      <c r="G255" s="293"/>
      <c r="H255" s="293"/>
      <c r="I255" s="293"/>
      <c r="J255" s="293"/>
      <c r="K255" s="293"/>
      <c r="L255" s="293"/>
      <c r="M255" s="293"/>
      <c r="N255" s="293"/>
      <c r="O255" s="293"/>
      <c r="P255" s="293"/>
      <c r="Q255" s="293"/>
      <c r="R255" s="293"/>
      <c r="S255" s="293"/>
      <c r="T255" s="293"/>
      <c r="U255" s="293"/>
      <c r="V255" s="293"/>
      <c r="W255" s="293"/>
      <c r="X255" s="293"/>
      <c r="Y255" s="293"/>
      <c r="Z255" s="293"/>
      <c r="AA255" s="293"/>
      <c r="AB255" s="293"/>
      <c r="AC255" s="293"/>
      <c r="AD255" s="293"/>
      <c r="AE255" s="293"/>
      <c r="AF255" s="293"/>
      <c r="AG255" s="293"/>
      <c r="AH255" s="293"/>
      <c r="AI255" s="293"/>
      <c r="AJ255" s="293"/>
      <c r="AK255" s="293"/>
      <c r="AL255" s="293"/>
      <c r="AM255" s="293"/>
      <c r="AN255" s="293"/>
      <c r="AO255" s="293"/>
      <c r="AP255" s="293"/>
      <c r="AQ255" s="293"/>
      <c r="AR255" s="293"/>
      <c r="AS255" s="293"/>
      <c r="AT255" s="293"/>
      <c r="AU255" s="293"/>
      <c r="AV255" s="293"/>
      <c r="AW255" s="293"/>
      <c r="AX255" s="293"/>
      <c r="AY255" s="293"/>
      <c r="AZ255" s="293"/>
      <c r="BA255" s="293"/>
      <c r="BB255" s="293"/>
      <c r="BC255" s="293"/>
      <c r="BD255" s="293"/>
      <c r="BE255" s="293"/>
      <c r="BF255" s="293"/>
      <c r="BG255" s="293"/>
      <c r="BH255" s="293"/>
      <c r="BI255" s="293"/>
      <c r="BJ255" s="293"/>
      <c r="BK255" s="293"/>
      <c r="BL255" s="293"/>
      <c r="BM255" s="293"/>
      <c r="BN255" s="293"/>
      <c r="BO255" s="293"/>
      <c r="BP255" s="293"/>
      <c r="BQ255" s="293"/>
      <c r="BR255" s="293"/>
      <c r="BS255" s="293"/>
      <c r="BT255" s="293"/>
      <c r="BU255" s="293"/>
      <c r="BV255" s="293"/>
      <c r="BW255" s="293"/>
      <c r="BX255" s="293"/>
      <c r="BY255" s="293"/>
      <c r="BZ255" s="293"/>
      <c r="CA255" s="293"/>
      <c r="CB255" s="293"/>
      <c r="CC255" s="293"/>
      <c r="CD255" s="293"/>
      <c r="CE255" s="293"/>
      <c r="CF255" s="293"/>
      <c r="CG255" s="293"/>
      <c r="CH255" s="293"/>
      <c r="CI255" s="293"/>
      <c r="CJ255" s="293"/>
      <c r="CK255" s="293"/>
      <c r="CL255" s="293"/>
      <c r="CM255" s="293"/>
      <c r="CN255" s="293"/>
      <c r="CO255" s="293"/>
      <c r="CP255" s="293"/>
      <c r="CQ255" s="293"/>
      <c r="CR255" s="293"/>
      <c r="CS255" s="293"/>
      <c r="CT255" s="293"/>
      <c r="CU255" s="293"/>
      <c r="CV255" s="293"/>
      <c r="CW255" s="293"/>
      <c r="CX255" s="293"/>
      <c r="CY255" s="293"/>
      <c r="CZ255" s="293"/>
      <c r="DA255" s="293"/>
      <c r="DB255" s="293"/>
      <c r="DC255" s="293"/>
      <c r="DD255" s="293"/>
      <c r="DE255" s="293"/>
      <c r="DF255" s="293"/>
      <c r="DG255" s="293"/>
      <c r="DH255" s="293"/>
      <c r="DI255" s="293"/>
      <c r="DJ255" s="293"/>
      <c r="DK255" s="293"/>
      <c r="DL255" s="293"/>
      <c r="DM255" s="293"/>
      <c r="DN255" s="293"/>
      <c r="DO255" s="293"/>
      <c r="DP255" s="293"/>
      <c r="DQ255" s="293"/>
      <c r="DR255" s="293"/>
      <c r="DS255" s="293"/>
      <c r="DT255" s="293"/>
      <c r="DU255" s="293"/>
      <c r="DV255" s="293"/>
      <c r="DW255" s="293"/>
      <c r="DX255" s="293"/>
      <c r="DY255" s="293"/>
      <c r="DZ255" s="293"/>
      <c r="EA255" s="293"/>
      <c r="EB255" s="293"/>
      <c r="EC255" s="293"/>
      <c r="ED255" s="293"/>
      <c r="EE255" s="293"/>
      <c r="EF255" s="293"/>
      <c r="EG255" s="293"/>
      <c r="EH255" s="293"/>
      <c r="EI255" s="293"/>
      <c r="EJ255" s="293"/>
      <c r="EK255" s="293"/>
      <c r="EL255" s="293"/>
      <c r="EM255" s="293"/>
      <c r="EN255" s="293"/>
      <c r="EO255" s="293"/>
      <c r="EP255" s="293"/>
      <c r="EQ255" s="293"/>
      <c r="ER255" s="293"/>
      <c r="ES255" s="293"/>
      <c r="ET255" s="293"/>
      <c r="EU255" s="293"/>
      <c r="EV255" s="293"/>
      <c r="EW255" s="293"/>
      <c r="EX255" s="293"/>
    </row>
    <row r="256" spans="2:154" x14ac:dyDescent="0.2">
      <c r="B256" s="293"/>
      <c r="C256" s="293"/>
      <c r="D256" s="293"/>
      <c r="E256" s="293"/>
      <c r="F256" s="293"/>
      <c r="G256" s="293"/>
      <c r="H256" s="293"/>
      <c r="I256" s="293"/>
      <c r="J256" s="293"/>
      <c r="K256" s="293"/>
      <c r="L256" s="293"/>
      <c r="M256" s="293"/>
      <c r="N256" s="293"/>
      <c r="O256" s="293"/>
      <c r="P256" s="293"/>
      <c r="Q256" s="293"/>
      <c r="R256" s="293"/>
      <c r="S256" s="293"/>
      <c r="T256" s="293"/>
      <c r="U256" s="293"/>
      <c r="V256" s="293"/>
      <c r="W256" s="293"/>
      <c r="X256" s="293"/>
      <c r="Y256" s="293"/>
      <c r="Z256" s="293"/>
      <c r="AA256" s="293"/>
      <c r="AB256" s="293"/>
      <c r="AC256" s="293"/>
      <c r="AD256" s="293"/>
      <c r="AE256" s="293"/>
      <c r="AF256" s="293"/>
      <c r="AG256" s="293"/>
      <c r="AH256" s="293"/>
      <c r="AI256" s="293"/>
      <c r="AJ256" s="293"/>
      <c r="AK256" s="293"/>
      <c r="AL256" s="293"/>
      <c r="AM256" s="293"/>
      <c r="AN256" s="293"/>
      <c r="AO256" s="293"/>
      <c r="AP256" s="293"/>
      <c r="AQ256" s="293"/>
      <c r="AR256" s="293"/>
      <c r="AS256" s="293"/>
      <c r="AT256" s="293"/>
      <c r="AU256" s="293"/>
      <c r="AV256" s="293"/>
      <c r="AW256" s="293"/>
      <c r="AX256" s="293"/>
      <c r="AY256" s="293"/>
      <c r="AZ256" s="293"/>
      <c r="BA256" s="293"/>
      <c r="BB256" s="293"/>
      <c r="BC256" s="293"/>
      <c r="BD256" s="293"/>
      <c r="BE256" s="293"/>
      <c r="BF256" s="293"/>
      <c r="BG256" s="293"/>
      <c r="BH256" s="293"/>
      <c r="BI256" s="293"/>
      <c r="BJ256" s="293"/>
      <c r="BK256" s="293"/>
      <c r="BL256" s="293"/>
      <c r="BM256" s="293"/>
      <c r="BN256" s="293"/>
      <c r="BO256" s="293"/>
      <c r="BP256" s="293"/>
      <c r="BQ256" s="293"/>
      <c r="BR256" s="293"/>
      <c r="BS256" s="293"/>
      <c r="BT256" s="293"/>
      <c r="BU256" s="293"/>
      <c r="BV256" s="293"/>
      <c r="BW256" s="293"/>
      <c r="BX256" s="293"/>
      <c r="BY256" s="293"/>
      <c r="BZ256" s="293"/>
      <c r="CA256" s="293"/>
      <c r="CB256" s="293"/>
      <c r="CC256" s="293"/>
      <c r="CD256" s="293"/>
      <c r="CE256" s="293"/>
      <c r="CF256" s="293"/>
      <c r="CG256" s="293"/>
      <c r="CH256" s="293"/>
      <c r="CI256" s="293"/>
      <c r="CJ256" s="293"/>
      <c r="CK256" s="293"/>
      <c r="CL256" s="293"/>
      <c r="CM256" s="293"/>
      <c r="CN256" s="293"/>
      <c r="CO256" s="293"/>
      <c r="CP256" s="293"/>
      <c r="CQ256" s="293"/>
      <c r="CR256" s="293"/>
      <c r="CS256" s="293"/>
      <c r="CT256" s="293"/>
      <c r="CU256" s="293"/>
      <c r="CV256" s="293"/>
      <c r="CW256" s="293"/>
      <c r="CX256" s="293"/>
      <c r="CY256" s="293"/>
      <c r="CZ256" s="293"/>
      <c r="DA256" s="293"/>
      <c r="DB256" s="293"/>
      <c r="DC256" s="293"/>
      <c r="DD256" s="293"/>
      <c r="DE256" s="293"/>
      <c r="DF256" s="293"/>
      <c r="DG256" s="293"/>
      <c r="DH256" s="293"/>
      <c r="DI256" s="293"/>
      <c r="DJ256" s="293"/>
      <c r="DK256" s="293"/>
      <c r="DL256" s="293"/>
      <c r="DM256" s="293"/>
      <c r="DN256" s="293"/>
      <c r="DO256" s="293"/>
      <c r="DP256" s="293"/>
      <c r="DQ256" s="293"/>
      <c r="DR256" s="293"/>
      <c r="DS256" s="293"/>
      <c r="DT256" s="293"/>
      <c r="DU256" s="293"/>
      <c r="DV256" s="293"/>
      <c r="DW256" s="293"/>
      <c r="DX256" s="293"/>
      <c r="DY256" s="293"/>
      <c r="DZ256" s="293"/>
      <c r="EA256" s="293"/>
      <c r="EB256" s="293"/>
      <c r="EC256" s="293"/>
      <c r="ED256" s="293"/>
      <c r="EE256" s="293"/>
      <c r="EF256" s="293"/>
      <c r="EG256" s="293"/>
      <c r="EH256" s="293"/>
      <c r="EI256" s="293"/>
      <c r="EJ256" s="293"/>
      <c r="EK256" s="293"/>
      <c r="EL256" s="293"/>
      <c r="EM256" s="293"/>
      <c r="EN256" s="293"/>
      <c r="EO256" s="293"/>
      <c r="EP256" s="293"/>
      <c r="EQ256" s="293"/>
      <c r="ER256" s="293"/>
      <c r="ES256" s="293"/>
      <c r="ET256" s="293"/>
      <c r="EU256" s="293"/>
      <c r="EV256" s="293"/>
      <c r="EW256" s="293"/>
      <c r="EX256" s="293"/>
    </row>
    <row r="257" spans="2:154" x14ac:dyDescent="0.2">
      <c r="B257" s="293"/>
      <c r="C257" s="293"/>
      <c r="D257" s="293"/>
      <c r="E257" s="293"/>
      <c r="F257" s="293"/>
      <c r="G257" s="293"/>
      <c r="H257" s="293"/>
      <c r="I257" s="293"/>
      <c r="J257" s="293"/>
      <c r="K257" s="293"/>
      <c r="L257" s="293"/>
      <c r="M257" s="293"/>
      <c r="N257" s="293"/>
      <c r="O257" s="293"/>
      <c r="P257" s="293"/>
      <c r="Q257" s="293"/>
      <c r="R257" s="293"/>
      <c r="S257" s="293"/>
      <c r="T257" s="293"/>
      <c r="U257" s="293"/>
      <c r="V257" s="293"/>
      <c r="W257" s="293"/>
      <c r="X257" s="293"/>
      <c r="Y257" s="293"/>
      <c r="Z257" s="293"/>
      <c r="AA257" s="293"/>
      <c r="AB257" s="293"/>
      <c r="AC257" s="293"/>
      <c r="AD257" s="293"/>
      <c r="AE257" s="293"/>
      <c r="AF257" s="293"/>
      <c r="AG257" s="293"/>
      <c r="AH257" s="293"/>
      <c r="AI257" s="293"/>
      <c r="AJ257" s="293"/>
      <c r="AK257" s="293"/>
      <c r="AL257" s="293"/>
      <c r="AM257" s="293"/>
      <c r="AN257" s="293"/>
      <c r="AO257" s="293"/>
      <c r="AP257" s="293"/>
      <c r="AQ257" s="293"/>
      <c r="AR257" s="293"/>
      <c r="AS257" s="293"/>
      <c r="AT257" s="293"/>
      <c r="AU257" s="293"/>
      <c r="AV257" s="293"/>
      <c r="AW257" s="293"/>
      <c r="AX257" s="293"/>
      <c r="AY257" s="293"/>
      <c r="AZ257" s="293"/>
      <c r="BA257" s="293"/>
      <c r="BB257" s="293"/>
      <c r="BC257" s="293"/>
      <c r="BD257" s="293"/>
      <c r="BE257" s="293"/>
      <c r="BF257" s="293"/>
      <c r="BG257" s="293"/>
      <c r="BH257" s="293"/>
      <c r="BI257" s="293"/>
      <c r="BJ257" s="293"/>
      <c r="BK257" s="293"/>
      <c r="BL257" s="293"/>
      <c r="BM257" s="293"/>
      <c r="BN257" s="293"/>
      <c r="BO257" s="293"/>
      <c r="BP257" s="293"/>
      <c r="BQ257" s="293"/>
      <c r="BR257" s="293"/>
      <c r="BS257" s="293"/>
      <c r="BT257" s="293"/>
      <c r="BU257" s="293"/>
      <c r="BV257" s="293"/>
      <c r="BW257" s="293"/>
      <c r="BX257" s="293"/>
      <c r="BY257" s="293"/>
      <c r="BZ257" s="293"/>
      <c r="CA257" s="293"/>
      <c r="CB257" s="293"/>
      <c r="CC257" s="293"/>
      <c r="CD257" s="293"/>
      <c r="CE257" s="293"/>
      <c r="CF257" s="293"/>
      <c r="CG257" s="293"/>
      <c r="CH257" s="293"/>
      <c r="CI257" s="293"/>
      <c r="CJ257" s="293"/>
      <c r="CK257" s="293"/>
      <c r="CL257" s="293"/>
      <c r="CM257" s="293"/>
      <c r="CN257" s="293"/>
      <c r="CO257" s="293"/>
      <c r="CP257" s="293"/>
      <c r="CQ257" s="293"/>
      <c r="CR257" s="293"/>
      <c r="CS257" s="293"/>
      <c r="CT257" s="293"/>
      <c r="CU257" s="293"/>
      <c r="CV257" s="293"/>
      <c r="CW257" s="293"/>
      <c r="CX257" s="293"/>
      <c r="CY257" s="293"/>
      <c r="CZ257" s="293"/>
      <c r="DA257" s="293"/>
      <c r="DB257" s="293"/>
      <c r="DC257" s="293"/>
      <c r="DD257" s="293"/>
      <c r="DE257" s="293"/>
      <c r="DF257" s="293"/>
      <c r="DG257" s="293"/>
      <c r="DH257" s="293"/>
      <c r="DI257" s="293"/>
      <c r="DJ257" s="293"/>
      <c r="DK257" s="293"/>
      <c r="DL257" s="293"/>
      <c r="DM257" s="293"/>
      <c r="DN257" s="293"/>
      <c r="DO257" s="293"/>
      <c r="DP257" s="293"/>
      <c r="DQ257" s="293"/>
      <c r="DR257" s="293"/>
      <c r="DS257" s="293"/>
      <c r="DT257" s="293"/>
      <c r="DU257" s="293"/>
      <c r="DV257" s="293"/>
      <c r="DW257" s="293"/>
      <c r="DX257" s="293"/>
      <c r="DY257" s="293"/>
      <c r="DZ257" s="293"/>
      <c r="EA257" s="293"/>
      <c r="EB257" s="293"/>
      <c r="EC257" s="293"/>
      <c r="ED257" s="293"/>
      <c r="EE257" s="293"/>
      <c r="EF257" s="293"/>
      <c r="EG257" s="293"/>
      <c r="EH257" s="293"/>
      <c r="EI257" s="293"/>
      <c r="EJ257" s="293"/>
      <c r="EK257" s="293"/>
      <c r="EL257" s="293"/>
      <c r="EM257" s="293"/>
      <c r="EN257" s="293"/>
      <c r="EO257" s="293"/>
      <c r="EP257" s="293"/>
      <c r="EQ257" s="293"/>
      <c r="ER257" s="293"/>
      <c r="ES257" s="293"/>
      <c r="ET257" s="293"/>
      <c r="EU257" s="293"/>
      <c r="EV257" s="293"/>
      <c r="EW257" s="293"/>
      <c r="EX257" s="293"/>
    </row>
    <row r="258" spans="2:154" x14ac:dyDescent="0.2">
      <c r="B258" s="293"/>
      <c r="C258" s="293"/>
      <c r="D258" s="293"/>
      <c r="E258" s="293"/>
      <c r="F258" s="293"/>
      <c r="G258" s="293"/>
      <c r="H258" s="293"/>
      <c r="I258" s="293"/>
      <c r="J258" s="293"/>
      <c r="K258" s="293"/>
      <c r="L258" s="293"/>
      <c r="M258" s="293"/>
      <c r="N258" s="293"/>
      <c r="O258" s="293"/>
      <c r="P258" s="293"/>
      <c r="Q258" s="293"/>
      <c r="R258" s="293"/>
      <c r="S258" s="293"/>
      <c r="T258" s="293"/>
      <c r="U258" s="293"/>
      <c r="V258" s="293"/>
      <c r="W258" s="293"/>
      <c r="X258" s="293"/>
      <c r="Y258" s="293"/>
      <c r="Z258" s="293"/>
      <c r="AA258" s="293"/>
      <c r="AB258" s="293"/>
      <c r="AC258" s="293"/>
      <c r="AD258" s="293"/>
      <c r="AE258" s="293"/>
      <c r="AF258" s="293"/>
      <c r="AG258" s="293"/>
      <c r="AH258" s="293"/>
      <c r="AI258" s="293"/>
      <c r="AJ258" s="293"/>
      <c r="AK258" s="293"/>
      <c r="AL258" s="293"/>
      <c r="AM258" s="293"/>
      <c r="AN258" s="293"/>
      <c r="AO258" s="293"/>
      <c r="AP258" s="293"/>
      <c r="AQ258" s="293"/>
      <c r="AR258" s="293"/>
      <c r="AS258" s="293"/>
      <c r="AT258" s="293"/>
      <c r="AU258" s="293"/>
      <c r="AV258" s="293"/>
      <c r="AW258" s="293"/>
      <c r="AX258" s="293"/>
      <c r="AY258" s="293"/>
      <c r="AZ258" s="293"/>
      <c r="BA258" s="293"/>
      <c r="BB258" s="293"/>
      <c r="BC258" s="293"/>
      <c r="BD258" s="293"/>
      <c r="BE258" s="293"/>
      <c r="BF258" s="293"/>
      <c r="BG258" s="293"/>
      <c r="BH258" s="293"/>
      <c r="BI258" s="293"/>
      <c r="BJ258" s="293"/>
      <c r="BK258" s="293"/>
      <c r="BL258" s="293"/>
      <c r="BM258" s="293"/>
      <c r="BN258" s="293"/>
      <c r="BO258" s="293"/>
      <c r="BP258" s="293"/>
      <c r="BQ258" s="293"/>
      <c r="BR258" s="293"/>
      <c r="BS258" s="293"/>
      <c r="BT258" s="293"/>
      <c r="BU258" s="293"/>
      <c r="BV258" s="293"/>
      <c r="BW258" s="293"/>
      <c r="BX258" s="293"/>
      <c r="BY258" s="293"/>
      <c r="BZ258" s="293"/>
      <c r="CA258" s="293"/>
      <c r="CB258" s="293"/>
      <c r="CC258" s="293"/>
      <c r="CD258" s="293"/>
      <c r="CE258" s="293"/>
      <c r="CF258" s="293"/>
      <c r="CG258" s="293"/>
      <c r="CH258" s="293"/>
      <c r="CI258" s="293"/>
      <c r="CJ258" s="293"/>
      <c r="CK258" s="293"/>
      <c r="CL258" s="293"/>
      <c r="CM258" s="293"/>
      <c r="CN258" s="293"/>
      <c r="CO258" s="293"/>
      <c r="CP258" s="293"/>
      <c r="CQ258" s="293"/>
      <c r="CR258" s="293"/>
      <c r="CS258" s="293"/>
      <c r="CT258" s="293"/>
      <c r="CU258" s="293"/>
      <c r="CV258" s="293"/>
      <c r="CW258" s="293"/>
      <c r="CX258" s="293"/>
      <c r="CY258" s="293"/>
      <c r="CZ258" s="293"/>
      <c r="DA258" s="293"/>
      <c r="DB258" s="293"/>
      <c r="DC258" s="293"/>
      <c r="DD258" s="293"/>
      <c r="DE258" s="293"/>
      <c r="DF258" s="293"/>
      <c r="DG258" s="293"/>
      <c r="DH258" s="293"/>
      <c r="DI258" s="293"/>
      <c r="DJ258" s="293"/>
      <c r="DK258" s="293"/>
      <c r="DL258" s="293"/>
      <c r="DM258" s="293"/>
      <c r="DN258" s="293"/>
      <c r="DO258" s="293"/>
      <c r="DP258" s="293"/>
      <c r="DQ258" s="293"/>
      <c r="DR258" s="293"/>
      <c r="DS258" s="293"/>
      <c r="DT258" s="293"/>
      <c r="DU258" s="293"/>
      <c r="DV258" s="293"/>
      <c r="DW258" s="293"/>
      <c r="DX258" s="293"/>
      <c r="DY258" s="293"/>
      <c r="DZ258" s="293"/>
      <c r="EA258" s="293"/>
      <c r="EB258" s="293"/>
      <c r="EC258" s="293"/>
      <c r="ED258" s="293"/>
      <c r="EE258" s="293"/>
      <c r="EF258" s="293"/>
      <c r="EG258" s="293"/>
      <c r="EH258" s="293"/>
      <c r="EI258" s="293"/>
      <c r="EJ258" s="293"/>
      <c r="EK258" s="293"/>
      <c r="EL258" s="293"/>
      <c r="EM258" s="293"/>
      <c r="EN258" s="293"/>
      <c r="EO258" s="293"/>
      <c r="EP258" s="293"/>
      <c r="EQ258" s="293"/>
      <c r="ER258" s="293"/>
      <c r="ES258" s="293"/>
      <c r="ET258" s="293"/>
      <c r="EU258" s="293"/>
      <c r="EV258" s="293"/>
      <c r="EW258" s="293"/>
      <c r="EX258" s="293"/>
    </row>
    <row r="259" spans="2:154" x14ac:dyDescent="0.2">
      <c r="B259" s="293"/>
      <c r="C259" s="293"/>
      <c r="D259" s="293"/>
      <c r="E259" s="293"/>
      <c r="F259" s="293"/>
      <c r="G259" s="293"/>
      <c r="H259" s="293"/>
      <c r="I259" s="293"/>
      <c r="J259" s="293"/>
      <c r="K259" s="293"/>
      <c r="L259" s="293"/>
      <c r="M259" s="293"/>
      <c r="N259" s="293"/>
      <c r="O259" s="293"/>
      <c r="P259" s="293"/>
      <c r="Q259" s="293"/>
      <c r="R259" s="293"/>
      <c r="S259" s="293"/>
      <c r="T259" s="293"/>
      <c r="U259" s="293"/>
      <c r="V259" s="293"/>
      <c r="W259" s="293"/>
      <c r="X259" s="293"/>
      <c r="Y259" s="293"/>
      <c r="Z259" s="293"/>
      <c r="AA259" s="293"/>
      <c r="AB259" s="293"/>
      <c r="AC259" s="293"/>
      <c r="AD259" s="293"/>
      <c r="AE259" s="293"/>
      <c r="AF259" s="293"/>
      <c r="AG259" s="293"/>
      <c r="AH259" s="293"/>
      <c r="AI259" s="293"/>
      <c r="AJ259" s="293"/>
      <c r="AK259" s="293"/>
      <c r="AL259" s="293"/>
      <c r="AM259" s="293"/>
      <c r="AN259" s="293"/>
      <c r="AO259" s="293"/>
      <c r="AP259" s="293"/>
      <c r="AQ259" s="293"/>
      <c r="AR259" s="293"/>
      <c r="AS259" s="293"/>
      <c r="AT259" s="293"/>
      <c r="AU259" s="293"/>
      <c r="AV259" s="293"/>
      <c r="AW259" s="293"/>
      <c r="AX259" s="293"/>
      <c r="AY259" s="293"/>
      <c r="AZ259" s="293"/>
      <c r="BA259" s="293"/>
      <c r="BB259" s="293"/>
      <c r="BC259" s="293"/>
      <c r="BD259" s="293"/>
      <c r="BE259" s="293"/>
      <c r="BF259" s="293"/>
      <c r="BG259" s="293"/>
      <c r="BH259" s="293"/>
      <c r="BI259" s="293"/>
      <c r="BJ259" s="293"/>
      <c r="BK259" s="293"/>
      <c r="BL259" s="293"/>
      <c r="BM259" s="293"/>
      <c r="BN259" s="293"/>
      <c r="BO259" s="293"/>
      <c r="BP259" s="293"/>
      <c r="BQ259" s="293"/>
      <c r="BR259" s="293"/>
      <c r="BS259" s="293"/>
      <c r="BT259" s="293"/>
      <c r="BU259" s="293"/>
      <c r="BV259" s="293"/>
      <c r="BW259" s="293"/>
      <c r="BX259" s="293"/>
      <c r="BY259" s="293"/>
      <c r="BZ259" s="293"/>
      <c r="CA259" s="293"/>
      <c r="CB259" s="293"/>
      <c r="CC259" s="293"/>
      <c r="CD259" s="293"/>
      <c r="CE259" s="293"/>
      <c r="CF259" s="293"/>
      <c r="CG259" s="293"/>
      <c r="CH259" s="293"/>
      <c r="CI259" s="293"/>
      <c r="CJ259" s="293"/>
      <c r="CK259" s="293"/>
      <c r="CL259" s="293"/>
      <c r="CM259" s="293"/>
      <c r="CN259" s="293"/>
      <c r="CO259" s="293"/>
      <c r="CP259" s="293"/>
      <c r="CQ259" s="293"/>
      <c r="CR259" s="293"/>
      <c r="CS259" s="293"/>
      <c r="CT259" s="293"/>
      <c r="CU259" s="293"/>
      <c r="CV259" s="293"/>
      <c r="CW259" s="293"/>
      <c r="CX259" s="293"/>
      <c r="CY259" s="293"/>
      <c r="CZ259" s="293"/>
      <c r="DA259" s="293"/>
      <c r="DB259" s="293"/>
      <c r="DC259" s="293"/>
      <c r="DD259" s="293"/>
      <c r="DE259" s="293"/>
      <c r="DF259" s="293"/>
      <c r="DG259" s="293"/>
      <c r="DH259" s="293"/>
      <c r="DI259" s="293"/>
      <c r="DJ259" s="293"/>
      <c r="DK259" s="293"/>
      <c r="DL259" s="293"/>
      <c r="DM259" s="293"/>
      <c r="DN259" s="293"/>
      <c r="DO259" s="293"/>
      <c r="DP259" s="293"/>
      <c r="DQ259" s="293"/>
      <c r="DR259" s="293"/>
      <c r="DS259" s="293"/>
      <c r="DT259" s="293"/>
      <c r="DU259" s="293"/>
      <c r="DV259" s="293"/>
      <c r="DW259" s="293"/>
      <c r="DX259" s="293"/>
      <c r="DY259" s="293"/>
      <c r="DZ259" s="293"/>
      <c r="EA259" s="293"/>
      <c r="EB259" s="293"/>
      <c r="EC259" s="293"/>
      <c r="ED259" s="293"/>
      <c r="EE259" s="293"/>
      <c r="EF259" s="293"/>
      <c r="EG259" s="293"/>
      <c r="EH259" s="293"/>
      <c r="EI259" s="293"/>
      <c r="EJ259" s="293"/>
      <c r="EK259" s="293"/>
      <c r="EL259" s="293"/>
      <c r="EM259" s="293"/>
      <c r="EN259" s="293"/>
      <c r="EO259" s="293"/>
      <c r="EP259" s="293"/>
      <c r="EQ259" s="293"/>
      <c r="ER259" s="293"/>
      <c r="ES259" s="293"/>
      <c r="ET259" s="293"/>
      <c r="EU259" s="293"/>
      <c r="EV259" s="293"/>
      <c r="EW259" s="293"/>
      <c r="EX259" s="293"/>
    </row>
    <row r="260" spans="2:154" x14ac:dyDescent="0.2">
      <c r="B260" s="293"/>
      <c r="C260" s="293"/>
      <c r="D260" s="293"/>
      <c r="E260" s="293"/>
      <c r="F260" s="293"/>
      <c r="G260" s="293"/>
      <c r="H260" s="293"/>
      <c r="I260" s="293"/>
      <c r="J260" s="293"/>
      <c r="K260" s="293"/>
      <c r="L260" s="293"/>
      <c r="M260" s="293"/>
      <c r="N260" s="293"/>
      <c r="O260" s="293"/>
      <c r="P260" s="293"/>
      <c r="Q260" s="293"/>
      <c r="R260" s="293"/>
      <c r="S260" s="293"/>
      <c r="T260" s="293"/>
      <c r="U260" s="293"/>
      <c r="V260" s="293"/>
      <c r="W260" s="293"/>
      <c r="X260" s="293"/>
      <c r="Y260" s="293"/>
      <c r="Z260" s="293"/>
      <c r="AA260" s="293"/>
      <c r="AB260" s="293"/>
      <c r="AC260" s="293"/>
      <c r="AD260" s="293"/>
      <c r="AE260" s="293"/>
      <c r="AF260" s="293"/>
      <c r="AG260" s="293"/>
      <c r="AH260" s="293"/>
      <c r="AI260" s="293"/>
      <c r="AJ260" s="293"/>
      <c r="AK260" s="293"/>
      <c r="AL260" s="293"/>
      <c r="AM260" s="293"/>
      <c r="AN260" s="293"/>
      <c r="AO260" s="293"/>
      <c r="AP260" s="293"/>
      <c r="AQ260" s="293"/>
      <c r="AR260" s="293"/>
      <c r="AS260" s="293"/>
      <c r="AT260" s="293"/>
      <c r="AU260" s="293"/>
      <c r="AV260" s="293"/>
      <c r="AW260" s="293"/>
      <c r="AX260" s="293"/>
      <c r="AY260" s="293"/>
      <c r="AZ260" s="293"/>
      <c r="BA260" s="293"/>
      <c r="BB260" s="293"/>
      <c r="BC260" s="293"/>
      <c r="BD260" s="293"/>
      <c r="BE260" s="293"/>
      <c r="BF260" s="293"/>
      <c r="BG260" s="293"/>
      <c r="BH260" s="293"/>
      <c r="BI260" s="293"/>
      <c r="BJ260" s="293"/>
      <c r="BK260" s="293"/>
      <c r="BL260" s="293"/>
      <c r="BM260" s="293"/>
      <c r="BN260" s="293"/>
      <c r="BO260" s="293"/>
      <c r="BP260" s="293"/>
      <c r="BQ260" s="293"/>
      <c r="BR260" s="293"/>
      <c r="BS260" s="293"/>
      <c r="BT260" s="293"/>
      <c r="BU260" s="293"/>
      <c r="BV260" s="293"/>
      <c r="BW260" s="293"/>
      <c r="BX260" s="293"/>
      <c r="BY260" s="293"/>
      <c r="BZ260" s="293"/>
      <c r="CA260" s="293"/>
      <c r="CB260" s="293"/>
      <c r="CC260" s="293"/>
      <c r="CD260" s="293"/>
      <c r="CE260" s="293"/>
      <c r="CF260" s="293"/>
      <c r="CG260" s="293"/>
      <c r="CH260" s="293"/>
      <c r="CI260" s="293"/>
      <c r="CJ260" s="293"/>
      <c r="CK260" s="293"/>
      <c r="CL260" s="293"/>
      <c r="CM260" s="293"/>
      <c r="CN260" s="293"/>
      <c r="CO260" s="293"/>
      <c r="CP260" s="293"/>
      <c r="CQ260" s="293"/>
      <c r="CR260" s="293"/>
      <c r="CS260" s="293"/>
      <c r="CT260" s="293"/>
      <c r="CU260" s="293"/>
      <c r="CV260" s="293"/>
      <c r="CW260" s="293"/>
      <c r="CX260" s="293"/>
      <c r="CY260" s="293"/>
      <c r="CZ260" s="293"/>
      <c r="DA260" s="293"/>
      <c r="DB260" s="293"/>
      <c r="DC260" s="293"/>
      <c r="DD260" s="293"/>
      <c r="DE260" s="293"/>
      <c r="DF260" s="293"/>
      <c r="DG260" s="293"/>
      <c r="DH260" s="293"/>
      <c r="DI260" s="293"/>
      <c r="DJ260" s="293"/>
      <c r="DK260" s="293"/>
      <c r="DL260" s="293"/>
      <c r="DM260" s="293"/>
      <c r="DN260" s="293"/>
      <c r="DO260" s="293"/>
      <c r="DP260" s="293"/>
      <c r="DQ260" s="293"/>
      <c r="DR260" s="293"/>
      <c r="DS260" s="293"/>
      <c r="DT260" s="293"/>
      <c r="DU260" s="293"/>
      <c r="DV260" s="293"/>
      <c r="DW260" s="293"/>
      <c r="DX260" s="293"/>
      <c r="DY260" s="293"/>
      <c r="DZ260" s="293"/>
      <c r="EA260" s="293"/>
      <c r="EB260" s="293"/>
      <c r="EC260" s="293"/>
      <c r="ED260" s="293"/>
      <c r="EE260" s="293"/>
      <c r="EF260" s="293"/>
      <c r="EG260" s="293"/>
      <c r="EH260" s="293"/>
      <c r="EI260" s="293"/>
      <c r="EJ260" s="293"/>
      <c r="EK260" s="293"/>
      <c r="EL260" s="293"/>
      <c r="EM260" s="293"/>
      <c r="EN260" s="293"/>
      <c r="EO260" s="293"/>
      <c r="EP260" s="293"/>
      <c r="EQ260" s="293"/>
      <c r="ER260" s="293"/>
      <c r="ES260" s="293"/>
      <c r="ET260" s="293"/>
      <c r="EU260" s="293"/>
      <c r="EV260" s="293"/>
      <c r="EW260" s="293"/>
      <c r="EX260" s="293"/>
    </row>
    <row r="261" spans="2:154" x14ac:dyDescent="0.2">
      <c r="B261" s="293"/>
      <c r="C261" s="293"/>
      <c r="D261" s="293"/>
      <c r="E261" s="293"/>
      <c r="F261" s="293"/>
      <c r="G261" s="293"/>
      <c r="H261" s="293"/>
      <c r="I261" s="293"/>
      <c r="J261" s="293"/>
      <c r="K261" s="293"/>
      <c r="L261" s="293"/>
      <c r="M261" s="293"/>
      <c r="N261" s="293"/>
      <c r="O261" s="293"/>
      <c r="P261" s="293"/>
      <c r="Q261" s="293"/>
      <c r="R261" s="293"/>
      <c r="S261" s="293"/>
      <c r="T261" s="293"/>
      <c r="U261" s="293"/>
      <c r="V261" s="293"/>
      <c r="W261" s="293"/>
      <c r="X261" s="293"/>
      <c r="Y261" s="293"/>
      <c r="Z261" s="293"/>
      <c r="AA261" s="293"/>
      <c r="AB261" s="293"/>
      <c r="AC261" s="293"/>
      <c r="AD261" s="293"/>
      <c r="AE261" s="293"/>
      <c r="AF261" s="293"/>
      <c r="AG261" s="293"/>
      <c r="AH261" s="293"/>
      <c r="AI261" s="293"/>
      <c r="AJ261" s="293"/>
      <c r="AK261" s="293"/>
      <c r="AL261" s="293"/>
      <c r="AM261" s="293"/>
      <c r="AN261" s="293"/>
      <c r="AO261" s="293"/>
      <c r="AP261" s="293"/>
      <c r="AQ261" s="293"/>
      <c r="AR261" s="293"/>
      <c r="AS261" s="293"/>
      <c r="AT261" s="293"/>
      <c r="AU261" s="293"/>
      <c r="AV261" s="293"/>
      <c r="AW261" s="293"/>
      <c r="AX261" s="293"/>
      <c r="AY261" s="293"/>
      <c r="AZ261" s="293"/>
      <c r="BA261" s="293"/>
      <c r="BB261" s="293"/>
      <c r="BC261" s="293"/>
      <c r="BD261" s="293"/>
      <c r="BE261" s="293"/>
      <c r="BF261" s="293"/>
      <c r="BG261" s="293"/>
      <c r="BH261" s="293"/>
      <c r="BI261" s="293"/>
      <c r="BJ261" s="293"/>
      <c r="BK261" s="293"/>
      <c r="BL261" s="293"/>
      <c r="BM261" s="293"/>
      <c r="BN261" s="293"/>
      <c r="BO261" s="293"/>
      <c r="BP261" s="293"/>
      <c r="BQ261" s="293"/>
      <c r="BR261" s="293"/>
      <c r="BS261" s="293"/>
      <c r="BT261" s="293"/>
      <c r="BU261" s="293"/>
      <c r="BV261" s="293"/>
      <c r="BW261" s="293"/>
      <c r="BX261" s="293"/>
      <c r="BY261" s="293"/>
      <c r="BZ261" s="293"/>
      <c r="CA261" s="293"/>
      <c r="CB261" s="293"/>
      <c r="CC261" s="293"/>
      <c r="CD261" s="293"/>
      <c r="CE261" s="293"/>
      <c r="CF261" s="293"/>
      <c r="CG261" s="293"/>
      <c r="CH261" s="293"/>
      <c r="CI261" s="293"/>
      <c r="CJ261" s="293"/>
      <c r="CK261" s="293"/>
      <c r="CL261" s="293"/>
      <c r="CM261" s="293"/>
      <c r="CN261" s="293"/>
      <c r="CO261" s="293"/>
      <c r="CP261" s="293"/>
      <c r="CQ261" s="293"/>
      <c r="CR261" s="293"/>
      <c r="CS261" s="293"/>
      <c r="CT261" s="293"/>
      <c r="CU261" s="293"/>
      <c r="CV261" s="293"/>
      <c r="CW261" s="293"/>
      <c r="CX261" s="293"/>
      <c r="CY261" s="293"/>
      <c r="CZ261" s="293"/>
      <c r="DA261" s="293"/>
      <c r="DB261" s="293"/>
      <c r="DC261" s="293"/>
      <c r="DD261" s="293"/>
      <c r="DE261" s="293"/>
      <c r="DF261" s="293"/>
      <c r="DG261" s="293"/>
      <c r="DH261" s="293"/>
      <c r="DI261" s="293"/>
      <c r="DJ261" s="293"/>
      <c r="DK261" s="293"/>
      <c r="DL261" s="293"/>
      <c r="DM261" s="293"/>
      <c r="DN261" s="293"/>
      <c r="DO261" s="293"/>
      <c r="DP261" s="293"/>
      <c r="DQ261" s="293"/>
      <c r="DR261" s="293"/>
      <c r="DS261" s="293"/>
      <c r="DT261" s="293"/>
      <c r="DU261" s="293"/>
      <c r="DV261" s="293"/>
      <c r="DW261" s="293"/>
      <c r="DX261" s="293"/>
      <c r="DY261" s="293"/>
      <c r="DZ261" s="293"/>
      <c r="EA261" s="293"/>
      <c r="EB261" s="293"/>
      <c r="EC261" s="293"/>
      <c r="ED261" s="293"/>
      <c r="EE261" s="293"/>
      <c r="EF261" s="293"/>
      <c r="EG261" s="293"/>
      <c r="EH261" s="293"/>
      <c r="EI261" s="293"/>
      <c r="EJ261" s="293"/>
      <c r="EK261" s="293"/>
      <c r="EL261" s="293"/>
      <c r="EM261" s="293"/>
      <c r="EN261" s="293"/>
      <c r="EO261" s="293"/>
      <c r="EP261" s="293"/>
      <c r="EQ261" s="293"/>
      <c r="ER261" s="293"/>
      <c r="ES261" s="293"/>
      <c r="ET261" s="293"/>
      <c r="EU261" s="293"/>
      <c r="EV261" s="293"/>
      <c r="EW261" s="293"/>
      <c r="EX261" s="293"/>
    </row>
    <row r="262" spans="2:154" x14ac:dyDescent="0.2">
      <c r="B262" s="293"/>
      <c r="C262" s="293"/>
      <c r="D262" s="293"/>
      <c r="E262" s="293"/>
      <c r="F262" s="293"/>
      <c r="G262" s="293"/>
      <c r="H262" s="293"/>
      <c r="I262" s="293"/>
      <c r="J262" s="293"/>
      <c r="K262" s="293"/>
      <c r="L262" s="293"/>
      <c r="M262" s="293"/>
      <c r="N262" s="293"/>
      <c r="O262" s="293"/>
      <c r="P262" s="293"/>
      <c r="Q262" s="293"/>
      <c r="R262" s="293"/>
      <c r="S262" s="293"/>
      <c r="T262" s="293"/>
      <c r="U262" s="293"/>
      <c r="V262" s="293"/>
      <c r="W262" s="293"/>
      <c r="X262" s="293"/>
      <c r="Y262" s="293"/>
      <c r="Z262" s="293"/>
      <c r="AA262" s="293"/>
      <c r="AB262" s="293"/>
      <c r="AC262" s="293"/>
      <c r="AD262" s="293"/>
      <c r="AE262" s="293"/>
      <c r="AF262" s="293"/>
      <c r="AG262" s="293"/>
      <c r="AH262" s="293"/>
      <c r="AI262" s="293"/>
      <c r="AJ262" s="293"/>
      <c r="AK262" s="293"/>
      <c r="AL262" s="293"/>
      <c r="AM262" s="293"/>
      <c r="AN262" s="293"/>
      <c r="AO262" s="293"/>
      <c r="AP262" s="293"/>
      <c r="AQ262" s="293"/>
      <c r="AR262" s="293"/>
      <c r="AS262" s="293"/>
      <c r="AT262" s="293"/>
      <c r="AU262" s="293"/>
      <c r="AV262" s="293"/>
      <c r="AW262" s="293"/>
      <c r="AX262" s="293"/>
      <c r="AY262" s="293"/>
      <c r="AZ262" s="293"/>
      <c r="BA262" s="293"/>
      <c r="BB262" s="293"/>
      <c r="BC262" s="293"/>
      <c r="BD262" s="293"/>
      <c r="BE262" s="293"/>
      <c r="BF262" s="293"/>
      <c r="BG262" s="293"/>
      <c r="BH262" s="293"/>
      <c r="BI262" s="293"/>
      <c r="BJ262" s="293"/>
      <c r="BK262" s="293"/>
      <c r="BL262" s="293"/>
      <c r="BM262" s="293"/>
      <c r="BN262" s="293"/>
      <c r="BO262" s="293"/>
      <c r="BP262" s="293"/>
      <c r="BQ262" s="293"/>
      <c r="BR262" s="293"/>
      <c r="BS262" s="293"/>
      <c r="BT262" s="293"/>
      <c r="BU262" s="293"/>
      <c r="BV262" s="293"/>
      <c r="BW262" s="293"/>
      <c r="BX262" s="293"/>
      <c r="BY262" s="293"/>
      <c r="BZ262" s="293"/>
      <c r="CA262" s="293"/>
      <c r="CB262" s="293"/>
      <c r="CC262" s="293"/>
      <c r="CD262" s="293"/>
      <c r="CE262" s="293"/>
      <c r="CF262" s="293"/>
      <c r="CG262" s="293"/>
      <c r="CH262" s="293"/>
      <c r="CI262" s="293"/>
      <c r="CJ262" s="293"/>
      <c r="CK262" s="293"/>
      <c r="CL262" s="293"/>
      <c r="CM262" s="293"/>
      <c r="CN262" s="293"/>
      <c r="CO262" s="293"/>
      <c r="CP262" s="293"/>
      <c r="CQ262" s="293"/>
      <c r="CR262" s="293"/>
      <c r="CS262" s="293"/>
      <c r="CT262" s="293"/>
      <c r="CU262" s="293"/>
      <c r="CV262" s="293"/>
      <c r="CW262" s="293"/>
      <c r="CX262" s="293"/>
      <c r="CY262" s="293"/>
      <c r="CZ262" s="293"/>
      <c r="DA262" s="293"/>
      <c r="DB262" s="293"/>
      <c r="DC262" s="293"/>
      <c r="DD262" s="293"/>
      <c r="DE262" s="293"/>
      <c r="DF262" s="293"/>
      <c r="DG262" s="293"/>
      <c r="DH262" s="293"/>
      <c r="DI262" s="293"/>
      <c r="DJ262" s="293"/>
      <c r="DK262" s="293"/>
      <c r="DL262" s="293"/>
      <c r="DM262" s="293"/>
      <c r="DN262" s="293"/>
      <c r="DO262" s="293"/>
      <c r="DP262" s="293"/>
      <c r="DQ262" s="293"/>
      <c r="DR262" s="293"/>
      <c r="DS262" s="293"/>
      <c r="DT262" s="293"/>
      <c r="DU262" s="293"/>
      <c r="DV262" s="293"/>
      <c r="DW262" s="293"/>
      <c r="DX262" s="293"/>
      <c r="DY262" s="293"/>
      <c r="DZ262" s="293"/>
      <c r="EA262" s="293"/>
      <c r="EB262" s="293"/>
      <c r="EC262" s="293"/>
      <c r="ED262" s="293"/>
      <c r="EE262" s="293"/>
      <c r="EF262" s="293"/>
      <c r="EG262" s="293"/>
      <c r="EH262" s="293"/>
      <c r="EI262" s="293"/>
      <c r="EJ262" s="293"/>
      <c r="EK262" s="293"/>
      <c r="EL262" s="293"/>
      <c r="EM262" s="293"/>
      <c r="EN262" s="293"/>
      <c r="EO262" s="293"/>
      <c r="EP262" s="293"/>
      <c r="EQ262" s="293"/>
      <c r="ER262" s="293"/>
      <c r="ES262" s="293"/>
      <c r="ET262" s="293"/>
      <c r="EU262" s="293"/>
      <c r="EV262" s="293"/>
      <c r="EW262" s="293"/>
      <c r="EX262" s="293"/>
    </row>
    <row r="263" spans="2:154" x14ac:dyDescent="0.2">
      <c r="B263" s="293"/>
      <c r="C263" s="293"/>
      <c r="D263" s="293"/>
      <c r="E263" s="293"/>
      <c r="F263" s="293"/>
      <c r="G263" s="293"/>
      <c r="H263" s="293"/>
      <c r="I263" s="293"/>
      <c r="J263" s="293"/>
      <c r="K263" s="293"/>
      <c r="L263" s="293"/>
      <c r="M263" s="293"/>
      <c r="N263" s="293"/>
      <c r="O263" s="293"/>
      <c r="P263" s="293"/>
      <c r="Q263" s="293"/>
      <c r="R263" s="293"/>
      <c r="S263" s="293"/>
      <c r="T263" s="293"/>
      <c r="U263" s="293"/>
      <c r="V263" s="293"/>
      <c r="W263" s="293"/>
      <c r="X263" s="293"/>
      <c r="Y263" s="293"/>
      <c r="Z263" s="293"/>
      <c r="AA263" s="293"/>
      <c r="AB263" s="293"/>
      <c r="AC263" s="293"/>
      <c r="AD263" s="293"/>
      <c r="AE263" s="293"/>
      <c r="AF263" s="293"/>
      <c r="AG263" s="293"/>
      <c r="AH263" s="293"/>
      <c r="AI263" s="293"/>
      <c r="AJ263" s="293"/>
      <c r="AK263" s="293"/>
      <c r="AL263" s="293"/>
      <c r="AM263" s="293"/>
      <c r="AN263" s="293"/>
      <c r="AO263" s="293"/>
      <c r="AP263" s="293"/>
      <c r="AQ263" s="293"/>
      <c r="AR263" s="293"/>
      <c r="AS263" s="293"/>
      <c r="AT263" s="293"/>
      <c r="AU263" s="293"/>
      <c r="AV263" s="293"/>
      <c r="AW263" s="293"/>
      <c r="AX263" s="293"/>
      <c r="AY263" s="293"/>
      <c r="AZ263" s="293"/>
      <c r="BA263" s="293"/>
      <c r="BB263" s="293"/>
      <c r="BC263" s="293"/>
      <c r="BD263" s="293"/>
      <c r="BE263" s="293"/>
      <c r="BF263" s="293"/>
      <c r="BG263" s="293"/>
      <c r="BH263" s="293"/>
      <c r="BI263" s="293"/>
      <c r="BJ263" s="293"/>
      <c r="BK263" s="293"/>
      <c r="BL263" s="293"/>
      <c r="BM263" s="293"/>
      <c r="BN263" s="293"/>
      <c r="BO263" s="293"/>
      <c r="BP263" s="293"/>
      <c r="BQ263" s="293"/>
      <c r="BR263" s="293"/>
      <c r="BS263" s="293"/>
      <c r="BT263" s="293"/>
      <c r="BU263" s="293"/>
      <c r="BV263" s="293"/>
      <c r="BW263" s="293"/>
      <c r="BX263" s="293"/>
      <c r="BY263" s="293"/>
      <c r="BZ263" s="293"/>
      <c r="CA263" s="293"/>
      <c r="CB263" s="293"/>
      <c r="CC263" s="293"/>
      <c r="CD263" s="293"/>
      <c r="CE263" s="293"/>
      <c r="CF263" s="293"/>
      <c r="CG263" s="293"/>
      <c r="CH263" s="293"/>
      <c r="CI263" s="293"/>
      <c r="CJ263" s="293"/>
      <c r="CK263" s="293"/>
      <c r="CL263" s="293"/>
      <c r="CM263" s="293"/>
      <c r="CN263" s="293"/>
      <c r="CO263" s="293"/>
      <c r="CP263" s="293"/>
      <c r="CQ263" s="293"/>
      <c r="CR263" s="293"/>
      <c r="CS263" s="293"/>
      <c r="CT263" s="293"/>
      <c r="CU263" s="293"/>
      <c r="CV263" s="293"/>
      <c r="CW263" s="293"/>
      <c r="CX263" s="293"/>
      <c r="CY263" s="293"/>
      <c r="CZ263" s="293"/>
      <c r="DA263" s="293"/>
      <c r="DB263" s="293"/>
      <c r="DC263" s="293"/>
      <c r="DD263" s="293"/>
      <c r="DE263" s="293"/>
      <c r="DF263" s="293"/>
      <c r="DG263" s="293"/>
      <c r="DH263" s="293"/>
      <c r="DI263" s="293"/>
      <c r="DJ263" s="293"/>
      <c r="DK263" s="293"/>
      <c r="DL263" s="293"/>
      <c r="DM263" s="293"/>
      <c r="DN263" s="293"/>
      <c r="DO263" s="293"/>
      <c r="DP263" s="293"/>
      <c r="DQ263" s="293"/>
      <c r="DR263" s="293"/>
      <c r="DS263" s="293"/>
      <c r="DT263" s="293"/>
      <c r="DU263" s="293"/>
      <c r="DV263" s="293"/>
      <c r="DW263" s="293"/>
      <c r="DX263" s="293"/>
      <c r="DY263" s="293"/>
      <c r="DZ263" s="293"/>
      <c r="EA263" s="293"/>
      <c r="EB263" s="293"/>
      <c r="EC263" s="293"/>
      <c r="ED263" s="293"/>
      <c r="EE263" s="293"/>
      <c r="EF263" s="293"/>
      <c r="EG263" s="293"/>
      <c r="EH263" s="293"/>
      <c r="EI263" s="293"/>
      <c r="EJ263" s="293"/>
      <c r="EK263" s="293"/>
      <c r="EL263" s="293"/>
      <c r="EM263" s="293"/>
      <c r="EN263" s="293"/>
      <c r="EO263" s="293"/>
      <c r="EP263" s="293"/>
      <c r="EQ263" s="293"/>
      <c r="ER263" s="293"/>
      <c r="ES263" s="293"/>
      <c r="ET263" s="293"/>
      <c r="EU263" s="293"/>
      <c r="EV263" s="293"/>
      <c r="EW263" s="293"/>
      <c r="EX263" s="293"/>
    </row>
    <row r="264" spans="2:154" x14ac:dyDescent="0.2">
      <c r="B264" s="293"/>
      <c r="C264" s="293"/>
      <c r="D264" s="293"/>
      <c r="E264" s="293"/>
      <c r="F264" s="293"/>
      <c r="G264" s="293"/>
      <c r="H264" s="293"/>
      <c r="I264" s="293"/>
      <c r="J264" s="293"/>
      <c r="K264" s="293"/>
      <c r="L264" s="293"/>
      <c r="M264" s="293"/>
      <c r="N264" s="293"/>
      <c r="O264" s="293"/>
      <c r="P264" s="293"/>
      <c r="Q264" s="293"/>
      <c r="R264" s="293"/>
      <c r="S264" s="293"/>
      <c r="T264" s="293"/>
      <c r="U264" s="293"/>
      <c r="V264" s="293"/>
      <c r="W264" s="293"/>
      <c r="X264" s="293"/>
      <c r="Y264" s="293"/>
      <c r="Z264" s="293"/>
      <c r="AA264" s="293"/>
      <c r="AB264" s="293"/>
      <c r="AC264" s="293"/>
      <c r="AD264" s="293"/>
      <c r="AE264" s="293"/>
      <c r="AF264" s="293"/>
      <c r="AG264" s="293"/>
      <c r="AH264" s="293"/>
      <c r="AI264" s="293"/>
      <c r="AJ264" s="293"/>
      <c r="AK264" s="293"/>
      <c r="AL264" s="293"/>
      <c r="AM264" s="293"/>
      <c r="AN264" s="293"/>
      <c r="AO264" s="293"/>
      <c r="AP264" s="293"/>
      <c r="AQ264" s="293"/>
      <c r="AR264" s="293"/>
      <c r="AS264" s="293"/>
      <c r="AT264" s="293"/>
      <c r="AU264" s="293"/>
      <c r="AV264" s="293"/>
      <c r="AW264" s="293"/>
      <c r="AX264" s="293"/>
      <c r="AY264" s="293"/>
      <c r="AZ264" s="293"/>
      <c r="BA264" s="293"/>
      <c r="BB264" s="293"/>
      <c r="BC264" s="293"/>
      <c r="BD264" s="293"/>
      <c r="BE264" s="293"/>
      <c r="BF264" s="293"/>
      <c r="BG264" s="293"/>
      <c r="BH264" s="293"/>
      <c r="BI264" s="293"/>
      <c r="BJ264" s="293"/>
      <c r="BK264" s="293"/>
      <c r="BL264" s="293"/>
      <c r="BM264" s="293"/>
      <c r="BN264" s="293"/>
      <c r="BO264" s="293"/>
      <c r="BP264" s="293"/>
      <c r="BQ264" s="293"/>
      <c r="BR264" s="293"/>
      <c r="BS264" s="293"/>
      <c r="BT264" s="293"/>
      <c r="BU264" s="293"/>
      <c r="BV264" s="293"/>
      <c r="BW264" s="293"/>
      <c r="BX264" s="293"/>
      <c r="BY264" s="293"/>
      <c r="BZ264" s="293"/>
      <c r="CA264" s="293"/>
      <c r="CB264" s="293"/>
      <c r="CC264" s="293"/>
      <c r="CD264" s="293"/>
      <c r="CE264" s="293"/>
      <c r="CF264" s="293"/>
      <c r="CG264" s="293"/>
      <c r="CH264" s="293"/>
      <c r="CI264" s="293"/>
      <c r="CJ264" s="293"/>
      <c r="CK264" s="293"/>
      <c r="CL264" s="293"/>
      <c r="CM264" s="293"/>
      <c r="CN264" s="293"/>
      <c r="CO264" s="293"/>
      <c r="CP264" s="293"/>
      <c r="CQ264" s="293"/>
      <c r="CR264" s="293"/>
      <c r="CS264" s="293"/>
      <c r="CT264" s="293"/>
      <c r="CU264" s="293"/>
      <c r="CV264" s="293"/>
      <c r="CW264" s="293"/>
      <c r="CX264" s="293"/>
      <c r="CY264" s="293"/>
      <c r="CZ264" s="293"/>
      <c r="DA264" s="293"/>
      <c r="DB264" s="293"/>
      <c r="DC264" s="293"/>
      <c r="DD264" s="293"/>
      <c r="DE264" s="293"/>
      <c r="DF264" s="293"/>
      <c r="DG264" s="293"/>
      <c r="DH264" s="293"/>
      <c r="DI264" s="293"/>
      <c r="DJ264" s="293"/>
      <c r="DK264" s="293"/>
      <c r="DL264" s="293"/>
      <c r="DM264" s="293"/>
      <c r="DN264" s="293"/>
      <c r="DO264" s="293"/>
      <c r="DP264" s="293"/>
      <c r="DQ264" s="293"/>
      <c r="DR264" s="293"/>
      <c r="DS264" s="293"/>
      <c r="DT264" s="293"/>
      <c r="DU264" s="293"/>
      <c r="DV264" s="293"/>
      <c r="DW264" s="293"/>
      <c r="DX264" s="293"/>
      <c r="DY264" s="293"/>
      <c r="DZ264" s="293"/>
      <c r="EA264" s="293"/>
      <c r="EB264" s="293"/>
      <c r="EC264" s="293"/>
      <c r="ED264" s="293"/>
      <c r="EE264" s="293"/>
      <c r="EF264" s="293"/>
      <c r="EG264" s="293"/>
      <c r="EH264" s="293"/>
      <c r="EI264" s="293"/>
      <c r="EJ264" s="293"/>
      <c r="EK264" s="293"/>
      <c r="EL264" s="293"/>
      <c r="EM264" s="293"/>
      <c r="EN264" s="293"/>
      <c r="EO264" s="293"/>
      <c r="EP264" s="293"/>
      <c r="EQ264" s="293"/>
      <c r="ER264" s="293"/>
      <c r="ES264" s="293"/>
      <c r="ET264" s="293"/>
      <c r="EU264" s="293"/>
      <c r="EV264" s="293"/>
      <c r="EW264" s="293"/>
      <c r="EX264" s="293"/>
    </row>
    <row r="265" spans="2:154" x14ac:dyDescent="0.2">
      <c r="B265" s="293"/>
      <c r="C265" s="293"/>
      <c r="D265" s="293"/>
      <c r="E265" s="293"/>
      <c r="F265" s="293"/>
      <c r="G265" s="293"/>
      <c r="H265" s="293"/>
      <c r="I265" s="293"/>
      <c r="J265" s="293"/>
      <c r="K265" s="293"/>
      <c r="L265" s="293"/>
      <c r="M265" s="293"/>
      <c r="N265" s="293"/>
      <c r="O265" s="293"/>
      <c r="P265" s="293"/>
      <c r="Q265" s="293"/>
      <c r="R265" s="293"/>
      <c r="S265" s="293"/>
      <c r="T265" s="293"/>
      <c r="U265" s="293"/>
      <c r="V265" s="293"/>
      <c r="W265" s="293"/>
      <c r="X265" s="293"/>
      <c r="Y265" s="293"/>
      <c r="Z265" s="293"/>
      <c r="AA265" s="293"/>
      <c r="AB265" s="293"/>
      <c r="AC265" s="293"/>
      <c r="AD265" s="293"/>
      <c r="AE265" s="293"/>
      <c r="AF265" s="293"/>
      <c r="AG265" s="293"/>
      <c r="AH265" s="293"/>
      <c r="AI265" s="293"/>
      <c r="AJ265" s="293"/>
      <c r="AK265" s="293"/>
      <c r="AL265" s="293"/>
      <c r="AM265" s="293"/>
      <c r="AN265" s="293"/>
      <c r="AO265" s="293"/>
      <c r="AP265" s="293"/>
      <c r="AQ265" s="293"/>
      <c r="AR265" s="293"/>
      <c r="AS265" s="293"/>
      <c r="AT265" s="293"/>
      <c r="AU265" s="293"/>
      <c r="AV265" s="293"/>
      <c r="AW265" s="293"/>
      <c r="AX265" s="293"/>
      <c r="AY265" s="293"/>
      <c r="AZ265" s="293"/>
      <c r="BA265" s="293"/>
      <c r="BB265" s="293"/>
      <c r="BC265" s="293"/>
      <c r="BD265" s="293"/>
      <c r="BE265" s="293"/>
      <c r="BF265" s="293"/>
      <c r="BG265" s="293"/>
      <c r="BH265" s="293"/>
      <c r="BI265" s="293"/>
      <c r="BJ265" s="293"/>
      <c r="BK265" s="293"/>
      <c r="BL265" s="293"/>
      <c r="BM265" s="293"/>
      <c r="BN265" s="293"/>
      <c r="BO265" s="293"/>
      <c r="BP265" s="293"/>
      <c r="BQ265" s="293"/>
      <c r="BR265" s="293"/>
      <c r="BS265" s="293"/>
      <c r="BT265" s="293"/>
      <c r="BU265" s="293"/>
      <c r="BV265" s="293"/>
      <c r="BW265" s="293"/>
      <c r="BX265" s="293"/>
      <c r="BY265" s="293"/>
      <c r="BZ265" s="293"/>
      <c r="CA265" s="293"/>
      <c r="CB265" s="293"/>
      <c r="CC265" s="293"/>
      <c r="CD265" s="293"/>
      <c r="CE265" s="293"/>
      <c r="CF265" s="293"/>
      <c r="CG265" s="293"/>
      <c r="CH265" s="293"/>
      <c r="CI265" s="293"/>
      <c r="CJ265" s="293"/>
      <c r="CK265" s="293"/>
      <c r="CL265" s="293"/>
      <c r="CM265" s="293"/>
      <c r="CN265" s="293"/>
      <c r="CO265" s="293"/>
      <c r="CP265" s="293"/>
      <c r="CQ265" s="293"/>
      <c r="CR265" s="293"/>
      <c r="CS265" s="293"/>
      <c r="CT265" s="293"/>
      <c r="CU265" s="293"/>
      <c r="CV265" s="293"/>
      <c r="CW265" s="293"/>
      <c r="CX265" s="293"/>
      <c r="CY265" s="293"/>
      <c r="CZ265" s="293"/>
      <c r="DA265" s="293"/>
      <c r="DB265" s="293"/>
      <c r="DC265" s="293"/>
      <c r="DD265" s="293"/>
      <c r="DE265" s="293"/>
      <c r="DF265" s="293"/>
      <c r="DG265" s="293"/>
      <c r="DH265" s="293"/>
      <c r="DI265" s="293"/>
      <c r="DJ265" s="293"/>
      <c r="DK265" s="293"/>
      <c r="DL265" s="293"/>
      <c r="DM265" s="293"/>
      <c r="DN265" s="293"/>
      <c r="DO265" s="293"/>
      <c r="DP265" s="293"/>
      <c r="DQ265" s="293"/>
      <c r="DR265" s="293"/>
      <c r="DS265" s="293"/>
      <c r="DT265" s="293"/>
      <c r="DU265" s="293"/>
      <c r="DV265" s="293"/>
      <c r="DW265" s="293"/>
      <c r="DX265" s="293"/>
      <c r="DY265" s="293"/>
      <c r="DZ265" s="293"/>
      <c r="EA265" s="293"/>
      <c r="EB265" s="293"/>
      <c r="EC265" s="293"/>
      <c r="ED265" s="293"/>
      <c r="EE265" s="293"/>
      <c r="EF265" s="293"/>
      <c r="EG265" s="293"/>
      <c r="EH265" s="293"/>
      <c r="EI265" s="293"/>
      <c r="EJ265" s="293"/>
      <c r="EK265" s="293"/>
      <c r="EL265" s="293"/>
      <c r="EM265" s="293"/>
      <c r="EN265" s="293"/>
      <c r="EO265" s="293"/>
      <c r="EP265" s="293"/>
      <c r="EQ265" s="293"/>
      <c r="ER265" s="293"/>
      <c r="ES265" s="293"/>
      <c r="ET265" s="293"/>
      <c r="EU265" s="293"/>
      <c r="EV265" s="293"/>
      <c r="EW265" s="293"/>
      <c r="EX265" s="293"/>
    </row>
    <row r="266" spans="2:154" x14ac:dyDescent="0.2">
      <c r="B266" s="293"/>
      <c r="C266" s="293"/>
      <c r="D266" s="293"/>
      <c r="E266" s="293"/>
      <c r="F266" s="293"/>
      <c r="G266" s="293"/>
      <c r="H266" s="293"/>
      <c r="I266" s="293"/>
      <c r="J266" s="293"/>
      <c r="K266" s="293"/>
      <c r="L266" s="293"/>
      <c r="M266" s="293"/>
      <c r="N266" s="293"/>
      <c r="O266" s="293"/>
      <c r="P266" s="293"/>
      <c r="Q266" s="293"/>
      <c r="R266" s="293"/>
      <c r="S266" s="293"/>
      <c r="T266" s="293"/>
      <c r="U266" s="293"/>
      <c r="V266" s="293"/>
      <c r="W266" s="293"/>
      <c r="X266" s="293"/>
      <c r="Y266" s="293"/>
      <c r="Z266" s="293"/>
      <c r="AA266" s="293"/>
      <c r="AB266" s="293"/>
      <c r="AC266" s="293"/>
      <c r="AD266" s="293"/>
      <c r="AE266" s="293"/>
      <c r="AF266" s="293"/>
      <c r="AG266" s="293"/>
      <c r="AH266" s="293"/>
      <c r="AI266" s="293"/>
      <c r="AJ266" s="293"/>
      <c r="AK266" s="293"/>
      <c r="AL266" s="293"/>
      <c r="AM266" s="293"/>
      <c r="AN266" s="293"/>
      <c r="AO266" s="293"/>
      <c r="AP266" s="293"/>
      <c r="AQ266" s="293"/>
      <c r="AR266" s="293"/>
      <c r="AS266" s="293"/>
      <c r="AT266" s="293"/>
      <c r="AU266" s="293"/>
      <c r="AV266" s="293"/>
      <c r="AW266" s="293"/>
      <c r="AX266" s="293"/>
      <c r="AY266" s="293"/>
      <c r="AZ266" s="293"/>
      <c r="BA266" s="293"/>
      <c r="BB266" s="293"/>
      <c r="BC266" s="293"/>
      <c r="BD266" s="293"/>
      <c r="BE266" s="293"/>
      <c r="BF266" s="293"/>
      <c r="BG266" s="293"/>
      <c r="BH266" s="293"/>
      <c r="BI266" s="293"/>
      <c r="BJ266" s="293"/>
      <c r="BK266" s="293"/>
      <c r="BL266" s="293"/>
      <c r="BM266" s="293"/>
      <c r="BN266" s="293"/>
      <c r="BO266" s="293"/>
      <c r="BP266" s="293"/>
      <c r="BQ266" s="293"/>
      <c r="BR266" s="293"/>
      <c r="BS266" s="293"/>
      <c r="BT266" s="293"/>
      <c r="BU266" s="293"/>
      <c r="BV266" s="293"/>
      <c r="BW266" s="293"/>
      <c r="BX266" s="293"/>
      <c r="BY266" s="293"/>
      <c r="BZ266" s="293"/>
      <c r="CA266" s="293"/>
      <c r="CB266" s="293"/>
      <c r="CC266" s="293"/>
      <c r="CD266" s="293"/>
      <c r="CE266" s="293"/>
      <c r="CF266" s="293"/>
      <c r="CG266" s="293"/>
      <c r="CH266" s="293"/>
      <c r="CI266" s="293"/>
      <c r="CJ266" s="293"/>
      <c r="CK266" s="293"/>
      <c r="CL266" s="293"/>
      <c r="CM266" s="293"/>
      <c r="CN266" s="293"/>
      <c r="CO266" s="293"/>
      <c r="CP266" s="293"/>
      <c r="CQ266" s="293"/>
      <c r="CR266" s="293"/>
      <c r="CS266" s="293"/>
      <c r="CT266" s="293"/>
      <c r="CU266" s="293"/>
      <c r="CV266" s="293"/>
      <c r="CW266" s="293"/>
      <c r="CX266" s="293"/>
      <c r="CY266" s="293"/>
      <c r="CZ266" s="293"/>
      <c r="DA266" s="293"/>
      <c r="DB266" s="293"/>
      <c r="DC266" s="293"/>
      <c r="DD266" s="293"/>
      <c r="DE266" s="293"/>
      <c r="DF266" s="293"/>
      <c r="DG266" s="293"/>
      <c r="DH266" s="293"/>
      <c r="DI266" s="293"/>
      <c r="DJ266" s="293"/>
      <c r="DK266" s="293"/>
      <c r="DL266" s="293"/>
      <c r="DM266" s="293"/>
      <c r="DN266" s="293"/>
      <c r="DO266" s="293"/>
      <c r="DP266" s="293"/>
      <c r="DQ266" s="293"/>
      <c r="DR266" s="293"/>
      <c r="DS266" s="293"/>
      <c r="DT266" s="293"/>
      <c r="DU266" s="293"/>
      <c r="DV266" s="293"/>
      <c r="DW266" s="293"/>
      <c r="DX266" s="293"/>
      <c r="DY266" s="293"/>
      <c r="DZ266" s="293"/>
      <c r="EA266" s="293"/>
      <c r="EB266" s="293"/>
      <c r="EC266" s="293"/>
      <c r="ED266" s="293"/>
      <c r="EE266" s="293"/>
      <c r="EF266" s="293"/>
      <c r="EG266" s="293"/>
      <c r="EH266" s="293"/>
      <c r="EI266" s="293"/>
      <c r="EJ266" s="293"/>
      <c r="EK266" s="293"/>
      <c r="EL266" s="293"/>
      <c r="EM266" s="293"/>
      <c r="EN266" s="293"/>
      <c r="EO266" s="293"/>
      <c r="EP266" s="293"/>
      <c r="EQ266" s="293"/>
      <c r="ER266" s="293"/>
      <c r="ES266" s="293"/>
      <c r="ET266" s="293"/>
      <c r="EU266" s="293"/>
      <c r="EV266" s="293"/>
      <c r="EW266" s="293"/>
      <c r="EX266" s="293"/>
    </row>
    <row r="267" spans="2:154" x14ac:dyDescent="0.2">
      <c r="B267" s="293"/>
      <c r="C267" s="293"/>
      <c r="D267" s="293"/>
      <c r="E267" s="293"/>
      <c r="F267" s="293"/>
      <c r="G267" s="293"/>
      <c r="H267" s="293"/>
      <c r="I267" s="293"/>
      <c r="J267" s="293"/>
      <c r="K267" s="293"/>
      <c r="L267" s="293"/>
      <c r="M267" s="293"/>
      <c r="N267" s="293"/>
      <c r="O267" s="293"/>
      <c r="P267" s="293"/>
      <c r="Q267" s="293"/>
      <c r="R267" s="293"/>
      <c r="S267" s="293"/>
      <c r="T267" s="293"/>
      <c r="U267" s="293"/>
      <c r="V267" s="293"/>
      <c r="W267" s="293"/>
      <c r="X267" s="293"/>
      <c r="Y267" s="293"/>
      <c r="Z267" s="293"/>
      <c r="AA267" s="293"/>
      <c r="AB267" s="293"/>
      <c r="AC267" s="293"/>
      <c r="AD267" s="293"/>
      <c r="AE267" s="293"/>
      <c r="AF267" s="293"/>
      <c r="AG267" s="293"/>
      <c r="AH267" s="293"/>
      <c r="AI267" s="293"/>
      <c r="AJ267" s="293"/>
      <c r="AK267" s="293"/>
      <c r="AL267" s="293"/>
      <c r="AM267" s="293"/>
      <c r="AN267" s="293"/>
      <c r="AO267" s="293"/>
      <c r="AP267" s="293"/>
      <c r="AQ267" s="293"/>
      <c r="AR267" s="293"/>
      <c r="AS267" s="293"/>
      <c r="AT267" s="293"/>
      <c r="AU267" s="293"/>
      <c r="AV267" s="293"/>
      <c r="AW267" s="293"/>
      <c r="AX267" s="293"/>
      <c r="AY267" s="293"/>
      <c r="AZ267" s="293"/>
      <c r="BA267" s="293"/>
      <c r="BB267" s="293"/>
      <c r="BC267" s="293"/>
      <c r="BD267" s="293"/>
      <c r="BE267" s="293"/>
      <c r="BF267" s="293"/>
      <c r="BG267" s="293"/>
      <c r="BH267" s="293"/>
      <c r="BI267" s="293"/>
      <c r="BJ267" s="293"/>
      <c r="BK267" s="293"/>
      <c r="BL267" s="293"/>
      <c r="BM267" s="293"/>
      <c r="BN267" s="293"/>
      <c r="BO267" s="293"/>
      <c r="BP267" s="293"/>
      <c r="BQ267" s="293"/>
      <c r="BR267" s="293"/>
      <c r="BS267" s="293"/>
      <c r="BT267" s="293"/>
      <c r="BU267" s="293"/>
      <c r="BV267" s="293"/>
      <c r="BW267" s="293"/>
      <c r="BX267" s="293"/>
      <c r="BY267" s="293"/>
      <c r="BZ267" s="293"/>
      <c r="CA267" s="293"/>
      <c r="CB267" s="293"/>
      <c r="CC267" s="293"/>
      <c r="CD267" s="293"/>
      <c r="CE267" s="293"/>
      <c r="CF267" s="293"/>
      <c r="CG267" s="293"/>
      <c r="CH267" s="293"/>
      <c r="CI267" s="293"/>
      <c r="CJ267" s="293"/>
      <c r="CK267" s="293"/>
      <c r="CL267" s="293"/>
      <c r="CM267" s="293"/>
      <c r="CN267" s="293"/>
      <c r="CO267" s="293"/>
      <c r="CP267" s="293"/>
      <c r="CQ267" s="293"/>
      <c r="CR267" s="293"/>
      <c r="CS267" s="293"/>
      <c r="CT267" s="293"/>
      <c r="CU267" s="293"/>
      <c r="CV267" s="293"/>
      <c r="CW267" s="293"/>
      <c r="CX267" s="293"/>
      <c r="CY267" s="293"/>
      <c r="CZ267" s="293"/>
      <c r="DA267" s="293"/>
      <c r="DB267" s="293"/>
      <c r="DC267" s="293"/>
      <c r="DD267" s="293"/>
      <c r="DE267" s="293"/>
      <c r="DF267" s="293"/>
      <c r="DG267" s="293"/>
      <c r="DH267" s="293"/>
      <c r="DI267" s="293"/>
      <c r="DJ267" s="293"/>
      <c r="DK267" s="293"/>
      <c r="DL267" s="293"/>
      <c r="DM267" s="293"/>
      <c r="DN267" s="293"/>
      <c r="DO267" s="293"/>
      <c r="DP267" s="293"/>
      <c r="DQ267" s="293"/>
      <c r="DR267" s="293"/>
      <c r="DS267" s="293"/>
      <c r="DT267" s="293"/>
      <c r="DU267" s="293"/>
      <c r="DV267" s="293"/>
      <c r="DW267" s="293"/>
      <c r="DX267" s="293"/>
      <c r="DY267" s="293"/>
      <c r="DZ267" s="293"/>
      <c r="EA267" s="293"/>
      <c r="EB267" s="293"/>
      <c r="EC267" s="293"/>
      <c r="ED267" s="293"/>
      <c r="EE267" s="293"/>
      <c r="EF267" s="293"/>
      <c r="EG267" s="293"/>
      <c r="EH267" s="293"/>
      <c r="EI267" s="293"/>
      <c r="EJ267" s="293"/>
      <c r="EK267" s="293"/>
      <c r="EL267" s="293"/>
      <c r="EM267" s="293"/>
      <c r="EN267" s="293"/>
      <c r="EO267" s="293"/>
      <c r="EP267" s="293"/>
      <c r="EQ267" s="293"/>
      <c r="ER267" s="293"/>
      <c r="ES267" s="293"/>
      <c r="ET267" s="293"/>
      <c r="EU267" s="293"/>
      <c r="EV267" s="293"/>
      <c r="EW267" s="293"/>
      <c r="EX267" s="293"/>
    </row>
    <row r="268" spans="2:154" x14ac:dyDescent="0.2">
      <c r="B268" s="293"/>
      <c r="C268" s="293"/>
      <c r="D268" s="293"/>
      <c r="E268" s="293"/>
      <c r="F268" s="293"/>
      <c r="G268" s="293"/>
      <c r="H268" s="293"/>
      <c r="I268" s="293"/>
      <c r="J268" s="293"/>
      <c r="K268" s="293"/>
      <c r="L268" s="293"/>
      <c r="M268" s="293"/>
      <c r="N268" s="293"/>
      <c r="O268" s="293"/>
      <c r="P268" s="293"/>
      <c r="Q268" s="293"/>
      <c r="R268" s="293"/>
      <c r="S268" s="293"/>
      <c r="T268" s="293"/>
      <c r="U268" s="293"/>
      <c r="V268" s="293"/>
      <c r="W268" s="293"/>
      <c r="X268" s="293"/>
      <c r="Y268" s="293"/>
      <c r="Z268" s="293"/>
      <c r="AA268" s="293"/>
      <c r="AB268" s="293"/>
      <c r="AC268" s="293"/>
      <c r="AD268" s="293"/>
      <c r="AE268" s="293"/>
      <c r="AF268" s="293"/>
      <c r="AG268" s="293"/>
      <c r="AH268" s="293"/>
      <c r="AI268" s="293"/>
      <c r="AJ268" s="293"/>
      <c r="AK268" s="293"/>
      <c r="AL268" s="293"/>
      <c r="AM268" s="293"/>
      <c r="AN268" s="293"/>
      <c r="AO268" s="293"/>
      <c r="AP268" s="293"/>
      <c r="AQ268" s="293"/>
      <c r="AR268" s="293"/>
      <c r="AS268" s="293"/>
      <c r="AT268" s="293"/>
      <c r="AU268" s="293"/>
      <c r="AV268" s="293"/>
      <c r="AW268" s="293"/>
      <c r="AX268" s="293"/>
      <c r="AY268" s="293"/>
      <c r="AZ268" s="293"/>
      <c r="BA268" s="293"/>
      <c r="BB268" s="293"/>
      <c r="BC268" s="293"/>
      <c r="BD268" s="293"/>
      <c r="BE268" s="293"/>
      <c r="BF268" s="293"/>
      <c r="BG268" s="293"/>
      <c r="BH268" s="293"/>
      <c r="BI268" s="293"/>
      <c r="BJ268" s="293"/>
      <c r="BK268" s="293"/>
      <c r="BL268" s="293"/>
      <c r="BM268" s="293"/>
      <c r="BN268" s="293"/>
      <c r="BO268" s="293"/>
      <c r="BP268" s="293"/>
      <c r="BQ268" s="293"/>
      <c r="BR268" s="293"/>
      <c r="BS268" s="293"/>
      <c r="BT268" s="293"/>
      <c r="BU268" s="293"/>
      <c r="BV268" s="293"/>
      <c r="BW268" s="293"/>
      <c r="BX268" s="293"/>
      <c r="BY268" s="293"/>
      <c r="BZ268" s="293"/>
      <c r="CA268" s="293"/>
      <c r="CB268" s="293"/>
      <c r="CC268" s="293"/>
      <c r="CD268" s="293"/>
      <c r="CE268" s="293"/>
      <c r="CF268" s="293"/>
      <c r="CG268" s="293"/>
      <c r="CH268" s="293"/>
      <c r="CI268" s="293"/>
      <c r="CJ268" s="293"/>
      <c r="CK268" s="293"/>
      <c r="CL268" s="293"/>
      <c r="CM268" s="293"/>
      <c r="CN268" s="293"/>
      <c r="CO268" s="293"/>
      <c r="CP268" s="293"/>
      <c r="CQ268" s="293"/>
      <c r="CR268" s="293"/>
      <c r="CS268" s="293"/>
      <c r="CT268" s="293"/>
      <c r="CU268" s="293"/>
      <c r="CV268" s="293"/>
      <c r="CW268" s="293"/>
      <c r="CX268" s="293"/>
      <c r="CY268" s="293"/>
      <c r="CZ268" s="293"/>
      <c r="DA268" s="293"/>
      <c r="DB268" s="293"/>
      <c r="DC268" s="293"/>
      <c r="DD268" s="293"/>
      <c r="DE268" s="293"/>
      <c r="DF268" s="293"/>
      <c r="DG268" s="293"/>
      <c r="DH268" s="293"/>
      <c r="DI268" s="293"/>
      <c r="DJ268" s="293"/>
      <c r="DK268" s="293"/>
      <c r="DL268" s="293"/>
      <c r="DM268" s="293"/>
      <c r="DN268" s="293"/>
      <c r="DO268" s="293"/>
      <c r="DP268" s="293"/>
      <c r="DQ268" s="293"/>
      <c r="DR268" s="293"/>
      <c r="DS268" s="293"/>
      <c r="DT268" s="293"/>
      <c r="DU268" s="293"/>
      <c r="DV268" s="293"/>
      <c r="DW268" s="293"/>
      <c r="DX268" s="293"/>
      <c r="DY268" s="293"/>
      <c r="DZ268" s="293"/>
      <c r="EA268" s="293"/>
      <c r="EB268" s="293"/>
      <c r="EC268" s="293"/>
      <c r="ED268" s="293"/>
      <c r="EE268" s="293"/>
      <c r="EF268" s="293"/>
      <c r="EG268" s="293"/>
      <c r="EH268" s="293"/>
      <c r="EI268" s="293"/>
      <c r="EJ268" s="293"/>
      <c r="EK268" s="293"/>
      <c r="EL268" s="293"/>
      <c r="EM268" s="293"/>
      <c r="EN268" s="293"/>
      <c r="EO268" s="293"/>
      <c r="EP268" s="293"/>
      <c r="EQ268" s="293"/>
      <c r="ER268" s="293"/>
      <c r="ES268" s="293"/>
      <c r="ET268" s="293"/>
      <c r="EU268" s="293"/>
      <c r="EV268" s="293"/>
      <c r="EW268" s="293"/>
      <c r="EX268" s="293"/>
    </row>
    <row r="269" spans="2:154" x14ac:dyDescent="0.2">
      <c r="B269" s="293"/>
      <c r="C269" s="293"/>
      <c r="D269" s="293"/>
      <c r="E269" s="293"/>
      <c r="F269" s="293"/>
      <c r="G269" s="293"/>
      <c r="H269" s="293"/>
      <c r="I269" s="293"/>
      <c r="J269" s="293"/>
      <c r="K269" s="293"/>
      <c r="L269" s="293"/>
      <c r="M269" s="293"/>
      <c r="N269" s="293"/>
      <c r="O269" s="293"/>
      <c r="P269" s="293"/>
      <c r="Q269" s="293"/>
      <c r="R269" s="293"/>
      <c r="S269" s="293"/>
      <c r="T269" s="293"/>
      <c r="U269" s="293"/>
      <c r="V269" s="293"/>
      <c r="W269" s="293"/>
      <c r="X269" s="293"/>
      <c r="Y269" s="293"/>
      <c r="Z269" s="293"/>
      <c r="AA269" s="293"/>
      <c r="AB269" s="293"/>
      <c r="AC269" s="293"/>
      <c r="AD269" s="293"/>
      <c r="AE269" s="293"/>
      <c r="AF269" s="293"/>
      <c r="AG269" s="293"/>
      <c r="AH269" s="293"/>
      <c r="AI269" s="293"/>
      <c r="AJ269" s="293"/>
      <c r="AK269" s="293"/>
      <c r="AL269" s="293"/>
      <c r="AM269" s="293"/>
      <c r="AN269" s="293"/>
      <c r="AO269" s="293"/>
      <c r="AP269" s="293"/>
      <c r="AQ269" s="293"/>
      <c r="AR269" s="293"/>
      <c r="AS269" s="293"/>
      <c r="AT269" s="293"/>
      <c r="AU269" s="293"/>
      <c r="AV269" s="293"/>
      <c r="AW269" s="293"/>
      <c r="AX269" s="293"/>
      <c r="AY269" s="293"/>
      <c r="AZ269" s="293"/>
      <c r="BA269" s="293"/>
      <c r="BB269" s="293"/>
      <c r="BC269" s="293"/>
      <c r="BD269" s="293"/>
      <c r="BE269" s="293"/>
      <c r="BF269" s="293"/>
      <c r="BG269" s="293"/>
      <c r="BH269" s="293"/>
      <c r="BI269" s="293"/>
      <c r="BJ269" s="293"/>
      <c r="BK269" s="293"/>
      <c r="BL269" s="293"/>
      <c r="BM269" s="293"/>
      <c r="BN269" s="293"/>
      <c r="BO269" s="293"/>
      <c r="BP269" s="293"/>
      <c r="BQ269" s="293"/>
      <c r="BR269" s="293"/>
      <c r="BS269" s="293"/>
      <c r="BT269" s="293"/>
      <c r="BU269" s="293"/>
      <c r="BV269" s="293"/>
      <c r="BW269" s="293"/>
      <c r="BX269" s="293"/>
      <c r="BY269" s="293"/>
      <c r="BZ269" s="293"/>
      <c r="CA269" s="293"/>
      <c r="CB269" s="293"/>
      <c r="CC269" s="293"/>
      <c r="CD269" s="293"/>
      <c r="CE269" s="293"/>
      <c r="CF269" s="293"/>
      <c r="CG269" s="293"/>
      <c r="CH269" s="293"/>
      <c r="CI269" s="293"/>
      <c r="CJ269" s="293"/>
      <c r="CK269" s="293"/>
      <c r="CL269" s="293"/>
      <c r="CM269" s="293"/>
      <c r="CN269" s="293"/>
      <c r="CO269" s="293"/>
      <c r="CP269" s="293"/>
      <c r="CQ269" s="293"/>
      <c r="CR269" s="293"/>
      <c r="CS269" s="293"/>
      <c r="CT269" s="293"/>
      <c r="CU269" s="293"/>
      <c r="CV269" s="293"/>
      <c r="CW269" s="293"/>
      <c r="CX269" s="293"/>
      <c r="CY269" s="293"/>
      <c r="CZ269" s="293"/>
      <c r="DA269" s="293"/>
      <c r="DB269" s="293"/>
      <c r="DC269" s="293"/>
      <c r="DD269" s="293"/>
      <c r="DE269" s="293"/>
      <c r="DF269" s="293"/>
      <c r="DG269" s="293"/>
      <c r="DH269" s="293"/>
      <c r="DI269" s="293"/>
      <c r="DJ269" s="293"/>
      <c r="DK269" s="293"/>
      <c r="DL269" s="293"/>
      <c r="DM269" s="293"/>
      <c r="DN269" s="293"/>
      <c r="DO269" s="293"/>
      <c r="DP269" s="293"/>
      <c r="DQ269" s="293"/>
      <c r="DR269" s="293"/>
      <c r="DS269" s="293"/>
      <c r="DT269" s="293"/>
      <c r="DU269" s="293"/>
      <c r="DV269" s="293"/>
      <c r="DW269" s="293"/>
      <c r="DX269" s="293"/>
      <c r="DY269" s="293"/>
      <c r="DZ269" s="293"/>
      <c r="EA269" s="293"/>
      <c r="EB269" s="293"/>
      <c r="EC269" s="293"/>
      <c r="ED269" s="293"/>
      <c r="EE269" s="293"/>
      <c r="EF269" s="293"/>
      <c r="EG269" s="293"/>
      <c r="EH269" s="293"/>
      <c r="EI269" s="293"/>
      <c r="EJ269" s="293"/>
      <c r="EK269" s="293"/>
      <c r="EL269" s="293"/>
      <c r="EM269" s="293"/>
      <c r="EN269" s="293"/>
      <c r="EO269" s="293"/>
      <c r="EP269" s="293"/>
      <c r="EQ269" s="293"/>
      <c r="ER269" s="293"/>
      <c r="ES269" s="293"/>
      <c r="ET269" s="293"/>
      <c r="EU269" s="293"/>
      <c r="EV269" s="293"/>
      <c r="EW269" s="293"/>
      <c r="EX269" s="293"/>
    </row>
    <row r="270" spans="2:154" x14ac:dyDescent="0.2">
      <c r="B270" s="293"/>
      <c r="C270" s="293"/>
      <c r="D270" s="293"/>
      <c r="E270" s="293"/>
      <c r="F270" s="293"/>
      <c r="G270" s="293"/>
      <c r="H270" s="293"/>
      <c r="I270" s="293"/>
      <c r="J270" s="293"/>
      <c r="K270" s="293"/>
      <c r="L270" s="293"/>
      <c r="M270" s="293"/>
      <c r="N270" s="293"/>
      <c r="O270" s="293"/>
      <c r="P270" s="293"/>
      <c r="Q270" s="293"/>
      <c r="R270" s="293"/>
      <c r="S270" s="293"/>
      <c r="T270" s="293"/>
      <c r="U270" s="293"/>
      <c r="V270" s="293"/>
      <c r="W270" s="293"/>
      <c r="X270" s="293"/>
      <c r="Y270" s="293"/>
      <c r="Z270" s="293"/>
      <c r="AA270" s="293"/>
      <c r="AB270" s="293"/>
      <c r="AC270" s="293"/>
      <c r="AD270" s="293"/>
      <c r="AE270" s="293"/>
      <c r="AF270" s="293"/>
      <c r="AG270" s="293"/>
      <c r="AH270" s="293"/>
      <c r="AI270" s="293"/>
      <c r="AJ270" s="293"/>
      <c r="AK270" s="293"/>
      <c r="AL270" s="293"/>
      <c r="AM270" s="293"/>
      <c r="AN270" s="293"/>
      <c r="AO270" s="293"/>
      <c r="AP270" s="293"/>
      <c r="AQ270" s="293"/>
      <c r="AR270" s="293"/>
      <c r="AS270" s="293"/>
      <c r="AT270" s="293"/>
      <c r="AU270" s="293"/>
      <c r="AV270" s="293"/>
      <c r="AW270" s="293"/>
      <c r="AX270" s="293"/>
      <c r="AY270" s="293"/>
      <c r="AZ270" s="293"/>
      <c r="BA270" s="293"/>
      <c r="BB270" s="293"/>
      <c r="BC270" s="293"/>
      <c r="BD270" s="293"/>
      <c r="BE270" s="293"/>
      <c r="BF270" s="293"/>
      <c r="BG270" s="293"/>
      <c r="BH270" s="293"/>
      <c r="BI270" s="293"/>
      <c r="BJ270" s="293"/>
      <c r="BK270" s="293"/>
      <c r="BL270" s="293"/>
      <c r="BM270" s="293"/>
      <c r="BN270" s="293"/>
      <c r="BO270" s="293"/>
      <c r="BP270" s="293"/>
      <c r="BQ270" s="293"/>
      <c r="BR270" s="293"/>
      <c r="BS270" s="293"/>
      <c r="BT270" s="293"/>
      <c r="BU270" s="293"/>
      <c r="BV270" s="293"/>
      <c r="BW270" s="293"/>
      <c r="BX270" s="293"/>
      <c r="BY270" s="293"/>
      <c r="BZ270" s="293"/>
      <c r="CA270" s="293"/>
      <c r="CB270" s="293"/>
      <c r="CC270" s="293"/>
      <c r="CD270" s="293"/>
      <c r="CE270" s="293"/>
      <c r="CF270" s="293"/>
      <c r="CG270" s="293"/>
      <c r="CH270" s="293"/>
      <c r="CI270" s="293"/>
      <c r="CJ270" s="293"/>
      <c r="CK270" s="293"/>
      <c r="CL270" s="293"/>
      <c r="CM270" s="293"/>
      <c r="CN270" s="293"/>
      <c r="CO270" s="293"/>
      <c r="CP270" s="293"/>
      <c r="CQ270" s="293"/>
      <c r="CR270" s="293"/>
      <c r="CS270" s="293"/>
      <c r="CT270" s="293"/>
      <c r="CU270" s="293"/>
      <c r="CV270" s="293"/>
      <c r="CW270" s="293"/>
      <c r="CX270" s="293"/>
      <c r="CY270" s="293"/>
      <c r="CZ270" s="293"/>
      <c r="DA270" s="293"/>
      <c r="DB270" s="293"/>
      <c r="DC270" s="293"/>
      <c r="DD270" s="293"/>
      <c r="DE270" s="293"/>
      <c r="DF270" s="293"/>
      <c r="DG270" s="293"/>
      <c r="DH270" s="293"/>
      <c r="DI270" s="293"/>
      <c r="DJ270" s="293"/>
      <c r="DK270" s="293"/>
      <c r="DL270" s="293"/>
      <c r="DM270" s="293"/>
      <c r="DN270" s="293"/>
      <c r="DO270" s="293"/>
      <c r="DP270" s="293"/>
      <c r="DQ270" s="293"/>
      <c r="DR270" s="293"/>
      <c r="DS270" s="293"/>
      <c r="DT270" s="293"/>
      <c r="DU270" s="293"/>
      <c r="DV270" s="293"/>
      <c r="DW270" s="293"/>
      <c r="DX270" s="293"/>
      <c r="DY270" s="293"/>
      <c r="DZ270" s="293"/>
      <c r="EA270" s="293"/>
      <c r="EB270" s="293"/>
      <c r="EC270" s="293"/>
      <c r="ED270" s="293"/>
      <c r="EE270" s="293"/>
      <c r="EF270" s="293"/>
      <c r="EG270" s="293"/>
      <c r="EH270" s="293"/>
      <c r="EI270" s="293"/>
      <c r="EJ270" s="293"/>
      <c r="EK270" s="293"/>
      <c r="EL270" s="293"/>
      <c r="EM270" s="293"/>
      <c r="EN270" s="293"/>
      <c r="EO270" s="293"/>
      <c r="EP270" s="293"/>
      <c r="EQ270" s="293"/>
      <c r="ER270" s="293"/>
      <c r="ES270" s="293"/>
      <c r="ET270" s="293"/>
      <c r="EU270" s="293"/>
      <c r="EV270" s="293"/>
      <c r="EW270" s="293"/>
      <c r="EX270" s="293"/>
    </row>
    <row r="271" spans="2:154" x14ac:dyDescent="0.2">
      <c r="B271" s="293"/>
      <c r="C271" s="293"/>
      <c r="D271" s="293"/>
      <c r="E271" s="293"/>
      <c r="F271" s="293"/>
      <c r="G271" s="293"/>
      <c r="H271" s="293"/>
      <c r="I271" s="293"/>
      <c r="J271" s="293"/>
      <c r="K271" s="293"/>
      <c r="L271" s="293"/>
      <c r="M271" s="293"/>
      <c r="N271" s="293"/>
      <c r="O271" s="293"/>
      <c r="P271" s="293"/>
      <c r="Q271" s="293"/>
      <c r="R271" s="293"/>
      <c r="S271" s="293"/>
      <c r="T271" s="293"/>
      <c r="U271" s="293"/>
      <c r="V271" s="293"/>
      <c r="W271" s="293"/>
      <c r="X271" s="293"/>
      <c r="Y271" s="293"/>
      <c r="Z271" s="293"/>
      <c r="AA271" s="293"/>
      <c r="AB271" s="293"/>
      <c r="AC271" s="293"/>
      <c r="AD271" s="293"/>
      <c r="AE271" s="293"/>
      <c r="AF271" s="293"/>
      <c r="AG271" s="293"/>
      <c r="AH271" s="293"/>
      <c r="AI271" s="293"/>
      <c r="AJ271" s="293"/>
      <c r="AK271" s="293"/>
      <c r="AL271" s="293"/>
      <c r="AM271" s="293"/>
      <c r="AN271" s="293"/>
      <c r="AO271" s="293"/>
      <c r="AP271" s="293"/>
      <c r="AQ271" s="293"/>
      <c r="AR271" s="293"/>
      <c r="AS271" s="293"/>
      <c r="AT271" s="293"/>
      <c r="AU271" s="293"/>
      <c r="AV271" s="293"/>
      <c r="AW271" s="293"/>
      <c r="AX271" s="293"/>
      <c r="AY271" s="293"/>
      <c r="AZ271" s="293"/>
      <c r="BA271" s="293"/>
      <c r="BB271" s="293"/>
      <c r="BC271" s="293"/>
      <c r="BD271" s="293"/>
      <c r="BE271" s="293"/>
      <c r="BF271" s="293"/>
      <c r="BG271" s="293"/>
      <c r="BH271" s="293"/>
      <c r="BI271" s="293"/>
      <c r="BJ271" s="293"/>
      <c r="BK271" s="293"/>
      <c r="BL271" s="293"/>
      <c r="BM271" s="293"/>
      <c r="BN271" s="293"/>
      <c r="BO271" s="293"/>
      <c r="BP271" s="293"/>
      <c r="BQ271" s="293"/>
      <c r="BR271" s="293"/>
      <c r="BS271" s="293"/>
      <c r="BT271" s="293"/>
      <c r="BU271" s="293"/>
      <c r="BV271" s="293"/>
      <c r="BW271" s="293"/>
      <c r="BX271" s="293"/>
      <c r="BY271" s="293"/>
      <c r="BZ271" s="293"/>
      <c r="CA271" s="293"/>
      <c r="CB271" s="293"/>
      <c r="CC271" s="293"/>
      <c r="CD271" s="293"/>
      <c r="CE271" s="293"/>
      <c r="CF271" s="293"/>
      <c r="CG271" s="293"/>
      <c r="CH271" s="293"/>
      <c r="CI271" s="293"/>
      <c r="CJ271" s="293"/>
      <c r="CK271" s="293"/>
      <c r="CL271" s="293"/>
      <c r="CM271" s="293"/>
      <c r="CN271" s="293"/>
      <c r="CO271" s="293"/>
      <c r="CP271" s="293"/>
      <c r="CQ271" s="293"/>
      <c r="CR271" s="293"/>
      <c r="CS271" s="293"/>
      <c r="CT271" s="293"/>
      <c r="CU271" s="293"/>
      <c r="CV271" s="293"/>
      <c r="CW271" s="293"/>
      <c r="CX271" s="293"/>
      <c r="CY271" s="293"/>
      <c r="CZ271" s="293"/>
      <c r="DA271" s="293"/>
      <c r="DB271" s="293"/>
      <c r="DC271" s="293"/>
      <c r="DD271" s="293"/>
      <c r="DE271" s="293"/>
      <c r="DF271" s="293"/>
      <c r="DG271" s="293"/>
      <c r="DH271" s="293"/>
      <c r="DI271" s="293"/>
      <c r="DJ271" s="293"/>
      <c r="DK271" s="293"/>
      <c r="DL271" s="293"/>
      <c r="DM271" s="293"/>
      <c r="DN271" s="293"/>
      <c r="DO271" s="293"/>
      <c r="DP271" s="293"/>
      <c r="DQ271" s="293"/>
      <c r="DR271" s="293"/>
      <c r="DS271" s="293"/>
      <c r="DT271" s="293"/>
      <c r="DU271" s="293"/>
      <c r="DV271" s="293"/>
      <c r="DW271" s="293"/>
      <c r="DX271" s="293"/>
      <c r="DY271" s="293"/>
      <c r="DZ271" s="293"/>
      <c r="EA271" s="293"/>
      <c r="EB271" s="293"/>
      <c r="EC271" s="293"/>
      <c r="ED271" s="293"/>
      <c r="EE271" s="293"/>
      <c r="EF271" s="293"/>
      <c r="EG271" s="293"/>
      <c r="EH271" s="293"/>
      <c r="EI271" s="293"/>
      <c r="EJ271" s="293"/>
      <c r="EK271" s="293"/>
      <c r="EL271" s="293"/>
      <c r="EM271" s="293"/>
      <c r="EN271" s="293"/>
      <c r="EO271" s="293"/>
      <c r="EP271" s="293"/>
      <c r="EQ271" s="293"/>
      <c r="ER271" s="293"/>
      <c r="ES271" s="293"/>
      <c r="ET271" s="293"/>
      <c r="EU271" s="293"/>
      <c r="EV271" s="293"/>
      <c r="EW271" s="293"/>
      <c r="EX271" s="293"/>
    </row>
    <row r="272" spans="2:154" x14ac:dyDescent="0.2">
      <c r="B272" s="293"/>
      <c r="C272" s="293"/>
      <c r="D272" s="293"/>
      <c r="E272" s="293"/>
      <c r="F272" s="293"/>
      <c r="G272" s="293"/>
      <c r="H272" s="293"/>
      <c r="I272" s="293"/>
      <c r="J272" s="293"/>
      <c r="K272" s="293"/>
      <c r="L272" s="293"/>
      <c r="M272" s="293"/>
      <c r="N272" s="293"/>
      <c r="O272" s="293"/>
      <c r="P272" s="293"/>
      <c r="Q272" s="293"/>
      <c r="R272" s="293"/>
      <c r="S272" s="293"/>
      <c r="T272" s="293"/>
      <c r="U272" s="293"/>
      <c r="V272" s="293"/>
      <c r="W272" s="293"/>
      <c r="X272" s="293"/>
      <c r="Y272" s="293"/>
      <c r="Z272" s="293"/>
      <c r="AA272" s="293"/>
      <c r="AB272" s="293"/>
      <c r="AC272" s="293"/>
      <c r="AD272" s="293"/>
      <c r="AE272" s="293"/>
      <c r="AF272" s="293"/>
      <c r="AG272" s="293"/>
      <c r="AH272" s="293"/>
      <c r="AI272" s="293"/>
      <c r="AJ272" s="293"/>
      <c r="AK272" s="293"/>
      <c r="AL272" s="293"/>
      <c r="AM272" s="293"/>
      <c r="AN272" s="293"/>
      <c r="AO272" s="293"/>
      <c r="AP272" s="293"/>
      <c r="AQ272" s="293"/>
      <c r="AR272" s="293"/>
      <c r="AS272" s="293"/>
      <c r="AT272" s="293"/>
      <c r="AU272" s="293"/>
      <c r="AV272" s="293"/>
      <c r="AW272" s="293"/>
      <c r="AX272" s="293"/>
      <c r="AY272" s="293"/>
      <c r="AZ272" s="293"/>
      <c r="BA272" s="293"/>
      <c r="BB272" s="293"/>
      <c r="BC272" s="293"/>
      <c r="BD272" s="293"/>
      <c r="BE272" s="293"/>
      <c r="BF272" s="293"/>
      <c r="BG272" s="293"/>
      <c r="BH272" s="293"/>
      <c r="BI272" s="293"/>
      <c r="BJ272" s="293"/>
      <c r="BK272" s="293"/>
      <c r="BL272" s="293"/>
      <c r="BM272" s="293"/>
      <c r="BN272" s="293"/>
      <c r="BO272" s="293"/>
      <c r="BP272" s="293"/>
      <c r="BQ272" s="293"/>
      <c r="BR272" s="293"/>
      <c r="BS272" s="293"/>
      <c r="BT272" s="293"/>
      <c r="BU272" s="293"/>
      <c r="BV272" s="293"/>
      <c r="BW272" s="293"/>
      <c r="BX272" s="293"/>
      <c r="BY272" s="293"/>
      <c r="BZ272" s="293"/>
      <c r="CA272" s="293"/>
      <c r="CB272" s="293"/>
      <c r="CC272" s="293"/>
      <c r="CD272" s="293"/>
      <c r="CE272" s="293"/>
      <c r="CF272" s="293"/>
      <c r="CG272" s="293"/>
      <c r="CH272" s="293"/>
      <c r="CI272" s="293"/>
      <c r="CJ272" s="293"/>
      <c r="CK272" s="293"/>
      <c r="CL272" s="293"/>
      <c r="CM272" s="293"/>
      <c r="CN272" s="293"/>
      <c r="CO272" s="293"/>
      <c r="CP272" s="293"/>
      <c r="CQ272" s="293"/>
      <c r="CR272" s="293"/>
      <c r="CS272" s="293"/>
      <c r="CT272" s="293"/>
      <c r="CU272" s="293"/>
      <c r="CV272" s="293"/>
      <c r="CW272" s="293"/>
      <c r="CX272" s="293"/>
      <c r="CY272" s="293"/>
      <c r="CZ272" s="293"/>
      <c r="DA272" s="293"/>
      <c r="DB272" s="293"/>
      <c r="DC272" s="293"/>
      <c r="DD272" s="293"/>
      <c r="DE272" s="293"/>
      <c r="DF272" s="293"/>
      <c r="DG272" s="293"/>
      <c r="DH272" s="293"/>
      <c r="DI272" s="293"/>
      <c r="DJ272" s="293"/>
      <c r="DK272" s="293"/>
      <c r="DL272" s="293"/>
      <c r="DM272" s="293"/>
      <c r="DN272" s="293"/>
      <c r="DO272" s="293"/>
      <c r="DP272" s="293"/>
      <c r="DQ272" s="293"/>
      <c r="DR272" s="293"/>
      <c r="DS272" s="293"/>
      <c r="DT272" s="293"/>
      <c r="DU272" s="293"/>
      <c r="DV272" s="293"/>
      <c r="DW272" s="293"/>
      <c r="DX272" s="293"/>
      <c r="DY272" s="293"/>
      <c r="DZ272" s="293"/>
      <c r="EA272" s="293"/>
      <c r="EB272" s="293"/>
      <c r="EC272" s="293"/>
      <c r="ED272" s="293"/>
      <c r="EE272" s="293"/>
      <c r="EF272" s="293"/>
      <c r="EG272" s="293"/>
      <c r="EH272" s="293"/>
      <c r="EI272" s="293"/>
      <c r="EJ272" s="293"/>
      <c r="EK272" s="293"/>
      <c r="EL272" s="293"/>
      <c r="EM272" s="293"/>
      <c r="EN272" s="293"/>
      <c r="EO272" s="293"/>
      <c r="EP272" s="293"/>
      <c r="EQ272" s="293"/>
      <c r="ER272" s="293"/>
      <c r="ES272" s="293"/>
      <c r="ET272" s="293"/>
      <c r="EU272" s="293"/>
      <c r="EV272" s="293"/>
      <c r="EW272" s="293"/>
      <c r="EX272" s="293"/>
    </row>
    <row r="273" spans="2:154" x14ac:dyDescent="0.2">
      <c r="B273" s="293"/>
      <c r="C273" s="293"/>
      <c r="D273" s="293"/>
      <c r="E273" s="293"/>
      <c r="F273" s="293"/>
      <c r="G273" s="293"/>
      <c r="H273" s="293"/>
      <c r="I273" s="293"/>
      <c r="J273" s="293"/>
      <c r="K273" s="293"/>
      <c r="L273" s="293"/>
      <c r="M273" s="293"/>
      <c r="N273" s="293"/>
      <c r="O273" s="293"/>
      <c r="P273" s="293"/>
      <c r="Q273" s="293"/>
      <c r="R273" s="293"/>
      <c r="S273" s="293"/>
      <c r="T273" s="293"/>
      <c r="U273" s="293"/>
      <c r="V273" s="293"/>
      <c r="W273" s="293"/>
      <c r="X273" s="293"/>
      <c r="Y273" s="293"/>
      <c r="Z273" s="293"/>
      <c r="AA273" s="293"/>
      <c r="AB273" s="293"/>
      <c r="AC273" s="293"/>
      <c r="AD273" s="293"/>
      <c r="AE273" s="293"/>
      <c r="AF273" s="293"/>
      <c r="AG273" s="293"/>
      <c r="AH273" s="293"/>
      <c r="AI273" s="293"/>
      <c r="AJ273" s="293"/>
      <c r="AK273" s="293"/>
      <c r="AL273" s="293"/>
      <c r="AM273" s="293"/>
      <c r="AN273" s="293"/>
      <c r="AO273" s="293"/>
      <c r="AP273" s="293"/>
      <c r="AQ273" s="293"/>
      <c r="AR273" s="293"/>
      <c r="AS273" s="293"/>
      <c r="AT273" s="293"/>
      <c r="AU273" s="293"/>
      <c r="AV273" s="293"/>
      <c r="AW273" s="293"/>
      <c r="AX273" s="293"/>
      <c r="AY273" s="293"/>
      <c r="AZ273" s="293"/>
      <c r="BA273" s="293"/>
      <c r="BB273" s="293"/>
      <c r="BC273" s="293"/>
      <c r="BD273" s="293"/>
      <c r="BE273" s="293"/>
      <c r="BF273" s="293"/>
      <c r="BG273" s="293"/>
      <c r="BH273" s="293"/>
      <c r="BI273" s="293"/>
      <c r="BJ273" s="293"/>
      <c r="BK273" s="293"/>
      <c r="BL273" s="293"/>
      <c r="BM273" s="293"/>
      <c r="BN273" s="293"/>
      <c r="BO273" s="293"/>
      <c r="BP273" s="293"/>
      <c r="BQ273" s="293"/>
      <c r="BR273" s="293"/>
      <c r="BS273" s="293"/>
      <c r="BT273" s="293"/>
      <c r="BU273" s="293"/>
      <c r="BV273" s="293"/>
      <c r="BW273" s="293"/>
      <c r="BX273" s="293"/>
      <c r="BY273" s="293"/>
      <c r="BZ273" s="293"/>
      <c r="CA273" s="293"/>
      <c r="CB273" s="293"/>
      <c r="CC273" s="293"/>
      <c r="CD273" s="293"/>
      <c r="CE273" s="293"/>
      <c r="CF273" s="293"/>
      <c r="CG273" s="293"/>
      <c r="CH273" s="293"/>
      <c r="CI273" s="293"/>
      <c r="CJ273" s="293"/>
      <c r="CK273" s="293"/>
      <c r="CL273" s="293"/>
      <c r="CM273" s="293"/>
      <c r="CN273" s="293"/>
      <c r="CO273" s="293"/>
      <c r="CP273" s="293"/>
      <c r="CQ273" s="293"/>
      <c r="CR273" s="293"/>
      <c r="CS273" s="293"/>
      <c r="CT273" s="293"/>
      <c r="CU273" s="293"/>
      <c r="CV273" s="293"/>
      <c r="CW273" s="293"/>
      <c r="CX273" s="293"/>
      <c r="CY273" s="293"/>
      <c r="CZ273" s="293"/>
      <c r="DA273" s="293"/>
      <c r="DB273" s="293"/>
      <c r="DC273" s="293"/>
      <c r="DD273" s="293"/>
      <c r="DE273" s="293"/>
      <c r="DF273" s="293"/>
      <c r="DG273" s="293"/>
      <c r="DH273" s="293"/>
      <c r="DI273" s="293"/>
      <c r="DJ273" s="293"/>
      <c r="DK273" s="293"/>
      <c r="DL273" s="293"/>
      <c r="DM273" s="293"/>
      <c r="DN273" s="293"/>
      <c r="DO273" s="293"/>
      <c r="DP273" s="293"/>
      <c r="DQ273" s="293"/>
      <c r="DR273" s="293"/>
      <c r="DS273" s="293"/>
      <c r="DT273" s="293"/>
      <c r="DU273" s="293"/>
      <c r="DV273" s="293"/>
      <c r="DW273" s="293"/>
      <c r="DX273" s="293"/>
      <c r="DY273" s="293"/>
      <c r="DZ273" s="293"/>
      <c r="EA273" s="293"/>
      <c r="EB273" s="293"/>
      <c r="EC273" s="293"/>
      <c r="ED273" s="293"/>
      <c r="EE273" s="293"/>
      <c r="EF273" s="293"/>
      <c r="EG273" s="293"/>
      <c r="EH273" s="293"/>
      <c r="EI273" s="293"/>
      <c r="EJ273" s="293"/>
      <c r="EK273" s="293"/>
      <c r="EL273" s="293"/>
      <c r="EM273" s="293"/>
      <c r="EN273" s="293"/>
      <c r="EO273" s="293"/>
      <c r="EP273" s="293"/>
      <c r="EQ273" s="293"/>
      <c r="ER273" s="293"/>
      <c r="ES273" s="293"/>
      <c r="ET273" s="293"/>
      <c r="EU273" s="293"/>
      <c r="EV273" s="293"/>
      <c r="EW273" s="293"/>
      <c r="EX273" s="293"/>
    </row>
    <row r="274" spans="2:154" x14ac:dyDescent="0.2">
      <c r="B274" s="293"/>
      <c r="C274" s="293"/>
      <c r="D274" s="293"/>
      <c r="E274" s="293"/>
      <c r="F274" s="293"/>
      <c r="G274" s="293"/>
      <c r="H274" s="293"/>
      <c r="I274" s="293"/>
      <c r="J274" s="293"/>
      <c r="K274" s="293"/>
      <c r="L274" s="293"/>
      <c r="M274" s="293"/>
      <c r="N274" s="293"/>
      <c r="O274" s="293"/>
      <c r="P274" s="293"/>
      <c r="Q274" s="293"/>
      <c r="R274" s="293"/>
      <c r="S274" s="293"/>
      <c r="T274" s="293"/>
      <c r="U274" s="293"/>
      <c r="V274" s="293"/>
      <c r="W274" s="293"/>
      <c r="X274" s="293"/>
      <c r="Y274" s="293"/>
      <c r="Z274" s="293"/>
      <c r="AA274" s="293"/>
      <c r="AB274" s="293"/>
      <c r="AC274" s="293"/>
      <c r="AD274" s="293"/>
      <c r="AE274" s="293"/>
      <c r="AF274" s="293"/>
      <c r="AG274" s="293"/>
      <c r="AH274" s="293"/>
      <c r="AI274" s="293"/>
      <c r="AJ274" s="293"/>
      <c r="AK274" s="293"/>
      <c r="AL274" s="293"/>
      <c r="AM274" s="293"/>
      <c r="AN274" s="293"/>
      <c r="AO274" s="293"/>
      <c r="AP274" s="293"/>
      <c r="AQ274" s="293"/>
      <c r="AR274" s="293"/>
      <c r="AS274" s="293"/>
      <c r="AT274" s="293"/>
      <c r="AU274" s="293"/>
      <c r="AV274" s="293"/>
      <c r="AW274" s="293"/>
      <c r="AX274" s="293"/>
      <c r="AY274" s="293"/>
      <c r="AZ274" s="293"/>
      <c r="BA274" s="293"/>
      <c r="BB274" s="293"/>
      <c r="BC274" s="293"/>
      <c r="BD274" s="293"/>
      <c r="BE274" s="293"/>
      <c r="BF274" s="293"/>
      <c r="BG274" s="293"/>
      <c r="BH274" s="293"/>
      <c r="BI274" s="293"/>
      <c r="BJ274" s="293"/>
      <c r="BK274" s="293"/>
      <c r="BL274" s="293"/>
      <c r="BM274" s="293"/>
      <c r="BN274" s="293"/>
      <c r="BO274" s="293"/>
      <c r="BP274" s="293"/>
      <c r="BQ274" s="293"/>
      <c r="BR274" s="293"/>
      <c r="BS274" s="293"/>
      <c r="BT274" s="293"/>
      <c r="BU274" s="293"/>
      <c r="BV274" s="293"/>
      <c r="BW274" s="293"/>
      <c r="BX274" s="293"/>
      <c r="BY274" s="293"/>
      <c r="BZ274" s="293"/>
      <c r="CA274" s="293"/>
      <c r="CB274" s="293"/>
      <c r="CC274" s="293"/>
      <c r="CD274" s="293"/>
      <c r="CE274" s="293"/>
      <c r="CF274" s="293"/>
      <c r="CG274" s="293"/>
      <c r="CH274" s="293"/>
      <c r="CI274" s="293"/>
      <c r="CJ274" s="293"/>
      <c r="CK274" s="293"/>
      <c r="CL274" s="293"/>
      <c r="CM274" s="293"/>
      <c r="CN274" s="293"/>
      <c r="CO274" s="293"/>
      <c r="CP274" s="293"/>
      <c r="CQ274" s="293"/>
      <c r="CR274" s="293"/>
      <c r="CS274" s="293"/>
      <c r="CT274" s="293"/>
      <c r="CU274" s="293"/>
      <c r="CV274" s="293"/>
      <c r="CW274" s="293"/>
      <c r="CX274" s="293"/>
      <c r="CY274" s="293"/>
      <c r="CZ274" s="293"/>
      <c r="DA274" s="293"/>
      <c r="DB274" s="293"/>
      <c r="DC274" s="293"/>
      <c r="DD274" s="293"/>
      <c r="DE274" s="293"/>
      <c r="DF274" s="293"/>
      <c r="DG274" s="293"/>
      <c r="DH274" s="293"/>
      <c r="DI274" s="293"/>
      <c r="DJ274" s="293"/>
      <c r="DK274" s="293"/>
      <c r="DL274" s="293"/>
      <c r="DM274" s="293"/>
      <c r="DN274" s="293"/>
      <c r="DO274" s="293"/>
      <c r="DP274" s="293"/>
      <c r="DQ274" s="293"/>
      <c r="DR274" s="293"/>
      <c r="DS274" s="293"/>
      <c r="DT274" s="293"/>
      <c r="DU274" s="293"/>
      <c r="DV274" s="293"/>
      <c r="DW274" s="293"/>
      <c r="DX274" s="293"/>
      <c r="DY274" s="293"/>
      <c r="DZ274" s="293"/>
      <c r="EA274" s="293"/>
      <c r="EB274" s="293"/>
      <c r="EC274" s="293"/>
      <c r="ED274" s="293"/>
      <c r="EE274" s="293"/>
      <c r="EF274" s="293"/>
      <c r="EG274" s="293"/>
      <c r="EH274" s="293"/>
      <c r="EI274" s="293"/>
      <c r="EJ274" s="293"/>
      <c r="EK274" s="293"/>
      <c r="EL274" s="293"/>
      <c r="EM274" s="293"/>
      <c r="EN274" s="293"/>
      <c r="EO274" s="293"/>
      <c r="EP274" s="293"/>
      <c r="EQ274" s="293"/>
      <c r="ER274" s="293"/>
      <c r="ES274" s="293"/>
      <c r="ET274" s="293"/>
      <c r="EU274" s="293"/>
      <c r="EV274" s="293"/>
      <c r="EW274" s="293"/>
      <c r="EX274" s="293"/>
    </row>
    <row r="275" spans="2:154" x14ac:dyDescent="0.2">
      <c r="B275" s="293"/>
      <c r="C275" s="293"/>
      <c r="D275" s="293"/>
      <c r="E275" s="293"/>
      <c r="F275" s="293"/>
      <c r="G275" s="293"/>
      <c r="H275" s="293"/>
      <c r="I275" s="293"/>
      <c r="J275" s="293"/>
      <c r="K275" s="293"/>
      <c r="L275" s="293"/>
      <c r="M275" s="293"/>
      <c r="N275" s="293"/>
      <c r="O275" s="293"/>
      <c r="P275" s="293"/>
      <c r="Q275" s="293"/>
      <c r="R275" s="293"/>
      <c r="S275" s="293"/>
      <c r="T275" s="293"/>
      <c r="U275" s="293"/>
      <c r="V275" s="293"/>
      <c r="W275" s="293"/>
      <c r="X275" s="293"/>
      <c r="Y275" s="293"/>
      <c r="Z275" s="293"/>
      <c r="AA275" s="293"/>
      <c r="AB275" s="293"/>
      <c r="AC275" s="293"/>
      <c r="AD275" s="293"/>
      <c r="AE275" s="293"/>
      <c r="AF275" s="293"/>
      <c r="AG275" s="293"/>
      <c r="AH275" s="293"/>
      <c r="AI275" s="293"/>
      <c r="AJ275" s="293"/>
      <c r="AK275" s="293"/>
      <c r="AL275" s="293"/>
      <c r="AM275" s="293"/>
      <c r="AN275" s="293"/>
      <c r="AO275" s="293"/>
      <c r="AP275" s="293"/>
      <c r="AQ275" s="293"/>
      <c r="AR275" s="293"/>
      <c r="AS275" s="293"/>
      <c r="AT275" s="293"/>
      <c r="AU275" s="293"/>
      <c r="AV275" s="293"/>
      <c r="AW275" s="293"/>
      <c r="AX275" s="293"/>
      <c r="AY275" s="293"/>
      <c r="AZ275" s="293"/>
      <c r="BA275" s="293"/>
      <c r="BB275" s="293"/>
      <c r="BC275" s="293"/>
      <c r="BD275" s="293"/>
      <c r="BE275" s="293"/>
      <c r="BF275" s="293"/>
      <c r="BG275" s="293"/>
      <c r="BH275" s="293"/>
      <c r="BI275" s="293"/>
      <c r="BJ275" s="293"/>
      <c r="BK275" s="293"/>
      <c r="BL275" s="293"/>
      <c r="BM275" s="293"/>
      <c r="BN275" s="293"/>
      <c r="BO275" s="293"/>
      <c r="BP275" s="293"/>
      <c r="BQ275" s="293"/>
      <c r="BR275" s="293"/>
      <c r="BS275" s="293"/>
      <c r="BT275" s="293"/>
      <c r="BU275" s="293"/>
      <c r="BV275" s="293"/>
      <c r="BW275" s="293"/>
      <c r="BX275" s="293"/>
      <c r="BY275" s="293"/>
      <c r="BZ275" s="293"/>
      <c r="CA275" s="293"/>
      <c r="CB275" s="293"/>
      <c r="CC275" s="293"/>
      <c r="CD275" s="293"/>
      <c r="CE275" s="293"/>
      <c r="CF275" s="293"/>
      <c r="CG275" s="293"/>
      <c r="CH275" s="293"/>
      <c r="CI275" s="293"/>
      <c r="CJ275" s="293"/>
      <c r="CK275" s="293"/>
      <c r="CL275" s="293"/>
      <c r="CM275" s="293"/>
      <c r="CN275" s="293"/>
      <c r="CO275" s="293"/>
      <c r="CP275" s="293"/>
      <c r="CQ275" s="293"/>
      <c r="CR275" s="293"/>
      <c r="CS275" s="293"/>
      <c r="CT275" s="293"/>
      <c r="CU275" s="293"/>
      <c r="CV275" s="293"/>
      <c r="CW275" s="293"/>
      <c r="CX275" s="293"/>
      <c r="CY275" s="293"/>
      <c r="CZ275" s="293"/>
      <c r="DA275" s="293"/>
      <c r="DB275" s="293"/>
      <c r="DC275" s="293"/>
      <c r="DD275" s="293"/>
      <c r="DE275" s="293"/>
      <c r="DF275" s="293"/>
      <c r="DG275" s="293"/>
      <c r="DH275" s="293"/>
      <c r="DI275" s="293"/>
      <c r="DJ275" s="293"/>
      <c r="DK275" s="293"/>
      <c r="DL275" s="293"/>
      <c r="DM275" s="293"/>
      <c r="DN275" s="293"/>
      <c r="DO275" s="293"/>
      <c r="DP275" s="293"/>
      <c r="DQ275" s="293"/>
      <c r="DR275" s="293"/>
      <c r="DS275" s="293"/>
      <c r="DT275" s="293"/>
      <c r="DU275" s="293"/>
      <c r="DV275" s="293"/>
      <c r="DW275" s="293"/>
      <c r="DX275" s="293"/>
      <c r="DY275" s="293"/>
      <c r="DZ275" s="293"/>
      <c r="EA275" s="293"/>
      <c r="EB275" s="293"/>
      <c r="EC275" s="293"/>
      <c r="ED275" s="293"/>
      <c r="EE275" s="293"/>
      <c r="EF275" s="293"/>
      <c r="EG275" s="293"/>
      <c r="EH275" s="293"/>
      <c r="EI275" s="293"/>
      <c r="EJ275" s="293"/>
      <c r="EK275" s="293"/>
      <c r="EL275" s="293"/>
      <c r="EM275" s="293"/>
      <c r="EN275" s="293"/>
      <c r="EO275" s="293"/>
      <c r="EP275" s="293"/>
      <c r="EQ275" s="293"/>
      <c r="ER275" s="293"/>
      <c r="ES275" s="293"/>
      <c r="ET275" s="293"/>
      <c r="EU275" s="293"/>
      <c r="EV275" s="293"/>
      <c r="EW275" s="293"/>
      <c r="EX275" s="293"/>
    </row>
    <row r="276" spans="2:154" x14ac:dyDescent="0.2">
      <c r="B276" s="293"/>
      <c r="C276" s="293"/>
      <c r="D276" s="293"/>
      <c r="E276" s="293"/>
      <c r="F276" s="293"/>
      <c r="G276" s="293"/>
      <c r="H276" s="293"/>
      <c r="I276" s="293"/>
      <c r="J276" s="293"/>
      <c r="K276" s="293"/>
      <c r="L276" s="293"/>
      <c r="M276" s="293"/>
      <c r="N276" s="293"/>
      <c r="O276" s="293"/>
      <c r="P276" s="293"/>
      <c r="Q276" s="293"/>
      <c r="R276" s="293"/>
      <c r="S276" s="293"/>
      <c r="T276" s="293"/>
      <c r="U276" s="293"/>
      <c r="V276" s="293"/>
      <c r="W276" s="293"/>
      <c r="X276" s="293"/>
      <c r="Y276" s="293"/>
      <c r="Z276" s="293"/>
      <c r="AA276" s="293"/>
      <c r="AB276" s="293"/>
      <c r="AC276" s="293"/>
      <c r="AD276" s="293"/>
      <c r="AE276" s="293"/>
      <c r="AF276" s="293"/>
      <c r="AG276" s="293"/>
      <c r="AH276" s="293"/>
      <c r="AI276" s="293"/>
      <c r="AJ276" s="293"/>
      <c r="AK276" s="293"/>
      <c r="AL276" s="293"/>
      <c r="AM276" s="293"/>
      <c r="AN276" s="293"/>
      <c r="AO276" s="293"/>
      <c r="AP276" s="293"/>
      <c r="AQ276" s="293"/>
      <c r="AR276" s="293"/>
      <c r="AS276" s="293"/>
      <c r="AT276" s="293"/>
      <c r="AU276" s="293"/>
      <c r="AV276" s="293"/>
      <c r="AW276" s="293"/>
      <c r="AX276" s="293"/>
      <c r="AY276" s="293"/>
      <c r="AZ276" s="293"/>
      <c r="BA276" s="293"/>
      <c r="BB276" s="293"/>
      <c r="BC276" s="293"/>
      <c r="BD276" s="293"/>
      <c r="BE276" s="293"/>
      <c r="BF276" s="293"/>
      <c r="BG276" s="293"/>
      <c r="BH276" s="293"/>
      <c r="BI276" s="293"/>
      <c r="BJ276" s="293"/>
      <c r="BK276" s="293"/>
      <c r="BL276" s="293"/>
      <c r="BM276" s="293"/>
      <c r="BN276" s="293"/>
      <c r="BO276" s="293"/>
      <c r="BP276" s="293"/>
      <c r="BQ276" s="293"/>
      <c r="BR276" s="293"/>
      <c r="BS276" s="293"/>
      <c r="BT276" s="293"/>
      <c r="BU276" s="293"/>
      <c r="BV276" s="293"/>
      <c r="BW276" s="293"/>
      <c r="BX276" s="293"/>
      <c r="BY276" s="293"/>
      <c r="BZ276" s="293"/>
      <c r="CA276" s="293"/>
      <c r="CB276" s="293"/>
      <c r="CC276" s="293"/>
      <c r="CD276" s="293"/>
      <c r="CE276" s="293"/>
      <c r="CF276" s="293"/>
      <c r="CG276" s="293"/>
      <c r="CH276" s="293"/>
      <c r="CI276" s="293"/>
      <c r="CJ276" s="293"/>
      <c r="CK276" s="293"/>
      <c r="CL276" s="293"/>
      <c r="CM276" s="293"/>
      <c r="CN276" s="293"/>
      <c r="CO276" s="293"/>
      <c r="CP276" s="293"/>
      <c r="CQ276" s="293"/>
      <c r="CR276" s="293"/>
      <c r="CS276" s="293"/>
      <c r="CT276" s="293"/>
      <c r="CU276" s="293"/>
      <c r="CV276" s="293"/>
      <c r="CW276" s="293"/>
      <c r="CX276" s="293"/>
      <c r="CY276" s="293"/>
      <c r="CZ276" s="293"/>
      <c r="DA276" s="293"/>
      <c r="DB276" s="293"/>
      <c r="DC276" s="293"/>
      <c r="DD276" s="293"/>
      <c r="DE276" s="293"/>
      <c r="DF276" s="293"/>
      <c r="DG276" s="293"/>
      <c r="DH276" s="293"/>
      <c r="DI276" s="293"/>
      <c r="DJ276" s="293"/>
      <c r="DK276" s="293"/>
      <c r="DL276" s="293"/>
      <c r="DM276" s="293"/>
      <c r="DN276" s="293"/>
      <c r="DO276" s="293"/>
      <c r="DP276" s="293"/>
      <c r="DQ276" s="293"/>
      <c r="DR276" s="293"/>
      <c r="DS276" s="293"/>
      <c r="DT276" s="293"/>
      <c r="DU276" s="293"/>
      <c r="DV276" s="293"/>
      <c r="DW276" s="293"/>
      <c r="DX276" s="293"/>
      <c r="DY276" s="293"/>
      <c r="DZ276" s="293"/>
      <c r="EA276" s="293"/>
      <c r="EB276" s="293"/>
      <c r="EC276" s="293"/>
      <c r="ED276" s="293"/>
      <c r="EE276" s="293"/>
      <c r="EF276" s="293"/>
      <c r="EG276" s="293"/>
      <c r="EH276" s="293"/>
      <c r="EI276" s="293"/>
      <c r="EJ276" s="293"/>
      <c r="EK276" s="293"/>
      <c r="EL276" s="293"/>
      <c r="EM276" s="293"/>
      <c r="EN276" s="293"/>
      <c r="EO276" s="293"/>
      <c r="EP276" s="293"/>
      <c r="EQ276" s="293"/>
      <c r="ER276" s="293"/>
      <c r="ES276" s="293"/>
      <c r="ET276" s="293"/>
      <c r="EU276" s="293"/>
      <c r="EV276" s="293"/>
      <c r="EW276" s="293"/>
      <c r="EX276" s="293"/>
    </row>
    <row r="277" spans="2:154" x14ac:dyDescent="0.2">
      <c r="B277" s="293"/>
      <c r="C277" s="293"/>
      <c r="D277" s="293"/>
      <c r="E277" s="293"/>
      <c r="F277" s="293"/>
      <c r="G277" s="293"/>
      <c r="H277" s="293"/>
      <c r="I277" s="293"/>
      <c r="J277" s="293"/>
      <c r="K277" s="293"/>
      <c r="L277" s="293"/>
      <c r="M277" s="293"/>
      <c r="N277" s="293"/>
      <c r="O277" s="293"/>
      <c r="P277" s="293"/>
      <c r="Q277" s="293"/>
      <c r="R277" s="293"/>
      <c r="S277" s="293"/>
      <c r="T277" s="293"/>
      <c r="U277" s="293"/>
      <c r="V277" s="293"/>
      <c r="W277" s="293"/>
      <c r="X277" s="293"/>
      <c r="Y277" s="293"/>
      <c r="Z277" s="293"/>
      <c r="AA277" s="293"/>
      <c r="AB277" s="293"/>
      <c r="AC277" s="293"/>
      <c r="AD277" s="293"/>
      <c r="AE277" s="293"/>
      <c r="AF277" s="293"/>
      <c r="AG277" s="293"/>
      <c r="AH277" s="293"/>
      <c r="AI277" s="293"/>
      <c r="AJ277" s="293"/>
      <c r="AK277" s="293"/>
      <c r="AL277" s="293"/>
      <c r="AM277" s="293"/>
      <c r="AN277" s="293"/>
      <c r="AO277" s="293"/>
      <c r="AP277" s="293"/>
      <c r="AQ277" s="293"/>
      <c r="AR277" s="293"/>
      <c r="AS277" s="293"/>
      <c r="AT277" s="293"/>
      <c r="AU277" s="293"/>
      <c r="AV277" s="293"/>
      <c r="AW277" s="293"/>
      <c r="AX277" s="293"/>
      <c r="AY277" s="293"/>
      <c r="AZ277" s="293"/>
      <c r="BA277" s="293"/>
      <c r="BB277" s="293"/>
      <c r="BC277" s="293"/>
      <c r="BD277" s="293"/>
      <c r="BE277" s="293"/>
      <c r="BF277" s="293"/>
      <c r="BG277" s="293"/>
      <c r="BH277" s="293"/>
      <c r="BI277" s="293"/>
      <c r="BJ277" s="293"/>
      <c r="BK277" s="293"/>
      <c r="BL277" s="293"/>
      <c r="BM277" s="293"/>
      <c r="BN277" s="293"/>
      <c r="BO277" s="293"/>
      <c r="BP277" s="293"/>
      <c r="BQ277" s="293"/>
      <c r="BR277" s="293"/>
      <c r="BS277" s="293"/>
      <c r="BT277" s="293"/>
      <c r="BU277" s="293"/>
      <c r="BV277" s="293"/>
      <c r="BW277" s="293"/>
      <c r="BX277" s="293"/>
      <c r="BY277" s="293"/>
      <c r="BZ277" s="293"/>
      <c r="CA277" s="293"/>
      <c r="CB277" s="293"/>
      <c r="CC277" s="293"/>
      <c r="CD277" s="293"/>
      <c r="CE277" s="293"/>
      <c r="CF277" s="293"/>
      <c r="CG277" s="293"/>
      <c r="CH277" s="293"/>
      <c r="CI277" s="293"/>
      <c r="CJ277" s="293"/>
      <c r="CK277" s="293"/>
      <c r="CL277" s="293"/>
      <c r="CM277" s="293"/>
      <c r="CN277" s="293"/>
      <c r="CO277" s="293"/>
      <c r="CP277" s="293"/>
      <c r="CQ277" s="293"/>
      <c r="CR277" s="293"/>
      <c r="CS277" s="293"/>
      <c r="CT277" s="293"/>
      <c r="CU277" s="293"/>
      <c r="CV277" s="293"/>
      <c r="CW277" s="293"/>
      <c r="CX277" s="293"/>
      <c r="CY277" s="293"/>
      <c r="CZ277" s="293"/>
      <c r="DA277" s="293"/>
      <c r="DB277" s="293"/>
      <c r="DC277" s="293"/>
      <c r="DD277" s="293"/>
      <c r="DE277" s="293"/>
      <c r="DF277" s="293"/>
      <c r="DG277" s="293"/>
      <c r="DH277" s="293"/>
      <c r="DI277" s="293"/>
      <c r="DJ277" s="293"/>
      <c r="DK277" s="293"/>
      <c r="DL277" s="293"/>
      <c r="DM277" s="293"/>
      <c r="DN277" s="293"/>
      <c r="DO277" s="293"/>
      <c r="DP277" s="293"/>
      <c r="DQ277" s="293"/>
      <c r="DR277" s="293"/>
      <c r="DS277" s="293"/>
      <c r="DT277" s="293"/>
      <c r="DU277" s="293"/>
      <c r="DV277" s="293"/>
      <c r="DW277" s="293"/>
      <c r="DX277" s="293"/>
      <c r="DY277" s="293"/>
      <c r="DZ277" s="293"/>
      <c r="EA277" s="293"/>
      <c r="EB277" s="293"/>
      <c r="EC277" s="293"/>
      <c r="ED277" s="293"/>
      <c r="EE277" s="293"/>
      <c r="EF277" s="293"/>
      <c r="EG277" s="293"/>
      <c r="EH277" s="293"/>
      <c r="EI277" s="293"/>
      <c r="EJ277" s="293"/>
      <c r="EK277" s="293"/>
      <c r="EL277" s="293"/>
      <c r="EM277" s="293"/>
      <c r="EN277" s="293"/>
      <c r="EO277" s="293"/>
      <c r="EP277" s="293"/>
      <c r="EQ277" s="293"/>
      <c r="ER277" s="293"/>
      <c r="ES277" s="293"/>
      <c r="ET277" s="293"/>
      <c r="EU277" s="293"/>
      <c r="EV277" s="293"/>
      <c r="EW277" s="293"/>
      <c r="EX277" s="293"/>
    </row>
    <row r="278" spans="2:154" x14ac:dyDescent="0.2">
      <c r="B278" s="293"/>
      <c r="C278" s="293"/>
      <c r="D278" s="293"/>
      <c r="E278" s="293"/>
      <c r="F278" s="293"/>
      <c r="G278" s="293"/>
      <c r="H278" s="293"/>
      <c r="I278" s="293"/>
      <c r="J278" s="293"/>
      <c r="K278" s="293"/>
      <c r="L278" s="293"/>
      <c r="M278" s="293"/>
      <c r="N278" s="293"/>
      <c r="O278" s="293"/>
      <c r="P278" s="293"/>
      <c r="Q278" s="293"/>
      <c r="R278" s="293"/>
      <c r="S278" s="293"/>
      <c r="T278" s="293"/>
      <c r="U278" s="293"/>
      <c r="V278" s="293"/>
      <c r="W278" s="293"/>
      <c r="X278" s="293"/>
      <c r="Y278" s="293"/>
      <c r="Z278" s="293"/>
      <c r="AA278" s="293"/>
      <c r="AB278" s="293"/>
      <c r="AC278" s="293"/>
      <c r="AD278" s="293"/>
      <c r="AE278" s="293"/>
      <c r="AF278" s="293"/>
      <c r="AG278" s="293"/>
      <c r="AH278" s="293"/>
      <c r="AI278" s="293"/>
      <c r="AJ278" s="293"/>
      <c r="AK278" s="293"/>
      <c r="AL278" s="293"/>
      <c r="AM278" s="293"/>
      <c r="AN278" s="293"/>
      <c r="AO278" s="293"/>
      <c r="AP278" s="293"/>
      <c r="AQ278" s="293"/>
      <c r="AR278" s="293"/>
      <c r="AS278" s="293"/>
      <c r="AT278" s="293"/>
      <c r="AU278" s="293"/>
      <c r="AV278" s="293"/>
      <c r="AW278" s="293"/>
      <c r="AX278" s="293"/>
      <c r="AY278" s="293"/>
      <c r="AZ278" s="293"/>
      <c r="BA278" s="293"/>
      <c r="BB278" s="293"/>
      <c r="BC278" s="293"/>
      <c r="BD278" s="293"/>
      <c r="BE278" s="293"/>
      <c r="BF278" s="293"/>
      <c r="BG278" s="293"/>
      <c r="BH278" s="293"/>
      <c r="BI278" s="293"/>
      <c r="BJ278" s="293"/>
      <c r="BK278" s="293"/>
      <c r="BL278" s="293"/>
      <c r="BM278" s="293"/>
      <c r="BN278" s="293"/>
      <c r="BO278" s="293"/>
      <c r="BP278" s="293"/>
      <c r="BQ278" s="293"/>
      <c r="BR278" s="293"/>
      <c r="BS278" s="293"/>
      <c r="BT278" s="293"/>
      <c r="BU278" s="293"/>
      <c r="BV278" s="293"/>
      <c r="BW278" s="293"/>
      <c r="BX278" s="293"/>
      <c r="BY278" s="293"/>
      <c r="BZ278" s="293"/>
      <c r="CA278" s="293"/>
      <c r="CB278" s="293"/>
      <c r="CC278" s="293"/>
      <c r="CD278" s="293"/>
      <c r="CE278" s="293"/>
      <c r="CF278" s="293"/>
      <c r="CG278" s="293"/>
      <c r="CH278" s="293"/>
      <c r="CI278" s="293"/>
      <c r="CJ278" s="293"/>
      <c r="CK278" s="293"/>
      <c r="CL278" s="293"/>
      <c r="CM278" s="293"/>
      <c r="CN278" s="293"/>
      <c r="CO278" s="293"/>
      <c r="CP278" s="293"/>
      <c r="CQ278" s="293"/>
      <c r="CR278" s="293"/>
      <c r="CS278" s="293"/>
      <c r="CT278" s="293"/>
      <c r="CU278" s="293"/>
      <c r="CV278" s="293"/>
      <c r="CW278" s="293"/>
      <c r="CX278" s="293"/>
      <c r="CY278" s="293"/>
      <c r="CZ278" s="293"/>
      <c r="DA278" s="293"/>
      <c r="DB278" s="293"/>
      <c r="DC278" s="293"/>
      <c r="DD278" s="293"/>
      <c r="DE278" s="293"/>
      <c r="DF278" s="293"/>
      <c r="DG278" s="293"/>
      <c r="DH278" s="293"/>
      <c r="DI278" s="293"/>
      <c r="DJ278" s="293"/>
      <c r="DK278" s="293"/>
      <c r="DL278" s="293"/>
      <c r="DM278" s="293"/>
      <c r="DN278" s="293"/>
      <c r="DO278" s="293"/>
      <c r="DP278" s="293"/>
      <c r="DQ278" s="293"/>
      <c r="DR278" s="293"/>
      <c r="DS278" s="293"/>
      <c r="DT278" s="293"/>
      <c r="DU278" s="293"/>
      <c r="DV278" s="293"/>
      <c r="DW278" s="293"/>
      <c r="DX278" s="293"/>
      <c r="DY278" s="293"/>
      <c r="DZ278" s="293"/>
      <c r="EA278" s="293"/>
      <c r="EB278" s="293"/>
      <c r="EC278" s="293"/>
      <c r="ED278" s="293"/>
      <c r="EE278" s="293"/>
      <c r="EF278" s="293"/>
      <c r="EG278" s="293"/>
      <c r="EH278" s="293"/>
      <c r="EI278" s="293"/>
      <c r="EJ278" s="293"/>
      <c r="EK278" s="293"/>
      <c r="EL278" s="293"/>
      <c r="EM278" s="293"/>
      <c r="EN278" s="293"/>
      <c r="EO278" s="293"/>
      <c r="EP278" s="293"/>
      <c r="EQ278" s="293"/>
      <c r="ER278" s="293"/>
      <c r="ES278" s="293"/>
      <c r="ET278" s="293"/>
      <c r="EU278" s="293"/>
      <c r="EV278" s="293"/>
      <c r="EW278" s="293"/>
      <c r="EX278" s="293"/>
    </row>
    <row r="279" spans="2:154" x14ac:dyDescent="0.2">
      <c r="B279" s="293"/>
      <c r="C279" s="293"/>
      <c r="D279" s="293"/>
      <c r="E279" s="293"/>
      <c r="F279" s="293"/>
      <c r="G279" s="293"/>
      <c r="H279" s="293"/>
      <c r="I279" s="293"/>
      <c r="J279" s="293"/>
      <c r="K279" s="293"/>
      <c r="L279" s="293"/>
      <c r="M279" s="293"/>
      <c r="N279" s="293"/>
      <c r="O279" s="293"/>
      <c r="P279" s="293"/>
      <c r="Q279" s="293"/>
      <c r="R279" s="293"/>
      <c r="S279" s="293"/>
      <c r="T279" s="293"/>
      <c r="U279" s="293"/>
      <c r="V279" s="293"/>
      <c r="W279" s="293"/>
      <c r="X279" s="293"/>
      <c r="Y279" s="293"/>
      <c r="Z279" s="293"/>
      <c r="AA279" s="293"/>
      <c r="AB279" s="293"/>
      <c r="AC279" s="293"/>
      <c r="AD279" s="293"/>
      <c r="AE279" s="293"/>
      <c r="AF279" s="293"/>
      <c r="AG279" s="293"/>
      <c r="AH279" s="293"/>
      <c r="AI279" s="293"/>
      <c r="AJ279" s="293"/>
      <c r="AK279" s="293"/>
      <c r="AL279" s="293"/>
      <c r="AM279" s="293"/>
      <c r="AN279" s="293"/>
      <c r="AO279" s="293"/>
      <c r="AP279" s="293"/>
      <c r="AQ279" s="293"/>
      <c r="AR279" s="293"/>
      <c r="AS279" s="293"/>
      <c r="AT279" s="293"/>
      <c r="AU279" s="293"/>
      <c r="AV279" s="293"/>
      <c r="AW279" s="293"/>
      <c r="AX279" s="293"/>
      <c r="AY279" s="293"/>
      <c r="AZ279" s="293"/>
      <c r="BA279" s="293"/>
      <c r="BB279" s="293"/>
      <c r="BC279" s="293"/>
      <c r="BD279" s="293"/>
      <c r="BE279" s="293"/>
      <c r="BF279" s="293"/>
      <c r="BG279" s="293"/>
      <c r="BH279" s="293"/>
      <c r="BI279" s="293"/>
      <c r="BJ279" s="293"/>
      <c r="BK279" s="293"/>
      <c r="BL279" s="293"/>
      <c r="BM279" s="293"/>
      <c r="BN279" s="293"/>
      <c r="BO279" s="293"/>
      <c r="BP279" s="293"/>
      <c r="BQ279" s="293"/>
      <c r="BR279" s="293"/>
      <c r="BS279" s="293"/>
      <c r="BT279" s="293"/>
      <c r="BU279" s="293"/>
      <c r="BV279" s="293"/>
      <c r="BW279" s="293"/>
      <c r="BX279" s="293"/>
      <c r="BY279" s="293"/>
      <c r="BZ279" s="293"/>
      <c r="CA279" s="293"/>
      <c r="CB279" s="293"/>
      <c r="CC279" s="293"/>
      <c r="CD279" s="293"/>
      <c r="CE279" s="293"/>
      <c r="CF279" s="293"/>
      <c r="CG279" s="293"/>
      <c r="CH279" s="293"/>
      <c r="CI279" s="293"/>
      <c r="CJ279" s="293"/>
      <c r="CK279" s="293"/>
      <c r="CL279" s="293"/>
      <c r="CM279" s="293"/>
      <c r="CN279" s="293"/>
      <c r="CO279" s="293"/>
      <c r="CP279" s="293"/>
      <c r="CQ279" s="293"/>
      <c r="CR279" s="293"/>
      <c r="CS279" s="293"/>
      <c r="CT279" s="293"/>
      <c r="CU279" s="293"/>
      <c r="CV279" s="293"/>
      <c r="CW279" s="293"/>
      <c r="CX279" s="293"/>
      <c r="CY279" s="293"/>
      <c r="CZ279" s="293"/>
      <c r="DA279" s="293"/>
      <c r="DB279" s="293"/>
      <c r="DC279" s="293"/>
      <c r="DD279" s="293"/>
      <c r="DE279" s="293"/>
      <c r="DF279" s="293"/>
      <c r="DG279" s="293"/>
      <c r="DH279" s="293"/>
      <c r="DI279" s="293"/>
      <c r="DJ279" s="293"/>
      <c r="DK279" s="293"/>
      <c r="DL279" s="293"/>
      <c r="DM279" s="293"/>
      <c r="DN279" s="293"/>
      <c r="DO279" s="293"/>
      <c r="DP279" s="293"/>
      <c r="DQ279" s="293"/>
      <c r="DR279" s="293"/>
      <c r="DS279" s="293"/>
      <c r="DT279" s="293"/>
      <c r="DU279" s="293"/>
      <c r="DV279" s="293"/>
      <c r="DW279" s="293"/>
      <c r="DX279" s="293"/>
      <c r="DY279" s="293"/>
      <c r="DZ279" s="293"/>
      <c r="EA279" s="293"/>
      <c r="EB279" s="293"/>
      <c r="EC279" s="293"/>
      <c r="ED279" s="293"/>
      <c r="EE279" s="293"/>
      <c r="EF279" s="293"/>
      <c r="EG279" s="293"/>
      <c r="EH279" s="293"/>
      <c r="EI279" s="293"/>
      <c r="EJ279" s="293"/>
      <c r="EK279" s="293"/>
      <c r="EL279" s="293"/>
      <c r="EM279" s="293"/>
      <c r="EN279" s="293"/>
      <c r="EO279" s="293"/>
      <c r="EP279" s="293"/>
      <c r="EQ279" s="293"/>
      <c r="ER279" s="293"/>
      <c r="ES279" s="293"/>
      <c r="ET279" s="293"/>
      <c r="EU279" s="293"/>
      <c r="EV279" s="293"/>
      <c r="EW279" s="293"/>
      <c r="EX279" s="293"/>
    </row>
    <row r="280" spans="2:154" x14ac:dyDescent="0.2">
      <c r="B280" s="293"/>
      <c r="C280" s="293"/>
      <c r="D280" s="293"/>
      <c r="E280" s="293"/>
      <c r="F280" s="293"/>
      <c r="G280" s="293"/>
      <c r="H280" s="293"/>
      <c r="I280" s="293"/>
      <c r="J280" s="293"/>
      <c r="K280" s="293"/>
      <c r="L280" s="293"/>
      <c r="M280" s="293"/>
      <c r="N280" s="293"/>
      <c r="O280" s="293"/>
      <c r="P280" s="293"/>
      <c r="Q280" s="293"/>
      <c r="R280" s="293"/>
      <c r="S280" s="293"/>
      <c r="T280" s="293"/>
      <c r="U280" s="293"/>
      <c r="V280" s="293"/>
      <c r="W280" s="293"/>
      <c r="X280" s="293"/>
      <c r="Y280" s="293"/>
      <c r="Z280" s="293"/>
      <c r="AA280" s="293"/>
      <c r="AB280" s="293"/>
      <c r="AC280" s="293"/>
      <c r="AD280" s="293"/>
      <c r="AE280" s="293"/>
      <c r="AF280" s="293"/>
      <c r="AG280" s="293"/>
      <c r="AH280" s="293"/>
      <c r="AI280" s="293"/>
      <c r="AJ280" s="293"/>
      <c r="AK280" s="293"/>
      <c r="AL280" s="293"/>
      <c r="AM280" s="293"/>
      <c r="AN280" s="293"/>
      <c r="AO280" s="293"/>
      <c r="AP280" s="293"/>
      <c r="AQ280" s="293"/>
      <c r="AR280" s="293"/>
      <c r="AS280" s="293"/>
      <c r="AT280" s="293"/>
      <c r="AU280" s="293"/>
      <c r="AV280" s="293"/>
      <c r="AW280" s="293"/>
      <c r="AX280" s="293"/>
      <c r="AY280" s="293"/>
      <c r="AZ280" s="293"/>
      <c r="BA280" s="293"/>
      <c r="BB280" s="293"/>
      <c r="BC280" s="293"/>
      <c r="BD280" s="293"/>
      <c r="BE280" s="293"/>
      <c r="BF280" s="293"/>
      <c r="BG280" s="293"/>
      <c r="BH280" s="293"/>
      <c r="BI280" s="293"/>
      <c r="BJ280" s="293"/>
      <c r="BK280" s="293"/>
      <c r="BL280" s="293"/>
      <c r="BM280" s="293"/>
      <c r="BN280" s="293"/>
      <c r="BO280" s="293"/>
      <c r="BP280" s="293"/>
      <c r="BQ280" s="293"/>
      <c r="BR280" s="293"/>
      <c r="BS280" s="293"/>
      <c r="BT280" s="293"/>
      <c r="BU280" s="293"/>
      <c r="BV280" s="293"/>
      <c r="BW280" s="293"/>
      <c r="BX280" s="293"/>
      <c r="BY280" s="293"/>
      <c r="BZ280" s="293"/>
      <c r="CA280" s="293"/>
      <c r="CB280" s="293"/>
      <c r="CC280" s="293"/>
      <c r="CD280" s="293"/>
      <c r="CE280" s="293"/>
      <c r="CF280" s="293"/>
      <c r="CG280" s="293"/>
      <c r="CH280" s="293"/>
      <c r="CI280" s="293"/>
      <c r="CJ280" s="293"/>
      <c r="CK280" s="293"/>
      <c r="CL280" s="293"/>
      <c r="CM280" s="293"/>
      <c r="CN280" s="293"/>
      <c r="CO280" s="293"/>
      <c r="CP280" s="293"/>
      <c r="CQ280" s="293"/>
      <c r="CR280" s="293"/>
      <c r="CS280" s="293"/>
      <c r="CT280" s="293"/>
      <c r="CU280" s="293"/>
      <c r="CV280" s="293"/>
      <c r="CW280" s="293"/>
      <c r="CX280" s="293"/>
      <c r="CY280" s="293"/>
      <c r="CZ280" s="293"/>
      <c r="DA280" s="293"/>
      <c r="DB280" s="293"/>
      <c r="DC280" s="293"/>
      <c r="DD280" s="293"/>
      <c r="DE280" s="293"/>
      <c r="DF280" s="293"/>
      <c r="DG280" s="293"/>
      <c r="DH280" s="293"/>
      <c r="DI280" s="293"/>
      <c r="DJ280" s="293"/>
      <c r="DK280" s="293"/>
      <c r="DL280" s="293"/>
      <c r="DM280" s="293"/>
      <c r="DN280" s="293"/>
      <c r="DO280" s="293"/>
      <c r="DP280" s="293"/>
      <c r="DQ280" s="293"/>
      <c r="DR280" s="293"/>
      <c r="DS280" s="293"/>
      <c r="DT280" s="293"/>
      <c r="DU280" s="293"/>
      <c r="DV280" s="293"/>
      <c r="DW280" s="293"/>
      <c r="DX280" s="293"/>
      <c r="DY280" s="293"/>
      <c r="DZ280" s="293"/>
      <c r="EA280" s="293"/>
      <c r="EB280" s="293"/>
      <c r="EC280" s="293"/>
      <c r="ED280" s="293"/>
      <c r="EE280" s="293"/>
      <c r="EF280" s="293"/>
      <c r="EG280" s="293"/>
      <c r="EH280" s="293"/>
      <c r="EI280" s="293"/>
      <c r="EJ280" s="293"/>
      <c r="EK280" s="293"/>
      <c r="EL280" s="293"/>
      <c r="EM280" s="293"/>
      <c r="EN280" s="293"/>
      <c r="EO280" s="293"/>
      <c r="EP280" s="293"/>
      <c r="EQ280" s="293"/>
      <c r="ER280" s="293"/>
      <c r="ES280" s="293"/>
      <c r="ET280" s="293"/>
      <c r="EU280" s="293"/>
      <c r="EV280" s="293"/>
      <c r="EW280" s="293"/>
      <c r="EX280" s="293"/>
    </row>
    <row r="281" spans="2:154" x14ac:dyDescent="0.2">
      <c r="B281" s="293"/>
      <c r="C281" s="293"/>
      <c r="D281" s="293"/>
      <c r="E281" s="293"/>
      <c r="F281" s="293"/>
      <c r="G281" s="293"/>
      <c r="H281" s="293"/>
      <c r="I281" s="293"/>
      <c r="J281" s="293"/>
      <c r="K281" s="293"/>
      <c r="L281" s="293"/>
      <c r="M281" s="293"/>
      <c r="N281" s="293"/>
      <c r="O281" s="293"/>
      <c r="P281" s="293"/>
      <c r="Q281" s="293"/>
      <c r="R281" s="293"/>
      <c r="S281" s="293"/>
      <c r="T281" s="293"/>
      <c r="U281" s="293"/>
      <c r="V281" s="293"/>
      <c r="W281" s="293"/>
      <c r="X281" s="293"/>
      <c r="Y281" s="293"/>
      <c r="Z281" s="293"/>
      <c r="AA281" s="293"/>
      <c r="AB281" s="293"/>
      <c r="AC281" s="293"/>
      <c r="AD281" s="293"/>
      <c r="AE281" s="293"/>
      <c r="AF281" s="293"/>
      <c r="AG281" s="293"/>
      <c r="AH281" s="293"/>
      <c r="AI281" s="293"/>
      <c r="AJ281" s="293"/>
      <c r="AK281" s="293"/>
      <c r="AL281" s="293"/>
      <c r="AM281" s="293"/>
      <c r="AN281" s="293"/>
      <c r="AO281" s="293"/>
      <c r="AP281" s="293"/>
      <c r="AQ281" s="293"/>
      <c r="AR281" s="293"/>
      <c r="AS281" s="293"/>
      <c r="AT281" s="293"/>
      <c r="AU281" s="293"/>
      <c r="AV281" s="293"/>
      <c r="AW281" s="293"/>
      <c r="AX281" s="293"/>
      <c r="AY281" s="293"/>
      <c r="AZ281" s="293"/>
      <c r="BA281" s="293"/>
      <c r="BB281" s="293"/>
      <c r="BC281" s="293"/>
      <c r="BD281" s="293"/>
      <c r="BE281" s="293"/>
      <c r="BF281" s="293"/>
      <c r="BG281" s="293"/>
      <c r="BH281" s="293"/>
      <c r="BI281" s="293"/>
      <c r="BJ281" s="293"/>
      <c r="BK281" s="293"/>
      <c r="BL281" s="293"/>
      <c r="BM281" s="293"/>
      <c r="BN281" s="293"/>
      <c r="BO281" s="293"/>
      <c r="BP281" s="293"/>
      <c r="BQ281" s="293"/>
      <c r="BR281" s="293"/>
      <c r="BS281" s="293"/>
      <c r="BT281" s="293"/>
      <c r="BU281" s="293"/>
      <c r="BV281" s="293"/>
      <c r="BW281" s="293"/>
      <c r="BX281" s="293"/>
      <c r="BY281" s="293"/>
      <c r="BZ281" s="293"/>
      <c r="CA281" s="293"/>
      <c r="CB281" s="293"/>
      <c r="CC281" s="293"/>
      <c r="CD281" s="293"/>
      <c r="CE281" s="293"/>
      <c r="CF281" s="293"/>
      <c r="CG281" s="293"/>
      <c r="CH281" s="293"/>
      <c r="CI281" s="293"/>
      <c r="CJ281" s="293"/>
      <c r="CK281" s="293"/>
      <c r="CL281" s="293"/>
      <c r="CM281" s="293"/>
      <c r="CN281" s="293"/>
      <c r="CO281" s="293"/>
      <c r="CP281" s="293"/>
      <c r="CQ281" s="293"/>
      <c r="CR281" s="293"/>
      <c r="CS281" s="293"/>
      <c r="CT281" s="293"/>
      <c r="CU281" s="293"/>
      <c r="CV281" s="293"/>
      <c r="CW281" s="293"/>
      <c r="CX281" s="293"/>
      <c r="CY281" s="293"/>
      <c r="CZ281" s="293"/>
      <c r="DA281" s="293"/>
      <c r="DB281" s="293"/>
      <c r="DC281" s="293"/>
      <c r="DD281" s="293"/>
      <c r="DE281" s="293"/>
      <c r="DF281" s="293"/>
      <c r="DG281" s="293"/>
      <c r="DH281" s="293"/>
      <c r="DI281" s="293"/>
      <c r="DJ281" s="293"/>
      <c r="DK281" s="293"/>
      <c r="DL281" s="293"/>
      <c r="DM281" s="293"/>
      <c r="DN281" s="293"/>
      <c r="DO281" s="293"/>
      <c r="DP281" s="293"/>
      <c r="DQ281" s="293"/>
      <c r="DR281" s="293"/>
      <c r="DS281" s="293"/>
      <c r="DT281" s="293"/>
      <c r="DU281" s="293"/>
      <c r="DV281" s="293"/>
      <c r="DW281" s="293"/>
      <c r="DX281" s="293"/>
      <c r="DY281" s="293"/>
      <c r="DZ281" s="293"/>
      <c r="EA281" s="293"/>
      <c r="EB281" s="293"/>
      <c r="EC281" s="293"/>
      <c r="ED281" s="293"/>
      <c r="EE281" s="293"/>
      <c r="EF281" s="293"/>
      <c r="EG281" s="293"/>
      <c r="EH281" s="293"/>
      <c r="EI281" s="293"/>
      <c r="EJ281" s="293"/>
      <c r="EK281" s="293"/>
      <c r="EL281" s="293"/>
      <c r="EM281" s="293"/>
      <c r="EN281" s="293"/>
      <c r="EO281" s="293"/>
      <c r="EP281" s="293"/>
      <c r="EQ281" s="293"/>
      <c r="ER281" s="293"/>
      <c r="ES281" s="293"/>
      <c r="ET281" s="293"/>
      <c r="EU281" s="293"/>
      <c r="EV281" s="293"/>
      <c r="EW281" s="293"/>
      <c r="EX281" s="293"/>
    </row>
    <row r="282" spans="2:154" x14ac:dyDescent="0.2">
      <c r="B282" s="293"/>
      <c r="C282" s="293"/>
      <c r="D282" s="293"/>
      <c r="E282" s="293"/>
      <c r="F282" s="293"/>
      <c r="G282" s="293"/>
      <c r="H282" s="293"/>
      <c r="I282" s="293"/>
      <c r="J282" s="293"/>
      <c r="K282" s="293"/>
      <c r="L282" s="293"/>
      <c r="M282" s="293"/>
      <c r="N282" s="293"/>
      <c r="O282" s="293"/>
      <c r="P282" s="293"/>
      <c r="Q282" s="293"/>
      <c r="R282" s="293"/>
      <c r="S282" s="293"/>
      <c r="T282" s="293"/>
      <c r="U282" s="293"/>
      <c r="V282" s="293"/>
      <c r="W282" s="293"/>
      <c r="X282" s="293"/>
      <c r="Y282" s="293"/>
      <c r="Z282" s="293"/>
      <c r="AA282" s="293"/>
      <c r="AB282" s="293"/>
      <c r="AC282" s="293"/>
      <c r="AD282" s="293"/>
      <c r="AE282" s="293"/>
      <c r="AF282" s="293"/>
      <c r="AG282" s="293"/>
      <c r="AH282" s="293"/>
      <c r="AI282" s="293"/>
      <c r="AJ282" s="293"/>
      <c r="AK282" s="293"/>
      <c r="AL282" s="293"/>
      <c r="AM282" s="293"/>
      <c r="AN282" s="293"/>
      <c r="AO282" s="293"/>
      <c r="AP282" s="293"/>
      <c r="AQ282" s="293"/>
      <c r="AR282" s="293"/>
      <c r="AS282" s="293"/>
      <c r="AT282" s="293"/>
      <c r="AU282" s="293"/>
      <c r="AV282" s="293"/>
      <c r="AW282" s="293"/>
      <c r="AX282" s="293"/>
      <c r="AY282" s="293"/>
      <c r="AZ282" s="293"/>
      <c r="BA282" s="293"/>
      <c r="BB282" s="293"/>
      <c r="BC282" s="293"/>
      <c r="BD282" s="293"/>
      <c r="BE282" s="293"/>
      <c r="BF282" s="293"/>
      <c r="BG282" s="293"/>
      <c r="BH282" s="293"/>
      <c r="BI282" s="293"/>
      <c r="BJ282" s="293"/>
      <c r="BK282" s="293"/>
      <c r="BL282" s="293"/>
      <c r="BM282" s="293"/>
      <c r="BN282" s="293"/>
      <c r="BO282" s="293"/>
      <c r="BP282" s="293"/>
      <c r="BQ282" s="293"/>
      <c r="BR282" s="293"/>
      <c r="BS282" s="293"/>
      <c r="BT282" s="293"/>
      <c r="BU282" s="293"/>
      <c r="BV282" s="293"/>
      <c r="BW282" s="293"/>
      <c r="BX282" s="293"/>
      <c r="BY282" s="293"/>
      <c r="BZ282" s="293"/>
      <c r="CA282" s="293"/>
      <c r="CB282" s="293"/>
      <c r="CC282" s="293"/>
      <c r="CD282" s="293"/>
      <c r="CE282" s="293"/>
      <c r="CF282" s="293"/>
      <c r="CG282" s="293"/>
      <c r="CH282" s="293"/>
      <c r="CI282" s="293"/>
      <c r="CJ282" s="293"/>
      <c r="CK282" s="293"/>
      <c r="CL282" s="293"/>
      <c r="CM282" s="293"/>
      <c r="CN282" s="293"/>
      <c r="CO282" s="293"/>
      <c r="CP282" s="293"/>
      <c r="CQ282" s="293"/>
      <c r="CR282" s="293"/>
      <c r="CS282" s="293"/>
      <c r="CT282" s="293"/>
      <c r="CU282" s="293"/>
      <c r="CV282" s="293"/>
      <c r="CW282" s="293"/>
      <c r="CX282" s="293"/>
      <c r="CY282" s="293"/>
      <c r="CZ282" s="293"/>
      <c r="DA282" s="293"/>
      <c r="DB282" s="293"/>
      <c r="DC282" s="293"/>
      <c r="DD282" s="293"/>
      <c r="DE282" s="293"/>
      <c r="DF282" s="293"/>
      <c r="DG282" s="293"/>
      <c r="DH282" s="293"/>
      <c r="DI282" s="293"/>
      <c r="DJ282" s="293"/>
      <c r="DK282" s="293"/>
      <c r="DL282" s="293"/>
      <c r="DM282" s="293"/>
      <c r="DN282" s="293"/>
      <c r="DO282" s="293"/>
      <c r="DP282" s="293"/>
      <c r="DQ282" s="293"/>
      <c r="DR282" s="293"/>
      <c r="DS282" s="293"/>
      <c r="DT282" s="293"/>
      <c r="DU282" s="293"/>
      <c r="DV282" s="293"/>
      <c r="DW282" s="293"/>
      <c r="DX282" s="293"/>
      <c r="DY282" s="293"/>
      <c r="DZ282" s="293"/>
      <c r="EA282" s="293"/>
      <c r="EB282" s="293"/>
      <c r="EC282" s="293"/>
      <c r="ED282" s="293"/>
      <c r="EE282" s="293"/>
      <c r="EF282" s="293"/>
      <c r="EG282" s="293"/>
      <c r="EH282" s="293"/>
      <c r="EI282" s="293"/>
      <c r="EJ282" s="293"/>
      <c r="EK282" s="293"/>
      <c r="EL282" s="293"/>
      <c r="EM282" s="293"/>
      <c r="EN282" s="293"/>
      <c r="EO282" s="293"/>
      <c r="EP282" s="293"/>
      <c r="EQ282" s="293"/>
      <c r="ER282" s="293"/>
      <c r="ES282" s="293"/>
      <c r="ET282" s="293"/>
      <c r="EU282" s="293"/>
      <c r="EV282" s="293"/>
      <c r="EW282" s="293"/>
      <c r="EX282" s="293"/>
    </row>
    <row r="283" spans="2:154" x14ac:dyDescent="0.2">
      <c r="B283" s="293"/>
      <c r="C283" s="293"/>
      <c r="D283" s="293"/>
      <c r="E283" s="293"/>
      <c r="F283" s="293"/>
      <c r="G283" s="293"/>
      <c r="H283" s="293"/>
      <c r="I283" s="293"/>
      <c r="J283" s="293"/>
      <c r="K283" s="293"/>
      <c r="L283" s="293"/>
      <c r="M283" s="293"/>
      <c r="N283" s="293"/>
      <c r="O283" s="293"/>
      <c r="P283" s="293"/>
      <c r="Q283" s="293"/>
      <c r="R283" s="293"/>
      <c r="S283" s="293"/>
      <c r="T283" s="293"/>
      <c r="U283" s="293"/>
      <c r="V283" s="293"/>
      <c r="W283" s="293"/>
      <c r="X283" s="293"/>
      <c r="Y283" s="293"/>
      <c r="Z283" s="293"/>
      <c r="AA283" s="293"/>
      <c r="AB283" s="293"/>
      <c r="AC283" s="293"/>
      <c r="AD283" s="293"/>
      <c r="AE283" s="293"/>
      <c r="AF283" s="293"/>
      <c r="AG283" s="293"/>
      <c r="AH283" s="293"/>
      <c r="AI283" s="293"/>
      <c r="AJ283" s="293"/>
      <c r="AK283" s="293"/>
      <c r="AL283" s="293"/>
      <c r="AM283" s="293"/>
      <c r="AN283" s="293"/>
      <c r="AO283" s="293"/>
      <c r="AP283" s="293"/>
      <c r="AQ283" s="293"/>
      <c r="AR283" s="293"/>
      <c r="AS283" s="293"/>
      <c r="AT283" s="293"/>
      <c r="AU283" s="293"/>
      <c r="AV283" s="293"/>
      <c r="AW283" s="293"/>
      <c r="AX283" s="293"/>
      <c r="AY283" s="293"/>
      <c r="AZ283" s="293"/>
      <c r="BA283" s="293"/>
      <c r="BB283" s="293"/>
      <c r="BC283" s="293"/>
      <c r="BD283" s="293"/>
      <c r="BE283" s="293"/>
      <c r="BF283" s="293"/>
      <c r="BG283" s="293"/>
      <c r="BH283" s="293"/>
      <c r="BI283" s="293"/>
      <c r="BJ283" s="293"/>
      <c r="BK283" s="293"/>
      <c r="BL283" s="293"/>
      <c r="BM283" s="293"/>
      <c r="BN283" s="293"/>
      <c r="BO283" s="293"/>
      <c r="BP283" s="293"/>
      <c r="BQ283" s="293"/>
      <c r="BR283" s="293"/>
      <c r="BS283" s="293"/>
      <c r="BT283" s="293"/>
      <c r="BU283" s="293"/>
      <c r="BV283" s="293"/>
      <c r="BW283" s="293"/>
      <c r="BX283" s="293"/>
      <c r="BY283" s="293"/>
      <c r="BZ283" s="293"/>
      <c r="CA283" s="293"/>
      <c r="CB283" s="293"/>
      <c r="CC283" s="293"/>
      <c r="CD283" s="293"/>
      <c r="CE283" s="293"/>
      <c r="CF283" s="293"/>
      <c r="CG283" s="293"/>
      <c r="CH283" s="293"/>
      <c r="CI283" s="293"/>
      <c r="CJ283" s="293"/>
      <c r="CK283" s="293"/>
      <c r="CL283" s="293"/>
      <c r="CM283" s="293"/>
      <c r="CN283" s="293"/>
      <c r="CO283" s="293"/>
      <c r="CP283" s="293"/>
      <c r="CQ283" s="293"/>
      <c r="CR283" s="293"/>
      <c r="CS283" s="293"/>
      <c r="CT283" s="293"/>
      <c r="CU283" s="293"/>
      <c r="CV283" s="293"/>
      <c r="CW283" s="293"/>
      <c r="CX283" s="293"/>
      <c r="CY283" s="293"/>
      <c r="CZ283" s="293"/>
      <c r="DA283" s="293"/>
      <c r="DB283" s="293"/>
      <c r="DC283" s="293"/>
      <c r="DD283" s="293"/>
      <c r="DE283" s="293"/>
      <c r="DF283" s="293"/>
      <c r="DG283" s="293"/>
      <c r="DH283" s="293"/>
      <c r="DI283" s="293"/>
      <c r="DJ283" s="293"/>
      <c r="DK283" s="293"/>
      <c r="DL283" s="293"/>
      <c r="DM283" s="293"/>
      <c r="DN283" s="293"/>
      <c r="DO283" s="293"/>
      <c r="DP283" s="293"/>
      <c r="DQ283" s="293"/>
      <c r="DR283" s="293"/>
      <c r="DS283" s="293"/>
      <c r="DT283" s="293"/>
      <c r="DU283" s="293"/>
      <c r="DV283" s="293"/>
      <c r="DW283" s="293"/>
      <c r="DX283" s="293"/>
      <c r="DY283" s="293"/>
      <c r="DZ283" s="293"/>
      <c r="EA283" s="293"/>
      <c r="EB283" s="293"/>
      <c r="EC283" s="293"/>
      <c r="ED283" s="293"/>
      <c r="EE283" s="293"/>
      <c r="EF283" s="293"/>
      <c r="EG283" s="293"/>
      <c r="EH283" s="293"/>
      <c r="EI283" s="293"/>
      <c r="EJ283" s="293"/>
      <c r="EK283" s="293"/>
      <c r="EL283" s="293"/>
      <c r="EM283" s="293"/>
      <c r="EN283" s="293"/>
      <c r="EO283" s="293"/>
      <c r="EP283" s="293"/>
      <c r="EQ283" s="293"/>
      <c r="ER283" s="293"/>
      <c r="ES283" s="293"/>
      <c r="ET283" s="293"/>
      <c r="EU283" s="293"/>
      <c r="EV283" s="293"/>
      <c r="EW283" s="293"/>
      <c r="EX283" s="293"/>
    </row>
    <row r="284" spans="2:154" x14ac:dyDescent="0.2">
      <c r="B284" s="293"/>
      <c r="C284" s="293"/>
      <c r="D284" s="293"/>
      <c r="E284" s="293"/>
      <c r="F284" s="293"/>
      <c r="G284" s="293"/>
      <c r="H284" s="293"/>
      <c r="I284" s="293"/>
      <c r="J284" s="293"/>
      <c r="K284" s="293"/>
      <c r="L284" s="293"/>
      <c r="M284" s="293"/>
      <c r="N284" s="293"/>
      <c r="O284" s="293"/>
      <c r="P284" s="293"/>
      <c r="Q284" s="293"/>
      <c r="R284" s="293"/>
      <c r="S284" s="293"/>
      <c r="T284" s="293"/>
      <c r="U284" s="293"/>
      <c r="V284" s="293"/>
      <c r="W284" s="293"/>
      <c r="X284" s="293"/>
      <c r="Y284" s="293"/>
      <c r="Z284" s="293"/>
      <c r="AA284" s="293"/>
      <c r="AB284" s="293"/>
      <c r="AC284" s="293"/>
      <c r="AD284" s="293"/>
      <c r="AE284" s="293"/>
      <c r="AF284" s="293"/>
      <c r="AG284" s="293"/>
      <c r="AH284" s="293"/>
      <c r="AI284" s="293"/>
      <c r="AJ284" s="293"/>
      <c r="AK284" s="293"/>
      <c r="AL284" s="293"/>
      <c r="AM284" s="293"/>
      <c r="AN284" s="293"/>
      <c r="AO284" s="293"/>
      <c r="AP284" s="293"/>
      <c r="AQ284" s="293"/>
      <c r="AR284" s="293"/>
      <c r="AS284" s="293"/>
      <c r="AT284" s="293"/>
      <c r="AU284" s="293"/>
      <c r="AV284" s="293"/>
      <c r="AW284" s="293"/>
      <c r="AX284" s="293"/>
      <c r="AY284" s="293"/>
      <c r="AZ284" s="293"/>
      <c r="BA284" s="293"/>
      <c r="BB284" s="293"/>
      <c r="BC284" s="293"/>
      <c r="BD284" s="293"/>
      <c r="BE284" s="293"/>
      <c r="BF284" s="293"/>
      <c r="BG284" s="293"/>
      <c r="BH284" s="293"/>
      <c r="BI284" s="293"/>
      <c r="BJ284" s="293"/>
      <c r="BK284" s="293"/>
      <c r="BL284" s="293"/>
      <c r="BM284" s="293"/>
      <c r="BN284" s="293"/>
      <c r="BO284" s="293"/>
      <c r="BP284" s="293"/>
      <c r="BQ284" s="293"/>
      <c r="BR284" s="293"/>
      <c r="BS284" s="293"/>
      <c r="BT284" s="293"/>
      <c r="BU284" s="293"/>
      <c r="BV284" s="293"/>
      <c r="BW284" s="293"/>
      <c r="BX284" s="293"/>
      <c r="BY284" s="293"/>
      <c r="BZ284" s="293"/>
      <c r="CA284" s="293"/>
      <c r="CB284" s="293"/>
      <c r="CC284" s="293"/>
      <c r="CD284" s="293"/>
      <c r="CE284" s="293"/>
      <c r="CF284" s="293"/>
      <c r="CG284" s="293"/>
      <c r="CH284" s="293"/>
      <c r="CI284" s="293"/>
      <c r="CJ284" s="293"/>
      <c r="CK284" s="293"/>
      <c r="CL284" s="293"/>
      <c r="CM284" s="293"/>
      <c r="CN284" s="293"/>
      <c r="CO284" s="293"/>
      <c r="CP284" s="293"/>
      <c r="CQ284" s="293"/>
      <c r="CR284" s="293"/>
      <c r="CS284" s="293"/>
      <c r="CT284" s="293"/>
      <c r="CU284" s="293"/>
      <c r="CV284" s="293"/>
      <c r="CW284" s="293"/>
      <c r="CX284" s="293"/>
      <c r="CY284" s="293"/>
      <c r="CZ284" s="293"/>
      <c r="DA284" s="293"/>
      <c r="DB284" s="293"/>
      <c r="DC284" s="293"/>
      <c r="DD284" s="293"/>
      <c r="DE284" s="293"/>
      <c r="DF284" s="293"/>
      <c r="DG284" s="293"/>
      <c r="DH284" s="293"/>
      <c r="DI284" s="293"/>
      <c r="DJ284" s="293"/>
      <c r="DK284" s="293"/>
      <c r="DL284" s="293"/>
      <c r="DM284" s="293"/>
      <c r="DN284" s="293"/>
      <c r="DO284" s="293"/>
      <c r="DP284" s="293"/>
      <c r="DQ284" s="293"/>
      <c r="DR284" s="293"/>
      <c r="DS284" s="293"/>
      <c r="DT284" s="293"/>
      <c r="DU284" s="293"/>
      <c r="DV284" s="293"/>
      <c r="DW284" s="293"/>
      <c r="DX284" s="293"/>
      <c r="DY284" s="293"/>
      <c r="DZ284" s="293"/>
      <c r="EA284" s="293"/>
      <c r="EB284" s="293"/>
      <c r="EC284" s="293"/>
      <c r="ED284" s="293"/>
      <c r="EE284" s="293"/>
      <c r="EF284" s="293"/>
      <c r="EG284" s="293"/>
      <c r="EH284" s="293"/>
      <c r="EI284" s="293"/>
      <c r="EJ284" s="293"/>
      <c r="EK284" s="293"/>
      <c r="EL284" s="293"/>
      <c r="EM284" s="293"/>
      <c r="EN284" s="293"/>
      <c r="EO284" s="293"/>
      <c r="EP284" s="293"/>
      <c r="EQ284" s="293"/>
      <c r="ER284" s="293"/>
      <c r="ES284" s="293"/>
      <c r="ET284" s="293"/>
      <c r="EU284" s="293"/>
      <c r="EV284" s="293"/>
      <c r="EW284" s="293"/>
      <c r="EX284" s="293"/>
    </row>
    <row r="285" spans="2:154" x14ac:dyDescent="0.2">
      <c r="B285" s="293"/>
      <c r="C285" s="293"/>
      <c r="D285" s="293"/>
      <c r="E285" s="293"/>
      <c r="F285" s="293"/>
      <c r="G285" s="293"/>
      <c r="H285" s="293"/>
      <c r="I285" s="293"/>
      <c r="J285" s="293"/>
      <c r="K285" s="293"/>
      <c r="L285" s="293"/>
      <c r="M285" s="293"/>
      <c r="N285" s="293"/>
      <c r="O285" s="293"/>
      <c r="P285" s="293"/>
      <c r="Q285" s="293"/>
      <c r="R285" s="293"/>
      <c r="S285" s="293"/>
      <c r="T285" s="293"/>
      <c r="U285" s="293"/>
      <c r="V285" s="293"/>
      <c r="W285" s="293"/>
      <c r="X285" s="293"/>
      <c r="Y285" s="293"/>
      <c r="Z285" s="293"/>
      <c r="AA285" s="293"/>
      <c r="AB285" s="293"/>
      <c r="AC285" s="293"/>
      <c r="AD285" s="293"/>
      <c r="AE285" s="293"/>
      <c r="AF285" s="293"/>
      <c r="AG285" s="293"/>
      <c r="AH285" s="293"/>
      <c r="AI285" s="293"/>
      <c r="AJ285" s="293"/>
      <c r="AK285" s="293"/>
      <c r="AL285" s="293"/>
      <c r="AM285" s="293"/>
      <c r="AN285" s="293"/>
      <c r="AO285" s="293"/>
      <c r="AP285" s="293"/>
      <c r="AQ285" s="293"/>
      <c r="AR285" s="293"/>
      <c r="AS285" s="293"/>
      <c r="AT285" s="293"/>
      <c r="AU285" s="293"/>
      <c r="AV285" s="293"/>
      <c r="AW285" s="293"/>
      <c r="AX285" s="293"/>
      <c r="AY285" s="293"/>
      <c r="AZ285" s="293"/>
      <c r="BA285" s="293"/>
      <c r="BB285" s="293"/>
      <c r="BC285" s="293"/>
      <c r="BD285" s="293"/>
      <c r="BE285" s="293"/>
      <c r="BF285" s="293"/>
      <c r="BG285" s="293"/>
      <c r="BH285" s="293"/>
      <c r="BI285" s="293"/>
      <c r="BJ285" s="293"/>
      <c r="BK285" s="293"/>
      <c r="BL285" s="293"/>
      <c r="BM285" s="293"/>
      <c r="BN285" s="293"/>
      <c r="BO285" s="293"/>
      <c r="BP285" s="293"/>
      <c r="BQ285" s="293"/>
      <c r="BR285" s="293"/>
      <c r="BS285" s="293"/>
      <c r="BT285" s="293"/>
      <c r="BU285" s="293"/>
      <c r="BV285" s="293"/>
      <c r="BW285" s="293"/>
      <c r="BX285" s="293"/>
      <c r="BY285" s="293"/>
      <c r="BZ285" s="293"/>
      <c r="CA285" s="293"/>
      <c r="CB285" s="293"/>
      <c r="CC285" s="293"/>
      <c r="CD285" s="293"/>
      <c r="CE285" s="293"/>
      <c r="CF285" s="293"/>
      <c r="CG285" s="293"/>
      <c r="CH285" s="293"/>
      <c r="CI285" s="293"/>
      <c r="CJ285" s="293"/>
      <c r="CK285" s="293"/>
      <c r="CL285" s="293"/>
      <c r="CM285" s="293"/>
      <c r="CN285" s="293"/>
      <c r="CO285" s="293"/>
      <c r="CP285" s="293"/>
      <c r="CQ285" s="293"/>
      <c r="CR285" s="293"/>
      <c r="CS285" s="293"/>
      <c r="CT285" s="293"/>
      <c r="CU285" s="293"/>
      <c r="CV285" s="293"/>
      <c r="CW285" s="293"/>
      <c r="CX285" s="293"/>
      <c r="CY285" s="293"/>
      <c r="CZ285" s="293"/>
      <c r="DA285" s="293"/>
      <c r="DB285" s="293"/>
      <c r="DC285" s="293"/>
      <c r="DD285" s="293"/>
      <c r="DE285" s="293"/>
      <c r="DF285" s="293"/>
      <c r="DG285" s="293"/>
      <c r="DH285" s="293"/>
      <c r="DI285" s="293"/>
      <c r="DJ285" s="293"/>
      <c r="DK285" s="293"/>
      <c r="DL285" s="293"/>
      <c r="DM285" s="293"/>
      <c r="DN285" s="293"/>
      <c r="DO285" s="293"/>
      <c r="DP285" s="293"/>
      <c r="DQ285" s="293"/>
      <c r="DR285" s="293"/>
      <c r="DS285" s="293"/>
      <c r="DT285" s="293"/>
      <c r="DU285" s="293"/>
      <c r="DV285" s="293"/>
      <c r="DW285" s="293"/>
      <c r="DX285" s="293"/>
      <c r="DY285" s="293"/>
      <c r="DZ285" s="293"/>
      <c r="EA285" s="293"/>
      <c r="EB285" s="293"/>
      <c r="EC285" s="293"/>
      <c r="ED285" s="293"/>
      <c r="EE285" s="293"/>
      <c r="EF285" s="293"/>
      <c r="EG285" s="293"/>
      <c r="EH285" s="293"/>
      <c r="EI285" s="293"/>
      <c r="EJ285" s="293"/>
      <c r="EK285" s="293"/>
      <c r="EL285" s="293"/>
      <c r="EM285" s="293"/>
      <c r="EN285" s="293"/>
      <c r="EO285" s="293"/>
      <c r="EP285" s="293"/>
      <c r="EQ285" s="293"/>
      <c r="ER285" s="293"/>
      <c r="ES285" s="293"/>
      <c r="ET285" s="293"/>
      <c r="EU285" s="293"/>
      <c r="EV285" s="293"/>
      <c r="EW285" s="293"/>
      <c r="EX285" s="293"/>
    </row>
    <row r="286" spans="2:154" x14ac:dyDescent="0.2">
      <c r="B286" s="293"/>
      <c r="C286" s="293"/>
      <c r="D286" s="293"/>
      <c r="E286" s="293"/>
      <c r="F286" s="293"/>
      <c r="G286" s="293"/>
      <c r="H286" s="293"/>
      <c r="I286" s="293"/>
      <c r="J286" s="293"/>
      <c r="K286" s="293"/>
      <c r="L286" s="293"/>
      <c r="M286" s="293"/>
      <c r="N286" s="293"/>
      <c r="O286" s="293"/>
      <c r="P286" s="293"/>
      <c r="Q286" s="293"/>
      <c r="R286" s="293"/>
      <c r="S286" s="293"/>
      <c r="T286" s="293"/>
      <c r="U286" s="293"/>
      <c r="V286" s="293"/>
      <c r="W286" s="293"/>
      <c r="X286" s="293"/>
      <c r="Y286" s="293"/>
      <c r="Z286" s="293"/>
      <c r="AA286" s="293"/>
      <c r="AB286" s="293"/>
      <c r="AC286" s="293"/>
      <c r="AD286" s="293"/>
      <c r="AE286" s="293"/>
      <c r="AF286" s="293"/>
      <c r="AG286" s="293"/>
      <c r="AH286" s="293"/>
      <c r="AI286" s="293"/>
      <c r="AJ286" s="293"/>
      <c r="AK286" s="293"/>
      <c r="AL286" s="293"/>
      <c r="AM286" s="293"/>
      <c r="AN286" s="293"/>
      <c r="AO286" s="293"/>
      <c r="AP286" s="293"/>
      <c r="AQ286" s="293"/>
      <c r="AR286" s="293"/>
      <c r="AS286" s="293"/>
      <c r="AT286" s="293"/>
      <c r="AU286" s="293"/>
      <c r="AV286" s="293"/>
      <c r="AW286" s="293"/>
      <c r="AX286" s="293"/>
      <c r="AY286" s="293"/>
      <c r="AZ286" s="293"/>
      <c r="BA286" s="293"/>
      <c r="BB286" s="293"/>
      <c r="BC286" s="293"/>
      <c r="BD286" s="293"/>
      <c r="BE286" s="293"/>
      <c r="BF286" s="293"/>
      <c r="BG286" s="293"/>
      <c r="BH286" s="293"/>
      <c r="BI286" s="293"/>
      <c r="BJ286" s="293"/>
      <c r="BK286" s="293"/>
      <c r="BL286" s="293"/>
      <c r="BM286" s="293"/>
      <c r="BN286" s="293"/>
      <c r="BO286" s="293"/>
      <c r="BP286" s="293"/>
      <c r="BQ286" s="293"/>
      <c r="BR286" s="293"/>
      <c r="BS286" s="293"/>
      <c r="BT286" s="293"/>
      <c r="BU286" s="293"/>
      <c r="BV286" s="293"/>
      <c r="BW286" s="293"/>
      <c r="BX286" s="293"/>
      <c r="BY286" s="293"/>
      <c r="BZ286" s="293"/>
      <c r="CA286" s="293"/>
      <c r="CB286" s="293"/>
      <c r="CC286" s="293"/>
      <c r="CD286" s="293"/>
      <c r="CE286" s="293"/>
      <c r="CF286" s="293"/>
      <c r="CG286" s="293"/>
      <c r="CH286" s="293"/>
      <c r="CI286" s="293"/>
      <c r="CJ286" s="293"/>
      <c r="CK286" s="293"/>
      <c r="CL286" s="293"/>
      <c r="CM286" s="293"/>
      <c r="CN286" s="293"/>
      <c r="CO286" s="293"/>
      <c r="CP286" s="293"/>
      <c r="CQ286" s="293"/>
      <c r="CR286" s="293"/>
      <c r="CS286" s="293"/>
      <c r="CT286" s="293"/>
      <c r="CU286" s="293"/>
      <c r="CV286" s="293"/>
      <c r="CW286" s="293"/>
      <c r="CX286" s="293"/>
      <c r="CY286" s="293"/>
      <c r="CZ286" s="293"/>
      <c r="DA286" s="293"/>
      <c r="DB286" s="293"/>
      <c r="DC286" s="293"/>
      <c r="DD286" s="293"/>
      <c r="DE286" s="293"/>
      <c r="DF286" s="293"/>
      <c r="DG286" s="293"/>
      <c r="DH286" s="293"/>
      <c r="DI286" s="293"/>
      <c r="DJ286" s="293"/>
      <c r="DK286" s="293"/>
      <c r="DL286" s="293"/>
      <c r="DM286" s="293"/>
      <c r="DN286" s="293"/>
      <c r="DO286" s="293"/>
      <c r="DP286" s="293"/>
      <c r="DQ286" s="293"/>
      <c r="DR286" s="293"/>
      <c r="DS286" s="293"/>
      <c r="DT286" s="293"/>
      <c r="DU286" s="293"/>
      <c r="DV286" s="293"/>
      <c r="DW286" s="293"/>
      <c r="DX286" s="293"/>
      <c r="DY286" s="293"/>
      <c r="DZ286" s="293"/>
      <c r="EA286" s="293"/>
      <c r="EB286" s="293"/>
      <c r="EC286" s="293"/>
      <c r="ED286" s="293"/>
      <c r="EE286" s="293"/>
      <c r="EF286" s="293"/>
      <c r="EG286" s="293"/>
      <c r="EH286" s="293"/>
      <c r="EI286" s="293"/>
      <c r="EJ286" s="293"/>
      <c r="EK286" s="293"/>
      <c r="EL286" s="293"/>
      <c r="EM286" s="293"/>
      <c r="EN286" s="293"/>
      <c r="EO286" s="293"/>
      <c r="EP286" s="293"/>
      <c r="EQ286" s="293"/>
      <c r="ER286" s="293"/>
      <c r="ES286" s="293"/>
      <c r="ET286" s="293"/>
      <c r="EU286" s="293"/>
      <c r="EV286" s="293"/>
      <c r="EW286" s="293"/>
      <c r="EX286" s="293"/>
    </row>
    <row r="287" spans="2:154" x14ac:dyDescent="0.2">
      <c r="B287" s="293"/>
      <c r="C287" s="293"/>
      <c r="D287" s="293"/>
      <c r="E287" s="293"/>
      <c r="F287" s="293"/>
      <c r="G287" s="293"/>
      <c r="H287" s="293"/>
      <c r="I287" s="293"/>
      <c r="J287" s="293"/>
      <c r="K287" s="293"/>
      <c r="L287" s="293"/>
      <c r="M287" s="293"/>
      <c r="N287" s="293"/>
      <c r="O287" s="293"/>
      <c r="P287" s="293"/>
      <c r="Q287" s="293"/>
      <c r="R287" s="293"/>
      <c r="S287" s="293"/>
      <c r="T287" s="293"/>
      <c r="U287" s="293"/>
      <c r="V287" s="293"/>
      <c r="W287" s="293"/>
      <c r="X287" s="293"/>
      <c r="Y287" s="293"/>
      <c r="Z287" s="293"/>
      <c r="AA287" s="293"/>
      <c r="AB287" s="293"/>
      <c r="AC287" s="293"/>
      <c r="AD287" s="293"/>
      <c r="AE287" s="293"/>
      <c r="AF287" s="293"/>
      <c r="AG287" s="293"/>
      <c r="AH287" s="293"/>
      <c r="AI287" s="293"/>
      <c r="AJ287" s="293"/>
      <c r="AK287" s="293"/>
      <c r="AL287" s="293"/>
      <c r="AM287" s="293"/>
      <c r="AN287" s="293"/>
      <c r="AO287" s="293"/>
      <c r="AP287" s="293"/>
      <c r="AQ287" s="293"/>
      <c r="AR287" s="293"/>
      <c r="AS287" s="293"/>
      <c r="AT287" s="293"/>
      <c r="AU287" s="293"/>
      <c r="AV287" s="293"/>
      <c r="AW287" s="293"/>
      <c r="AX287" s="293"/>
      <c r="AY287" s="293"/>
      <c r="AZ287" s="293"/>
      <c r="BA287" s="293"/>
      <c r="BB287" s="293"/>
      <c r="BC287" s="293"/>
      <c r="BD287" s="293"/>
      <c r="BE287" s="293"/>
      <c r="BF287" s="293"/>
      <c r="BG287" s="293"/>
      <c r="BH287" s="293"/>
      <c r="BI287" s="293"/>
      <c r="BJ287" s="293"/>
      <c r="BK287" s="293"/>
      <c r="BL287" s="293"/>
      <c r="BM287" s="293"/>
      <c r="BN287" s="293"/>
      <c r="BO287" s="293"/>
      <c r="BP287" s="293"/>
      <c r="BQ287" s="293"/>
      <c r="BR287" s="293"/>
      <c r="BS287" s="293"/>
      <c r="BT287" s="293"/>
      <c r="BU287" s="293"/>
      <c r="BV287" s="293"/>
      <c r="BW287" s="293"/>
      <c r="BX287" s="293"/>
      <c r="BY287" s="293"/>
      <c r="BZ287" s="293"/>
      <c r="CA287" s="293"/>
      <c r="CB287" s="293"/>
      <c r="CC287" s="293"/>
      <c r="CD287" s="293"/>
      <c r="CE287" s="293"/>
      <c r="CF287" s="293"/>
      <c r="CG287" s="293"/>
      <c r="CH287" s="293"/>
      <c r="CI287" s="293"/>
      <c r="CJ287" s="293"/>
      <c r="CK287" s="293"/>
      <c r="CL287" s="293"/>
      <c r="CM287" s="293"/>
      <c r="CN287" s="293"/>
      <c r="CO287" s="293"/>
      <c r="CP287" s="293"/>
      <c r="CQ287" s="293"/>
      <c r="CR287" s="293"/>
      <c r="CS287" s="293"/>
      <c r="CT287" s="293"/>
      <c r="CU287" s="293"/>
      <c r="CV287" s="293"/>
      <c r="CW287" s="293"/>
      <c r="CX287" s="293"/>
      <c r="CY287" s="293"/>
      <c r="CZ287" s="293"/>
      <c r="DA287" s="293"/>
      <c r="DB287" s="293"/>
      <c r="DC287" s="293"/>
      <c r="DD287" s="293"/>
      <c r="DE287" s="293"/>
      <c r="DF287" s="293"/>
      <c r="DG287" s="293"/>
      <c r="DH287" s="293"/>
      <c r="DI287" s="293"/>
      <c r="DJ287" s="293"/>
      <c r="DK287" s="293"/>
      <c r="DL287" s="293"/>
      <c r="DM287" s="293"/>
      <c r="DN287" s="293"/>
      <c r="DO287" s="293"/>
      <c r="DP287" s="293"/>
      <c r="DQ287" s="293"/>
      <c r="DR287" s="293"/>
      <c r="DS287" s="293"/>
      <c r="DT287" s="293"/>
      <c r="DU287" s="293"/>
      <c r="DV287" s="293"/>
      <c r="DW287" s="293"/>
      <c r="DX287" s="293"/>
      <c r="DY287" s="293"/>
      <c r="DZ287" s="293"/>
      <c r="EA287" s="293"/>
      <c r="EB287" s="293"/>
      <c r="EC287" s="293"/>
      <c r="ED287" s="293"/>
      <c r="EE287" s="293"/>
      <c r="EF287" s="293"/>
      <c r="EG287" s="293"/>
      <c r="EH287" s="293"/>
      <c r="EI287" s="293"/>
      <c r="EJ287" s="293"/>
      <c r="EK287" s="293"/>
      <c r="EL287" s="293"/>
      <c r="EM287" s="293"/>
      <c r="EN287" s="293"/>
      <c r="EO287" s="293"/>
      <c r="EP287" s="293"/>
      <c r="EQ287" s="293"/>
      <c r="ER287" s="293"/>
      <c r="ES287" s="293"/>
      <c r="ET287" s="293"/>
      <c r="EU287" s="293"/>
      <c r="EV287" s="293"/>
      <c r="EW287" s="293"/>
      <c r="EX287" s="293"/>
    </row>
    <row r="288" spans="2:154" x14ac:dyDescent="0.2">
      <c r="B288" s="293"/>
      <c r="C288" s="293"/>
      <c r="D288" s="293"/>
      <c r="E288" s="293"/>
      <c r="F288" s="293"/>
      <c r="G288" s="293"/>
      <c r="H288" s="293"/>
      <c r="I288" s="293"/>
      <c r="J288" s="293"/>
      <c r="K288" s="293"/>
      <c r="L288" s="293"/>
      <c r="M288" s="293"/>
      <c r="N288" s="293"/>
      <c r="O288" s="293"/>
      <c r="P288" s="293"/>
      <c r="Q288" s="293"/>
      <c r="R288" s="293"/>
      <c r="S288" s="293"/>
      <c r="T288" s="293"/>
      <c r="U288" s="293"/>
      <c r="V288" s="293"/>
      <c r="W288" s="293"/>
      <c r="X288" s="293"/>
      <c r="Y288" s="293"/>
      <c r="Z288" s="293"/>
      <c r="AA288" s="293"/>
      <c r="AB288" s="293"/>
      <c r="AC288" s="293"/>
      <c r="AD288" s="293"/>
      <c r="AE288" s="293"/>
      <c r="AF288" s="293"/>
      <c r="AG288" s="293"/>
      <c r="AH288" s="293"/>
      <c r="AI288" s="293"/>
      <c r="AJ288" s="293"/>
      <c r="AK288" s="293"/>
      <c r="AL288" s="293"/>
      <c r="AM288" s="293"/>
      <c r="AN288" s="293"/>
      <c r="AO288" s="293"/>
      <c r="AP288" s="293"/>
      <c r="AQ288" s="293"/>
      <c r="AR288" s="293"/>
      <c r="AS288" s="293"/>
      <c r="AT288" s="293"/>
      <c r="AU288" s="293"/>
      <c r="AV288" s="293"/>
      <c r="AW288" s="293"/>
      <c r="AX288" s="293"/>
      <c r="AY288" s="293"/>
      <c r="AZ288" s="293"/>
      <c r="BA288" s="293"/>
      <c r="BB288" s="293"/>
      <c r="BC288" s="293"/>
      <c r="BD288" s="293"/>
      <c r="BE288" s="293"/>
      <c r="BF288" s="293"/>
      <c r="BG288" s="293"/>
      <c r="BH288" s="293"/>
      <c r="BI288" s="293"/>
      <c r="BJ288" s="293"/>
      <c r="BK288" s="293"/>
      <c r="BL288" s="293"/>
      <c r="BM288" s="293"/>
      <c r="BN288" s="293"/>
      <c r="BO288" s="293"/>
      <c r="BP288" s="293"/>
      <c r="BQ288" s="293"/>
      <c r="BR288" s="293"/>
      <c r="BS288" s="293"/>
      <c r="BT288" s="293"/>
      <c r="BU288" s="293"/>
      <c r="BV288" s="293"/>
      <c r="BW288" s="293"/>
      <c r="BX288" s="293"/>
      <c r="BY288" s="293"/>
      <c r="BZ288" s="293"/>
      <c r="CA288" s="293"/>
      <c r="CB288" s="293"/>
      <c r="CC288" s="293"/>
      <c r="CD288" s="293"/>
      <c r="CE288" s="293"/>
      <c r="CF288" s="293"/>
      <c r="CG288" s="293"/>
      <c r="CH288" s="293"/>
      <c r="CI288" s="293"/>
      <c r="CJ288" s="293"/>
      <c r="CK288" s="293"/>
      <c r="CL288" s="293"/>
      <c r="CM288" s="293"/>
      <c r="CN288" s="293"/>
      <c r="CO288" s="293"/>
      <c r="CP288" s="293"/>
      <c r="CQ288" s="293"/>
      <c r="CR288" s="293"/>
      <c r="CS288" s="293"/>
      <c r="CT288" s="293"/>
      <c r="CU288" s="293"/>
      <c r="CV288" s="293"/>
      <c r="CW288" s="293"/>
      <c r="CX288" s="293"/>
      <c r="CY288" s="293"/>
      <c r="CZ288" s="293"/>
      <c r="DA288" s="293"/>
      <c r="DB288" s="293"/>
      <c r="DC288" s="293"/>
      <c r="DD288" s="293"/>
      <c r="DE288" s="293"/>
      <c r="DF288" s="293"/>
      <c r="DG288" s="293"/>
      <c r="DH288" s="293"/>
      <c r="DI288" s="293"/>
      <c r="DJ288" s="293"/>
      <c r="DK288" s="293"/>
      <c r="DL288" s="293"/>
      <c r="DM288" s="293"/>
      <c r="DN288" s="293"/>
      <c r="DO288" s="293"/>
      <c r="DP288" s="293"/>
      <c r="DQ288" s="293"/>
      <c r="DR288" s="293"/>
      <c r="DS288" s="293"/>
      <c r="DT288" s="293"/>
      <c r="DU288" s="293"/>
      <c r="DV288" s="293"/>
      <c r="DW288" s="293"/>
      <c r="DX288" s="293"/>
      <c r="DY288" s="293"/>
      <c r="DZ288" s="293"/>
      <c r="EA288" s="293"/>
      <c r="EB288" s="293"/>
      <c r="EC288" s="293"/>
      <c r="ED288" s="293"/>
      <c r="EE288" s="293"/>
      <c r="EF288" s="293"/>
      <c r="EG288" s="293"/>
      <c r="EH288" s="293"/>
      <c r="EI288" s="293"/>
      <c r="EJ288" s="293"/>
      <c r="EK288" s="293"/>
      <c r="EL288" s="293"/>
      <c r="EM288" s="293"/>
      <c r="EN288" s="293"/>
      <c r="EO288" s="293"/>
      <c r="EP288" s="293"/>
      <c r="EQ288" s="293"/>
      <c r="ER288" s="293"/>
      <c r="ES288" s="293"/>
      <c r="ET288" s="293"/>
      <c r="EU288" s="293"/>
      <c r="EV288" s="293"/>
      <c r="EW288" s="293"/>
      <c r="EX288" s="293"/>
    </row>
    <row r="289" spans="2:154" x14ac:dyDescent="0.2">
      <c r="B289" s="293"/>
      <c r="C289" s="293"/>
      <c r="D289" s="293"/>
      <c r="E289" s="293"/>
      <c r="F289" s="293"/>
      <c r="G289" s="293"/>
      <c r="H289" s="293"/>
      <c r="I289" s="293"/>
      <c r="J289" s="293"/>
      <c r="K289" s="293"/>
      <c r="L289" s="293"/>
      <c r="M289" s="293"/>
      <c r="N289" s="293"/>
      <c r="O289" s="293"/>
      <c r="P289" s="293"/>
      <c r="Q289" s="293"/>
      <c r="R289" s="293"/>
      <c r="S289" s="293"/>
      <c r="T289" s="293"/>
      <c r="U289" s="293"/>
      <c r="V289" s="293"/>
      <c r="W289" s="293"/>
      <c r="X289" s="293"/>
      <c r="Y289" s="293"/>
      <c r="Z289" s="293"/>
      <c r="AA289" s="293"/>
      <c r="AB289" s="293"/>
      <c r="AC289" s="293"/>
      <c r="AD289" s="293"/>
      <c r="AE289" s="293"/>
      <c r="AF289" s="293"/>
      <c r="AG289" s="293"/>
      <c r="AH289" s="293"/>
      <c r="AI289" s="293"/>
      <c r="AJ289" s="293"/>
      <c r="AK289" s="293"/>
      <c r="AL289" s="293"/>
      <c r="AM289" s="293"/>
      <c r="AN289" s="293"/>
      <c r="AO289" s="293"/>
      <c r="AP289" s="293"/>
      <c r="AQ289" s="293"/>
      <c r="AR289" s="293"/>
      <c r="AS289" s="293"/>
      <c r="AT289" s="293"/>
      <c r="AU289" s="293"/>
      <c r="AV289" s="293"/>
      <c r="AW289" s="293"/>
      <c r="AX289" s="293"/>
      <c r="AY289" s="293"/>
      <c r="AZ289" s="293"/>
      <c r="BA289" s="293"/>
      <c r="BB289" s="293"/>
      <c r="BC289" s="293"/>
      <c r="BD289" s="293"/>
      <c r="BE289" s="293"/>
      <c r="BF289" s="293"/>
      <c r="BG289" s="293"/>
      <c r="BH289" s="293"/>
      <c r="BI289" s="293"/>
      <c r="BJ289" s="293"/>
      <c r="BK289" s="293"/>
      <c r="BL289" s="293"/>
      <c r="BM289" s="293"/>
      <c r="BN289" s="293"/>
      <c r="BO289" s="293"/>
      <c r="BP289" s="293"/>
      <c r="BQ289" s="293"/>
      <c r="BR289" s="293"/>
      <c r="BS289" s="293"/>
      <c r="BT289" s="293"/>
      <c r="BU289" s="293"/>
      <c r="BV289" s="293"/>
      <c r="BW289" s="293"/>
      <c r="BX289" s="293"/>
      <c r="BY289" s="293"/>
      <c r="BZ289" s="293"/>
      <c r="CA289" s="293"/>
      <c r="CB289" s="293"/>
      <c r="CC289" s="293"/>
      <c r="CD289" s="293"/>
      <c r="CE289" s="293"/>
      <c r="CF289" s="293"/>
      <c r="CG289" s="293"/>
      <c r="CH289" s="293"/>
      <c r="CI289" s="293"/>
      <c r="CJ289" s="293"/>
      <c r="CK289" s="293"/>
      <c r="CL289" s="293"/>
      <c r="CM289" s="293"/>
      <c r="CN289" s="293"/>
      <c r="CO289" s="293"/>
      <c r="CP289" s="293"/>
      <c r="CQ289" s="293"/>
      <c r="CR289" s="293"/>
      <c r="CS289" s="293"/>
      <c r="CT289" s="293"/>
      <c r="CU289" s="293"/>
      <c r="CV289" s="293"/>
      <c r="CW289" s="293"/>
      <c r="CX289" s="293"/>
      <c r="CY289" s="293"/>
      <c r="CZ289" s="293"/>
      <c r="DA289" s="293"/>
      <c r="DB289" s="293"/>
      <c r="DC289" s="293"/>
      <c r="DD289" s="293"/>
      <c r="DE289" s="293"/>
      <c r="DF289" s="293"/>
      <c r="DG289" s="293"/>
      <c r="DH289" s="293"/>
      <c r="DI289" s="293"/>
      <c r="DJ289" s="293"/>
      <c r="DK289" s="293"/>
      <c r="DL289" s="293"/>
      <c r="DM289" s="293"/>
      <c r="DN289" s="293"/>
      <c r="DO289" s="293"/>
      <c r="DP289" s="293"/>
      <c r="DQ289" s="293"/>
      <c r="DR289" s="293"/>
      <c r="DS289" s="293"/>
      <c r="DT289" s="293"/>
      <c r="DU289" s="293"/>
      <c r="DV289" s="293"/>
      <c r="DW289" s="293"/>
      <c r="DX289" s="293"/>
      <c r="DY289" s="293"/>
      <c r="DZ289" s="293"/>
      <c r="EA289" s="293"/>
      <c r="EB289" s="293"/>
      <c r="EC289" s="293"/>
      <c r="ED289" s="293"/>
      <c r="EE289" s="293"/>
      <c r="EF289" s="293"/>
      <c r="EG289" s="293"/>
      <c r="EH289" s="293"/>
      <c r="EI289" s="293"/>
      <c r="EJ289" s="293"/>
      <c r="EK289" s="293"/>
      <c r="EL289" s="293"/>
      <c r="EM289" s="293"/>
      <c r="EN289" s="293"/>
      <c r="EO289" s="293"/>
      <c r="EP289" s="293"/>
      <c r="EQ289" s="293"/>
      <c r="ER289" s="293"/>
      <c r="ES289" s="293"/>
      <c r="ET289" s="293"/>
      <c r="EU289" s="293"/>
      <c r="EV289" s="293"/>
      <c r="EW289" s="293"/>
      <c r="EX289" s="293"/>
    </row>
    <row r="290" spans="2:154" x14ac:dyDescent="0.2">
      <c r="B290" s="293"/>
      <c r="C290" s="293"/>
      <c r="D290" s="293"/>
      <c r="E290" s="293"/>
      <c r="F290" s="293"/>
      <c r="G290" s="293"/>
      <c r="H290" s="293"/>
      <c r="I290" s="293"/>
      <c r="J290" s="293"/>
      <c r="K290" s="293"/>
      <c r="L290" s="293"/>
      <c r="M290" s="293"/>
      <c r="N290" s="293"/>
      <c r="O290" s="293"/>
      <c r="P290" s="293"/>
      <c r="Q290" s="293"/>
      <c r="R290" s="293"/>
      <c r="S290" s="293"/>
      <c r="T290" s="293"/>
      <c r="U290" s="293"/>
      <c r="V290" s="293"/>
      <c r="W290" s="293"/>
      <c r="X290" s="293"/>
      <c r="Y290" s="293"/>
      <c r="Z290" s="293"/>
      <c r="AA290" s="293"/>
      <c r="AB290" s="293"/>
      <c r="AC290" s="293"/>
      <c r="AD290" s="293"/>
      <c r="AE290" s="293"/>
      <c r="AF290" s="293"/>
      <c r="AG290" s="293"/>
      <c r="AH290" s="293"/>
      <c r="AI290" s="293"/>
      <c r="AJ290" s="293"/>
      <c r="AK290" s="293"/>
      <c r="AL290" s="293"/>
      <c r="AM290" s="293"/>
      <c r="AN290" s="293"/>
      <c r="AO290" s="293"/>
      <c r="AP290" s="293"/>
      <c r="AQ290" s="293"/>
      <c r="AR290" s="293"/>
      <c r="AS290" s="293"/>
      <c r="AT290" s="293"/>
      <c r="AU290" s="293"/>
      <c r="AV290" s="293"/>
      <c r="AW290" s="293"/>
      <c r="AX290" s="293"/>
      <c r="AY290" s="293"/>
      <c r="AZ290" s="293"/>
      <c r="BA290" s="293"/>
      <c r="BB290" s="293"/>
      <c r="BC290" s="293"/>
      <c r="BD290" s="293"/>
      <c r="BE290" s="293"/>
      <c r="BF290" s="293"/>
      <c r="BG290" s="293"/>
      <c r="BH290" s="293"/>
      <c r="BI290" s="293"/>
      <c r="BJ290" s="293"/>
      <c r="BK290" s="293"/>
      <c r="BL290" s="293"/>
      <c r="BM290" s="293"/>
      <c r="BN290" s="293"/>
      <c r="BO290" s="293"/>
      <c r="BP290" s="293"/>
      <c r="BQ290" s="293"/>
      <c r="BR290" s="293"/>
      <c r="BS290" s="293"/>
      <c r="BT290" s="293"/>
      <c r="BU290" s="293"/>
      <c r="BV290" s="293"/>
      <c r="BW290" s="293"/>
      <c r="BX290" s="293"/>
      <c r="BY290" s="293"/>
      <c r="BZ290" s="293"/>
      <c r="CA290" s="293"/>
      <c r="CB290" s="293"/>
      <c r="CC290" s="293"/>
      <c r="CD290" s="293"/>
      <c r="CE290" s="293"/>
      <c r="CF290" s="293"/>
      <c r="CG290" s="293"/>
      <c r="CH290" s="293"/>
      <c r="CI290" s="293"/>
      <c r="CJ290" s="293"/>
      <c r="CK290" s="293"/>
      <c r="CL290" s="293"/>
      <c r="CM290" s="293"/>
      <c r="CN290" s="293"/>
      <c r="CO290" s="293"/>
      <c r="CP290" s="293"/>
      <c r="CQ290" s="293"/>
      <c r="CR290" s="293"/>
      <c r="CS290" s="293"/>
      <c r="CT290" s="293"/>
      <c r="CU290" s="293"/>
      <c r="CV290" s="293"/>
      <c r="CW290" s="293"/>
      <c r="CX290" s="293"/>
      <c r="CY290" s="293"/>
      <c r="CZ290" s="293"/>
      <c r="DA290" s="293"/>
      <c r="DB290" s="293"/>
      <c r="DC290" s="293"/>
      <c r="DD290" s="293"/>
      <c r="DE290" s="293"/>
      <c r="DF290" s="293"/>
      <c r="DG290" s="293"/>
      <c r="DH290" s="293"/>
      <c r="DI290" s="293"/>
      <c r="DJ290" s="293"/>
      <c r="DK290" s="293"/>
      <c r="DL290" s="293"/>
      <c r="DM290" s="293"/>
      <c r="DN290" s="293"/>
      <c r="DO290" s="293"/>
      <c r="DP290" s="293"/>
      <c r="DQ290" s="293"/>
      <c r="DR290" s="293"/>
      <c r="DS290" s="293"/>
      <c r="DT290" s="293"/>
      <c r="DU290" s="293"/>
      <c r="DV290" s="293"/>
      <c r="DW290" s="293"/>
      <c r="DX290" s="293"/>
      <c r="DY290" s="293"/>
      <c r="DZ290" s="293"/>
      <c r="EA290" s="293"/>
      <c r="EB290" s="293"/>
      <c r="EC290" s="293"/>
      <c r="ED290" s="293"/>
      <c r="EE290" s="293"/>
      <c r="EF290" s="293"/>
      <c r="EG290" s="293"/>
      <c r="EH290" s="293"/>
      <c r="EI290" s="293"/>
      <c r="EJ290" s="293"/>
      <c r="EK290" s="293"/>
      <c r="EL290" s="293"/>
      <c r="EM290" s="293"/>
      <c r="EN290" s="293"/>
      <c r="EO290" s="293"/>
      <c r="EP290" s="293"/>
      <c r="EQ290" s="293"/>
      <c r="ER290" s="293"/>
      <c r="ES290" s="293"/>
      <c r="ET290" s="293"/>
      <c r="EU290" s="293"/>
      <c r="EV290" s="293"/>
      <c r="EW290" s="293"/>
      <c r="EX290" s="293"/>
    </row>
    <row r="291" spans="2:154" x14ac:dyDescent="0.2">
      <c r="B291" s="293"/>
      <c r="C291" s="293"/>
      <c r="D291" s="293"/>
      <c r="E291" s="293"/>
      <c r="F291" s="293"/>
      <c r="G291" s="293"/>
      <c r="H291" s="293"/>
      <c r="I291" s="293"/>
      <c r="J291" s="293"/>
      <c r="K291" s="293"/>
      <c r="L291" s="293"/>
      <c r="M291" s="293"/>
      <c r="N291" s="293"/>
      <c r="O291" s="293"/>
      <c r="P291" s="293"/>
      <c r="Q291" s="293"/>
      <c r="R291" s="293"/>
      <c r="S291" s="293"/>
      <c r="T291" s="293"/>
      <c r="U291" s="293"/>
      <c r="V291" s="293"/>
      <c r="W291" s="293"/>
      <c r="X291" s="293"/>
      <c r="Y291" s="293"/>
      <c r="Z291" s="293"/>
      <c r="AA291" s="293"/>
      <c r="AB291" s="293"/>
      <c r="AC291" s="293"/>
      <c r="AD291" s="293"/>
      <c r="AE291" s="293"/>
      <c r="AF291" s="293"/>
      <c r="AG291" s="293"/>
      <c r="AH291" s="293"/>
      <c r="AI291" s="293"/>
      <c r="AJ291" s="293"/>
      <c r="AK291" s="293"/>
      <c r="AL291" s="293"/>
      <c r="AM291" s="293"/>
      <c r="AN291" s="293"/>
      <c r="AO291" s="293"/>
      <c r="AP291" s="293"/>
      <c r="AQ291" s="293"/>
      <c r="AR291" s="293"/>
      <c r="AS291" s="293"/>
      <c r="AT291" s="293"/>
      <c r="AU291" s="293"/>
      <c r="AV291" s="293"/>
      <c r="AW291" s="293"/>
      <c r="AX291" s="293"/>
      <c r="AY291" s="293"/>
      <c r="AZ291" s="293"/>
      <c r="BA291" s="293"/>
      <c r="BB291" s="293"/>
      <c r="BC291" s="293"/>
      <c r="BD291" s="293"/>
      <c r="BE291" s="293"/>
      <c r="BF291" s="293"/>
      <c r="BG291" s="293"/>
      <c r="BH291" s="293"/>
      <c r="BI291" s="293"/>
      <c r="BJ291" s="293"/>
      <c r="BK291" s="293"/>
      <c r="BL291" s="293"/>
      <c r="BM291" s="293"/>
      <c r="BN291" s="293"/>
      <c r="BO291" s="293"/>
      <c r="BP291" s="293"/>
      <c r="BQ291" s="293"/>
      <c r="BR291" s="293"/>
      <c r="BS291" s="293"/>
      <c r="BT291" s="293"/>
      <c r="BU291" s="293"/>
      <c r="BV291" s="293"/>
      <c r="BW291" s="293"/>
      <c r="BX291" s="293"/>
      <c r="BY291" s="293"/>
      <c r="BZ291" s="293"/>
      <c r="CA291" s="293"/>
      <c r="CB291" s="293"/>
      <c r="CC291" s="293"/>
      <c r="CD291" s="293"/>
      <c r="CE291" s="293"/>
      <c r="CF291" s="293"/>
      <c r="CG291" s="293"/>
      <c r="CH291" s="293"/>
      <c r="CI291" s="293"/>
      <c r="CJ291" s="293"/>
      <c r="CK291" s="293"/>
      <c r="CL291" s="293"/>
      <c r="CM291" s="293"/>
      <c r="CN291" s="293"/>
      <c r="CO291" s="293"/>
      <c r="CP291" s="293"/>
      <c r="CQ291" s="293"/>
      <c r="CR291" s="293"/>
      <c r="CS291" s="293"/>
      <c r="CT291" s="293"/>
      <c r="CU291" s="293"/>
      <c r="CV291" s="293"/>
      <c r="CW291" s="293"/>
      <c r="CX291" s="293"/>
      <c r="CY291" s="293"/>
      <c r="CZ291" s="293"/>
      <c r="DA291" s="293"/>
      <c r="DB291" s="293"/>
      <c r="DC291" s="293"/>
      <c r="DD291" s="293"/>
      <c r="DE291" s="293"/>
      <c r="DF291" s="293"/>
      <c r="DG291" s="293"/>
      <c r="DH291" s="293"/>
      <c r="DI291" s="293"/>
      <c r="DJ291" s="293"/>
      <c r="DK291" s="293"/>
      <c r="DL291" s="293"/>
      <c r="DM291" s="293"/>
      <c r="DN291" s="293"/>
      <c r="DO291" s="293"/>
      <c r="DP291" s="293"/>
      <c r="DQ291" s="293"/>
      <c r="DR291" s="293"/>
      <c r="DS291" s="293"/>
      <c r="DT291" s="293"/>
      <c r="DU291" s="293"/>
      <c r="DV291" s="293"/>
      <c r="DW291" s="293"/>
      <c r="DX291" s="293"/>
      <c r="DY291" s="293"/>
      <c r="DZ291" s="293"/>
      <c r="EA291" s="293"/>
      <c r="EB291" s="293"/>
      <c r="EC291" s="293"/>
      <c r="ED291" s="293"/>
      <c r="EE291" s="293"/>
      <c r="EF291" s="293"/>
      <c r="EG291" s="293"/>
      <c r="EH291" s="293"/>
      <c r="EI291" s="293"/>
      <c r="EJ291" s="293"/>
      <c r="EK291" s="293"/>
      <c r="EL291" s="293"/>
      <c r="EM291" s="293"/>
      <c r="EN291" s="293"/>
      <c r="EO291" s="293"/>
      <c r="EP291" s="293"/>
      <c r="EQ291" s="293"/>
      <c r="ER291" s="293"/>
      <c r="ES291" s="293"/>
      <c r="ET291" s="293"/>
      <c r="EU291" s="293"/>
      <c r="EV291" s="293"/>
      <c r="EW291" s="293"/>
      <c r="EX291" s="293"/>
    </row>
    <row r="292" spans="2:154" x14ac:dyDescent="0.2">
      <c r="B292" s="293"/>
      <c r="C292" s="293"/>
      <c r="D292" s="293"/>
      <c r="E292" s="293"/>
      <c r="F292" s="293"/>
      <c r="G292" s="293"/>
      <c r="H292" s="293"/>
      <c r="I292" s="293"/>
      <c r="J292" s="293"/>
      <c r="K292" s="293"/>
      <c r="L292" s="293"/>
      <c r="M292" s="293"/>
      <c r="N292" s="293"/>
      <c r="O292" s="293"/>
      <c r="P292" s="293"/>
      <c r="Q292" s="293"/>
      <c r="R292" s="293"/>
      <c r="S292" s="293"/>
      <c r="T292" s="293"/>
      <c r="U292" s="293"/>
      <c r="V292" s="293"/>
      <c r="W292" s="293"/>
      <c r="X292" s="293"/>
      <c r="Y292" s="293"/>
      <c r="Z292" s="293"/>
      <c r="AA292" s="293"/>
      <c r="AB292" s="293"/>
      <c r="AC292" s="293"/>
      <c r="AD292" s="293"/>
      <c r="AE292" s="293"/>
      <c r="AF292" s="293"/>
      <c r="AG292" s="293"/>
      <c r="AH292" s="293"/>
      <c r="AI292" s="293"/>
      <c r="AJ292" s="293"/>
      <c r="AK292" s="293"/>
      <c r="AL292" s="293"/>
      <c r="AM292" s="293"/>
      <c r="AN292" s="293"/>
      <c r="AO292" s="293"/>
      <c r="AP292" s="293"/>
      <c r="AQ292" s="293"/>
      <c r="AR292" s="293"/>
      <c r="AS292" s="293"/>
      <c r="AT292" s="293"/>
      <c r="AU292" s="293"/>
      <c r="AV292" s="293"/>
      <c r="AW292" s="293"/>
      <c r="AX292" s="293"/>
      <c r="AY292" s="293"/>
      <c r="AZ292" s="293"/>
      <c r="BA292" s="293"/>
      <c r="BB292" s="293"/>
      <c r="BC292" s="293"/>
      <c r="BD292" s="293"/>
      <c r="BE292" s="293"/>
      <c r="BF292" s="293"/>
      <c r="BG292" s="293"/>
      <c r="BH292" s="293"/>
      <c r="BI292" s="293"/>
      <c r="BJ292" s="293"/>
      <c r="BK292" s="293"/>
      <c r="BL292" s="293"/>
      <c r="BM292" s="293"/>
      <c r="BN292" s="293"/>
      <c r="BO292" s="293"/>
      <c r="BP292" s="293"/>
      <c r="BQ292" s="293"/>
      <c r="BR292" s="293"/>
      <c r="BS292" s="293"/>
      <c r="BT292" s="293"/>
      <c r="BU292" s="293"/>
      <c r="BV292" s="293"/>
      <c r="BW292" s="293"/>
      <c r="BX292" s="293"/>
      <c r="BY292" s="293"/>
      <c r="BZ292" s="293"/>
      <c r="CA292" s="293"/>
      <c r="CB292" s="293"/>
      <c r="CC292" s="293"/>
      <c r="CD292" s="293"/>
      <c r="CE292" s="293"/>
      <c r="CF292" s="293"/>
      <c r="CG292" s="293"/>
      <c r="CH292" s="293"/>
      <c r="CI292" s="293"/>
      <c r="CJ292" s="293"/>
      <c r="CK292" s="293"/>
      <c r="CL292" s="293"/>
      <c r="CM292" s="293"/>
      <c r="CN292" s="293"/>
      <c r="CO292" s="293"/>
      <c r="CP292" s="293"/>
      <c r="CQ292" s="293"/>
      <c r="CR292" s="293"/>
      <c r="CS292" s="293"/>
      <c r="CT292" s="293"/>
      <c r="CU292" s="293"/>
      <c r="CV292" s="293"/>
      <c r="CW292" s="293"/>
      <c r="CX292" s="293"/>
      <c r="CY292" s="293"/>
      <c r="CZ292" s="293"/>
      <c r="DA292" s="293"/>
      <c r="DB292" s="293"/>
      <c r="DC292" s="293"/>
      <c r="DD292" s="293"/>
      <c r="DE292" s="293"/>
      <c r="DF292" s="293"/>
      <c r="DG292" s="293"/>
      <c r="DH292" s="293"/>
      <c r="DI292" s="293"/>
      <c r="DJ292" s="293"/>
      <c r="DK292" s="293"/>
      <c r="DL292" s="293"/>
      <c r="DM292" s="293"/>
      <c r="DN292" s="293"/>
      <c r="DO292" s="293"/>
      <c r="DP292" s="293"/>
      <c r="DQ292" s="293"/>
      <c r="DR292" s="293"/>
      <c r="DS292" s="293"/>
      <c r="DT292" s="293"/>
      <c r="DU292" s="293"/>
      <c r="DV292" s="293"/>
      <c r="DW292" s="293"/>
      <c r="DX292" s="293"/>
      <c r="DY292" s="293"/>
      <c r="DZ292" s="293"/>
      <c r="EA292" s="293"/>
      <c r="EB292" s="293"/>
      <c r="EC292" s="293"/>
      <c r="ED292" s="293"/>
      <c r="EE292" s="293"/>
      <c r="EF292" s="293"/>
      <c r="EG292" s="293"/>
      <c r="EH292" s="293"/>
      <c r="EI292" s="293"/>
      <c r="EJ292" s="293"/>
      <c r="EK292" s="293"/>
      <c r="EL292" s="293"/>
      <c r="EM292" s="293"/>
      <c r="EN292" s="293"/>
      <c r="EO292" s="293"/>
      <c r="EP292" s="293"/>
      <c r="EQ292" s="293"/>
      <c r="ER292" s="293"/>
      <c r="ES292" s="293"/>
      <c r="ET292" s="293"/>
      <c r="EU292" s="293"/>
      <c r="EV292" s="293"/>
      <c r="EW292" s="293"/>
      <c r="EX292" s="293"/>
    </row>
    <row r="293" spans="2:154" x14ac:dyDescent="0.2">
      <c r="B293" s="293"/>
      <c r="C293" s="293"/>
      <c r="D293" s="293"/>
      <c r="E293" s="293"/>
      <c r="F293" s="293"/>
      <c r="G293" s="293"/>
      <c r="H293" s="293"/>
      <c r="I293" s="293"/>
      <c r="J293" s="293"/>
      <c r="K293" s="293"/>
      <c r="L293" s="293"/>
      <c r="M293" s="293"/>
      <c r="N293" s="293"/>
      <c r="O293" s="293"/>
      <c r="P293" s="293"/>
      <c r="Q293" s="293"/>
      <c r="R293" s="293"/>
      <c r="S293" s="293"/>
      <c r="T293" s="293"/>
      <c r="U293" s="293"/>
      <c r="V293" s="293"/>
      <c r="W293" s="293"/>
      <c r="X293" s="293"/>
      <c r="Y293" s="293"/>
      <c r="Z293" s="293"/>
      <c r="AA293" s="293"/>
      <c r="AB293" s="293"/>
      <c r="AC293" s="293"/>
      <c r="AD293" s="293"/>
      <c r="AE293" s="293"/>
      <c r="AF293" s="293"/>
      <c r="AG293" s="293"/>
      <c r="AH293" s="293"/>
      <c r="AI293" s="293"/>
      <c r="AJ293" s="293"/>
      <c r="AK293" s="293"/>
      <c r="AL293" s="293"/>
      <c r="AM293" s="293"/>
      <c r="AN293" s="293"/>
      <c r="AO293" s="293"/>
      <c r="AP293" s="293"/>
      <c r="AQ293" s="293"/>
      <c r="AR293" s="293"/>
      <c r="AS293" s="293"/>
      <c r="AT293" s="293"/>
      <c r="AU293" s="293"/>
      <c r="AV293" s="293"/>
      <c r="AW293" s="293"/>
      <c r="AX293" s="293"/>
      <c r="AY293" s="293"/>
      <c r="AZ293" s="293"/>
      <c r="BA293" s="293"/>
      <c r="BB293" s="293"/>
      <c r="BC293" s="293"/>
      <c r="BD293" s="293"/>
      <c r="BE293" s="293"/>
      <c r="BF293" s="293"/>
      <c r="BG293" s="293"/>
      <c r="BH293" s="293"/>
      <c r="BI293" s="293"/>
      <c r="BJ293" s="293"/>
      <c r="BK293" s="293"/>
      <c r="BL293" s="293"/>
      <c r="BM293" s="293"/>
      <c r="BN293" s="293"/>
      <c r="BO293" s="293"/>
      <c r="BP293" s="293"/>
      <c r="BQ293" s="293"/>
      <c r="BR293" s="293"/>
      <c r="BS293" s="293"/>
      <c r="BT293" s="293"/>
      <c r="BU293" s="293"/>
      <c r="BV293" s="293"/>
      <c r="BW293" s="293"/>
      <c r="BX293" s="293"/>
      <c r="BY293" s="293"/>
      <c r="BZ293" s="293"/>
      <c r="CA293" s="293"/>
      <c r="CB293" s="293"/>
      <c r="CC293" s="293"/>
      <c r="CD293" s="293"/>
      <c r="CE293" s="293"/>
      <c r="CF293" s="293"/>
      <c r="CG293" s="293"/>
      <c r="CH293" s="293"/>
      <c r="CI293" s="293"/>
      <c r="CJ293" s="293"/>
      <c r="CK293" s="293"/>
      <c r="CL293" s="293"/>
      <c r="CM293" s="293"/>
      <c r="CN293" s="293"/>
      <c r="CO293" s="293"/>
      <c r="CP293" s="293"/>
      <c r="CQ293" s="293"/>
      <c r="CR293" s="293"/>
      <c r="CS293" s="293"/>
      <c r="CT293" s="293"/>
      <c r="CU293" s="293"/>
      <c r="CV293" s="293"/>
      <c r="CW293" s="293"/>
      <c r="CX293" s="293"/>
      <c r="CY293" s="293"/>
      <c r="CZ293" s="293"/>
      <c r="DA293" s="293"/>
      <c r="DB293" s="293"/>
      <c r="DC293" s="293"/>
      <c r="DD293" s="293"/>
      <c r="DE293" s="293"/>
      <c r="DF293" s="293"/>
      <c r="DG293" s="293"/>
      <c r="DH293" s="293"/>
      <c r="DI293" s="293"/>
      <c r="DJ293" s="293"/>
      <c r="DK293" s="293"/>
      <c r="DL293" s="293"/>
      <c r="DM293" s="293"/>
      <c r="DN293" s="293"/>
      <c r="DO293" s="293"/>
      <c r="DP293" s="293"/>
      <c r="DQ293" s="293"/>
      <c r="DR293" s="293"/>
      <c r="DS293" s="293"/>
      <c r="DT293" s="293"/>
      <c r="DU293" s="293"/>
      <c r="DV293" s="293"/>
      <c r="DW293" s="293"/>
      <c r="DX293" s="293"/>
      <c r="DY293" s="293"/>
      <c r="DZ293" s="293"/>
      <c r="EA293" s="293"/>
      <c r="EB293" s="293"/>
      <c r="EC293" s="293"/>
      <c r="ED293" s="293"/>
      <c r="EE293" s="293"/>
      <c r="EF293" s="293"/>
      <c r="EG293" s="293"/>
      <c r="EH293" s="293"/>
      <c r="EI293" s="293"/>
      <c r="EJ293" s="293"/>
      <c r="EK293" s="293"/>
      <c r="EL293" s="293"/>
      <c r="EM293" s="293"/>
      <c r="EN293" s="293"/>
      <c r="EO293" s="293"/>
      <c r="EP293" s="293"/>
      <c r="EQ293" s="293"/>
      <c r="ER293" s="293"/>
      <c r="ES293" s="293"/>
      <c r="ET293" s="293"/>
      <c r="EU293" s="293"/>
      <c r="EV293" s="293"/>
      <c r="EW293" s="293"/>
      <c r="EX293" s="293"/>
    </row>
    <row r="294" spans="2:154" x14ac:dyDescent="0.2">
      <c r="B294" s="293"/>
      <c r="C294" s="293"/>
      <c r="D294" s="293"/>
      <c r="E294" s="293"/>
      <c r="F294" s="293"/>
      <c r="G294" s="293"/>
      <c r="H294" s="293"/>
      <c r="I294" s="293"/>
      <c r="J294" s="293"/>
      <c r="K294" s="293"/>
      <c r="L294" s="293"/>
      <c r="M294" s="293"/>
      <c r="N294" s="293"/>
      <c r="O294" s="293"/>
      <c r="P294" s="293"/>
      <c r="Q294" s="293"/>
      <c r="R294" s="293"/>
      <c r="S294" s="293"/>
      <c r="T294" s="293"/>
      <c r="U294" s="293"/>
      <c r="V294" s="293"/>
      <c r="W294" s="293"/>
      <c r="X294" s="293"/>
      <c r="Y294" s="293"/>
      <c r="Z294" s="293"/>
      <c r="AA294" s="293"/>
      <c r="AB294" s="293"/>
      <c r="AC294" s="293"/>
      <c r="AD294" s="293"/>
      <c r="AE294" s="293"/>
      <c r="AF294" s="293"/>
      <c r="AG294" s="293"/>
      <c r="AH294" s="293"/>
      <c r="AI294" s="293"/>
      <c r="AJ294" s="293"/>
      <c r="AK294" s="293"/>
      <c r="AL294" s="293"/>
      <c r="AM294" s="293"/>
      <c r="AN294" s="293"/>
      <c r="AO294" s="293"/>
      <c r="AP294" s="293"/>
      <c r="AQ294" s="293"/>
      <c r="AR294" s="293"/>
      <c r="AS294" s="293"/>
      <c r="AT294" s="293"/>
      <c r="AU294" s="293"/>
      <c r="AV294" s="293"/>
      <c r="AW294" s="293"/>
      <c r="AX294" s="293"/>
      <c r="AY294" s="293"/>
      <c r="AZ294" s="293"/>
      <c r="BA294" s="293"/>
      <c r="BB294" s="293"/>
      <c r="BC294" s="293"/>
      <c r="BD294" s="293"/>
      <c r="BE294" s="293"/>
      <c r="BF294" s="293"/>
      <c r="BG294" s="293"/>
      <c r="BH294" s="293"/>
      <c r="BI294" s="293"/>
      <c r="BJ294" s="293"/>
      <c r="BK294" s="293"/>
      <c r="BL294" s="293"/>
      <c r="BM294" s="293"/>
      <c r="BN294" s="293"/>
      <c r="BO294" s="293"/>
      <c r="BP294" s="293"/>
      <c r="BQ294" s="293"/>
      <c r="BR294" s="293"/>
      <c r="BS294" s="293"/>
      <c r="BT294" s="293"/>
      <c r="BU294" s="293"/>
      <c r="BV294" s="293"/>
      <c r="BW294" s="293"/>
      <c r="BX294" s="293"/>
      <c r="BY294" s="293"/>
      <c r="BZ294" s="293"/>
      <c r="CA294" s="293"/>
      <c r="CB294" s="293"/>
      <c r="CC294" s="293"/>
      <c r="CD294" s="293"/>
      <c r="CE294" s="293"/>
      <c r="CF294" s="293"/>
      <c r="CG294" s="293"/>
      <c r="CH294" s="293"/>
      <c r="CI294" s="293"/>
      <c r="CJ294" s="293"/>
      <c r="CK294" s="293"/>
      <c r="CL294" s="293"/>
      <c r="CM294" s="293"/>
      <c r="CN294" s="293"/>
      <c r="CO294" s="293"/>
      <c r="CP294" s="293"/>
      <c r="CQ294" s="293"/>
      <c r="CR294" s="293"/>
      <c r="CS294" s="293"/>
      <c r="CT294" s="293"/>
      <c r="CU294" s="293"/>
      <c r="CV294" s="293"/>
      <c r="CW294" s="293"/>
      <c r="CX294" s="293"/>
      <c r="CY294" s="293"/>
      <c r="CZ294" s="293"/>
      <c r="DA294" s="293"/>
      <c r="DB294" s="293"/>
      <c r="DC294" s="293"/>
      <c r="DD294" s="293"/>
      <c r="DE294" s="293"/>
      <c r="DF294" s="293"/>
      <c r="DG294" s="293"/>
      <c r="DH294" s="293"/>
      <c r="DI294" s="293"/>
      <c r="DJ294" s="293"/>
      <c r="DK294" s="293"/>
      <c r="DL294" s="293"/>
      <c r="DM294" s="293"/>
      <c r="DN294" s="293"/>
      <c r="DO294" s="293"/>
      <c r="DP294" s="293"/>
      <c r="DQ294" s="293"/>
      <c r="DR294" s="293"/>
      <c r="DS294" s="293"/>
      <c r="DT294" s="293"/>
      <c r="DU294" s="293"/>
      <c r="DV294" s="293"/>
      <c r="DW294" s="293"/>
      <c r="DX294" s="293"/>
      <c r="DY294" s="293"/>
      <c r="DZ294" s="293"/>
      <c r="EA294" s="293"/>
      <c r="EB294" s="293"/>
      <c r="EC294" s="293"/>
      <c r="ED294" s="293"/>
      <c r="EE294" s="293"/>
      <c r="EF294" s="293"/>
      <c r="EG294" s="293"/>
      <c r="EH294" s="293"/>
      <c r="EI294" s="293"/>
      <c r="EJ294" s="293"/>
      <c r="EK294" s="293"/>
      <c r="EL294" s="293"/>
      <c r="EM294" s="293"/>
      <c r="EN294" s="293"/>
      <c r="EO294" s="293"/>
      <c r="EP294" s="293"/>
      <c r="EQ294" s="293"/>
      <c r="ER294" s="293"/>
      <c r="ES294" s="293"/>
      <c r="ET294" s="293"/>
      <c r="EU294" s="293"/>
      <c r="EV294" s="293"/>
      <c r="EW294" s="293"/>
      <c r="EX294" s="293"/>
    </row>
    <row r="295" spans="2:154" x14ac:dyDescent="0.2">
      <c r="B295" s="293"/>
      <c r="C295" s="293"/>
      <c r="D295" s="293"/>
      <c r="E295" s="293"/>
      <c r="F295" s="293"/>
      <c r="G295" s="293"/>
      <c r="H295" s="293"/>
      <c r="I295" s="293"/>
      <c r="J295" s="293"/>
      <c r="K295" s="293"/>
      <c r="L295" s="293"/>
      <c r="M295" s="293"/>
      <c r="N295" s="293"/>
      <c r="O295" s="293"/>
      <c r="P295" s="293"/>
      <c r="Q295" s="293"/>
      <c r="R295" s="293"/>
      <c r="S295" s="293"/>
      <c r="T295" s="293"/>
      <c r="U295" s="293"/>
      <c r="V295" s="293"/>
      <c r="W295" s="293"/>
      <c r="X295" s="293"/>
      <c r="Y295" s="293"/>
      <c r="Z295" s="293"/>
      <c r="AA295" s="293"/>
      <c r="AB295" s="293"/>
      <c r="AC295" s="293"/>
      <c r="AD295" s="293"/>
      <c r="AE295" s="293"/>
      <c r="AF295" s="293"/>
      <c r="AG295" s="293"/>
      <c r="AH295" s="293"/>
      <c r="AI295" s="293"/>
      <c r="AJ295" s="293"/>
      <c r="AK295" s="293"/>
      <c r="AL295" s="293"/>
      <c r="AM295" s="293"/>
      <c r="AN295" s="293"/>
      <c r="AO295" s="293"/>
      <c r="AP295" s="293"/>
      <c r="AQ295" s="293"/>
      <c r="AR295" s="293"/>
      <c r="AS295" s="293"/>
      <c r="AT295" s="293"/>
      <c r="AU295" s="293"/>
      <c r="AV295" s="293"/>
      <c r="AW295" s="293"/>
      <c r="AX295" s="293"/>
      <c r="AY295" s="293"/>
      <c r="AZ295" s="293"/>
      <c r="BA295" s="293"/>
      <c r="BB295" s="293"/>
      <c r="BC295" s="293"/>
      <c r="BD295" s="293"/>
      <c r="BE295" s="293"/>
      <c r="BF295" s="293"/>
      <c r="BG295" s="293"/>
      <c r="BH295" s="293"/>
      <c r="BI295" s="293"/>
      <c r="BJ295" s="293"/>
      <c r="BK295" s="293"/>
      <c r="BL295" s="293"/>
      <c r="BM295" s="293"/>
      <c r="BN295" s="293"/>
      <c r="BO295" s="293"/>
      <c r="BP295" s="293"/>
      <c r="BQ295" s="293"/>
      <c r="BR295" s="293"/>
      <c r="BS295" s="293"/>
      <c r="BT295" s="293"/>
      <c r="BU295" s="293"/>
      <c r="BV295" s="293"/>
      <c r="BW295" s="293"/>
      <c r="BX295" s="293"/>
      <c r="BY295" s="293"/>
      <c r="BZ295" s="293"/>
      <c r="CA295" s="293"/>
      <c r="CB295" s="293"/>
      <c r="CC295" s="293"/>
      <c r="CD295" s="293"/>
      <c r="CE295" s="293"/>
      <c r="CF295" s="293"/>
      <c r="CG295" s="293"/>
      <c r="CH295" s="293"/>
      <c r="CI295" s="293"/>
      <c r="CJ295" s="293"/>
      <c r="CK295" s="293"/>
      <c r="CL295" s="293"/>
      <c r="CM295" s="293"/>
      <c r="CN295" s="293"/>
      <c r="CO295" s="293"/>
      <c r="CP295" s="293"/>
      <c r="CQ295" s="293"/>
      <c r="CR295" s="293"/>
      <c r="CS295" s="293"/>
      <c r="CT295" s="293"/>
      <c r="CU295" s="293"/>
      <c r="CV295" s="293"/>
      <c r="CW295" s="293"/>
      <c r="CX295" s="293"/>
      <c r="CY295" s="293"/>
      <c r="CZ295" s="293"/>
      <c r="DA295" s="293"/>
      <c r="DB295" s="293"/>
      <c r="DC295" s="293"/>
      <c r="DD295" s="293"/>
      <c r="DE295" s="293"/>
      <c r="DF295" s="293"/>
      <c r="DG295" s="293"/>
      <c r="DH295" s="293"/>
      <c r="DI295" s="293"/>
      <c r="DJ295" s="293"/>
      <c r="DK295" s="293"/>
      <c r="DL295" s="293"/>
      <c r="DM295" s="293"/>
      <c r="DN295" s="293"/>
      <c r="DO295" s="293"/>
      <c r="DP295" s="293"/>
      <c r="DQ295" s="293"/>
      <c r="DR295" s="293"/>
      <c r="DS295" s="293"/>
      <c r="DT295" s="293"/>
      <c r="DU295" s="293"/>
      <c r="DV295" s="293"/>
      <c r="DW295" s="293"/>
      <c r="DX295" s="293"/>
      <c r="DY295" s="293"/>
      <c r="DZ295" s="293"/>
      <c r="EA295" s="293"/>
      <c r="EB295" s="293"/>
      <c r="EC295" s="293"/>
      <c r="ED295" s="293"/>
      <c r="EE295" s="293"/>
      <c r="EF295" s="293"/>
      <c r="EG295" s="293"/>
      <c r="EH295" s="293"/>
      <c r="EI295" s="293"/>
      <c r="EJ295" s="293"/>
      <c r="EK295" s="293"/>
      <c r="EL295" s="293"/>
      <c r="EM295" s="293"/>
      <c r="EN295" s="293"/>
      <c r="EO295" s="293"/>
      <c r="EP295" s="293"/>
      <c r="EQ295" s="293"/>
      <c r="ER295" s="293"/>
      <c r="ES295" s="293"/>
      <c r="ET295" s="293"/>
      <c r="EU295" s="293"/>
      <c r="EV295" s="293"/>
      <c r="EW295" s="293"/>
      <c r="EX295" s="293"/>
    </row>
    <row r="296" spans="2:154" x14ac:dyDescent="0.2">
      <c r="B296" s="293"/>
      <c r="C296" s="293"/>
      <c r="D296" s="293"/>
      <c r="E296" s="293"/>
      <c r="F296" s="293"/>
      <c r="G296" s="293"/>
      <c r="H296" s="293"/>
      <c r="I296" s="293"/>
      <c r="J296" s="293"/>
      <c r="K296" s="293"/>
      <c r="L296" s="293"/>
      <c r="M296" s="293"/>
      <c r="N296" s="293"/>
      <c r="O296" s="293"/>
      <c r="P296" s="293"/>
      <c r="Q296" s="293"/>
      <c r="R296" s="293"/>
      <c r="S296" s="293"/>
      <c r="T296" s="293"/>
      <c r="U296" s="293"/>
      <c r="V296" s="293"/>
      <c r="W296" s="293"/>
      <c r="X296" s="293"/>
      <c r="Y296" s="293"/>
      <c r="Z296" s="293"/>
      <c r="AA296" s="293"/>
      <c r="AB296" s="293"/>
      <c r="AC296" s="293"/>
      <c r="AD296" s="293"/>
      <c r="AE296" s="293"/>
      <c r="AF296" s="293"/>
      <c r="AG296" s="293"/>
      <c r="AH296" s="293"/>
      <c r="AI296" s="293"/>
      <c r="AJ296" s="293"/>
      <c r="AK296" s="293"/>
      <c r="AL296" s="293"/>
      <c r="AM296" s="293"/>
      <c r="AN296" s="293"/>
      <c r="AO296" s="293"/>
      <c r="AP296" s="293"/>
      <c r="AQ296" s="293"/>
      <c r="AR296" s="293"/>
      <c r="AS296" s="293"/>
      <c r="AT296" s="293"/>
      <c r="AU296" s="293"/>
      <c r="AV296" s="293"/>
      <c r="AW296" s="293"/>
      <c r="AX296" s="293"/>
      <c r="AY296" s="293"/>
      <c r="AZ296" s="293"/>
      <c r="BA296" s="293"/>
      <c r="BB296" s="293"/>
      <c r="BC296" s="293"/>
      <c r="BD296" s="293"/>
      <c r="BE296" s="293"/>
      <c r="BF296" s="293"/>
      <c r="BG296" s="293"/>
      <c r="BH296" s="293"/>
      <c r="BI296" s="293"/>
      <c r="BJ296" s="293"/>
      <c r="BK296" s="293"/>
      <c r="BL296" s="293"/>
      <c r="BM296" s="293"/>
      <c r="BN296" s="293"/>
      <c r="BO296" s="293"/>
      <c r="BP296" s="293"/>
      <c r="BQ296" s="293"/>
      <c r="BR296" s="293"/>
      <c r="BS296" s="293"/>
      <c r="BT296" s="293"/>
      <c r="BU296" s="293"/>
      <c r="BV296" s="293"/>
      <c r="BW296" s="293"/>
      <c r="BX296" s="293"/>
      <c r="BY296" s="293"/>
      <c r="BZ296" s="293"/>
      <c r="CA296" s="293"/>
      <c r="CB296" s="293"/>
      <c r="CC296" s="293"/>
      <c r="CD296" s="293"/>
      <c r="CE296" s="293"/>
      <c r="CF296" s="293"/>
      <c r="CG296" s="293"/>
      <c r="CH296" s="293"/>
      <c r="CI296" s="293"/>
      <c r="CJ296" s="293"/>
      <c r="CK296" s="293"/>
      <c r="CL296" s="293"/>
      <c r="CM296" s="293"/>
      <c r="CN296" s="293"/>
      <c r="CO296" s="293"/>
      <c r="CP296" s="293"/>
      <c r="CQ296" s="293"/>
      <c r="CR296" s="293"/>
      <c r="CS296" s="293"/>
      <c r="CT296" s="293"/>
      <c r="CU296" s="293"/>
      <c r="CV296" s="293"/>
      <c r="CW296" s="293"/>
      <c r="CX296" s="293"/>
      <c r="CY296" s="293"/>
      <c r="CZ296" s="293"/>
      <c r="DA296" s="293"/>
      <c r="DB296" s="293"/>
      <c r="DC296" s="293"/>
      <c r="DD296" s="293"/>
      <c r="DE296" s="293"/>
      <c r="DF296" s="293"/>
      <c r="DG296" s="293"/>
      <c r="DH296" s="293"/>
      <c r="DI296" s="293"/>
      <c r="DJ296" s="293"/>
      <c r="DK296" s="293"/>
      <c r="DL296" s="293"/>
      <c r="DM296" s="293"/>
      <c r="DN296" s="293"/>
      <c r="DO296" s="293"/>
      <c r="DP296" s="293"/>
      <c r="DQ296" s="293"/>
      <c r="DR296" s="293"/>
      <c r="DS296" s="293"/>
      <c r="DT296" s="293"/>
      <c r="DU296" s="293"/>
      <c r="DV296" s="293"/>
      <c r="DW296" s="293"/>
      <c r="DX296" s="293"/>
      <c r="DY296" s="293"/>
      <c r="DZ296" s="293"/>
      <c r="EA296" s="293"/>
      <c r="EB296" s="293"/>
      <c r="EC296" s="293"/>
      <c r="ED296" s="293"/>
      <c r="EE296" s="293"/>
      <c r="EF296" s="293"/>
      <c r="EG296" s="293"/>
      <c r="EH296" s="293"/>
      <c r="EI296" s="293"/>
      <c r="EJ296" s="293"/>
      <c r="EK296" s="293"/>
      <c r="EL296" s="293"/>
      <c r="EM296" s="293"/>
      <c r="EN296" s="293"/>
      <c r="EO296" s="293"/>
      <c r="EP296" s="293"/>
      <c r="EQ296" s="293"/>
      <c r="ER296" s="293"/>
      <c r="ES296" s="293"/>
      <c r="ET296" s="293"/>
      <c r="EU296" s="293"/>
      <c r="EV296" s="293"/>
      <c r="EW296" s="293"/>
      <c r="EX296" s="293"/>
    </row>
    <row r="297" spans="2:154" x14ac:dyDescent="0.2">
      <c r="B297" s="293"/>
      <c r="C297" s="293"/>
      <c r="D297" s="293"/>
      <c r="E297" s="293"/>
      <c r="F297" s="293"/>
      <c r="G297" s="293"/>
      <c r="H297" s="293"/>
      <c r="I297" s="293"/>
      <c r="J297" s="293"/>
      <c r="K297" s="293"/>
      <c r="L297" s="293"/>
      <c r="M297" s="293"/>
      <c r="N297" s="293"/>
      <c r="O297" s="293"/>
      <c r="P297" s="293"/>
      <c r="Q297" s="293"/>
      <c r="R297" s="293"/>
      <c r="S297" s="293"/>
      <c r="T297" s="293"/>
      <c r="U297" s="293"/>
      <c r="V297" s="293"/>
      <c r="W297" s="293"/>
      <c r="X297" s="293"/>
      <c r="Y297" s="293"/>
      <c r="Z297" s="293"/>
      <c r="AA297" s="293"/>
      <c r="AB297" s="293"/>
      <c r="AC297" s="293"/>
      <c r="AD297" s="293"/>
      <c r="AE297" s="293"/>
      <c r="AF297" s="293"/>
      <c r="AG297" s="293"/>
      <c r="AH297" s="293"/>
      <c r="AI297" s="293"/>
      <c r="AJ297" s="293"/>
      <c r="AK297" s="293"/>
      <c r="AL297" s="293"/>
      <c r="AM297" s="293"/>
      <c r="AN297" s="293"/>
      <c r="AO297" s="293"/>
      <c r="AP297" s="293"/>
      <c r="AQ297" s="293"/>
      <c r="AR297" s="293"/>
      <c r="AS297" s="293"/>
      <c r="AT297" s="293"/>
      <c r="AU297" s="293"/>
      <c r="AV297" s="293"/>
      <c r="AW297" s="293"/>
      <c r="AX297" s="293"/>
      <c r="AY297" s="293"/>
      <c r="AZ297" s="293"/>
      <c r="BA297" s="293"/>
      <c r="BB297" s="293"/>
      <c r="BC297" s="293"/>
      <c r="BD297" s="293"/>
      <c r="BE297" s="293"/>
      <c r="BF297" s="293"/>
      <c r="BG297" s="293"/>
      <c r="BH297" s="293"/>
      <c r="BI297" s="293"/>
      <c r="BJ297" s="293"/>
      <c r="BK297" s="293"/>
      <c r="BL297" s="293"/>
      <c r="BM297" s="293"/>
      <c r="BN297" s="293"/>
      <c r="BO297" s="293"/>
      <c r="BP297" s="293"/>
      <c r="BQ297" s="293"/>
      <c r="BR297" s="293"/>
      <c r="BS297" s="293"/>
      <c r="BT297" s="293"/>
      <c r="BU297" s="293"/>
      <c r="BV297" s="293"/>
      <c r="BW297" s="293"/>
      <c r="BX297" s="293"/>
      <c r="BY297" s="293"/>
      <c r="BZ297" s="293"/>
      <c r="CA297" s="293"/>
      <c r="CB297" s="293"/>
      <c r="CC297" s="293"/>
      <c r="CD297" s="293"/>
      <c r="CE297" s="293"/>
      <c r="CF297" s="293"/>
      <c r="CG297" s="293"/>
      <c r="CH297" s="293"/>
      <c r="CI297" s="293"/>
      <c r="CJ297" s="293"/>
      <c r="CK297" s="293"/>
      <c r="CL297" s="293"/>
      <c r="CM297" s="293"/>
      <c r="CN297" s="293"/>
      <c r="CO297" s="293"/>
      <c r="CP297" s="293"/>
      <c r="CQ297" s="293"/>
      <c r="CR297" s="293"/>
      <c r="CS297" s="293"/>
      <c r="CT297" s="293"/>
      <c r="CU297" s="293"/>
      <c r="CV297" s="293"/>
      <c r="CW297" s="293"/>
      <c r="CX297" s="293"/>
      <c r="CY297" s="293"/>
      <c r="CZ297" s="293"/>
      <c r="DA297" s="293"/>
      <c r="DB297" s="293"/>
      <c r="DC297" s="293"/>
      <c r="DD297" s="293"/>
      <c r="DE297" s="293"/>
      <c r="DF297" s="293"/>
      <c r="DG297" s="293"/>
      <c r="DH297" s="293"/>
      <c r="DI297" s="293"/>
      <c r="DJ297" s="293"/>
      <c r="DK297" s="293"/>
      <c r="DL297" s="293"/>
      <c r="DM297" s="293"/>
      <c r="DN297" s="293"/>
      <c r="DO297" s="293"/>
      <c r="DP297" s="293"/>
      <c r="DQ297" s="293"/>
      <c r="DR297" s="293"/>
      <c r="DS297" s="293"/>
      <c r="DT297" s="293"/>
      <c r="DU297" s="293"/>
      <c r="DV297" s="293"/>
      <c r="DW297" s="293"/>
      <c r="DX297" s="293"/>
      <c r="DY297" s="293"/>
      <c r="DZ297" s="293"/>
      <c r="EA297" s="293"/>
      <c r="EB297" s="293"/>
      <c r="EC297" s="293"/>
      <c r="ED297" s="293"/>
      <c r="EE297" s="293"/>
      <c r="EF297" s="293"/>
      <c r="EG297" s="293"/>
      <c r="EH297" s="293"/>
      <c r="EI297" s="293"/>
      <c r="EJ297" s="293"/>
      <c r="EK297" s="293"/>
      <c r="EL297" s="293"/>
      <c r="EM297" s="293"/>
      <c r="EN297" s="293"/>
      <c r="EO297" s="293"/>
      <c r="EP297" s="293"/>
      <c r="EQ297" s="293"/>
      <c r="ER297" s="293"/>
      <c r="ES297" s="293"/>
      <c r="ET297" s="293"/>
      <c r="EU297" s="293"/>
      <c r="EV297" s="293"/>
      <c r="EW297" s="293"/>
      <c r="EX297" s="293"/>
    </row>
    <row r="298" spans="2:154" x14ac:dyDescent="0.2">
      <c r="B298" s="293"/>
      <c r="C298" s="293"/>
      <c r="D298" s="293"/>
      <c r="E298" s="293"/>
      <c r="F298" s="293"/>
      <c r="G298" s="293"/>
      <c r="H298" s="293"/>
      <c r="I298" s="293"/>
      <c r="J298" s="293"/>
      <c r="K298" s="293"/>
      <c r="L298" s="293"/>
      <c r="M298" s="293"/>
      <c r="N298" s="293"/>
      <c r="O298" s="293"/>
      <c r="P298" s="293"/>
      <c r="Q298" s="293"/>
      <c r="R298" s="293"/>
      <c r="S298" s="293"/>
      <c r="T298" s="293"/>
      <c r="U298" s="293"/>
      <c r="V298" s="293"/>
      <c r="W298" s="293"/>
      <c r="X298" s="293"/>
      <c r="Y298" s="293"/>
      <c r="Z298" s="293"/>
      <c r="AA298" s="293"/>
      <c r="AB298" s="293"/>
      <c r="AC298" s="293"/>
      <c r="AD298" s="293"/>
      <c r="AE298" s="293"/>
      <c r="AF298" s="293"/>
      <c r="AG298" s="293"/>
      <c r="AH298" s="293"/>
      <c r="AI298" s="293"/>
      <c r="AJ298" s="293"/>
      <c r="AK298" s="293"/>
      <c r="AL298" s="293"/>
      <c r="AM298" s="293"/>
      <c r="AN298" s="293"/>
      <c r="AO298" s="293"/>
      <c r="AP298" s="293"/>
      <c r="AQ298" s="293"/>
      <c r="AR298" s="293"/>
      <c r="AS298" s="293"/>
      <c r="AT298" s="293"/>
      <c r="AU298" s="293"/>
      <c r="AV298" s="293"/>
      <c r="AW298" s="293"/>
      <c r="AX298" s="293"/>
      <c r="AY298" s="293"/>
      <c r="AZ298" s="293"/>
      <c r="BA298" s="293"/>
      <c r="BB298" s="293"/>
      <c r="BC298" s="293"/>
      <c r="BD298" s="293"/>
      <c r="BE298" s="293"/>
      <c r="BF298" s="293"/>
      <c r="BG298" s="293"/>
      <c r="BH298" s="293"/>
      <c r="BI298" s="293"/>
      <c r="BJ298" s="293"/>
      <c r="BK298" s="293"/>
      <c r="BL298" s="293"/>
      <c r="BM298" s="293"/>
      <c r="BN298" s="293"/>
      <c r="BO298" s="293"/>
      <c r="BP298" s="293"/>
      <c r="BQ298" s="293"/>
      <c r="BR298" s="293"/>
      <c r="BS298" s="293"/>
      <c r="BT298" s="293"/>
      <c r="BU298" s="293"/>
      <c r="BV298" s="293"/>
      <c r="BW298" s="293"/>
      <c r="BX298" s="293"/>
      <c r="BY298" s="293"/>
      <c r="BZ298" s="293"/>
      <c r="CA298" s="293"/>
      <c r="CB298" s="293"/>
      <c r="CC298" s="293"/>
      <c r="CD298" s="293"/>
      <c r="CE298" s="293"/>
      <c r="CF298" s="293"/>
      <c r="CG298" s="293"/>
      <c r="CH298" s="293"/>
      <c r="CI298" s="293"/>
      <c r="CJ298" s="293"/>
      <c r="CK298" s="293"/>
      <c r="CL298" s="293"/>
      <c r="CM298" s="293"/>
      <c r="CN298" s="293"/>
      <c r="CO298" s="293"/>
      <c r="CP298" s="293"/>
      <c r="CQ298" s="293"/>
      <c r="CR298" s="293"/>
      <c r="CS298" s="293"/>
      <c r="CT298" s="293"/>
      <c r="CU298" s="293"/>
      <c r="CV298" s="293"/>
      <c r="CW298" s="293"/>
      <c r="CX298" s="293"/>
      <c r="CY298" s="293"/>
      <c r="CZ298" s="293"/>
      <c r="DA298" s="293"/>
      <c r="DB298" s="293"/>
      <c r="DC298" s="293"/>
      <c r="DD298" s="293"/>
      <c r="DE298" s="293"/>
      <c r="DF298" s="293"/>
      <c r="DG298" s="293"/>
      <c r="DH298" s="293"/>
      <c r="DI298" s="293"/>
      <c r="DJ298" s="293"/>
      <c r="DK298" s="293"/>
      <c r="DL298" s="293"/>
      <c r="DM298" s="293"/>
      <c r="DN298" s="293"/>
      <c r="DO298" s="293"/>
      <c r="DP298" s="293"/>
      <c r="DQ298" s="293"/>
      <c r="DR298" s="293"/>
      <c r="DS298" s="293"/>
      <c r="DT298" s="293"/>
      <c r="DU298" s="293"/>
      <c r="DV298" s="293"/>
      <c r="DW298" s="293"/>
      <c r="DX298" s="293"/>
      <c r="DY298" s="293"/>
      <c r="DZ298" s="293"/>
      <c r="EA298" s="293"/>
      <c r="EB298" s="293"/>
      <c r="EC298" s="293"/>
      <c r="ED298" s="293"/>
      <c r="EE298" s="293"/>
      <c r="EF298" s="293"/>
      <c r="EG298" s="293"/>
      <c r="EH298" s="293"/>
      <c r="EI298" s="293"/>
      <c r="EJ298" s="293"/>
      <c r="EK298" s="293"/>
      <c r="EL298" s="293"/>
      <c r="EM298" s="293"/>
      <c r="EN298" s="293"/>
      <c r="EO298" s="293"/>
      <c r="EP298" s="293"/>
      <c r="EQ298" s="293"/>
      <c r="ER298" s="293"/>
      <c r="ES298" s="293"/>
      <c r="ET298" s="293"/>
      <c r="EU298" s="293"/>
      <c r="EV298" s="293"/>
      <c r="EW298" s="293"/>
      <c r="EX298" s="293"/>
    </row>
    <row r="299" spans="2:154" x14ac:dyDescent="0.2">
      <c r="B299" s="293"/>
      <c r="C299" s="293"/>
      <c r="D299" s="293"/>
      <c r="E299" s="293"/>
      <c r="F299" s="293"/>
      <c r="G299" s="293"/>
      <c r="H299" s="293"/>
      <c r="I299" s="293"/>
      <c r="J299" s="293"/>
      <c r="K299" s="293"/>
      <c r="L299" s="293"/>
      <c r="M299" s="293"/>
      <c r="N299" s="293"/>
      <c r="O299" s="293"/>
      <c r="P299" s="293"/>
      <c r="Q299" s="293"/>
      <c r="R299" s="293"/>
      <c r="S299" s="293"/>
      <c r="T299" s="293"/>
      <c r="U299" s="293"/>
      <c r="V299" s="293"/>
      <c r="W299" s="293"/>
      <c r="X299" s="293"/>
      <c r="Y299" s="293"/>
      <c r="Z299" s="293"/>
      <c r="AA299" s="293"/>
      <c r="AB299" s="293"/>
      <c r="AC299" s="293"/>
      <c r="AD299" s="293"/>
      <c r="AE299" s="293"/>
      <c r="AF299" s="293"/>
      <c r="AG299" s="293"/>
      <c r="AH299" s="293"/>
      <c r="AI299" s="293"/>
      <c r="AJ299" s="293"/>
      <c r="AK299" s="293"/>
      <c r="AL299" s="293"/>
      <c r="AM299" s="293"/>
      <c r="AN299" s="293"/>
      <c r="AO299" s="293"/>
      <c r="AP299" s="293"/>
      <c r="AQ299" s="293"/>
      <c r="AR299" s="293"/>
      <c r="AS299" s="293"/>
      <c r="AT299" s="293"/>
      <c r="AU299" s="293"/>
      <c r="AV299" s="293"/>
      <c r="AW299" s="293"/>
      <c r="AX299" s="293"/>
      <c r="AY299" s="293"/>
      <c r="AZ299" s="293"/>
      <c r="BA299" s="293"/>
      <c r="BB299" s="293"/>
      <c r="BC299" s="293"/>
      <c r="BD299" s="293"/>
      <c r="BE299" s="293"/>
      <c r="BF299" s="293"/>
      <c r="BG299" s="293"/>
      <c r="BH299" s="293"/>
      <c r="BI299" s="293"/>
      <c r="BJ299" s="293"/>
      <c r="BK299" s="293"/>
      <c r="BL299" s="293"/>
      <c r="BM299" s="293"/>
      <c r="BN299" s="293"/>
      <c r="BO299" s="293"/>
      <c r="BP299" s="293"/>
      <c r="BQ299" s="293"/>
      <c r="BR299" s="293"/>
      <c r="BS299" s="293"/>
      <c r="BT299" s="293"/>
      <c r="BU299" s="293"/>
      <c r="BV299" s="293"/>
      <c r="BW299" s="293"/>
      <c r="BX299" s="293"/>
      <c r="BY299" s="293"/>
      <c r="BZ299" s="293"/>
      <c r="CA299" s="293"/>
      <c r="CB299" s="293"/>
      <c r="CC299" s="293"/>
      <c r="CD299" s="293"/>
      <c r="CE299" s="293"/>
      <c r="CF299" s="293"/>
      <c r="CG299" s="293"/>
      <c r="CH299" s="293"/>
      <c r="CI299" s="293"/>
      <c r="CJ299" s="293"/>
      <c r="CK299" s="293"/>
      <c r="CL299" s="293"/>
      <c r="CM299" s="293"/>
      <c r="CN299" s="293"/>
      <c r="CO299" s="293"/>
      <c r="CP299" s="293"/>
      <c r="CQ299" s="293"/>
      <c r="CR299" s="293"/>
      <c r="CS299" s="293"/>
      <c r="CT299" s="293"/>
      <c r="CU299" s="293"/>
      <c r="CV299" s="293"/>
      <c r="CW299" s="293"/>
      <c r="CX299" s="293"/>
      <c r="CY299" s="293"/>
      <c r="CZ299" s="293"/>
      <c r="DA299" s="293"/>
      <c r="DB299" s="293"/>
      <c r="DC299" s="293"/>
      <c r="DD299" s="293"/>
      <c r="DE299" s="293"/>
      <c r="DF299" s="293"/>
      <c r="DG299" s="293"/>
      <c r="DH299" s="293"/>
      <c r="DI299" s="293"/>
      <c r="DJ299" s="293"/>
      <c r="DK299" s="293"/>
      <c r="DL299" s="293"/>
      <c r="DM299" s="293"/>
      <c r="DN299" s="293"/>
      <c r="DO299" s="293"/>
      <c r="DP299" s="293"/>
      <c r="DQ299" s="293"/>
      <c r="DR299" s="293"/>
      <c r="DS299" s="293"/>
      <c r="DT299" s="293"/>
      <c r="DU299" s="293"/>
      <c r="DV299" s="293"/>
      <c r="DW299" s="293"/>
      <c r="DX299" s="293"/>
      <c r="DY299" s="293"/>
      <c r="DZ299" s="293"/>
      <c r="EA299" s="293"/>
      <c r="EB299" s="293"/>
      <c r="EC299" s="293"/>
      <c r="ED299" s="293"/>
      <c r="EE299" s="293"/>
      <c r="EF299" s="293"/>
      <c r="EG299" s="293"/>
      <c r="EH299" s="293"/>
      <c r="EI299" s="293"/>
      <c r="EJ299" s="293"/>
      <c r="EK299" s="293"/>
      <c r="EL299" s="293"/>
      <c r="EM299" s="293"/>
      <c r="EN299" s="293"/>
      <c r="EO299" s="293"/>
      <c r="EP299" s="293"/>
      <c r="EQ299" s="293"/>
      <c r="ER299" s="293"/>
      <c r="ES299" s="293"/>
      <c r="ET299" s="293"/>
      <c r="EU299" s="293"/>
      <c r="EV299" s="293"/>
      <c r="EW299" s="293"/>
      <c r="EX299" s="293"/>
    </row>
    <row r="300" spans="2:154" x14ac:dyDescent="0.2">
      <c r="B300" s="293"/>
      <c r="C300" s="293"/>
      <c r="D300" s="293"/>
      <c r="E300" s="293"/>
      <c r="F300" s="293"/>
      <c r="G300" s="293"/>
      <c r="H300" s="293"/>
      <c r="I300" s="293"/>
      <c r="J300" s="293"/>
      <c r="K300" s="293"/>
      <c r="L300" s="293"/>
      <c r="M300" s="293"/>
      <c r="N300" s="293"/>
      <c r="O300" s="293"/>
      <c r="P300" s="293"/>
      <c r="Q300" s="293"/>
      <c r="R300" s="293"/>
      <c r="S300" s="293"/>
      <c r="T300" s="293"/>
      <c r="U300" s="293"/>
      <c r="V300" s="293"/>
      <c r="W300" s="293"/>
      <c r="X300" s="293"/>
      <c r="Y300" s="293"/>
      <c r="Z300" s="293"/>
      <c r="AA300" s="293"/>
      <c r="AB300" s="293"/>
      <c r="AC300" s="293"/>
      <c r="AD300" s="293"/>
      <c r="AE300" s="293"/>
      <c r="AF300" s="293"/>
      <c r="AG300" s="293"/>
      <c r="AH300" s="293"/>
      <c r="AI300" s="293"/>
      <c r="AJ300" s="293"/>
      <c r="AK300" s="293"/>
      <c r="AL300" s="293"/>
      <c r="AM300" s="293"/>
      <c r="AN300" s="293"/>
      <c r="AO300" s="293"/>
      <c r="AP300" s="293"/>
      <c r="AQ300" s="293"/>
      <c r="AR300" s="293"/>
      <c r="AS300" s="293"/>
      <c r="AT300" s="293"/>
      <c r="AU300" s="293"/>
      <c r="AV300" s="293"/>
      <c r="AW300" s="293"/>
      <c r="AX300" s="293"/>
      <c r="AY300" s="293"/>
      <c r="AZ300" s="293"/>
      <c r="BA300" s="293"/>
      <c r="BB300" s="293"/>
      <c r="BC300" s="293"/>
      <c r="BD300" s="293"/>
      <c r="BE300" s="293"/>
      <c r="BF300" s="293"/>
      <c r="BG300" s="293"/>
      <c r="BH300" s="293"/>
      <c r="BI300" s="293"/>
      <c r="BJ300" s="293"/>
      <c r="BK300" s="293"/>
      <c r="BL300" s="293"/>
      <c r="BM300" s="293"/>
      <c r="BN300" s="293"/>
      <c r="BO300" s="293"/>
      <c r="BP300" s="293"/>
      <c r="BQ300" s="293"/>
      <c r="BR300" s="293"/>
      <c r="BS300" s="293"/>
      <c r="BT300" s="293"/>
      <c r="BU300" s="293"/>
      <c r="BV300" s="293"/>
      <c r="BW300" s="293"/>
      <c r="BX300" s="293"/>
      <c r="BY300" s="293"/>
      <c r="BZ300" s="293"/>
      <c r="CA300" s="293"/>
      <c r="CB300" s="293"/>
      <c r="CC300" s="293"/>
      <c r="CD300" s="293"/>
      <c r="CE300" s="293"/>
      <c r="CF300" s="293"/>
      <c r="CG300" s="293"/>
      <c r="CH300" s="293"/>
      <c r="CI300" s="293"/>
      <c r="CJ300" s="293"/>
      <c r="CK300" s="293"/>
      <c r="CL300" s="293"/>
      <c r="CM300" s="293"/>
      <c r="CN300" s="293"/>
      <c r="CO300" s="293"/>
      <c r="CP300" s="293"/>
      <c r="CQ300" s="293"/>
      <c r="CR300" s="293"/>
      <c r="CS300" s="293"/>
      <c r="CT300" s="293"/>
      <c r="CU300" s="293"/>
      <c r="CV300" s="293"/>
      <c r="CW300" s="293"/>
      <c r="CX300" s="293"/>
      <c r="CY300" s="293"/>
      <c r="CZ300" s="293"/>
      <c r="DA300" s="293"/>
      <c r="DB300" s="293"/>
      <c r="DC300" s="293"/>
      <c r="DD300" s="293"/>
      <c r="DE300" s="293"/>
      <c r="DF300" s="293"/>
      <c r="DG300" s="293"/>
      <c r="DH300" s="293"/>
      <c r="DI300" s="293"/>
      <c r="DJ300" s="293"/>
      <c r="DK300" s="293"/>
      <c r="DL300" s="293"/>
      <c r="DM300" s="293"/>
      <c r="DN300" s="293"/>
      <c r="DO300" s="293"/>
      <c r="DP300" s="293"/>
      <c r="DQ300" s="293"/>
      <c r="DR300" s="293"/>
      <c r="DS300" s="293"/>
      <c r="DT300" s="293"/>
      <c r="DU300" s="293"/>
      <c r="DV300" s="293"/>
      <c r="DW300" s="293"/>
      <c r="DX300" s="293"/>
      <c r="DY300" s="293"/>
      <c r="DZ300" s="293"/>
      <c r="EA300" s="293"/>
      <c r="EB300" s="293"/>
      <c r="EC300" s="293"/>
      <c r="ED300" s="293"/>
      <c r="EE300" s="293"/>
      <c r="EF300" s="293"/>
      <c r="EG300" s="293"/>
      <c r="EH300" s="293"/>
      <c r="EI300" s="293"/>
      <c r="EJ300" s="293"/>
      <c r="EK300" s="293"/>
      <c r="EL300" s="293"/>
      <c r="EM300" s="293"/>
      <c r="EN300" s="293"/>
      <c r="EO300" s="293"/>
      <c r="EP300" s="293"/>
      <c r="EQ300" s="293"/>
      <c r="ER300" s="293"/>
      <c r="ES300" s="293"/>
      <c r="ET300" s="293"/>
      <c r="EU300" s="293"/>
      <c r="EV300" s="293"/>
      <c r="EW300" s="293"/>
      <c r="EX300" s="293"/>
    </row>
    <row r="301" spans="2:154" x14ac:dyDescent="0.2">
      <c r="B301" s="293"/>
      <c r="C301" s="293"/>
      <c r="D301" s="293"/>
      <c r="E301" s="293"/>
      <c r="F301" s="293"/>
      <c r="G301" s="293"/>
      <c r="H301" s="293"/>
      <c r="I301" s="293"/>
      <c r="J301" s="293"/>
      <c r="K301" s="293"/>
      <c r="L301" s="293"/>
      <c r="M301" s="293"/>
      <c r="N301" s="293"/>
      <c r="O301" s="293"/>
      <c r="P301" s="293"/>
      <c r="Q301" s="293"/>
      <c r="R301" s="293"/>
      <c r="S301" s="293"/>
      <c r="T301" s="293"/>
      <c r="U301" s="293"/>
      <c r="V301" s="293"/>
      <c r="W301" s="293"/>
      <c r="X301" s="293"/>
      <c r="Y301" s="293"/>
      <c r="Z301" s="293"/>
      <c r="AA301" s="293"/>
      <c r="AB301" s="293"/>
      <c r="AC301" s="293"/>
      <c r="AD301" s="293"/>
      <c r="AE301" s="293"/>
      <c r="AF301" s="293"/>
      <c r="AG301" s="293"/>
      <c r="AH301" s="293"/>
      <c r="AI301" s="293"/>
      <c r="AJ301" s="293"/>
      <c r="AK301" s="293"/>
      <c r="AL301" s="293"/>
      <c r="AM301" s="293"/>
      <c r="AN301" s="293"/>
      <c r="AO301" s="293"/>
      <c r="AP301" s="293"/>
      <c r="AQ301" s="293"/>
      <c r="AR301" s="293"/>
      <c r="AS301" s="293"/>
      <c r="AT301" s="293"/>
      <c r="AU301" s="293"/>
      <c r="AV301" s="293"/>
      <c r="AW301" s="293"/>
      <c r="AX301" s="293"/>
      <c r="AY301" s="293"/>
      <c r="AZ301" s="293"/>
      <c r="BA301" s="293"/>
      <c r="BB301" s="293"/>
      <c r="BC301" s="293"/>
      <c r="BD301" s="293"/>
      <c r="BE301" s="293"/>
      <c r="BF301" s="293"/>
      <c r="BG301" s="293"/>
      <c r="BH301" s="293"/>
      <c r="BI301" s="293"/>
      <c r="BJ301" s="293"/>
      <c r="BK301" s="293"/>
      <c r="BL301" s="293"/>
      <c r="BM301" s="293"/>
      <c r="BN301" s="293"/>
      <c r="BO301" s="293"/>
      <c r="BP301" s="293"/>
      <c r="BQ301" s="293"/>
      <c r="BR301" s="293"/>
      <c r="BS301" s="293"/>
      <c r="BT301" s="293"/>
      <c r="BU301" s="293"/>
      <c r="BV301" s="293"/>
      <c r="BW301" s="293"/>
      <c r="BX301" s="293"/>
      <c r="BY301" s="293"/>
      <c r="BZ301" s="293"/>
      <c r="CA301" s="293"/>
      <c r="CB301" s="293"/>
      <c r="CC301" s="293"/>
      <c r="CD301" s="293"/>
      <c r="CE301" s="293"/>
      <c r="CF301" s="293"/>
      <c r="CG301" s="293"/>
      <c r="CH301" s="293"/>
      <c r="CI301" s="293"/>
      <c r="CJ301" s="293"/>
      <c r="CK301" s="293"/>
      <c r="CL301" s="293"/>
      <c r="CM301" s="293"/>
      <c r="CN301" s="293"/>
      <c r="CO301" s="293"/>
      <c r="CP301" s="293"/>
      <c r="CQ301" s="293"/>
      <c r="CR301" s="293"/>
      <c r="CS301" s="293"/>
      <c r="CT301" s="293"/>
      <c r="CU301" s="293"/>
      <c r="CV301" s="293"/>
      <c r="CW301" s="293"/>
      <c r="CX301" s="293"/>
      <c r="CY301" s="293"/>
      <c r="CZ301" s="293"/>
      <c r="DA301" s="293"/>
      <c r="DB301" s="293"/>
      <c r="DC301" s="293"/>
      <c r="DD301" s="293"/>
      <c r="DE301" s="293"/>
      <c r="DF301" s="293"/>
      <c r="DG301" s="293"/>
      <c r="DH301" s="293"/>
      <c r="DI301" s="293"/>
      <c r="DJ301" s="293"/>
      <c r="DK301" s="293"/>
      <c r="DL301" s="293"/>
      <c r="DM301" s="293"/>
      <c r="DN301" s="293"/>
      <c r="DO301" s="293"/>
      <c r="DP301" s="293"/>
      <c r="DQ301" s="293"/>
      <c r="DR301" s="293"/>
      <c r="DS301" s="293"/>
      <c r="DT301" s="293"/>
      <c r="DU301" s="293"/>
      <c r="DV301" s="293"/>
      <c r="DW301" s="293"/>
      <c r="DX301" s="293"/>
      <c r="DY301" s="293"/>
      <c r="DZ301" s="293"/>
      <c r="EA301" s="293"/>
      <c r="EB301" s="293"/>
      <c r="EC301" s="293"/>
      <c r="ED301" s="293"/>
      <c r="EE301" s="293"/>
      <c r="EF301" s="293"/>
      <c r="EG301" s="293"/>
      <c r="EH301" s="293"/>
      <c r="EI301" s="293"/>
      <c r="EJ301" s="293"/>
      <c r="EK301" s="293"/>
      <c r="EL301" s="293"/>
      <c r="EM301" s="293"/>
      <c r="EN301" s="293"/>
      <c r="EO301" s="293"/>
      <c r="EP301" s="293"/>
      <c r="EQ301" s="293"/>
      <c r="ER301" s="293"/>
      <c r="ES301" s="293"/>
      <c r="ET301" s="293"/>
      <c r="EU301" s="293"/>
      <c r="EV301" s="293"/>
      <c r="EW301" s="293"/>
      <c r="EX301" s="293"/>
    </row>
    <row r="302" spans="2:154" x14ac:dyDescent="0.2">
      <c r="B302" s="293"/>
      <c r="C302" s="293"/>
      <c r="D302" s="293"/>
      <c r="E302" s="293"/>
      <c r="F302" s="293"/>
      <c r="G302" s="293"/>
      <c r="H302" s="293"/>
      <c r="I302" s="293"/>
      <c r="J302" s="293"/>
      <c r="K302" s="293"/>
      <c r="L302" s="293"/>
      <c r="M302" s="293"/>
      <c r="N302" s="293"/>
      <c r="O302" s="293"/>
      <c r="P302" s="293"/>
      <c r="Q302" s="293"/>
      <c r="R302" s="293"/>
      <c r="S302" s="293"/>
      <c r="T302" s="293"/>
      <c r="U302" s="293"/>
      <c r="V302" s="293"/>
      <c r="W302" s="293"/>
      <c r="X302" s="293"/>
      <c r="Y302" s="293"/>
      <c r="Z302" s="293"/>
      <c r="AA302" s="293"/>
      <c r="AB302" s="293"/>
      <c r="AC302" s="293"/>
      <c r="AD302" s="293"/>
      <c r="AE302" s="293"/>
      <c r="AF302" s="293"/>
      <c r="AG302" s="293"/>
      <c r="AH302" s="293"/>
      <c r="AI302" s="293"/>
      <c r="AJ302" s="293"/>
      <c r="AK302" s="293"/>
      <c r="AL302" s="293"/>
      <c r="AM302" s="293"/>
      <c r="AN302" s="293"/>
      <c r="AO302" s="293"/>
      <c r="AP302" s="293"/>
      <c r="AQ302" s="293"/>
      <c r="AR302" s="293"/>
      <c r="AS302" s="293"/>
      <c r="AT302" s="293"/>
      <c r="AU302" s="293"/>
      <c r="AV302" s="293"/>
      <c r="AW302" s="293"/>
      <c r="AX302" s="293"/>
      <c r="AY302" s="293"/>
      <c r="AZ302" s="293"/>
      <c r="BA302" s="293"/>
      <c r="BB302" s="293"/>
      <c r="BC302" s="293"/>
      <c r="BD302" s="293"/>
      <c r="BE302" s="293"/>
      <c r="BF302" s="293"/>
      <c r="BG302" s="293"/>
      <c r="BH302" s="293"/>
      <c r="BI302" s="293"/>
      <c r="BJ302" s="293"/>
      <c r="BK302" s="293"/>
      <c r="BL302" s="293"/>
      <c r="BM302" s="293"/>
      <c r="BN302" s="293"/>
      <c r="BO302" s="293"/>
      <c r="BP302" s="293"/>
      <c r="BQ302" s="293"/>
      <c r="BR302" s="293"/>
      <c r="BS302" s="293"/>
      <c r="BT302" s="293"/>
      <c r="BU302" s="293"/>
      <c r="BV302" s="293"/>
      <c r="BW302" s="293"/>
      <c r="BX302" s="293"/>
      <c r="BY302" s="293"/>
      <c r="BZ302" s="293"/>
      <c r="CA302" s="293"/>
      <c r="CB302" s="293"/>
      <c r="CC302" s="293"/>
      <c r="CD302" s="293"/>
      <c r="CE302" s="293"/>
      <c r="CF302" s="293"/>
      <c r="CG302" s="293"/>
      <c r="CH302" s="293"/>
      <c r="CI302" s="293"/>
      <c r="CJ302" s="293"/>
      <c r="CK302" s="293"/>
      <c r="CL302" s="293"/>
      <c r="CM302" s="293"/>
      <c r="CN302" s="293"/>
      <c r="CO302" s="293"/>
      <c r="CP302" s="293"/>
      <c r="CQ302" s="293"/>
      <c r="CR302" s="293"/>
      <c r="CS302" s="293"/>
      <c r="CT302" s="293"/>
      <c r="CU302" s="293"/>
      <c r="CV302" s="293"/>
      <c r="CW302" s="293"/>
      <c r="CX302" s="293"/>
      <c r="CY302" s="293"/>
      <c r="CZ302" s="293"/>
      <c r="DA302" s="293"/>
      <c r="DB302" s="293"/>
      <c r="DC302" s="293"/>
      <c r="DD302" s="293"/>
      <c r="DE302" s="293"/>
      <c r="DF302" s="293"/>
      <c r="DG302" s="293"/>
      <c r="DH302" s="293"/>
      <c r="DI302" s="293"/>
      <c r="DJ302" s="293"/>
      <c r="DK302" s="293"/>
      <c r="DL302" s="293"/>
      <c r="DM302" s="293"/>
      <c r="DN302" s="293"/>
      <c r="DO302" s="293"/>
      <c r="DP302" s="293"/>
      <c r="DQ302" s="293"/>
      <c r="DR302" s="293"/>
      <c r="DS302" s="293"/>
      <c r="DT302" s="293"/>
      <c r="DU302" s="293"/>
      <c r="DV302" s="293"/>
      <c r="DW302" s="293"/>
      <c r="DX302" s="293"/>
      <c r="DY302" s="293"/>
      <c r="DZ302" s="293"/>
      <c r="EA302" s="293"/>
      <c r="EB302" s="293"/>
      <c r="EC302" s="293"/>
      <c r="ED302" s="293"/>
      <c r="EE302" s="293"/>
      <c r="EF302" s="293"/>
      <c r="EG302" s="293"/>
      <c r="EH302" s="293"/>
      <c r="EI302" s="293"/>
      <c r="EJ302" s="293"/>
      <c r="EK302" s="293"/>
      <c r="EL302" s="293"/>
      <c r="EM302" s="293"/>
      <c r="EN302" s="293"/>
      <c r="EO302" s="293"/>
      <c r="EP302" s="293"/>
      <c r="EQ302" s="293"/>
      <c r="ER302" s="293"/>
      <c r="ES302" s="293"/>
      <c r="ET302" s="293"/>
      <c r="EU302" s="293"/>
      <c r="EV302" s="293"/>
      <c r="EW302" s="293"/>
      <c r="EX302" s="293"/>
    </row>
    <row r="303" spans="2:154" x14ac:dyDescent="0.2">
      <c r="B303" s="293"/>
      <c r="C303" s="293"/>
      <c r="D303" s="293"/>
      <c r="E303" s="293"/>
      <c r="F303" s="293"/>
      <c r="G303" s="293"/>
      <c r="H303" s="293"/>
      <c r="I303" s="293"/>
      <c r="J303" s="293"/>
      <c r="K303" s="293"/>
      <c r="L303" s="293"/>
      <c r="M303" s="293"/>
      <c r="N303" s="293"/>
      <c r="O303" s="293"/>
      <c r="P303" s="293"/>
      <c r="Q303" s="293"/>
      <c r="R303" s="293"/>
      <c r="S303" s="293"/>
      <c r="T303" s="293"/>
      <c r="U303" s="293"/>
      <c r="V303" s="293"/>
      <c r="W303" s="293"/>
      <c r="X303" s="293"/>
      <c r="Y303" s="293"/>
      <c r="Z303" s="293"/>
      <c r="AA303" s="293"/>
      <c r="AB303" s="293"/>
      <c r="AC303" s="293"/>
      <c r="AD303" s="293"/>
      <c r="AE303" s="293"/>
      <c r="AF303" s="293"/>
      <c r="AG303" s="293"/>
      <c r="AH303" s="293"/>
      <c r="AI303" s="293"/>
      <c r="AJ303" s="293"/>
      <c r="AK303" s="293"/>
      <c r="AL303" s="293"/>
      <c r="AM303" s="293"/>
      <c r="AN303" s="293"/>
      <c r="AO303" s="293"/>
      <c r="AP303" s="293"/>
      <c r="AQ303" s="293"/>
      <c r="AR303" s="293"/>
      <c r="AS303" s="293"/>
      <c r="AT303" s="293"/>
      <c r="AU303" s="293"/>
      <c r="AV303" s="293"/>
      <c r="AW303" s="293"/>
      <c r="AX303" s="293"/>
      <c r="AY303" s="293"/>
      <c r="AZ303" s="293"/>
      <c r="BA303" s="293"/>
      <c r="BB303" s="293"/>
      <c r="BC303" s="293"/>
      <c r="BD303" s="293"/>
      <c r="BE303" s="293"/>
      <c r="BF303" s="293"/>
      <c r="BG303" s="293"/>
      <c r="BH303" s="293"/>
      <c r="BI303" s="293"/>
      <c r="BJ303" s="293"/>
      <c r="BK303" s="293"/>
      <c r="BL303" s="293"/>
      <c r="BM303" s="293"/>
      <c r="BN303" s="293"/>
      <c r="BO303" s="293"/>
      <c r="BP303" s="293"/>
      <c r="BQ303" s="293"/>
      <c r="BR303" s="293"/>
      <c r="BS303" s="293"/>
      <c r="BT303" s="293"/>
      <c r="BU303" s="293"/>
      <c r="BV303" s="293"/>
      <c r="BW303" s="293"/>
      <c r="BX303" s="293"/>
      <c r="BY303" s="293"/>
      <c r="BZ303" s="293"/>
      <c r="CA303" s="293"/>
      <c r="CB303" s="293"/>
      <c r="CC303" s="293"/>
      <c r="CD303" s="293"/>
      <c r="CE303" s="293"/>
      <c r="CF303" s="293"/>
      <c r="CG303" s="293"/>
      <c r="CH303" s="293"/>
      <c r="CI303" s="293"/>
      <c r="CJ303" s="293"/>
      <c r="CK303" s="293"/>
      <c r="CL303" s="293"/>
      <c r="CM303" s="293"/>
      <c r="CN303" s="293"/>
      <c r="CO303" s="293"/>
      <c r="CP303" s="293"/>
      <c r="CQ303" s="293"/>
      <c r="CR303" s="293"/>
      <c r="CS303" s="293"/>
      <c r="CT303" s="293"/>
      <c r="CU303" s="293"/>
      <c r="CV303" s="293"/>
      <c r="CW303" s="293"/>
      <c r="CX303" s="293"/>
      <c r="CY303" s="293"/>
      <c r="CZ303" s="293"/>
      <c r="DA303" s="293"/>
      <c r="DB303" s="293"/>
      <c r="DC303" s="293"/>
      <c r="DD303" s="293"/>
      <c r="DE303" s="293"/>
      <c r="DF303" s="293"/>
      <c r="DG303" s="293"/>
      <c r="DH303" s="293"/>
      <c r="DI303" s="293"/>
      <c r="DJ303" s="293"/>
      <c r="DK303" s="293"/>
      <c r="DL303" s="293"/>
      <c r="DM303" s="293"/>
      <c r="DN303" s="293"/>
      <c r="DO303" s="293"/>
      <c r="DP303" s="293"/>
      <c r="DQ303" s="293"/>
      <c r="DR303" s="293"/>
      <c r="DS303" s="293"/>
      <c r="DT303" s="293"/>
      <c r="DU303" s="293"/>
      <c r="DV303" s="293"/>
      <c r="DW303" s="293"/>
      <c r="DX303" s="293"/>
      <c r="DY303" s="293"/>
      <c r="DZ303" s="293"/>
      <c r="EA303" s="293"/>
      <c r="EB303" s="293"/>
      <c r="EC303" s="293"/>
      <c r="ED303" s="293"/>
      <c r="EE303" s="293"/>
      <c r="EF303" s="293"/>
      <c r="EG303" s="293"/>
      <c r="EH303" s="293"/>
      <c r="EI303" s="293"/>
      <c r="EJ303" s="293"/>
      <c r="EK303" s="293"/>
      <c r="EL303" s="293"/>
      <c r="EM303" s="293"/>
      <c r="EN303" s="293"/>
      <c r="EO303" s="293"/>
      <c r="EP303" s="293"/>
      <c r="EQ303" s="293"/>
      <c r="ER303" s="293"/>
      <c r="ES303" s="293"/>
      <c r="ET303" s="293"/>
      <c r="EU303" s="293"/>
      <c r="EV303" s="293"/>
      <c r="EW303" s="293"/>
      <c r="EX303" s="293"/>
    </row>
    <row r="304" spans="2:154" x14ac:dyDescent="0.2">
      <c r="B304" s="293"/>
      <c r="C304" s="293"/>
      <c r="D304" s="293"/>
      <c r="E304" s="293"/>
      <c r="F304" s="293"/>
      <c r="G304" s="293"/>
      <c r="H304" s="293"/>
      <c r="I304" s="293"/>
      <c r="J304" s="293"/>
      <c r="K304" s="293"/>
      <c r="L304" s="293"/>
      <c r="M304" s="293"/>
      <c r="N304" s="293"/>
      <c r="O304" s="293"/>
      <c r="P304" s="293"/>
      <c r="Q304" s="293"/>
      <c r="R304" s="293"/>
      <c r="S304" s="293"/>
      <c r="T304" s="293"/>
      <c r="U304" s="293"/>
      <c r="V304" s="293"/>
      <c r="W304" s="293"/>
      <c r="X304" s="293"/>
      <c r="Y304" s="293"/>
      <c r="Z304" s="293"/>
      <c r="AA304" s="293"/>
      <c r="AB304" s="293"/>
      <c r="AC304" s="293"/>
      <c r="AD304" s="293"/>
      <c r="AE304" s="293"/>
      <c r="AF304" s="293"/>
      <c r="AG304" s="293"/>
      <c r="AH304" s="293"/>
      <c r="AI304" s="293"/>
      <c r="AJ304" s="293"/>
      <c r="AK304" s="293"/>
      <c r="AL304" s="293"/>
      <c r="AM304" s="293"/>
      <c r="AN304" s="293"/>
      <c r="AO304" s="293"/>
      <c r="AP304" s="293"/>
      <c r="AQ304" s="293"/>
      <c r="AR304" s="293"/>
      <c r="AS304" s="293"/>
      <c r="AT304" s="293"/>
      <c r="AU304" s="293"/>
      <c r="AV304" s="293"/>
      <c r="AW304" s="293"/>
      <c r="AX304" s="293"/>
      <c r="AY304" s="293"/>
      <c r="AZ304" s="293"/>
      <c r="BA304" s="293"/>
      <c r="BB304" s="293"/>
      <c r="BC304" s="293"/>
      <c r="BD304" s="293"/>
      <c r="BE304" s="293"/>
      <c r="BF304" s="293"/>
      <c r="BG304" s="293"/>
      <c r="BH304" s="293"/>
      <c r="BI304" s="293"/>
      <c r="BJ304" s="293"/>
      <c r="BK304" s="293"/>
      <c r="BL304" s="293"/>
      <c r="BM304" s="293"/>
      <c r="BN304" s="293"/>
      <c r="BO304" s="293"/>
      <c r="BP304" s="293"/>
      <c r="BQ304" s="293"/>
      <c r="BR304" s="293"/>
      <c r="BS304" s="293"/>
      <c r="BT304" s="293"/>
      <c r="BU304" s="293"/>
      <c r="BV304" s="293"/>
      <c r="BW304" s="293"/>
      <c r="BX304" s="293"/>
      <c r="BY304" s="293"/>
      <c r="BZ304" s="293"/>
      <c r="CA304" s="293"/>
      <c r="CB304" s="293"/>
      <c r="CC304" s="293"/>
      <c r="CD304" s="293"/>
      <c r="CE304" s="293"/>
      <c r="CF304" s="293"/>
      <c r="CG304" s="293"/>
      <c r="CH304" s="293"/>
      <c r="CI304" s="293"/>
      <c r="CJ304" s="293"/>
      <c r="CK304" s="293"/>
      <c r="CL304" s="293"/>
      <c r="CM304" s="293"/>
      <c r="CN304" s="293"/>
      <c r="CO304" s="293"/>
      <c r="CP304" s="293"/>
      <c r="CQ304" s="293"/>
      <c r="CR304" s="293"/>
      <c r="CS304" s="293"/>
      <c r="CT304" s="293"/>
      <c r="CU304" s="293"/>
      <c r="CV304" s="293"/>
      <c r="CW304" s="293"/>
      <c r="CX304" s="293"/>
      <c r="CY304" s="293"/>
      <c r="CZ304" s="293"/>
      <c r="DA304" s="293"/>
      <c r="DB304" s="293"/>
      <c r="DC304" s="293"/>
      <c r="DD304" s="293"/>
      <c r="DE304" s="293"/>
      <c r="DF304" s="293"/>
      <c r="DG304" s="293"/>
      <c r="DH304" s="293"/>
      <c r="DI304" s="293"/>
      <c r="DJ304" s="293"/>
      <c r="DK304" s="293"/>
      <c r="DL304" s="293"/>
      <c r="DM304" s="293"/>
      <c r="DN304" s="293"/>
      <c r="DO304" s="293"/>
      <c r="DP304" s="293"/>
      <c r="DQ304" s="293"/>
      <c r="DR304" s="293"/>
      <c r="DS304" s="293"/>
      <c r="DT304" s="293"/>
      <c r="DU304" s="293"/>
      <c r="DV304" s="293"/>
      <c r="DW304" s="293"/>
      <c r="DX304" s="293"/>
      <c r="DY304" s="293"/>
      <c r="DZ304" s="293"/>
      <c r="EA304" s="293"/>
      <c r="EB304" s="293"/>
      <c r="EC304" s="293"/>
      <c r="ED304" s="293"/>
      <c r="EE304" s="293"/>
      <c r="EF304" s="293"/>
      <c r="EG304" s="293"/>
      <c r="EH304" s="293"/>
      <c r="EI304" s="293"/>
      <c r="EJ304" s="293"/>
      <c r="EK304" s="293"/>
      <c r="EL304" s="293"/>
      <c r="EM304" s="293"/>
      <c r="EN304" s="293"/>
      <c r="EO304" s="293"/>
      <c r="EP304" s="293"/>
      <c r="EQ304" s="293"/>
      <c r="ER304" s="293"/>
      <c r="ES304" s="293"/>
      <c r="ET304" s="293"/>
      <c r="EU304" s="293"/>
      <c r="EV304" s="293"/>
      <c r="EW304" s="293"/>
      <c r="EX304" s="293"/>
    </row>
    <row r="305" spans="2:154" x14ac:dyDescent="0.2">
      <c r="B305" s="293"/>
      <c r="C305" s="293"/>
      <c r="D305" s="293"/>
      <c r="E305" s="293"/>
      <c r="F305" s="293"/>
      <c r="G305" s="293"/>
      <c r="H305" s="293"/>
      <c r="I305" s="293"/>
      <c r="J305" s="293"/>
      <c r="K305" s="293"/>
      <c r="L305" s="293"/>
      <c r="M305" s="293"/>
      <c r="N305" s="293"/>
      <c r="O305" s="293"/>
      <c r="P305" s="293"/>
      <c r="Q305" s="293"/>
      <c r="R305" s="293"/>
      <c r="S305" s="293"/>
      <c r="T305" s="293"/>
      <c r="U305" s="293"/>
      <c r="V305" s="293"/>
      <c r="W305" s="293"/>
      <c r="X305" s="293"/>
      <c r="Y305" s="293"/>
      <c r="Z305" s="293"/>
      <c r="AA305" s="293"/>
      <c r="AB305" s="293"/>
      <c r="AC305" s="293"/>
      <c r="AD305" s="293"/>
      <c r="AE305" s="293"/>
      <c r="AF305" s="293"/>
      <c r="AG305" s="293"/>
      <c r="AH305" s="293"/>
      <c r="AI305" s="293"/>
      <c r="AJ305" s="293"/>
      <c r="AK305" s="293"/>
      <c r="AL305" s="293"/>
      <c r="AM305" s="293"/>
      <c r="AN305" s="293"/>
      <c r="AO305" s="293"/>
      <c r="AP305" s="293"/>
      <c r="AQ305" s="293"/>
      <c r="AR305" s="293"/>
      <c r="AS305" s="293"/>
      <c r="AT305" s="293"/>
      <c r="AU305" s="293"/>
      <c r="AV305" s="293"/>
      <c r="AW305" s="293"/>
      <c r="AX305" s="293"/>
      <c r="AY305" s="293"/>
      <c r="AZ305" s="293"/>
      <c r="BA305" s="293"/>
      <c r="BB305" s="293"/>
      <c r="BC305" s="293"/>
      <c r="BD305" s="293"/>
      <c r="BE305" s="293"/>
      <c r="BF305" s="293"/>
      <c r="BG305" s="293"/>
      <c r="BH305" s="293"/>
      <c r="BI305" s="293"/>
      <c r="BJ305" s="293"/>
      <c r="BK305" s="293"/>
      <c r="BL305" s="293"/>
      <c r="BM305" s="293"/>
      <c r="BN305" s="293"/>
      <c r="BO305" s="293"/>
      <c r="BP305" s="293"/>
      <c r="BQ305" s="293"/>
      <c r="BR305" s="293"/>
      <c r="BS305" s="293"/>
      <c r="BT305" s="293"/>
      <c r="BU305" s="293"/>
      <c r="BV305" s="293"/>
      <c r="BW305" s="293"/>
      <c r="BX305" s="293"/>
      <c r="BY305" s="293"/>
      <c r="BZ305" s="293"/>
      <c r="CA305" s="293"/>
      <c r="CB305" s="293"/>
      <c r="CC305" s="293"/>
      <c r="CD305" s="293"/>
      <c r="CE305" s="293"/>
      <c r="CF305" s="293"/>
      <c r="CG305" s="293"/>
      <c r="CH305" s="293"/>
      <c r="CI305" s="293"/>
      <c r="CJ305" s="293"/>
      <c r="CK305" s="293"/>
      <c r="CL305" s="293"/>
      <c r="CM305" s="293"/>
      <c r="CN305" s="293"/>
      <c r="CO305" s="293"/>
      <c r="CP305" s="293"/>
      <c r="CQ305" s="293"/>
      <c r="CR305" s="293"/>
      <c r="CS305" s="293"/>
      <c r="CT305" s="293"/>
      <c r="CU305" s="293"/>
      <c r="CV305" s="293"/>
      <c r="CW305" s="293"/>
      <c r="CX305" s="293"/>
      <c r="CY305" s="293"/>
      <c r="CZ305" s="293"/>
      <c r="DA305" s="293"/>
      <c r="DB305" s="293"/>
      <c r="DC305" s="293"/>
      <c r="DD305" s="293"/>
      <c r="DE305" s="293"/>
      <c r="DF305" s="293"/>
      <c r="DG305" s="293"/>
      <c r="DH305" s="293"/>
      <c r="DI305" s="293"/>
      <c r="DJ305" s="293"/>
      <c r="DK305" s="293"/>
      <c r="DL305" s="293"/>
      <c r="DM305" s="293"/>
      <c r="DN305" s="293"/>
      <c r="DO305" s="293"/>
      <c r="DP305" s="293"/>
      <c r="DQ305" s="293"/>
      <c r="DR305" s="293"/>
      <c r="DS305" s="293"/>
      <c r="DT305" s="293"/>
      <c r="DU305" s="293"/>
      <c r="DV305" s="293"/>
      <c r="DW305" s="293"/>
      <c r="DX305" s="293"/>
      <c r="DY305" s="293"/>
      <c r="DZ305" s="293"/>
      <c r="EA305" s="293"/>
      <c r="EB305" s="293"/>
      <c r="EC305" s="293"/>
      <c r="ED305" s="293"/>
      <c r="EE305" s="293"/>
      <c r="EF305" s="293"/>
      <c r="EG305" s="293"/>
      <c r="EH305" s="293"/>
      <c r="EI305" s="293"/>
      <c r="EJ305" s="293"/>
      <c r="EK305" s="293"/>
      <c r="EL305" s="293"/>
      <c r="EM305" s="293"/>
      <c r="EN305" s="293"/>
      <c r="EO305" s="293"/>
      <c r="EP305" s="293"/>
      <c r="EQ305" s="293"/>
      <c r="ER305" s="293"/>
      <c r="ES305" s="293"/>
      <c r="ET305" s="293"/>
      <c r="EU305" s="293"/>
      <c r="EV305" s="293"/>
      <c r="EW305" s="293"/>
      <c r="EX305" s="293"/>
    </row>
    <row r="306" spans="2:154" x14ac:dyDescent="0.2">
      <c r="B306" s="293"/>
      <c r="C306" s="293"/>
      <c r="D306" s="293"/>
      <c r="E306" s="293"/>
      <c r="F306" s="293"/>
      <c r="G306" s="293"/>
      <c r="H306" s="293"/>
      <c r="I306" s="293"/>
      <c r="J306" s="293"/>
      <c r="K306" s="293"/>
      <c r="L306" s="293"/>
      <c r="M306" s="293"/>
      <c r="N306" s="293"/>
      <c r="O306" s="293"/>
      <c r="P306" s="293"/>
      <c r="Q306" s="293"/>
      <c r="R306" s="293"/>
      <c r="S306" s="293"/>
      <c r="T306" s="293"/>
      <c r="U306" s="293"/>
      <c r="V306" s="293"/>
      <c r="W306" s="293"/>
      <c r="X306" s="293"/>
      <c r="Y306" s="293"/>
      <c r="Z306" s="293"/>
      <c r="AA306" s="293"/>
      <c r="AB306" s="293"/>
      <c r="AC306" s="293"/>
      <c r="AD306" s="293"/>
      <c r="AE306" s="293"/>
      <c r="AF306" s="293"/>
      <c r="AG306" s="293"/>
      <c r="AH306" s="293"/>
      <c r="AI306" s="293"/>
      <c r="AJ306" s="293"/>
      <c r="AK306" s="293"/>
      <c r="AL306" s="293"/>
      <c r="AM306" s="293"/>
      <c r="AN306" s="293"/>
      <c r="AO306" s="293"/>
      <c r="AP306" s="293"/>
      <c r="AQ306" s="293"/>
      <c r="AR306" s="293"/>
      <c r="AS306" s="293"/>
      <c r="AT306" s="293"/>
      <c r="AU306" s="293"/>
      <c r="AV306" s="293"/>
      <c r="AW306" s="293"/>
      <c r="AX306" s="293"/>
      <c r="AY306" s="293"/>
      <c r="AZ306" s="293"/>
      <c r="BA306" s="293"/>
      <c r="BB306" s="293"/>
      <c r="BC306" s="293"/>
      <c r="BD306" s="293"/>
      <c r="BE306" s="293"/>
      <c r="BF306" s="293"/>
      <c r="BG306" s="293"/>
      <c r="BH306" s="293"/>
      <c r="BI306" s="293"/>
      <c r="BJ306" s="293"/>
      <c r="BK306" s="293"/>
      <c r="BL306" s="293"/>
      <c r="BM306" s="293"/>
      <c r="BN306" s="293"/>
      <c r="BO306" s="293"/>
      <c r="BP306" s="293"/>
      <c r="BQ306" s="293"/>
      <c r="BR306" s="293"/>
      <c r="BS306" s="293"/>
      <c r="BT306" s="293"/>
      <c r="BU306" s="293"/>
      <c r="BV306" s="293"/>
      <c r="BW306" s="293"/>
      <c r="BX306" s="293"/>
      <c r="BY306" s="293"/>
      <c r="BZ306" s="293"/>
      <c r="CA306" s="293"/>
      <c r="CB306" s="293"/>
      <c r="CC306" s="293"/>
      <c r="CD306" s="293"/>
      <c r="CE306" s="293"/>
      <c r="CF306" s="293"/>
      <c r="CG306" s="293"/>
      <c r="CH306" s="293"/>
      <c r="CI306" s="293"/>
      <c r="CJ306" s="293"/>
      <c r="CK306" s="293"/>
      <c r="CL306" s="293"/>
      <c r="CM306" s="293"/>
      <c r="CN306" s="293"/>
      <c r="CO306" s="293"/>
      <c r="CP306" s="293"/>
      <c r="CQ306" s="293"/>
      <c r="CR306" s="293"/>
      <c r="CS306" s="293"/>
      <c r="CT306" s="293"/>
      <c r="CU306" s="293"/>
      <c r="CV306" s="293"/>
      <c r="CW306" s="293"/>
      <c r="CX306" s="293"/>
      <c r="CY306" s="293"/>
      <c r="CZ306" s="293"/>
      <c r="DA306" s="293"/>
      <c r="DB306" s="293"/>
      <c r="DC306" s="293"/>
      <c r="DD306" s="293"/>
      <c r="DE306" s="293"/>
      <c r="DF306" s="293"/>
      <c r="DG306" s="293"/>
      <c r="DH306" s="293"/>
      <c r="DI306" s="293"/>
      <c r="DJ306" s="293"/>
      <c r="DK306" s="293"/>
      <c r="DL306" s="293"/>
      <c r="DM306" s="293"/>
      <c r="DN306" s="293"/>
      <c r="DO306" s="293"/>
      <c r="DP306" s="293"/>
      <c r="DQ306" s="293"/>
      <c r="DR306" s="293"/>
      <c r="DS306" s="293"/>
      <c r="DT306" s="293"/>
      <c r="DU306" s="293"/>
      <c r="DV306" s="293"/>
      <c r="DW306" s="293"/>
      <c r="DX306" s="293"/>
      <c r="DY306" s="293"/>
      <c r="DZ306" s="293"/>
      <c r="EA306" s="293"/>
      <c r="EB306" s="293"/>
      <c r="EC306" s="293"/>
      <c r="ED306" s="293"/>
      <c r="EE306" s="293"/>
      <c r="EF306" s="293"/>
      <c r="EG306" s="293"/>
      <c r="EH306" s="293"/>
      <c r="EI306" s="293"/>
      <c r="EJ306" s="293"/>
      <c r="EK306" s="293"/>
      <c r="EL306" s="293"/>
      <c r="EM306" s="293"/>
      <c r="EN306" s="293"/>
      <c r="EO306" s="293"/>
      <c r="EP306" s="293"/>
      <c r="EQ306" s="293"/>
      <c r="ER306" s="293"/>
      <c r="ES306" s="293"/>
      <c r="ET306" s="293"/>
      <c r="EU306" s="293"/>
      <c r="EV306" s="293"/>
      <c r="EW306" s="293"/>
      <c r="EX306" s="293"/>
    </row>
    <row r="307" spans="2:154" x14ac:dyDescent="0.2">
      <c r="B307" s="293"/>
      <c r="C307" s="293"/>
      <c r="D307" s="293"/>
      <c r="E307" s="293"/>
      <c r="F307" s="293"/>
      <c r="G307" s="293"/>
      <c r="H307" s="293"/>
      <c r="I307" s="293"/>
      <c r="J307" s="293"/>
      <c r="K307" s="293"/>
      <c r="L307" s="293"/>
      <c r="M307" s="293"/>
      <c r="N307" s="293"/>
      <c r="O307" s="293"/>
      <c r="P307" s="293"/>
      <c r="Q307" s="293"/>
      <c r="R307" s="293"/>
      <c r="S307" s="293"/>
      <c r="T307" s="293"/>
      <c r="U307" s="293"/>
      <c r="V307" s="293"/>
      <c r="W307" s="293"/>
      <c r="X307" s="293"/>
      <c r="Y307" s="293"/>
      <c r="Z307" s="293"/>
      <c r="AA307" s="293"/>
      <c r="AB307" s="293"/>
      <c r="AC307" s="293"/>
      <c r="AD307" s="293"/>
      <c r="AE307" s="293"/>
      <c r="AF307" s="293"/>
      <c r="AG307" s="293"/>
      <c r="AH307" s="293"/>
      <c r="AI307" s="293"/>
      <c r="AJ307" s="293"/>
      <c r="AK307" s="293"/>
      <c r="AL307" s="293"/>
      <c r="AM307" s="293"/>
      <c r="AN307" s="293"/>
      <c r="AO307" s="293"/>
      <c r="AP307" s="293"/>
      <c r="AQ307" s="293"/>
      <c r="AR307" s="293"/>
      <c r="AS307" s="293"/>
      <c r="AT307" s="293"/>
      <c r="AU307" s="293"/>
      <c r="AV307" s="293"/>
      <c r="AW307" s="293"/>
      <c r="AX307" s="293"/>
      <c r="AY307" s="293"/>
      <c r="AZ307" s="293"/>
      <c r="BA307" s="293"/>
      <c r="BB307" s="293"/>
      <c r="BC307" s="293"/>
      <c r="BD307" s="293"/>
      <c r="BE307" s="293"/>
      <c r="BF307" s="293"/>
      <c r="BG307" s="293"/>
      <c r="BH307" s="293"/>
      <c r="BI307" s="293"/>
      <c r="BJ307" s="293"/>
      <c r="BK307" s="293"/>
      <c r="BL307" s="293"/>
      <c r="BM307" s="293"/>
      <c r="BN307" s="293"/>
      <c r="BO307" s="293"/>
      <c r="BP307" s="293"/>
      <c r="BQ307" s="293"/>
      <c r="BR307" s="293"/>
      <c r="BS307" s="293"/>
      <c r="BT307" s="293"/>
      <c r="BU307" s="293"/>
      <c r="BV307" s="293"/>
      <c r="BW307" s="293"/>
      <c r="BX307" s="293"/>
      <c r="BY307" s="293"/>
      <c r="BZ307" s="293"/>
      <c r="CA307" s="293"/>
      <c r="CB307" s="293"/>
      <c r="CC307" s="293"/>
      <c r="CD307" s="293"/>
      <c r="CE307" s="293"/>
      <c r="CF307" s="293"/>
      <c r="CG307" s="293"/>
      <c r="CH307" s="293"/>
      <c r="CI307" s="293"/>
      <c r="CJ307" s="293"/>
      <c r="CK307" s="293"/>
      <c r="CL307" s="293"/>
      <c r="CM307" s="293"/>
      <c r="CN307" s="293"/>
      <c r="CO307" s="293"/>
      <c r="CP307" s="293"/>
      <c r="CQ307" s="293"/>
      <c r="CR307" s="293"/>
      <c r="CS307" s="293"/>
      <c r="CT307" s="293"/>
      <c r="CU307" s="293"/>
      <c r="CV307" s="293"/>
      <c r="CW307" s="293"/>
      <c r="CX307" s="293"/>
      <c r="CY307" s="293"/>
      <c r="CZ307" s="293"/>
      <c r="DA307" s="293"/>
      <c r="DB307" s="293"/>
      <c r="DC307" s="293"/>
      <c r="DD307" s="293"/>
      <c r="DE307" s="293"/>
      <c r="DF307" s="293"/>
      <c r="DG307" s="293"/>
      <c r="DH307" s="293"/>
      <c r="DI307" s="293"/>
      <c r="DJ307" s="293"/>
      <c r="DK307" s="293"/>
      <c r="DL307" s="293"/>
      <c r="DM307" s="293"/>
      <c r="DN307" s="293"/>
      <c r="DO307" s="293"/>
      <c r="DP307" s="293"/>
      <c r="DQ307" s="293"/>
      <c r="DR307" s="293"/>
      <c r="DS307" s="293"/>
      <c r="DT307" s="293"/>
      <c r="DU307" s="293"/>
      <c r="DV307" s="293"/>
      <c r="DW307" s="293"/>
      <c r="DX307" s="293"/>
      <c r="DY307" s="293"/>
      <c r="DZ307" s="293"/>
      <c r="EA307" s="293"/>
      <c r="EB307" s="293"/>
      <c r="EC307" s="293"/>
      <c r="ED307" s="293"/>
      <c r="EE307" s="293"/>
      <c r="EF307" s="293"/>
      <c r="EG307" s="293"/>
      <c r="EH307" s="293"/>
      <c r="EI307" s="293"/>
      <c r="EJ307" s="293"/>
      <c r="EK307" s="293"/>
      <c r="EL307" s="293"/>
      <c r="EM307" s="293"/>
      <c r="EN307" s="293"/>
      <c r="EO307" s="293"/>
      <c r="EP307" s="293"/>
      <c r="EQ307" s="293"/>
      <c r="ER307" s="293"/>
      <c r="ES307" s="293"/>
      <c r="ET307" s="293"/>
      <c r="EU307" s="293"/>
      <c r="EV307" s="293"/>
      <c r="EW307" s="293"/>
      <c r="EX307" s="293"/>
    </row>
    <row r="308" spans="2:154" x14ac:dyDescent="0.2">
      <c r="B308" s="293"/>
      <c r="C308" s="293"/>
      <c r="D308" s="293"/>
      <c r="E308" s="293"/>
      <c r="F308" s="293"/>
      <c r="G308" s="293"/>
      <c r="H308" s="293"/>
      <c r="I308" s="293"/>
      <c r="J308" s="293"/>
      <c r="K308" s="293"/>
      <c r="L308" s="293"/>
      <c r="M308" s="293"/>
      <c r="N308" s="293"/>
      <c r="O308" s="293"/>
      <c r="P308" s="293"/>
      <c r="Q308" s="293"/>
      <c r="R308" s="293"/>
      <c r="S308" s="293"/>
      <c r="T308" s="293"/>
      <c r="U308" s="293"/>
      <c r="V308" s="293"/>
      <c r="W308" s="293"/>
      <c r="X308" s="293"/>
      <c r="Y308" s="293"/>
      <c r="Z308" s="293"/>
      <c r="AA308" s="293"/>
      <c r="AB308" s="293"/>
      <c r="AC308" s="293"/>
      <c r="AD308" s="293"/>
      <c r="AE308" s="293"/>
      <c r="AF308" s="293"/>
      <c r="AG308" s="293"/>
      <c r="AH308" s="293"/>
      <c r="AI308" s="293"/>
      <c r="AJ308" s="293"/>
      <c r="AK308" s="293"/>
      <c r="AL308" s="293"/>
      <c r="AM308" s="293"/>
      <c r="AN308" s="293"/>
      <c r="AO308" s="293"/>
      <c r="AP308" s="293"/>
      <c r="AQ308" s="293"/>
      <c r="AR308" s="293"/>
      <c r="AS308" s="293"/>
      <c r="AT308" s="293"/>
      <c r="AU308" s="293"/>
      <c r="AV308" s="293"/>
      <c r="AW308" s="293"/>
      <c r="AX308" s="293"/>
      <c r="AY308" s="293"/>
      <c r="AZ308" s="293"/>
      <c r="BA308" s="293"/>
      <c r="BB308" s="293"/>
      <c r="BC308" s="293"/>
      <c r="BD308" s="293"/>
      <c r="BE308" s="293"/>
      <c r="BF308" s="293"/>
      <c r="BG308" s="293"/>
      <c r="BH308" s="293"/>
      <c r="BI308" s="293"/>
      <c r="BJ308" s="293"/>
      <c r="BK308" s="293"/>
      <c r="BL308" s="293"/>
      <c r="BM308" s="293"/>
      <c r="BN308" s="293"/>
      <c r="BO308" s="293"/>
      <c r="BP308" s="293"/>
      <c r="BQ308" s="293"/>
      <c r="BR308" s="293"/>
      <c r="BS308" s="293"/>
      <c r="BT308" s="293"/>
      <c r="BU308" s="293"/>
      <c r="BV308" s="293"/>
      <c r="BW308" s="293"/>
      <c r="BX308" s="293"/>
      <c r="BY308" s="293"/>
      <c r="BZ308" s="293"/>
      <c r="CA308" s="293"/>
      <c r="CB308" s="293"/>
      <c r="CC308" s="293"/>
      <c r="CD308" s="293"/>
      <c r="CE308" s="293"/>
      <c r="CF308" s="293"/>
      <c r="CG308" s="293"/>
      <c r="CH308" s="293"/>
      <c r="CI308" s="293"/>
      <c r="CJ308" s="293"/>
      <c r="CK308" s="293"/>
      <c r="CL308" s="293"/>
      <c r="CM308" s="293"/>
      <c r="CN308" s="293"/>
      <c r="CO308" s="293"/>
      <c r="CP308" s="293"/>
      <c r="CQ308" s="293"/>
      <c r="CR308" s="293"/>
      <c r="CS308" s="293"/>
      <c r="CT308" s="293"/>
      <c r="CU308" s="293"/>
      <c r="CV308" s="293"/>
      <c r="CW308" s="293"/>
      <c r="CX308" s="293"/>
      <c r="CY308" s="293"/>
      <c r="CZ308" s="293"/>
      <c r="DA308" s="293"/>
      <c r="DB308" s="293"/>
      <c r="DC308" s="293"/>
      <c r="DD308" s="293"/>
      <c r="DE308" s="293"/>
      <c r="DF308" s="293"/>
      <c r="DG308" s="293"/>
      <c r="DH308" s="293"/>
      <c r="DI308" s="293"/>
      <c r="DJ308" s="293"/>
      <c r="DK308" s="293"/>
      <c r="DL308" s="293"/>
      <c r="DM308" s="293"/>
      <c r="DN308" s="293"/>
      <c r="DO308" s="293"/>
      <c r="DP308" s="293"/>
      <c r="DQ308" s="293"/>
      <c r="DR308" s="293"/>
      <c r="DS308" s="293"/>
      <c r="DT308" s="293"/>
      <c r="DU308" s="293"/>
      <c r="DV308" s="293"/>
      <c r="DW308" s="293"/>
      <c r="DX308" s="293"/>
      <c r="DY308" s="293"/>
      <c r="DZ308" s="293"/>
      <c r="EA308" s="293"/>
      <c r="EB308" s="293"/>
      <c r="EC308" s="293"/>
      <c r="ED308" s="293"/>
      <c r="EE308" s="293"/>
      <c r="EF308" s="293"/>
      <c r="EG308" s="293"/>
      <c r="EH308" s="293"/>
      <c r="EI308" s="293"/>
      <c r="EJ308" s="293"/>
      <c r="EK308" s="293"/>
      <c r="EL308" s="293"/>
      <c r="EM308" s="293"/>
      <c r="EN308" s="293"/>
      <c r="EO308" s="293"/>
      <c r="EP308" s="293"/>
      <c r="EQ308" s="293"/>
      <c r="ER308" s="293"/>
      <c r="ES308" s="293"/>
      <c r="ET308" s="293"/>
      <c r="EU308" s="293"/>
      <c r="EV308" s="293"/>
      <c r="EW308" s="293"/>
      <c r="EX308" s="293"/>
    </row>
    <row r="309" spans="2:154" x14ac:dyDescent="0.2">
      <c r="B309" s="293"/>
      <c r="C309" s="293"/>
      <c r="D309" s="293"/>
      <c r="E309" s="293"/>
      <c r="F309" s="293"/>
      <c r="G309" s="293"/>
      <c r="H309" s="293"/>
      <c r="I309" s="293"/>
      <c r="J309" s="293"/>
      <c r="K309" s="293"/>
      <c r="L309" s="293"/>
      <c r="M309" s="293"/>
      <c r="N309" s="293"/>
      <c r="O309" s="293"/>
      <c r="P309" s="293"/>
      <c r="Q309" s="293"/>
      <c r="R309" s="293"/>
      <c r="S309" s="293"/>
      <c r="T309" s="293"/>
      <c r="U309" s="293"/>
      <c r="V309" s="293"/>
      <c r="W309" s="293"/>
      <c r="X309" s="293"/>
      <c r="Y309" s="293"/>
      <c r="Z309" s="293"/>
      <c r="AA309" s="293"/>
      <c r="AB309" s="293"/>
      <c r="AC309" s="293"/>
      <c r="AD309" s="293"/>
      <c r="AE309" s="293"/>
      <c r="AF309" s="293"/>
      <c r="AG309" s="293"/>
      <c r="AH309" s="293"/>
      <c r="AI309" s="293"/>
      <c r="AJ309" s="293"/>
      <c r="AK309" s="293"/>
      <c r="AL309" s="293"/>
      <c r="AM309" s="293"/>
      <c r="AN309" s="293"/>
      <c r="AO309" s="293"/>
      <c r="AP309" s="293"/>
      <c r="AQ309" s="293"/>
      <c r="AR309" s="293"/>
      <c r="AS309" s="293"/>
      <c r="AT309" s="293"/>
      <c r="AU309" s="293"/>
      <c r="AV309" s="293"/>
      <c r="AW309" s="293"/>
      <c r="AX309" s="293"/>
      <c r="AY309" s="293"/>
      <c r="AZ309" s="293"/>
      <c r="BA309" s="293"/>
      <c r="BB309" s="293"/>
      <c r="BC309" s="293"/>
      <c r="BD309" s="293"/>
      <c r="BE309" s="293"/>
      <c r="BF309" s="293"/>
      <c r="BG309" s="293"/>
      <c r="BH309" s="293"/>
      <c r="BI309" s="293"/>
      <c r="BJ309" s="293"/>
      <c r="BK309" s="293"/>
      <c r="BL309" s="293"/>
      <c r="BM309" s="293"/>
      <c r="BN309" s="293"/>
      <c r="BO309" s="293"/>
      <c r="BP309" s="293"/>
      <c r="BQ309" s="293"/>
      <c r="BR309" s="293"/>
      <c r="BS309" s="293"/>
      <c r="BT309" s="293"/>
      <c r="BU309" s="293"/>
      <c r="BV309" s="293"/>
      <c r="BW309" s="293"/>
      <c r="BX309" s="293"/>
      <c r="BY309" s="293"/>
      <c r="BZ309" s="293"/>
      <c r="CA309" s="293"/>
      <c r="CB309" s="293"/>
      <c r="CC309" s="293"/>
      <c r="CD309" s="293"/>
      <c r="CE309" s="293"/>
      <c r="CF309" s="293"/>
      <c r="CG309" s="293"/>
      <c r="CH309" s="293"/>
      <c r="CI309" s="293"/>
      <c r="CJ309" s="293"/>
      <c r="CK309" s="293"/>
      <c r="CL309" s="293"/>
      <c r="CM309" s="293"/>
      <c r="CN309" s="293"/>
      <c r="CO309" s="293"/>
      <c r="CP309" s="293"/>
      <c r="CQ309" s="293"/>
      <c r="CR309" s="293"/>
      <c r="CS309" s="293"/>
      <c r="CT309" s="293"/>
      <c r="CU309" s="293"/>
      <c r="CV309" s="293"/>
      <c r="CW309" s="293"/>
      <c r="CX309" s="293"/>
      <c r="CY309" s="293"/>
      <c r="CZ309" s="293"/>
      <c r="DA309" s="293"/>
      <c r="DB309" s="293"/>
      <c r="DC309" s="293"/>
      <c r="DD309" s="293"/>
      <c r="DE309" s="293"/>
      <c r="DF309" s="293"/>
      <c r="DG309" s="293"/>
      <c r="DH309" s="293"/>
      <c r="DI309" s="293"/>
      <c r="DJ309" s="293"/>
      <c r="DK309" s="293"/>
      <c r="DL309" s="293"/>
      <c r="DM309" s="293"/>
      <c r="DN309" s="293"/>
      <c r="DO309" s="293"/>
      <c r="DP309" s="293"/>
      <c r="DQ309" s="293"/>
      <c r="DR309" s="293"/>
      <c r="DS309" s="293"/>
      <c r="DT309" s="293"/>
      <c r="DU309" s="293"/>
      <c r="DV309" s="293"/>
      <c r="DW309" s="293"/>
      <c r="DX309" s="293"/>
      <c r="DY309" s="293"/>
      <c r="DZ309" s="293"/>
      <c r="EA309" s="293"/>
      <c r="EB309" s="293"/>
      <c r="EC309" s="293"/>
      <c r="ED309" s="293"/>
      <c r="EE309" s="293"/>
      <c r="EF309" s="293"/>
      <c r="EG309" s="293"/>
      <c r="EH309" s="293"/>
      <c r="EI309" s="293"/>
      <c r="EJ309" s="293"/>
      <c r="EK309" s="293"/>
      <c r="EL309" s="293"/>
      <c r="EM309" s="293"/>
      <c r="EN309" s="293"/>
      <c r="EO309" s="293"/>
      <c r="EP309" s="293"/>
      <c r="EQ309" s="293"/>
      <c r="ER309" s="293"/>
      <c r="ES309" s="293"/>
      <c r="ET309" s="293"/>
      <c r="EU309" s="293"/>
      <c r="EV309" s="293"/>
      <c r="EW309" s="293"/>
      <c r="EX309" s="293"/>
    </row>
    <row r="310" spans="2:154" x14ac:dyDescent="0.2">
      <c r="B310" s="293"/>
      <c r="C310" s="293"/>
      <c r="D310" s="293"/>
      <c r="E310" s="293"/>
      <c r="F310" s="293"/>
      <c r="G310" s="293"/>
      <c r="H310" s="293"/>
      <c r="I310" s="293"/>
      <c r="J310" s="293"/>
      <c r="K310" s="293"/>
      <c r="L310" s="293"/>
      <c r="M310" s="293"/>
      <c r="N310" s="293"/>
      <c r="O310" s="293"/>
      <c r="P310" s="293"/>
      <c r="Q310" s="293"/>
      <c r="R310" s="293"/>
      <c r="S310" s="293"/>
      <c r="T310" s="293"/>
      <c r="U310" s="293"/>
      <c r="V310" s="293"/>
      <c r="W310" s="293"/>
      <c r="X310" s="293"/>
      <c r="Y310" s="293"/>
      <c r="Z310" s="293"/>
      <c r="AA310" s="293"/>
      <c r="AB310" s="293"/>
      <c r="AC310" s="293"/>
      <c r="AD310" s="293"/>
      <c r="AE310" s="293"/>
      <c r="AF310" s="293"/>
      <c r="AG310" s="293"/>
      <c r="AH310" s="293"/>
      <c r="AI310" s="293"/>
      <c r="AJ310" s="293"/>
      <c r="AK310" s="293"/>
      <c r="AL310" s="293"/>
      <c r="AM310" s="293"/>
      <c r="AN310" s="293"/>
      <c r="AO310" s="293"/>
      <c r="AP310" s="293"/>
      <c r="AQ310" s="293"/>
      <c r="AR310" s="293"/>
      <c r="AS310" s="293"/>
      <c r="AT310" s="293"/>
      <c r="AU310" s="293"/>
      <c r="AV310" s="293"/>
      <c r="AW310" s="293"/>
      <c r="AX310" s="293"/>
      <c r="AY310" s="293"/>
      <c r="AZ310" s="293"/>
      <c r="BA310" s="293"/>
      <c r="BB310" s="293"/>
      <c r="BC310" s="293"/>
      <c r="BD310" s="293"/>
      <c r="BE310" s="293"/>
      <c r="BF310" s="293"/>
      <c r="BG310" s="293"/>
      <c r="BH310" s="293"/>
      <c r="BI310" s="293"/>
      <c r="BJ310" s="293"/>
      <c r="BK310" s="293"/>
      <c r="BL310" s="293"/>
      <c r="BM310" s="293"/>
      <c r="BN310" s="293"/>
      <c r="BO310" s="293"/>
      <c r="BP310" s="293"/>
      <c r="BQ310" s="293"/>
      <c r="BR310" s="293"/>
      <c r="BS310" s="293"/>
      <c r="BT310" s="293"/>
      <c r="BU310" s="293"/>
      <c r="BV310" s="293"/>
      <c r="BW310" s="293"/>
      <c r="BX310" s="293"/>
      <c r="BY310" s="293"/>
      <c r="BZ310" s="293"/>
      <c r="CA310" s="293"/>
      <c r="CB310" s="293"/>
      <c r="CC310" s="293"/>
      <c r="CD310" s="293"/>
      <c r="CE310" s="293"/>
      <c r="CF310" s="293"/>
      <c r="CG310" s="293"/>
      <c r="CH310" s="293"/>
      <c r="CI310" s="293"/>
      <c r="CJ310" s="293"/>
      <c r="CK310" s="293"/>
      <c r="CL310" s="293"/>
      <c r="CM310" s="293"/>
      <c r="CN310" s="293"/>
      <c r="CO310" s="293"/>
      <c r="CP310" s="293"/>
      <c r="CQ310" s="293"/>
      <c r="CR310" s="293"/>
      <c r="CS310" s="293"/>
      <c r="CT310" s="293"/>
      <c r="CU310" s="293"/>
      <c r="CV310" s="293"/>
      <c r="CW310" s="293"/>
      <c r="CX310" s="293"/>
      <c r="CY310" s="293"/>
      <c r="CZ310" s="293"/>
      <c r="DA310" s="293"/>
      <c r="DB310" s="293"/>
      <c r="DC310" s="293"/>
      <c r="DD310" s="293"/>
      <c r="DE310" s="293"/>
      <c r="DF310" s="293"/>
      <c r="DG310" s="293"/>
      <c r="DH310" s="293"/>
      <c r="DI310" s="293"/>
      <c r="DJ310" s="293"/>
      <c r="DK310" s="293"/>
      <c r="DL310" s="293"/>
      <c r="DM310" s="293"/>
      <c r="DN310" s="293"/>
      <c r="DO310" s="293"/>
      <c r="DP310" s="293"/>
      <c r="DQ310" s="293"/>
      <c r="DR310" s="293"/>
      <c r="DS310" s="293"/>
      <c r="DT310" s="293"/>
      <c r="DU310" s="293"/>
      <c r="DV310" s="293"/>
      <c r="DW310" s="293"/>
      <c r="DX310" s="293"/>
      <c r="DY310" s="293"/>
      <c r="DZ310" s="293"/>
      <c r="EA310" s="293"/>
      <c r="EB310" s="293"/>
      <c r="EC310" s="293"/>
      <c r="ED310" s="293"/>
      <c r="EE310" s="293"/>
      <c r="EF310" s="293"/>
      <c r="EG310" s="293"/>
      <c r="EH310" s="293"/>
      <c r="EI310" s="293"/>
      <c r="EJ310" s="293"/>
      <c r="EK310" s="293"/>
      <c r="EL310" s="293"/>
      <c r="EM310" s="293"/>
      <c r="EN310" s="293"/>
      <c r="EO310" s="293"/>
      <c r="EP310" s="293"/>
      <c r="EQ310" s="293"/>
      <c r="ER310" s="293"/>
      <c r="ES310" s="293"/>
      <c r="ET310" s="293"/>
      <c r="EU310" s="293"/>
      <c r="EV310" s="293"/>
      <c r="EW310" s="293"/>
      <c r="EX310" s="293"/>
    </row>
    <row r="311" spans="2:154" x14ac:dyDescent="0.2">
      <c r="B311" s="293"/>
      <c r="C311" s="293"/>
      <c r="D311" s="293"/>
      <c r="E311" s="293"/>
      <c r="F311" s="293"/>
      <c r="G311" s="293"/>
      <c r="H311" s="293"/>
      <c r="I311" s="293"/>
      <c r="J311" s="293"/>
      <c r="K311" s="293"/>
      <c r="L311" s="293"/>
      <c r="M311" s="293"/>
      <c r="N311" s="293"/>
      <c r="O311" s="293"/>
      <c r="P311" s="293"/>
      <c r="Q311" s="293"/>
      <c r="R311" s="293"/>
      <c r="S311" s="293"/>
      <c r="T311" s="293"/>
      <c r="U311" s="293"/>
      <c r="V311" s="293"/>
      <c r="W311" s="293"/>
      <c r="X311" s="293"/>
      <c r="Y311" s="293"/>
      <c r="Z311" s="293"/>
      <c r="AA311" s="293"/>
      <c r="AB311" s="293"/>
      <c r="AC311" s="293"/>
      <c r="AD311" s="293"/>
      <c r="AE311" s="293"/>
      <c r="AF311" s="293"/>
      <c r="AG311" s="293"/>
      <c r="AH311" s="293"/>
      <c r="AI311" s="293"/>
      <c r="AJ311" s="293"/>
      <c r="AK311" s="293"/>
      <c r="AL311" s="293"/>
      <c r="AM311" s="293"/>
      <c r="AN311" s="293"/>
      <c r="AO311" s="293"/>
      <c r="AP311" s="293"/>
      <c r="AQ311" s="293"/>
      <c r="AR311" s="293"/>
      <c r="AS311" s="293"/>
      <c r="AT311" s="293"/>
      <c r="AU311" s="293"/>
      <c r="AV311" s="293"/>
      <c r="AW311" s="293"/>
      <c r="AX311" s="293"/>
      <c r="AY311" s="293"/>
      <c r="AZ311" s="293"/>
      <c r="BA311" s="293"/>
      <c r="BB311" s="293"/>
      <c r="BC311" s="293"/>
      <c r="BD311" s="293"/>
      <c r="BE311" s="293"/>
      <c r="BF311" s="293"/>
      <c r="BG311" s="293"/>
      <c r="BH311" s="293"/>
      <c r="BI311" s="293"/>
      <c r="BJ311" s="293"/>
      <c r="BK311" s="293"/>
      <c r="BL311" s="293"/>
      <c r="BM311" s="293"/>
      <c r="BN311" s="293"/>
      <c r="BO311" s="293"/>
      <c r="BP311" s="293"/>
      <c r="BQ311" s="293"/>
      <c r="BR311" s="293"/>
      <c r="BS311" s="293"/>
      <c r="BT311" s="293"/>
      <c r="BU311" s="293"/>
      <c r="BV311" s="293"/>
      <c r="BW311" s="293"/>
      <c r="BX311" s="293"/>
      <c r="BY311" s="293"/>
      <c r="BZ311" s="293"/>
      <c r="CA311" s="293"/>
      <c r="CB311" s="293"/>
      <c r="CC311" s="293"/>
      <c r="CD311" s="293"/>
      <c r="CE311" s="293"/>
      <c r="CF311" s="293"/>
      <c r="CG311" s="293"/>
      <c r="CH311" s="293"/>
      <c r="CI311" s="293"/>
      <c r="CJ311" s="293"/>
      <c r="CK311" s="293"/>
      <c r="CL311" s="293"/>
      <c r="CM311" s="293"/>
      <c r="CN311" s="293"/>
      <c r="CO311" s="293"/>
      <c r="CP311" s="293"/>
      <c r="CQ311" s="293"/>
      <c r="CR311" s="293"/>
      <c r="CS311" s="293"/>
      <c r="CT311" s="293"/>
      <c r="CU311" s="293"/>
      <c r="CV311" s="293"/>
      <c r="CW311" s="293"/>
      <c r="CX311" s="293"/>
      <c r="CY311" s="293"/>
      <c r="CZ311" s="293"/>
      <c r="DA311" s="293"/>
      <c r="DB311" s="293"/>
      <c r="DC311" s="293"/>
      <c r="DD311" s="293"/>
      <c r="DE311" s="293"/>
      <c r="DF311" s="293"/>
      <c r="DG311" s="293"/>
      <c r="DH311" s="293"/>
      <c r="DI311" s="293"/>
      <c r="DJ311" s="293"/>
      <c r="DK311" s="293"/>
      <c r="DL311" s="293"/>
      <c r="DM311" s="293"/>
      <c r="DN311" s="293"/>
      <c r="DO311" s="293"/>
      <c r="DP311" s="293"/>
      <c r="DQ311" s="293"/>
      <c r="DR311" s="293"/>
      <c r="DS311" s="293"/>
      <c r="DT311" s="293"/>
      <c r="DU311" s="293"/>
      <c r="DV311" s="293"/>
      <c r="DW311" s="293"/>
      <c r="DX311" s="293"/>
      <c r="DY311" s="293"/>
      <c r="DZ311" s="293"/>
      <c r="EA311" s="293"/>
      <c r="EB311" s="293"/>
      <c r="EC311" s="293"/>
      <c r="ED311" s="293"/>
      <c r="EE311" s="293"/>
      <c r="EF311" s="293"/>
      <c r="EG311" s="293"/>
      <c r="EH311" s="293"/>
      <c r="EI311" s="293"/>
      <c r="EJ311" s="293"/>
      <c r="EK311" s="293"/>
      <c r="EL311" s="293"/>
      <c r="EM311" s="293"/>
      <c r="EN311" s="293"/>
      <c r="EO311" s="293"/>
      <c r="EP311" s="293"/>
      <c r="EQ311" s="293"/>
      <c r="ER311" s="293"/>
      <c r="ES311" s="293"/>
      <c r="ET311" s="293"/>
      <c r="EU311" s="293"/>
      <c r="EV311" s="293"/>
      <c r="EW311" s="293"/>
      <c r="EX311" s="293"/>
    </row>
    <row r="312" spans="2:154" x14ac:dyDescent="0.2">
      <c r="B312" s="293"/>
      <c r="C312" s="293"/>
      <c r="D312" s="293"/>
      <c r="E312" s="293"/>
      <c r="F312" s="293"/>
      <c r="G312" s="293"/>
      <c r="H312" s="293"/>
      <c r="I312" s="293"/>
      <c r="J312" s="293"/>
      <c r="K312" s="293"/>
      <c r="L312" s="293"/>
      <c r="M312" s="293"/>
      <c r="N312" s="293"/>
      <c r="O312" s="293"/>
      <c r="P312" s="293"/>
      <c r="Q312" s="293"/>
      <c r="R312" s="293"/>
      <c r="S312" s="293"/>
      <c r="T312" s="293"/>
      <c r="U312" s="293"/>
      <c r="V312" s="293"/>
      <c r="W312" s="293"/>
      <c r="X312" s="293"/>
      <c r="Y312" s="293"/>
      <c r="Z312" s="293"/>
      <c r="AA312" s="293"/>
      <c r="AB312" s="293"/>
      <c r="AC312" s="293"/>
      <c r="AD312" s="293"/>
      <c r="AE312" s="293"/>
      <c r="AF312" s="293"/>
      <c r="AG312" s="293"/>
      <c r="AH312" s="293"/>
      <c r="AI312" s="293"/>
      <c r="AJ312" s="293"/>
      <c r="AK312" s="293"/>
      <c r="AL312" s="293"/>
      <c r="AM312" s="293"/>
      <c r="AN312" s="293"/>
      <c r="AO312" s="293"/>
      <c r="AP312" s="293"/>
      <c r="AQ312" s="293"/>
      <c r="AR312" s="293"/>
      <c r="AS312" s="293"/>
      <c r="AT312" s="293"/>
      <c r="AU312" s="293"/>
      <c r="AV312" s="293"/>
      <c r="AW312" s="293"/>
      <c r="AX312" s="293"/>
      <c r="AY312" s="293"/>
      <c r="AZ312" s="293"/>
      <c r="BA312" s="293"/>
      <c r="BB312" s="293"/>
      <c r="BC312" s="293"/>
      <c r="BD312" s="293"/>
      <c r="BE312" s="293"/>
      <c r="BF312" s="293"/>
      <c r="BG312" s="293"/>
      <c r="BH312" s="293"/>
      <c r="BI312" s="293"/>
      <c r="BJ312" s="293"/>
      <c r="BK312" s="293"/>
      <c r="BL312" s="293"/>
      <c r="BM312" s="293"/>
      <c r="BN312" s="293"/>
      <c r="BO312" s="293"/>
      <c r="BP312" s="293"/>
      <c r="BQ312" s="293"/>
      <c r="BR312" s="293"/>
      <c r="BS312" s="293"/>
      <c r="BT312" s="293"/>
      <c r="BU312" s="293"/>
      <c r="BV312" s="293"/>
      <c r="BW312" s="293"/>
      <c r="BX312" s="293"/>
      <c r="BY312" s="293"/>
      <c r="BZ312" s="293"/>
      <c r="CA312" s="293"/>
      <c r="CB312" s="293"/>
      <c r="CC312" s="293"/>
      <c r="CD312" s="293"/>
      <c r="CE312" s="293"/>
      <c r="CF312" s="293"/>
      <c r="CG312" s="293"/>
      <c r="CH312" s="293"/>
      <c r="CI312" s="293"/>
      <c r="CJ312" s="293"/>
      <c r="CK312" s="293"/>
      <c r="CL312" s="293"/>
      <c r="CM312" s="293"/>
      <c r="CN312" s="293"/>
      <c r="CO312" s="293"/>
      <c r="CP312" s="293"/>
      <c r="CQ312" s="293"/>
      <c r="CR312" s="293"/>
      <c r="CS312" s="293"/>
      <c r="CT312" s="293"/>
      <c r="CU312" s="293"/>
      <c r="CV312" s="293"/>
      <c r="CW312" s="293"/>
      <c r="CX312" s="293"/>
      <c r="CY312" s="293"/>
      <c r="CZ312" s="293"/>
      <c r="DA312" s="293"/>
      <c r="DB312" s="293"/>
      <c r="DC312" s="293"/>
      <c r="DD312" s="293"/>
      <c r="DE312" s="293"/>
      <c r="DF312" s="293"/>
      <c r="DG312" s="293"/>
      <c r="DH312" s="293"/>
      <c r="DI312" s="293"/>
      <c r="DJ312" s="293"/>
      <c r="DK312" s="293"/>
      <c r="DL312" s="293"/>
      <c r="DM312" s="293"/>
      <c r="DN312" s="293"/>
      <c r="DO312" s="293"/>
      <c r="DP312" s="293"/>
      <c r="DQ312" s="293"/>
      <c r="DR312" s="293"/>
      <c r="DS312" s="293"/>
      <c r="DT312" s="293"/>
      <c r="DU312" s="293"/>
      <c r="DV312" s="293"/>
      <c r="DW312" s="293"/>
      <c r="DX312" s="293"/>
      <c r="DY312" s="293"/>
      <c r="DZ312" s="293"/>
      <c r="EA312" s="293"/>
      <c r="EB312" s="293"/>
      <c r="EC312" s="293"/>
      <c r="ED312" s="293"/>
      <c r="EE312" s="293"/>
      <c r="EF312" s="293"/>
      <c r="EG312" s="293"/>
      <c r="EH312" s="293"/>
      <c r="EI312" s="293"/>
      <c r="EJ312" s="293"/>
      <c r="EK312" s="293"/>
      <c r="EL312" s="293"/>
      <c r="EM312" s="293"/>
      <c r="EN312" s="293"/>
      <c r="EO312" s="293"/>
      <c r="EP312" s="293"/>
      <c r="EQ312" s="293"/>
      <c r="ER312" s="293"/>
      <c r="ES312" s="293"/>
      <c r="ET312" s="293"/>
      <c r="EU312" s="293"/>
      <c r="EV312" s="293"/>
      <c r="EW312" s="293"/>
      <c r="EX312" s="293"/>
    </row>
    <row r="313" spans="2:154" x14ac:dyDescent="0.2">
      <c r="B313" s="293"/>
      <c r="C313" s="293"/>
      <c r="D313" s="293"/>
      <c r="E313" s="293"/>
      <c r="F313" s="293"/>
      <c r="G313" s="293"/>
      <c r="H313" s="293"/>
      <c r="I313" s="293"/>
      <c r="J313" s="293"/>
      <c r="K313" s="293"/>
      <c r="L313" s="293"/>
      <c r="M313" s="293"/>
      <c r="N313" s="293"/>
      <c r="O313" s="293"/>
      <c r="P313" s="293"/>
      <c r="Q313" s="293"/>
      <c r="R313" s="293"/>
      <c r="S313" s="293"/>
      <c r="T313" s="293"/>
      <c r="U313" s="293"/>
      <c r="V313" s="293"/>
      <c r="W313" s="293"/>
      <c r="X313" s="293"/>
      <c r="Y313" s="293"/>
      <c r="Z313" s="293"/>
      <c r="AA313" s="293"/>
      <c r="AB313" s="293"/>
      <c r="AC313" s="293"/>
      <c r="AD313" s="293"/>
      <c r="AE313" s="293"/>
      <c r="AF313" s="293"/>
      <c r="AG313" s="293"/>
      <c r="AH313" s="293"/>
      <c r="AI313" s="293"/>
      <c r="AJ313" s="293"/>
      <c r="AK313" s="293"/>
      <c r="AL313" s="293"/>
      <c r="AM313" s="293"/>
      <c r="AN313" s="293"/>
      <c r="AO313" s="293"/>
      <c r="AP313" s="293"/>
      <c r="AQ313" s="293"/>
      <c r="AR313" s="293"/>
      <c r="AS313" s="293"/>
      <c r="AT313" s="293"/>
      <c r="AU313" s="293"/>
      <c r="AV313" s="293"/>
      <c r="AW313" s="293"/>
      <c r="AX313" s="293"/>
      <c r="AY313" s="293"/>
      <c r="AZ313" s="293"/>
      <c r="BA313" s="293"/>
      <c r="BB313" s="293"/>
      <c r="BC313" s="293"/>
      <c r="BD313" s="293"/>
      <c r="BE313" s="293"/>
      <c r="BF313" s="293"/>
      <c r="BG313" s="293"/>
      <c r="BH313" s="293"/>
      <c r="BI313" s="293"/>
      <c r="BJ313" s="293"/>
      <c r="BK313" s="293"/>
      <c r="BL313" s="293"/>
      <c r="BM313" s="293"/>
      <c r="BN313" s="293"/>
      <c r="BO313" s="293"/>
      <c r="BP313" s="293"/>
      <c r="BQ313" s="293"/>
      <c r="BR313" s="293"/>
      <c r="BS313" s="293"/>
      <c r="BT313" s="293"/>
      <c r="BU313" s="293"/>
      <c r="BV313" s="293"/>
      <c r="BW313" s="293"/>
      <c r="BX313" s="293"/>
      <c r="BY313" s="293"/>
      <c r="BZ313" s="293"/>
      <c r="CA313" s="293"/>
      <c r="CB313" s="293"/>
      <c r="CC313" s="293"/>
      <c r="CD313" s="293"/>
      <c r="CE313" s="293"/>
      <c r="CF313" s="293"/>
      <c r="CG313" s="293"/>
      <c r="CH313" s="293"/>
      <c r="CI313" s="293"/>
      <c r="CJ313" s="293"/>
      <c r="CK313" s="293"/>
      <c r="CL313" s="293"/>
      <c r="CM313" s="293"/>
      <c r="CN313" s="293"/>
      <c r="CO313" s="293"/>
      <c r="CP313" s="293"/>
      <c r="CQ313" s="293"/>
      <c r="CR313" s="293"/>
      <c r="CS313" s="293"/>
      <c r="CT313" s="293"/>
      <c r="CU313" s="293"/>
      <c r="CV313" s="293"/>
      <c r="CW313" s="293"/>
      <c r="CX313" s="293"/>
      <c r="CY313" s="293"/>
      <c r="CZ313" s="293"/>
      <c r="DA313" s="293"/>
      <c r="DB313" s="293"/>
      <c r="DC313" s="293"/>
      <c r="DD313" s="293"/>
      <c r="DE313" s="293"/>
      <c r="DF313" s="293"/>
      <c r="DG313" s="293"/>
      <c r="DH313" s="293"/>
      <c r="DI313" s="293"/>
      <c r="DJ313" s="293"/>
      <c r="DK313" s="293"/>
      <c r="DL313" s="293"/>
      <c r="DM313" s="293"/>
      <c r="DN313" s="293"/>
      <c r="DO313" s="293"/>
      <c r="DP313" s="293"/>
      <c r="DQ313" s="293"/>
      <c r="DR313" s="293"/>
      <c r="DS313" s="293"/>
      <c r="DT313" s="293"/>
      <c r="DU313" s="293"/>
      <c r="DV313" s="293"/>
      <c r="DW313" s="293"/>
      <c r="DX313" s="293"/>
      <c r="DY313" s="293"/>
      <c r="DZ313" s="293"/>
      <c r="EA313" s="293"/>
      <c r="EB313" s="293"/>
      <c r="EC313" s="293"/>
      <c r="ED313" s="293"/>
      <c r="EE313" s="293"/>
      <c r="EF313" s="293"/>
      <c r="EG313" s="293"/>
      <c r="EH313" s="293"/>
      <c r="EI313" s="293"/>
      <c r="EJ313" s="293"/>
      <c r="EK313" s="293"/>
      <c r="EL313" s="293"/>
      <c r="EM313" s="293"/>
      <c r="EN313" s="293"/>
      <c r="EO313" s="293"/>
      <c r="EP313" s="293"/>
      <c r="EQ313" s="293"/>
      <c r="ER313" s="293"/>
      <c r="ES313" s="293"/>
      <c r="ET313" s="293"/>
      <c r="EU313" s="293"/>
      <c r="EV313" s="293"/>
      <c r="EW313" s="293"/>
      <c r="EX313" s="293"/>
    </row>
    <row r="314" spans="2:154" x14ac:dyDescent="0.2">
      <c r="B314" s="293"/>
      <c r="C314" s="293"/>
      <c r="D314" s="293"/>
      <c r="E314" s="293"/>
      <c r="F314" s="293"/>
      <c r="G314" s="293"/>
      <c r="H314" s="293"/>
      <c r="I314" s="293"/>
      <c r="J314" s="293"/>
      <c r="K314" s="293"/>
      <c r="L314" s="293"/>
      <c r="M314" s="293"/>
      <c r="N314" s="293"/>
      <c r="O314" s="293"/>
      <c r="P314" s="293"/>
      <c r="Q314" s="293"/>
      <c r="R314" s="293"/>
      <c r="S314" s="293"/>
      <c r="T314" s="293"/>
      <c r="U314" s="293"/>
      <c r="V314" s="293"/>
      <c r="W314" s="293"/>
      <c r="X314" s="293"/>
      <c r="Y314" s="293"/>
      <c r="Z314" s="293"/>
      <c r="AA314" s="293"/>
      <c r="AB314" s="293"/>
      <c r="AC314" s="293"/>
      <c r="AD314" s="293"/>
      <c r="AE314" s="293"/>
      <c r="AF314" s="293"/>
      <c r="AG314" s="293"/>
      <c r="AH314" s="293"/>
      <c r="AI314" s="293"/>
      <c r="AJ314" s="293"/>
      <c r="AK314" s="293"/>
      <c r="AL314" s="293"/>
      <c r="AM314" s="293"/>
      <c r="AN314" s="293"/>
      <c r="AO314" s="293"/>
      <c r="AP314" s="293"/>
      <c r="AQ314" s="293"/>
      <c r="AR314" s="293"/>
      <c r="AS314" s="293"/>
      <c r="AT314" s="293"/>
      <c r="AU314" s="293"/>
      <c r="AV314" s="293"/>
      <c r="AW314" s="293"/>
      <c r="AX314" s="293"/>
      <c r="AY314" s="293"/>
      <c r="AZ314" s="293"/>
      <c r="BA314" s="293"/>
      <c r="BB314" s="293"/>
      <c r="BC314" s="293"/>
      <c r="BD314" s="293"/>
      <c r="BE314" s="293"/>
      <c r="BF314" s="293"/>
      <c r="BG314" s="293"/>
      <c r="BH314" s="293"/>
      <c r="BI314" s="293"/>
      <c r="BJ314" s="293"/>
      <c r="BK314" s="293"/>
      <c r="BL314" s="293"/>
      <c r="BM314" s="293"/>
      <c r="BN314" s="293"/>
      <c r="BO314" s="293"/>
      <c r="BP314" s="293"/>
      <c r="BQ314" s="293"/>
      <c r="BR314" s="293"/>
      <c r="BS314" s="293"/>
      <c r="BT314" s="293"/>
      <c r="BU314" s="293"/>
      <c r="BV314" s="293"/>
      <c r="BW314" s="293"/>
      <c r="BX314" s="293"/>
      <c r="BY314" s="293"/>
      <c r="BZ314" s="293"/>
      <c r="CA314" s="293"/>
      <c r="CB314" s="293"/>
      <c r="CC314" s="293"/>
      <c r="CD314" s="293"/>
      <c r="CE314" s="293"/>
      <c r="CF314" s="293"/>
      <c r="CG314" s="293"/>
      <c r="CH314" s="293"/>
      <c r="CI314" s="293"/>
      <c r="CJ314" s="293"/>
      <c r="CK314" s="293"/>
      <c r="CL314" s="293"/>
      <c r="CM314" s="293"/>
      <c r="CN314" s="293"/>
      <c r="CO314" s="293"/>
      <c r="CP314" s="293"/>
      <c r="CQ314" s="293"/>
      <c r="CR314" s="293"/>
      <c r="CS314" s="293"/>
      <c r="CT314" s="293"/>
      <c r="CU314" s="293"/>
      <c r="CV314" s="293"/>
      <c r="CW314" s="293"/>
      <c r="CX314" s="293"/>
      <c r="CY314" s="293"/>
      <c r="CZ314" s="293"/>
      <c r="DA314" s="293"/>
      <c r="DB314" s="293"/>
      <c r="DC314" s="293"/>
      <c r="DD314" s="293"/>
      <c r="DE314" s="293"/>
      <c r="DF314" s="293"/>
      <c r="DG314" s="293"/>
      <c r="DH314" s="293"/>
      <c r="DI314" s="293"/>
      <c r="DJ314" s="293"/>
      <c r="DK314" s="293"/>
      <c r="DL314" s="293"/>
      <c r="DM314" s="293"/>
      <c r="DN314" s="293"/>
      <c r="DO314" s="293"/>
      <c r="DP314" s="293"/>
      <c r="DQ314" s="293"/>
      <c r="DR314" s="293"/>
      <c r="DS314" s="293"/>
      <c r="DT314" s="293"/>
      <c r="DU314" s="293"/>
      <c r="DV314" s="293"/>
      <c r="DW314" s="293"/>
      <c r="DX314" s="293"/>
      <c r="DY314" s="293"/>
      <c r="DZ314" s="293"/>
      <c r="EA314" s="293"/>
      <c r="EB314" s="293"/>
      <c r="EC314" s="293"/>
      <c r="ED314" s="293"/>
      <c r="EE314" s="293"/>
      <c r="EF314" s="293"/>
      <c r="EG314" s="293"/>
      <c r="EH314" s="293"/>
      <c r="EI314" s="293"/>
      <c r="EJ314" s="293"/>
      <c r="EK314" s="293"/>
      <c r="EL314" s="293"/>
      <c r="EM314" s="293"/>
      <c r="EN314" s="293"/>
      <c r="EO314" s="293"/>
      <c r="EP314" s="293"/>
      <c r="EQ314" s="293"/>
      <c r="ER314" s="293"/>
      <c r="ES314" s="293"/>
      <c r="ET314" s="293"/>
      <c r="EU314" s="293"/>
      <c r="EV314" s="293"/>
      <c r="EW314" s="293"/>
      <c r="EX314" s="293"/>
    </row>
    <row r="315" spans="2:154" x14ac:dyDescent="0.2">
      <c r="B315" s="293"/>
      <c r="C315" s="293"/>
      <c r="D315" s="293"/>
      <c r="E315" s="293"/>
      <c r="F315" s="293"/>
      <c r="G315" s="293"/>
      <c r="H315" s="293"/>
      <c r="I315" s="293"/>
      <c r="J315" s="293"/>
      <c r="K315" s="293"/>
      <c r="L315" s="293"/>
      <c r="M315" s="293"/>
      <c r="N315" s="293"/>
      <c r="O315" s="293"/>
      <c r="P315" s="293"/>
      <c r="Q315" s="293"/>
      <c r="R315" s="293"/>
      <c r="S315" s="293"/>
      <c r="T315" s="293"/>
      <c r="U315" s="293"/>
      <c r="V315" s="293"/>
      <c r="W315" s="293"/>
      <c r="X315" s="293"/>
      <c r="Y315" s="293"/>
      <c r="Z315" s="293"/>
      <c r="AA315" s="293"/>
      <c r="AB315" s="293"/>
      <c r="AC315" s="293"/>
      <c r="AD315" s="293"/>
      <c r="AE315" s="293"/>
      <c r="AF315" s="293"/>
      <c r="AG315" s="293"/>
      <c r="AH315" s="293"/>
      <c r="AI315" s="293"/>
      <c r="AJ315" s="293"/>
      <c r="AK315" s="293"/>
      <c r="AL315" s="293"/>
      <c r="AM315" s="293"/>
      <c r="AN315" s="293"/>
      <c r="AO315" s="293"/>
      <c r="AP315" s="293"/>
      <c r="AQ315" s="293"/>
      <c r="AR315" s="293"/>
      <c r="AS315" s="293"/>
      <c r="AT315" s="293"/>
      <c r="AU315" s="293"/>
      <c r="AV315" s="293"/>
      <c r="AW315" s="293"/>
      <c r="AX315" s="293"/>
      <c r="AY315" s="293"/>
      <c r="AZ315" s="293"/>
      <c r="BA315" s="293"/>
      <c r="BB315" s="293"/>
      <c r="BC315" s="293"/>
      <c r="BD315" s="293"/>
      <c r="BE315" s="293"/>
      <c r="BF315" s="293"/>
      <c r="BG315" s="293"/>
      <c r="BH315" s="293"/>
      <c r="BI315" s="293"/>
      <c r="BJ315" s="293"/>
      <c r="BK315" s="293"/>
      <c r="BL315" s="293"/>
      <c r="BM315" s="293"/>
      <c r="BN315" s="293"/>
      <c r="BO315" s="293"/>
      <c r="BP315" s="293"/>
      <c r="BQ315" s="293"/>
      <c r="BR315" s="293"/>
      <c r="BS315" s="293"/>
      <c r="BT315" s="293"/>
      <c r="BU315" s="293"/>
      <c r="BV315" s="293"/>
      <c r="BW315" s="293"/>
      <c r="BX315" s="293"/>
      <c r="BY315" s="293"/>
      <c r="BZ315" s="293"/>
      <c r="CA315" s="293"/>
      <c r="CB315" s="293"/>
      <c r="CC315" s="293"/>
      <c r="CD315" s="293"/>
      <c r="CE315" s="293"/>
      <c r="CF315" s="293"/>
      <c r="CG315" s="293"/>
      <c r="CH315" s="293"/>
      <c r="CI315" s="293"/>
      <c r="CJ315" s="293"/>
      <c r="CK315" s="293"/>
      <c r="CL315" s="293"/>
      <c r="CM315" s="293"/>
      <c r="CN315" s="293"/>
      <c r="CO315" s="293"/>
      <c r="CP315" s="293"/>
      <c r="CQ315" s="293"/>
      <c r="CR315" s="293"/>
      <c r="CS315" s="293"/>
      <c r="CT315" s="293"/>
      <c r="CU315" s="293"/>
      <c r="CV315" s="293"/>
      <c r="CW315" s="293"/>
      <c r="CX315" s="293"/>
      <c r="CY315" s="293"/>
      <c r="CZ315" s="293"/>
      <c r="DA315" s="293"/>
      <c r="DB315" s="293"/>
      <c r="DC315" s="293"/>
      <c r="DD315" s="293"/>
      <c r="DE315" s="293"/>
      <c r="DF315" s="293"/>
      <c r="DG315" s="293"/>
      <c r="DH315" s="293"/>
      <c r="DI315" s="293"/>
      <c r="DJ315" s="293"/>
      <c r="DK315" s="293"/>
      <c r="DL315" s="293"/>
      <c r="DM315" s="293"/>
      <c r="DN315" s="293"/>
      <c r="DO315" s="293"/>
      <c r="DP315" s="293"/>
      <c r="DQ315" s="293"/>
      <c r="DR315" s="293"/>
      <c r="DS315" s="293"/>
      <c r="DT315" s="293"/>
      <c r="DU315" s="293"/>
      <c r="DV315" s="293"/>
      <c r="DW315" s="293"/>
      <c r="DX315" s="293"/>
      <c r="DY315" s="293"/>
      <c r="DZ315" s="293"/>
      <c r="EA315" s="293"/>
      <c r="EB315" s="293"/>
      <c r="EC315" s="293"/>
      <c r="ED315" s="293"/>
      <c r="EE315" s="293"/>
      <c r="EF315" s="293"/>
      <c r="EG315" s="293"/>
      <c r="EH315" s="293"/>
      <c r="EI315" s="293"/>
      <c r="EJ315" s="293"/>
      <c r="EK315" s="293"/>
      <c r="EL315" s="293"/>
      <c r="EM315" s="293"/>
      <c r="EN315" s="293"/>
      <c r="EO315" s="293"/>
      <c r="EP315" s="293"/>
      <c r="EQ315" s="293"/>
      <c r="ER315" s="293"/>
      <c r="ES315" s="293"/>
      <c r="ET315" s="293"/>
      <c r="EU315" s="293"/>
      <c r="EV315" s="293"/>
      <c r="EW315" s="293"/>
      <c r="EX315" s="293"/>
    </row>
    <row r="316" spans="2:154" x14ac:dyDescent="0.2">
      <c r="B316" s="293"/>
      <c r="C316" s="293"/>
      <c r="D316" s="293"/>
      <c r="E316" s="293"/>
      <c r="F316" s="293"/>
      <c r="G316" s="293"/>
      <c r="H316" s="293"/>
      <c r="I316" s="293"/>
      <c r="J316" s="293"/>
      <c r="K316" s="293"/>
      <c r="L316" s="293"/>
      <c r="M316" s="293"/>
      <c r="N316" s="293"/>
      <c r="O316" s="293"/>
      <c r="P316" s="293"/>
      <c r="Q316" s="293"/>
      <c r="R316" s="293"/>
      <c r="S316" s="293"/>
      <c r="T316" s="293"/>
      <c r="U316" s="293"/>
      <c r="V316" s="293"/>
      <c r="W316" s="293"/>
      <c r="X316" s="293"/>
      <c r="Y316" s="293"/>
      <c r="Z316" s="293"/>
      <c r="AA316" s="293"/>
      <c r="AB316" s="293"/>
      <c r="AC316" s="293"/>
      <c r="AD316" s="293"/>
      <c r="AE316" s="293"/>
      <c r="AF316" s="293"/>
      <c r="AG316" s="293"/>
      <c r="AH316" s="293"/>
      <c r="AI316" s="293"/>
      <c r="AJ316" s="293"/>
      <c r="AK316" s="293"/>
      <c r="AL316" s="293"/>
      <c r="AM316" s="293"/>
      <c r="AN316" s="293"/>
      <c r="AO316" s="293"/>
      <c r="AP316" s="293"/>
      <c r="AQ316" s="293"/>
      <c r="AR316" s="293"/>
      <c r="AS316" s="293"/>
      <c r="AT316" s="293"/>
      <c r="AU316" s="293"/>
      <c r="AV316" s="293"/>
      <c r="AW316" s="293"/>
      <c r="AX316" s="293"/>
      <c r="AY316" s="293"/>
      <c r="AZ316" s="293"/>
      <c r="BA316" s="293"/>
      <c r="BB316" s="293"/>
      <c r="BC316" s="293"/>
      <c r="BD316" s="293"/>
      <c r="BE316" s="293"/>
      <c r="BF316" s="293"/>
      <c r="BG316" s="293"/>
      <c r="BH316" s="293"/>
      <c r="BI316" s="293"/>
      <c r="BJ316" s="293"/>
      <c r="BK316" s="293"/>
      <c r="BL316" s="293"/>
      <c r="BM316" s="293"/>
      <c r="BN316" s="293"/>
      <c r="BO316" s="293"/>
      <c r="BP316" s="293"/>
      <c r="BQ316" s="293"/>
      <c r="BR316" s="293"/>
      <c r="BS316" s="293"/>
      <c r="BT316" s="293"/>
      <c r="BU316" s="293"/>
      <c r="BV316" s="293"/>
      <c r="BW316" s="293"/>
      <c r="BX316" s="293"/>
      <c r="BY316" s="293"/>
      <c r="BZ316" s="293"/>
      <c r="CA316" s="293"/>
      <c r="CB316" s="293"/>
      <c r="CC316" s="293"/>
      <c r="CD316" s="293"/>
      <c r="CE316" s="293"/>
      <c r="CF316" s="293"/>
      <c r="CG316" s="293"/>
      <c r="CH316" s="293"/>
      <c r="CI316" s="293"/>
      <c r="CJ316" s="293"/>
      <c r="CK316" s="293"/>
      <c r="CL316" s="293"/>
      <c r="CM316" s="293"/>
      <c r="CN316" s="293"/>
      <c r="CO316" s="293"/>
      <c r="CP316" s="293"/>
      <c r="CQ316" s="293"/>
      <c r="CR316" s="293"/>
      <c r="CS316" s="293"/>
      <c r="CT316" s="293"/>
      <c r="CU316" s="293"/>
      <c r="CV316" s="293"/>
      <c r="CW316" s="293"/>
      <c r="CX316" s="293"/>
      <c r="CY316" s="293"/>
      <c r="CZ316" s="293"/>
      <c r="DA316" s="293"/>
      <c r="DB316" s="293"/>
      <c r="DC316" s="293"/>
      <c r="DD316" s="293"/>
      <c r="DE316" s="293"/>
      <c r="DF316" s="293"/>
      <c r="DG316" s="293"/>
      <c r="DH316" s="293"/>
      <c r="DI316" s="293"/>
      <c r="DJ316" s="293"/>
      <c r="DK316" s="293"/>
      <c r="DL316" s="293"/>
      <c r="DM316" s="293"/>
      <c r="DN316" s="293"/>
      <c r="DO316" s="293"/>
      <c r="DP316" s="293"/>
      <c r="DQ316" s="293"/>
      <c r="DR316" s="293"/>
      <c r="DS316" s="293"/>
      <c r="DT316" s="293"/>
      <c r="DU316" s="293"/>
      <c r="DV316" s="293"/>
      <c r="DW316" s="293"/>
      <c r="DX316" s="293"/>
      <c r="DY316" s="293"/>
      <c r="DZ316" s="293"/>
      <c r="EA316" s="293"/>
      <c r="EB316" s="293"/>
      <c r="EC316" s="293"/>
      <c r="ED316" s="293"/>
      <c r="EE316" s="293"/>
      <c r="EF316" s="293"/>
      <c r="EG316" s="293"/>
      <c r="EH316" s="293"/>
      <c r="EI316" s="293"/>
      <c r="EJ316" s="293"/>
      <c r="EK316" s="293"/>
      <c r="EL316" s="293"/>
      <c r="EM316" s="293"/>
      <c r="EN316" s="293"/>
      <c r="EO316" s="293"/>
      <c r="EP316" s="293"/>
      <c r="EQ316" s="293"/>
      <c r="ER316" s="293"/>
      <c r="ES316" s="293"/>
      <c r="ET316" s="293"/>
      <c r="EU316" s="293"/>
      <c r="EV316" s="293"/>
      <c r="EW316" s="293"/>
      <c r="EX316" s="293"/>
    </row>
    <row r="317" spans="2:154" x14ac:dyDescent="0.2">
      <c r="B317" s="293"/>
      <c r="C317" s="293"/>
      <c r="D317" s="293"/>
      <c r="E317" s="293"/>
      <c r="F317" s="293"/>
      <c r="G317" s="293"/>
      <c r="H317" s="293"/>
      <c r="I317" s="293"/>
      <c r="J317" s="293"/>
      <c r="K317" s="293"/>
      <c r="L317" s="293"/>
      <c r="M317" s="293"/>
      <c r="N317" s="293"/>
      <c r="O317" s="293"/>
      <c r="P317" s="293"/>
      <c r="Q317" s="293"/>
      <c r="R317" s="293"/>
      <c r="S317" s="293"/>
      <c r="T317" s="293"/>
      <c r="U317" s="293"/>
      <c r="V317" s="293"/>
      <c r="W317" s="293"/>
      <c r="X317" s="293"/>
      <c r="Y317" s="293"/>
      <c r="Z317" s="293"/>
      <c r="AA317" s="293"/>
      <c r="AB317" s="293"/>
      <c r="AC317" s="293"/>
      <c r="AD317" s="293"/>
      <c r="AE317" s="293"/>
      <c r="AF317" s="293"/>
      <c r="AG317" s="293"/>
      <c r="AH317" s="293"/>
      <c r="AI317" s="293"/>
      <c r="AJ317" s="293"/>
      <c r="AK317" s="293"/>
      <c r="AL317" s="293"/>
      <c r="AM317" s="293"/>
      <c r="AN317" s="293"/>
      <c r="AO317" s="293"/>
      <c r="AP317" s="293"/>
      <c r="AQ317" s="293"/>
      <c r="AR317" s="293"/>
      <c r="AS317" s="293"/>
      <c r="AT317" s="293"/>
      <c r="AU317" s="293"/>
      <c r="AV317" s="293"/>
      <c r="AW317" s="293"/>
      <c r="AX317" s="293"/>
      <c r="AY317" s="293"/>
      <c r="AZ317" s="293"/>
      <c r="BA317" s="293"/>
      <c r="BB317" s="293"/>
      <c r="BC317" s="293"/>
      <c r="BD317" s="293"/>
      <c r="BE317" s="293"/>
      <c r="BF317" s="293"/>
      <c r="BG317" s="293"/>
      <c r="BH317" s="293"/>
      <c r="BI317" s="293"/>
      <c r="BJ317" s="293"/>
      <c r="BK317" s="293"/>
      <c r="BL317" s="293"/>
      <c r="BM317" s="293"/>
      <c r="BN317" s="293"/>
      <c r="BO317" s="293"/>
      <c r="BP317" s="293"/>
      <c r="BQ317" s="293"/>
      <c r="BR317" s="293"/>
      <c r="BS317" s="293"/>
      <c r="BT317" s="293"/>
      <c r="BU317" s="293"/>
      <c r="BV317" s="293"/>
      <c r="BW317" s="293"/>
      <c r="BX317" s="293"/>
      <c r="BY317" s="293"/>
      <c r="BZ317" s="293"/>
      <c r="CA317" s="293"/>
      <c r="CB317" s="293"/>
      <c r="CC317" s="293"/>
      <c r="CD317" s="293"/>
      <c r="CE317" s="293"/>
      <c r="CF317" s="293"/>
      <c r="CG317" s="293"/>
      <c r="CH317" s="293"/>
      <c r="CI317" s="293"/>
      <c r="CJ317" s="293"/>
      <c r="CK317" s="293"/>
      <c r="CL317" s="293"/>
      <c r="CM317" s="293"/>
      <c r="CN317" s="293"/>
      <c r="CO317" s="293"/>
      <c r="CP317" s="293"/>
      <c r="CQ317" s="293"/>
      <c r="CR317" s="293"/>
      <c r="CS317" s="293"/>
      <c r="CT317" s="293"/>
      <c r="CU317" s="293"/>
      <c r="CV317" s="293"/>
      <c r="CW317" s="293"/>
      <c r="CX317" s="293"/>
      <c r="CY317" s="293"/>
      <c r="CZ317" s="293"/>
      <c r="DA317" s="293"/>
      <c r="DB317" s="293"/>
      <c r="DC317" s="293"/>
      <c r="DD317" s="293"/>
      <c r="DE317" s="293"/>
      <c r="DF317" s="293"/>
      <c r="DG317" s="293"/>
      <c r="DH317" s="293"/>
      <c r="DI317" s="293"/>
      <c r="DJ317" s="293"/>
      <c r="DK317" s="293"/>
      <c r="DL317" s="293"/>
      <c r="DM317" s="293"/>
      <c r="DN317" s="293"/>
      <c r="DO317" s="293"/>
      <c r="DP317" s="293"/>
      <c r="DQ317" s="293"/>
      <c r="DR317" s="293"/>
      <c r="DS317" s="293"/>
      <c r="DT317" s="293"/>
      <c r="DU317" s="293"/>
      <c r="DV317" s="293"/>
      <c r="DW317" s="293"/>
      <c r="DX317" s="293"/>
      <c r="DY317" s="293"/>
      <c r="DZ317" s="293"/>
      <c r="EA317" s="293"/>
      <c r="EB317" s="293"/>
      <c r="EC317" s="293"/>
      <c r="ED317" s="293"/>
      <c r="EE317" s="293"/>
      <c r="EF317" s="293"/>
      <c r="EG317" s="293"/>
      <c r="EH317" s="293"/>
      <c r="EI317" s="293"/>
      <c r="EJ317" s="293"/>
      <c r="EK317" s="293"/>
      <c r="EL317" s="293"/>
      <c r="EM317" s="293"/>
      <c r="EN317" s="293"/>
      <c r="EO317" s="293"/>
      <c r="EP317" s="293"/>
      <c r="EQ317" s="293"/>
      <c r="ER317" s="293"/>
      <c r="ES317" s="293"/>
      <c r="ET317" s="293"/>
      <c r="EU317" s="293"/>
      <c r="EV317" s="293"/>
      <c r="EW317" s="293"/>
      <c r="EX317" s="293"/>
    </row>
    <row r="318" spans="2:154" x14ac:dyDescent="0.2">
      <c r="B318" s="293"/>
      <c r="C318" s="293"/>
      <c r="D318" s="293"/>
      <c r="E318" s="293"/>
      <c r="F318" s="293"/>
      <c r="G318" s="293"/>
      <c r="H318" s="293"/>
      <c r="I318" s="293"/>
      <c r="J318" s="293"/>
      <c r="K318" s="293"/>
      <c r="L318" s="293"/>
      <c r="M318" s="293"/>
      <c r="N318" s="293"/>
      <c r="O318" s="293"/>
      <c r="P318" s="293"/>
      <c r="Q318" s="293"/>
      <c r="R318" s="293"/>
      <c r="S318" s="293"/>
      <c r="T318" s="293"/>
      <c r="U318" s="293"/>
      <c r="V318" s="293"/>
      <c r="W318" s="293"/>
      <c r="X318" s="293"/>
      <c r="Y318" s="293"/>
      <c r="Z318" s="293"/>
      <c r="AA318" s="293"/>
      <c r="AB318" s="293"/>
      <c r="AC318" s="293"/>
      <c r="AD318" s="293"/>
      <c r="AE318" s="293"/>
      <c r="AF318" s="293"/>
      <c r="AG318" s="293"/>
      <c r="AH318" s="293"/>
      <c r="AI318" s="293"/>
      <c r="AJ318" s="293"/>
      <c r="AK318" s="293"/>
      <c r="AL318" s="293"/>
      <c r="AM318" s="293"/>
      <c r="AN318" s="293"/>
      <c r="AO318" s="293"/>
      <c r="AP318" s="293"/>
      <c r="AQ318" s="293"/>
      <c r="AR318" s="293"/>
      <c r="AS318" s="293"/>
      <c r="AT318" s="293"/>
      <c r="AU318" s="293"/>
      <c r="AV318" s="293"/>
      <c r="AW318" s="293"/>
      <c r="AX318" s="293"/>
      <c r="AY318" s="293"/>
      <c r="AZ318" s="293"/>
      <c r="BA318" s="293"/>
      <c r="BB318" s="293"/>
      <c r="BC318" s="293"/>
      <c r="BD318" s="293"/>
      <c r="BE318" s="293"/>
      <c r="BF318" s="293"/>
      <c r="BG318" s="293"/>
      <c r="BH318" s="293"/>
      <c r="BI318" s="293"/>
      <c r="BJ318" s="293"/>
      <c r="BK318" s="293"/>
      <c r="BL318" s="293"/>
      <c r="BM318" s="293"/>
      <c r="BN318" s="293"/>
      <c r="BO318" s="293"/>
      <c r="BP318" s="293"/>
      <c r="BQ318" s="293"/>
      <c r="BR318" s="293"/>
      <c r="BS318" s="293"/>
      <c r="BT318" s="293"/>
      <c r="BU318" s="293"/>
      <c r="BV318" s="293"/>
      <c r="BW318" s="293"/>
      <c r="BX318" s="293"/>
      <c r="BY318" s="293"/>
      <c r="BZ318" s="293"/>
      <c r="CA318" s="293"/>
      <c r="CB318" s="293"/>
      <c r="CC318" s="293"/>
      <c r="CD318" s="293"/>
      <c r="CE318" s="293"/>
      <c r="CF318" s="293"/>
      <c r="CG318" s="293"/>
      <c r="CH318" s="293"/>
      <c r="CI318" s="293"/>
      <c r="CJ318" s="293"/>
      <c r="CK318" s="293"/>
      <c r="CL318" s="293"/>
      <c r="CM318" s="293"/>
      <c r="CN318" s="293"/>
      <c r="CO318" s="293"/>
      <c r="CP318" s="293"/>
      <c r="CQ318" s="293"/>
      <c r="CR318" s="293"/>
      <c r="CS318" s="293"/>
      <c r="CT318" s="293"/>
      <c r="CU318" s="293"/>
      <c r="CV318" s="293"/>
      <c r="CW318" s="293"/>
      <c r="CX318" s="293"/>
      <c r="CY318" s="293"/>
      <c r="CZ318" s="293"/>
      <c r="DA318" s="293"/>
      <c r="DB318" s="293"/>
      <c r="DC318" s="293"/>
      <c r="DD318" s="293"/>
      <c r="DE318" s="293"/>
      <c r="DF318" s="293"/>
      <c r="DG318" s="293"/>
      <c r="DH318" s="293"/>
      <c r="DI318" s="293"/>
      <c r="DJ318" s="293"/>
      <c r="DK318" s="293"/>
      <c r="DL318" s="293"/>
      <c r="DM318" s="293"/>
      <c r="DN318" s="293"/>
      <c r="DO318" s="293"/>
      <c r="DP318" s="293"/>
      <c r="DQ318" s="293"/>
      <c r="DR318" s="293"/>
      <c r="DS318" s="293"/>
      <c r="DT318" s="293"/>
      <c r="DU318" s="293"/>
      <c r="DV318" s="293"/>
      <c r="DW318" s="293"/>
      <c r="DX318" s="293"/>
      <c r="DY318" s="293"/>
      <c r="DZ318" s="293"/>
      <c r="EA318" s="293"/>
      <c r="EB318" s="293"/>
      <c r="EC318" s="293"/>
      <c r="ED318" s="293"/>
      <c r="EE318" s="293"/>
      <c r="EF318" s="293"/>
      <c r="EG318" s="293"/>
      <c r="EH318" s="293"/>
      <c r="EI318" s="293"/>
      <c r="EJ318" s="293"/>
      <c r="EK318" s="293"/>
      <c r="EL318" s="293"/>
      <c r="EM318" s="293"/>
      <c r="EN318" s="293"/>
      <c r="EO318" s="293"/>
      <c r="EP318" s="293"/>
      <c r="EQ318" s="293"/>
      <c r="ER318" s="293"/>
      <c r="ES318" s="293"/>
      <c r="ET318" s="293"/>
      <c r="EU318" s="293"/>
      <c r="EV318" s="293"/>
      <c r="EW318" s="293"/>
      <c r="EX318" s="293"/>
    </row>
    <row r="319" spans="2:154" x14ac:dyDescent="0.2">
      <c r="B319" s="293"/>
      <c r="C319" s="293"/>
      <c r="D319" s="293"/>
      <c r="E319" s="293"/>
      <c r="F319" s="293"/>
      <c r="G319" s="293"/>
      <c r="H319" s="293"/>
      <c r="I319" s="293"/>
      <c r="J319" s="293"/>
      <c r="K319" s="293"/>
      <c r="L319" s="293"/>
      <c r="M319" s="293"/>
      <c r="N319" s="293"/>
      <c r="O319" s="293"/>
      <c r="P319" s="293"/>
      <c r="Q319" s="293"/>
      <c r="R319" s="293"/>
      <c r="S319" s="293"/>
      <c r="T319" s="293"/>
      <c r="U319" s="293"/>
      <c r="V319" s="293"/>
      <c r="W319" s="293"/>
      <c r="X319" s="293"/>
      <c r="Y319" s="293"/>
      <c r="Z319" s="293"/>
      <c r="AA319" s="293"/>
      <c r="AB319" s="293"/>
      <c r="AC319" s="293"/>
      <c r="AD319" s="293"/>
      <c r="AE319" s="293"/>
      <c r="AF319" s="293"/>
      <c r="AG319" s="293"/>
      <c r="AH319" s="293"/>
      <c r="AI319" s="293"/>
      <c r="AJ319" s="293"/>
      <c r="AK319" s="293"/>
      <c r="AL319" s="293"/>
      <c r="AM319" s="293"/>
      <c r="AN319" s="293"/>
      <c r="AO319" s="293"/>
      <c r="AP319" s="293"/>
      <c r="AQ319" s="293"/>
      <c r="AR319" s="293"/>
      <c r="AS319" s="293"/>
      <c r="AT319" s="293"/>
      <c r="AU319" s="293"/>
      <c r="AV319" s="293"/>
      <c r="AW319" s="293"/>
      <c r="AX319" s="293"/>
      <c r="AY319" s="293"/>
      <c r="AZ319" s="293"/>
      <c r="BA319" s="293"/>
      <c r="BB319" s="293"/>
      <c r="BC319" s="293"/>
      <c r="BD319" s="293"/>
      <c r="BE319" s="293"/>
      <c r="BF319" s="293"/>
      <c r="BG319" s="293"/>
      <c r="BH319" s="293"/>
      <c r="BI319" s="293"/>
      <c r="BJ319" s="293"/>
      <c r="BK319" s="293"/>
      <c r="BL319" s="293"/>
      <c r="BM319" s="293"/>
      <c r="BN319" s="293"/>
      <c r="BO319" s="293"/>
      <c r="BP319" s="293"/>
      <c r="BQ319" s="293"/>
      <c r="BR319" s="293"/>
      <c r="BS319" s="293"/>
      <c r="BT319" s="293"/>
      <c r="BU319" s="293"/>
      <c r="BV319" s="293"/>
      <c r="BW319" s="293"/>
      <c r="BX319" s="293"/>
      <c r="BY319" s="293"/>
      <c r="BZ319" s="293"/>
      <c r="CA319" s="293"/>
      <c r="CB319" s="293"/>
      <c r="CC319" s="293"/>
      <c r="CD319" s="293"/>
      <c r="CE319" s="293"/>
      <c r="CF319" s="293"/>
      <c r="CG319" s="293"/>
      <c r="CH319" s="293"/>
      <c r="CI319" s="293"/>
      <c r="CJ319" s="293"/>
      <c r="CK319" s="293"/>
      <c r="CL319" s="293"/>
      <c r="CM319" s="293"/>
      <c r="CN319" s="293"/>
      <c r="CO319" s="293"/>
      <c r="CP319" s="293"/>
      <c r="CQ319" s="293"/>
      <c r="CR319" s="293"/>
      <c r="CS319" s="293"/>
      <c r="CT319" s="293"/>
      <c r="CU319" s="293"/>
      <c r="CV319" s="293"/>
      <c r="CW319" s="293"/>
      <c r="CX319" s="293"/>
      <c r="CY319" s="293"/>
      <c r="CZ319" s="293"/>
      <c r="DA319" s="293"/>
      <c r="DB319" s="293"/>
      <c r="DC319" s="293"/>
      <c r="DD319" s="293"/>
      <c r="DE319" s="293"/>
      <c r="DF319" s="293"/>
      <c r="DG319" s="293"/>
      <c r="DH319" s="293"/>
      <c r="DI319" s="293"/>
      <c r="DJ319" s="293"/>
      <c r="DK319" s="293"/>
      <c r="DL319" s="293"/>
      <c r="DM319" s="293"/>
      <c r="DN319" s="293"/>
      <c r="DO319" s="293"/>
      <c r="DP319" s="293"/>
      <c r="DQ319" s="293"/>
      <c r="DR319" s="293"/>
      <c r="DS319" s="293"/>
      <c r="DT319" s="293"/>
      <c r="DU319" s="293"/>
      <c r="DV319" s="293"/>
      <c r="DW319" s="293"/>
      <c r="DX319" s="293"/>
      <c r="DY319" s="293"/>
      <c r="DZ319" s="293"/>
      <c r="EA319" s="293"/>
      <c r="EB319" s="293"/>
      <c r="EC319" s="293"/>
      <c r="ED319" s="293"/>
      <c r="EE319" s="293"/>
      <c r="EF319" s="293"/>
      <c r="EG319" s="293"/>
      <c r="EH319" s="293"/>
      <c r="EI319" s="293"/>
      <c r="EJ319" s="293"/>
      <c r="EK319" s="293"/>
      <c r="EL319" s="293"/>
      <c r="EM319" s="293"/>
      <c r="EN319" s="293"/>
      <c r="EO319" s="293"/>
      <c r="EP319" s="293"/>
      <c r="EQ319" s="293"/>
      <c r="ER319" s="293"/>
      <c r="ES319" s="293"/>
      <c r="ET319" s="293"/>
      <c r="EU319" s="293"/>
      <c r="EV319" s="293"/>
      <c r="EW319" s="293"/>
      <c r="EX319" s="293"/>
    </row>
    <row r="320" spans="2:154" x14ac:dyDescent="0.2">
      <c r="B320" s="293"/>
      <c r="C320" s="293"/>
      <c r="D320" s="293"/>
      <c r="E320" s="293"/>
      <c r="F320" s="293"/>
      <c r="G320" s="293"/>
      <c r="H320" s="293"/>
      <c r="I320" s="293"/>
      <c r="J320" s="293"/>
      <c r="K320" s="293"/>
      <c r="L320" s="293"/>
      <c r="M320" s="293"/>
      <c r="N320" s="293"/>
      <c r="O320" s="293"/>
      <c r="P320" s="293"/>
      <c r="Q320" s="293"/>
      <c r="R320" s="293"/>
      <c r="S320" s="293"/>
      <c r="T320" s="293"/>
      <c r="U320" s="293"/>
      <c r="V320" s="293"/>
      <c r="W320" s="293"/>
      <c r="X320" s="293"/>
      <c r="Y320" s="293"/>
      <c r="Z320" s="293"/>
      <c r="AA320" s="293"/>
      <c r="AB320" s="293"/>
      <c r="AC320" s="293"/>
      <c r="AD320" s="293"/>
      <c r="AE320" s="293"/>
      <c r="AF320" s="293"/>
      <c r="AG320" s="293"/>
      <c r="AH320" s="293"/>
      <c r="AI320" s="293"/>
      <c r="AJ320" s="293"/>
      <c r="AK320" s="293"/>
      <c r="AL320" s="293"/>
      <c r="AM320" s="293"/>
      <c r="AN320" s="293"/>
      <c r="AO320" s="293"/>
      <c r="AP320" s="293"/>
      <c r="AQ320" s="293"/>
      <c r="AR320" s="293"/>
      <c r="AS320" s="293"/>
      <c r="AT320" s="293"/>
      <c r="AU320" s="293"/>
      <c r="AV320" s="293"/>
      <c r="AW320" s="293"/>
      <c r="AX320" s="293"/>
      <c r="AY320" s="293"/>
      <c r="AZ320" s="293"/>
      <c r="BA320" s="293"/>
      <c r="BB320" s="293"/>
      <c r="BC320" s="293"/>
      <c r="BD320" s="293"/>
      <c r="BE320" s="293"/>
      <c r="BF320" s="293"/>
      <c r="BG320" s="293"/>
      <c r="BH320" s="293"/>
      <c r="BI320" s="293"/>
      <c r="BJ320" s="293"/>
      <c r="BK320" s="293"/>
      <c r="BL320" s="293"/>
      <c r="BM320" s="293"/>
      <c r="BN320" s="293"/>
      <c r="BO320" s="293"/>
      <c r="BP320" s="293"/>
      <c r="BQ320" s="293"/>
      <c r="BR320" s="293"/>
      <c r="BS320" s="293"/>
      <c r="BT320" s="293"/>
      <c r="BU320" s="293"/>
      <c r="BV320" s="293"/>
      <c r="BW320" s="293"/>
      <c r="BX320" s="293"/>
      <c r="BY320" s="293"/>
      <c r="BZ320" s="293"/>
      <c r="CA320" s="293"/>
      <c r="CB320" s="293"/>
      <c r="CC320" s="293"/>
      <c r="CD320" s="293"/>
      <c r="CE320" s="293"/>
      <c r="CF320" s="293"/>
      <c r="CG320" s="293"/>
      <c r="CH320" s="293"/>
      <c r="CI320" s="293"/>
      <c r="CJ320" s="293"/>
      <c r="CK320" s="293"/>
      <c r="CL320" s="293"/>
      <c r="CM320" s="293"/>
      <c r="CN320" s="293"/>
      <c r="CO320" s="293"/>
      <c r="CP320" s="293"/>
      <c r="CQ320" s="293"/>
      <c r="CR320" s="293"/>
      <c r="CS320" s="293"/>
      <c r="CT320" s="293"/>
      <c r="CU320" s="293"/>
      <c r="CV320" s="293"/>
      <c r="CW320" s="293"/>
      <c r="CX320" s="293"/>
      <c r="CY320" s="293"/>
      <c r="CZ320" s="293"/>
      <c r="DA320" s="293"/>
      <c r="DB320" s="293"/>
      <c r="DC320" s="293"/>
      <c r="DD320" s="293"/>
      <c r="DE320" s="293"/>
      <c r="DF320" s="293"/>
      <c r="DG320" s="293"/>
      <c r="DH320" s="293"/>
      <c r="DI320" s="293"/>
      <c r="DJ320" s="293"/>
      <c r="DK320" s="293"/>
      <c r="DL320" s="293"/>
      <c r="DM320" s="293"/>
      <c r="DN320" s="293"/>
      <c r="DO320" s="293"/>
      <c r="DP320" s="293"/>
      <c r="DQ320" s="293"/>
      <c r="DR320" s="293"/>
      <c r="DS320" s="293"/>
      <c r="DT320" s="293"/>
      <c r="DU320" s="293"/>
      <c r="DV320" s="293"/>
      <c r="DW320" s="293"/>
      <c r="DX320" s="293"/>
      <c r="DY320" s="293"/>
      <c r="DZ320" s="293"/>
      <c r="EA320" s="293"/>
      <c r="EB320" s="293"/>
      <c r="EC320" s="293"/>
      <c r="ED320" s="293"/>
      <c r="EE320" s="293"/>
      <c r="EF320" s="293"/>
      <c r="EG320" s="293"/>
      <c r="EH320" s="293"/>
      <c r="EI320" s="293"/>
      <c r="EJ320" s="293"/>
      <c r="EK320" s="293"/>
      <c r="EL320" s="293"/>
      <c r="EM320" s="293"/>
      <c r="EN320" s="293"/>
      <c r="EO320" s="293"/>
      <c r="EP320" s="293"/>
      <c r="EQ320" s="293"/>
      <c r="ER320" s="293"/>
      <c r="ES320" s="293"/>
      <c r="ET320" s="293"/>
      <c r="EU320" s="293"/>
      <c r="EV320" s="293"/>
      <c r="EW320" s="293"/>
      <c r="EX320" s="293"/>
    </row>
    <row r="321" spans="2:154" x14ac:dyDescent="0.2">
      <c r="B321" s="293"/>
      <c r="C321" s="293"/>
      <c r="D321" s="293"/>
      <c r="E321" s="293"/>
      <c r="F321" s="293"/>
      <c r="G321" s="293"/>
      <c r="H321" s="293"/>
      <c r="I321" s="293"/>
      <c r="J321" s="293"/>
      <c r="K321" s="293"/>
      <c r="L321" s="293"/>
      <c r="M321" s="293"/>
      <c r="N321" s="293"/>
      <c r="O321" s="293"/>
      <c r="P321" s="293"/>
      <c r="Q321" s="293"/>
      <c r="R321" s="293"/>
      <c r="S321" s="293"/>
      <c r="T321" s="293"/>
      <c r="U321" s="293"/>
      <c r="V321" s="293"/>
      <c r="W321" s="293"/>
      <c r="X321" s="293"/>
      <c r="Y321" s="293"/>
      <c r="Z321" s="293"/>
      <c r="AA321" s="293"/>
      <c r="AB321" s="293"/>
      <c r="AC321" s="293"/>
      <c r="AD321" s="293"/>
      <c r="AE321" s="293"/>
      <c r="AF321" s="293"/>
      <c r="AG321" s="293"/>
      <c r="AH321" s="293"/>
      <c r="AI321" s="293"/>
      <c r="AJ321" s="293"/>
      <c r="AK321" s="293"/>
      <c r="AL321" s="293"/>
      <c r="AM321" s="293"/>
      <c r="AN321" s="293"/>
      <c r="AO321" s="293"/>
      <c r="AP321" s="293"/>
      <c r="AQ321" s="293"/>
      <c r="AR321" s="293"/>
      <c r="AS321" s="293"/>
      <c r="AT321" s="293"/>
      <c r="AU321" s="293"/>
      <c r="AV321" s="293"/>
      <c r="AW321" s="293"/>
      <c r="AX321" s="293"/>
      <c r="AY321" s="293"/>
      <c r="AZ321" s="293"/>
      <c r="BA321" s="293"/>
      <c r="BB321" s="293"/>
      <c r="BC321" s="293"/>
      <c r="BD321" s="293"/>
      <c r="BE321" s="293"/>
      <c r="BF321" s="293"/>
      <c r="BG321" s="293"/>
      <c r="BH321" s="293"/>
      <c r="BI321" s="293"/>
      <c r="BJ321" s="293"/>
      <c r="BK321" s="293"/>
      <c r="BL321" s="293"/>
      <c r="BM321" s="293"/>
      <c r="BN321" s="293"/>
      <c r="BO321" s="293"/>
      <c r="BP321" s="293"/>
      <c r="BQ321" s="293"/>
      <c r="BR321" s="293"/>
      <c r="BS321" s="293"/>
      <c r="BT321" s="293"/>
      <c r="BU321" s="293"/>
      <c r="BV321" s="293"/>
      <c r="BW321" s="293"/>
      <c r="BX321" s="293"/>
      <c r="BY321" s="293"/>
      <c r="BZ321" s="293"/>
      <c r="CA321" s="293"/>
      <c r="CB321" s="293"/>
      <c r="CC321" s="293"/>
      <c r="CD321" s="293"/>
      <c r="CE321" s="293"/>
      <c r="CF321" s="293"/>
      <c r="CG321" s="293"/>
      <c r="CH321" s="293"/>
      <c r="CI321" s="293"/>
      <c r="CJ321" s="293"/>
      <c r="CK321" s="293"/>
      <c r="CL321" s="293"/>
      <c r="CM321" s="293"/>
      <c r="CN321" s="293"/>
      <c r="CO321" s="293"/>
      <c r="CP321" s="293"/>
      <c r="CQ321" s="293"/>
      <c r="CR321" s="293"/>
      <c r="CS321" s="293"/>
      <c r="CT321" s="293"/>
      <c r="CU321" s="293"/>
      <c r="CV321" s="293"/>
      <c r="CW321" s="293"/>
      <c r="CX321" s="293"/>
      <c r="CY321" s="293"/>
      <c r="CZ321" s="293"/>
      <c r="DA321" s="293"/>
      <c r="DB321" s="293"/>
      <c r="DC321" s="293"/>
      <c r="DD321" s="293"/>
      <c r="DE321" s="293"/>
      <c r="DF321" s="293"/>
      <c r="DG321" s="293"/>
      <c r="DH321" s="293"/>
      <c r="DI321" s="293"/>
      <c r="DJ321" s="293"/>
      <c r="DK321" s="293"/>
      <c r="DL321" s="293"/>
      <c r="DM321" s="293"/>
      <c r="DN321" s="293"/>
      <c r="DO321" s="293"/>
      <c r="DP321" s="293"/>
      <c r="DQ321" s="293"/>
      <c r="DR321" s="293"/>
      <c r="DS321" s="293"/>
      <c r="DT321" s="293"/>
      <c r="DU321" s="293"/>
      <c r="DV321" s="293"/>
      <c r="DW321" s="293"/>
      <c r="DX321" s="293"/>
      <c r="DY321" s="293"/>
      <c r="DZ321" s="293"/>
      <c r="EA321" s="293"/>
      <c r="EB321" s="293"/>
      <c r="EC321" s="293"/>
      <c r="ED321" s="293"/>
      <c r="EE321" s="293"/>
      <c r="EF321" s="293"/>
      <c r="EG321" s="293"/>
      <c r="EH321" s="293"/>
      <c r="EI321" s="293"/>
      <c r="EJ321" s="293"/>
      <c r="EK321" s="293"/>
      <c r="EL321" s="293"/>
      <c r="EM321" s="293"/>
      <c r="EN321" s="293"/>
      <c r="EO321" s="293"/>
      <c r="EP321" s="293"/>
      <c r="EQ321" s="293"/>
      <c r="ER321" s="293"/>
      <c r="ES321" s="293"/>
      <c r="ET321" s="293"/>
      <c r="EU321" s="293"/>
      <c r="EV321" s="293"/>
      <c r="EW321" s="293"/>
      <c r="EX321" s="293"/>
    </row>
    <row r="322" spans="2:154" x14ac:dyDescent="0.2">
      <c r="B322" s="293"/>
      <c r="C322" s="293"/>
      <c r="D322" s="293"/>
      <c r="E322" s="293"/>
      <c r="F322" s="293"/>
      <c r="G322" s="293"/>
      <c r="H322" s="293"/>
      <c r="I322" s="293"/>
      <c r="J322" s="293"/>
      <c r="K322" s="293"/>
      <c r="L322" s="293"/>
      <c r="M322" s="293"/>
      <c r="N322" s="293"/>
      <c r="O322" s="293"/>
      <c r="P322" s="293"/>
      <c r="Q322" s="293"/>
      <c r="R322" s="293"/>
      <c r="S322" s="293"/>
      <c r="T322" s="293"/>
      <c r="U322" s="293"/>
      <c r="V322" s="293"/>
      <c r="W322" s="293"/>
      <c r="X322" s="293"/>
      <c r="Y322" s="293"/>
      <c r="Z322" s="293"/>
      <c r="AA322" s="293"/>
      <c r="AB322" s="293"/>
      <c r="AC322" s="293"/>
      <c r="AD322" s="293"/>
      <c r="AE322" s="293"/>
      <c r="AF322" s="293"/>
      <c r="AG322" s="293"/>
      <c r="AH322" s="293"/>
      <c r="AI322" s="293"/>
      <c r="AJ322" s="293"/>
      <c r="AK322" s="293"/>
      <c r="AL322" s="293"/>
      <c r="AM322" s="293"/>
      <c r="AN322" s="293"/>
      <c r="AO322" s="293"/>
      <c r="AP322" s="293"/>
      <c r="AQ322" s="293"/>
      <c r="AR322" s="293"/>
      <c r="AS322" s="293"/>
      <c r="AT322" s="293"/>
      <c r="AU322" s="293"/>
      <c r="AV322" s="293"/>
      <c r="AW322" s="293"/>
      <c r="AX322" s="293"/>
      <c r="AY322" s="293"/>
      <c r="AZ322" s="293"/>
      <c r="BA322" s="293"/>
      <c r="BB322" s="293"/>
      <c r="BC322" s="293"/>
      <c r="BD322" s="293"/>
      <c r="BE322" s="293"/>
      <c r="BF322" s="293"/>
      <c r="BG322" s="293"/>
      <c r="BH322" s="293"/>
      <c r="BI322" s="293"/>
      <c r="BJ322" s="293"/>
      <c r="BK322" s="293"/>
      <c r="BL322" s="293"/>
      <c r="BM322" s="293"/>
      <c r="BN322" s="293"/>
      <c r="BO322" s="293"/>
      <c r="BP322" s="293"/>
      <c r="BQ322" s="293"/>
      <c r="BR322" s="293"/>
      <c r="BS322" s="293"/>
      <c r="BT322" s="293"/>
      <c r="BU322" s="293"/>
      <c r="BV322" s="293"/>
      <c r="BW322" s="293"/>
      <c r="BX322" s="293"/>
      <c r="BY322" s="293"/>
      <c r="BZ322" s="293"/>
      <c r="CA322" s="293"/>
      <c r="CB322" s="293"/>
      <c r="CC322" s="293"/>
      <c r="CD322" s="293"/>
      <c r="CE322" s="293"/>
      <c r="CF322" s="293"/>
      <c r="CG322" s="293"/>
      <c r="CH322" s="293"/>
      <c r="CI322" s="293"/>
      <c r="CJ322" s="293"/>
      <c r="CK322" s="293"/>
      <c r="CL322" s="293"/>
      <c r="CM322" s="293"/>
      <c r="CN322" s="293"/>
      <c r="CO322" s="293"/>
      <c r="CP322" s="293"/>
      <c r="CQ322" s="293"/>
      <c r="CR322" s="293"/>
      <c r="CS322" s="293"/>
      <c r="CT322" s="293"/>
      <c r="CU322" s="293"/>
      <c r="CV322" s="293"/>
      <c r="CW322" s="293"/>
      <c r="CX322" s="293"/>
      <c r="CY322" s="293"/>
      <c r="CZ322" s="293"/>
      <c r="DA322" s="293"/>
      <c r="DB322" s="293"/>
      <c r="DC322" s="293"/>
      <c r="DD322" s="293"/>
      <c r="DE322" s="293"/>
      <c r="DF322" s="293"/>
      <c r="DG322" s="293"/>
      <c r="DH322" s="293"/>
      <c r="DI322" s="293"/>
      <c r="DJ322" s="293"/>
      <c r="DK322" s="293"/>
      <c r="DL322" s="293"/>
      <c r="DM322" s="293"/>
      <c r="DN322" s="293"/>
      <c r="DO322" s="293"/>
      <c r="DP322" s="293"/>
      <c r="DQ322" s="293"/>
      <c r="DR322" s="293"/>
      <c r="DS322" s="293"/>
      <c r="DT322" s="293"/>
      <c r="DU322" s="293"/>
      <c r="DV322" s="293"/>
      <c r="DW322" s="293"/>
      <c r="DX322" s="293"/>
      <c r="DY322" s="293"/>
      <c r="DZ322" s="293"/>
      <c r="EA322" s="293"/>
      <c r="EB322" s="293"/>
      <c r="EC322" s="293"/>
      <c r="ED322" s="293"/>
      <c r="EE322" s="293"/>
      <c r="EF322" s="293"/>
      <c r="EG322" s="293"/>
      <c r="EH322" s="293"/>
      <c r="EI322" s="293"/>
      <c r="EJ322" s="293"/>
      <c r="EK322" s="293"/>
      <c r="EL322" s="293"/>
      <c r="EM322" s="293"/>
      <c r="EN322" s="293"/>
      <c r="EO322" s="293"/>
      <c r="EP322" s="293"/>
      <c r="EQ322" s="293"/>
      <c r="ER322" s="293"/>
      <c r="ES322" s="293"/>
      <c r="ET322" s="293"/>
      <c r="EU322" s="293"/>
      <c r="EV322" s="293"/>
      <c r="EW322" s="293"/>
      <c r="EX322" s="293"/>
    </row>
    <row r="323" spans="2:154" x14ac:dyDescent="0.2">
      <c r="B323" s="293"/>
      <c r="C323" s="293"/>
      <c r="D323" s="293"/>
      <c r="E323" s="293"/>
      <c r="F323" s="293"/>
      <c r="G323" s="293"/>
      <c r="H323" s="293"/>
      <c r="I323" s="293"/>
      <c r="J323" s="293"/>
      <c r="K323" s="293"/>
      <c r="L323" s="293"/>
      <c r="M323" s="293"/>
      <c r="N323" s="293"/>
      <c r="O323" s="293"/>
      <c r="P323" s="293"/>
      <c r="Q323" s="293"/>
      <c r="R323" s="293"/>
      <c r="S323" s="293"/>
      <c r="T323" s="293"/>
      <c r="U323" s="293"/>
      <c r="V323" s="293"/>
      <c r="W323" s="293"/>
      <c r="X323" s="293"/>
      <c r="Y323" s="293"/>
      <c r="Z323" s="293"/>
      <c r="AA323" s="293"/>
      <c r="AB323" s="293"/>
      <c r="AC323" s="293"/>
      <c r="AD323" s="293"/>
      <c r="AE323" s="293"/>
      <c r="AF323" s="293"/>
      <c r="AG323" s="293"/>
      <c r="AH323" s="293"/>
      <c r="AI323" s="293"/>
      <c r="AJ323" s="293"/>
      <c r="AK323" s="293"/>
      <c r="AL323" s="293"/>
      <c r="AM323" s="293"/>
      <c r="AN323" s="293"/>
      <c r="AO323" s="293"/>
      <c r="AP323" s="293"/>
      <c r="AQ323" s="293"/>
      <c r="AR323" s="293"/>
      <c r="AS323" s="293"/>
      <c r="AT323" s="293"/>
      <c r="AU323" s="293"/>
      <c r="AV323" s="293"/>
      <c r="AW323" s="293"/>
      <c r="AX323" s="293"/>
      <c r="AY323" s="293"/>
      <c r="AZ323" s="293"/>
      <c r="BA323" s="293"/>
      <c r="BB323" s="293"/>
      <c r="BC323" s="293"/>
      <c r="BD323" s="293"/>
      <c r="BE323" s="293"/>
      <c r="BF323" s="293"/>
      <c r="BG323" s="293"/>
      <c r="BH323" s="293"/>
      <c r="BI323" s="293"/>
      <c r="BJ323" s="293"/>
      <c r="BK323" s="293"/>
      <c r="BL323" s="293"/>
      <c r="BM323" s="293"/>
      <c r="BN323" s="293"/>
      <c r="BO323" s="293"/>
      <c r="BP323" s="293"/>
      <c r="BQ323" s="293"/>
      <c r="BR323" s="293"/>
      <c r="BS323" s="293"/>
      <c r="BT323" s="293"/>
      <c r="BU323" s="293"/>
      <c r="BV323" s="293"/>
      <c r="BW323" s="293"/>
      <c r="BX323" s="293"/>
      <c r="BY323" s="293"/>
      <c r="BZ323" s="293"/>
      <c r="CA323" s="293"/>
      <c r="CB323" s="293"/>
      <c r="CC323" s="293"/>
      <c r="CD323" s="293"/>
      <c r="CE323" s="293"/>
      <c r="CF323" s="293"/>
      <c r="CG323" s="293"/>
      <c r="CH323" s="293"/>
      <c r="CI323" s="293"/>
      <c r="CJ323" s="293"/>
      <c r="CK323" s="293"/>
      <c r="CL323" s="293"/>
      <c r="CM323" s="293"/>
      <c r="CN323" s="293"/>
      <c r="CO323" s="293"/>
      <c r="CP323" s="293"/>
      <c r="CQ323" s="293"/>
      <c r="CR323" s="293"/>
      <c r="CS323" s="293"/>
      <c r="CT323" s="293"/>
      <c r="CU323" s="293"/>
      <c r="CV323" s="293"/>
      <c r="CW323" s="293"/>
      <c r="CX323" s="293"/>
      <c r="CY323" s="293"/>
      <c r="CZ323" s="293"/>
      <c r="DA323" s="293"/>
      <c r="DB323" s="293"/>
      <c r="DC323" s="293"/>
      <c r="DD323" s="293"/>
      <c r="DE323" s="293"/>
      <c r="DF323" s="293"/>
      <c r="DG323" s="293"/>
      <c r="DH323" s="293"/>
      <c r="DI323" s="293"/>
      <c r="DJ323" s="293"/>
      <c r="DK323" s="293"/>
      <c r="DL323" s="293"/>
      <c r="DM323" s="293"/>
      <c r="DN323" s="293"/>
      <c r="DO323" s="293"/>
      <c r="DP323" s="293"/>
      <c r="DQ323" s="293"/>
      <c r="DR323" s="293"/>
      <c r="DS323" s="293"/>
      <c r="DT323" s="293"/>
      <c r="DU323" s="293"/>
      <c r="DV323" s="293"/>
      <c r="DW323" s="293"/>
      <c r="DX323" s="293"/>
      <c r="DY323" s="293"/>
      <c r="DZ323" s="293"/>
      <c r="EA323" s="293"/>
      <c r="EB323" s="293"/>
      <c r="EC323" s="293"/>
      <c r="ED323" s="293"/>
      <c r="EE323" s="293"/>
      <c r="EF323" s="293"/>
      <c r="EG323" s="293"/>
      <c r="EH323" s="293"/>
      <c r="EI323" s="293"/>
      <c r="EJ323" s="293"/>
      <c r="EK323" s="293"/>
      <c r="EL323" s="293"/>
      <c r="EM323" s="293"/>
      <c r="EN323" s="293"/>
      <c r="EO323" s="293"/>
      <c r="EP323" s="293"/>
      <c r="EQ323" s="293"/>
      <c r="ER323" s="293"/>
      <c r="ES323" s="293"/>
      <c r="ET323" s="293"/>
      <c r="EU323" s="293"/>
      <c r="EV323" s="293"/>
      <c r="EW323" s="293"/>
      <c r="EX323" s="293"/>
    </row>
    <row r="324" spans="2:154" x14ac:dyDescent="0.2">
      <c r="B324" s="293"/>
      <c r="C324" s="293"/>
      <c r="D324" s="293"/>
      <c r="E324" s="293"/>
      <c r="F324" s="293"/>
      <c r="G324" s="293"/>
      <c r="H324" s="293"/>
      <c r="I324" s="293"/>
      <c r="J324" s="293"/>
      <c r="K324" s="293"/>
      <c r="L324" s="293"/>
      <c r="M324" s="293"/>
      <c r="N324" s="293"/>
      <c r="O324" s="293"/>
      <c r="P324" s="293"/>
      <c r="Q324" s="293"/>
      <c r="R324" s="293"/>
      <c r="S324" s="293"/>
      <c r="T324" s="293"/>
      <c r="U324" s="293"/>
      <c r="V324" s="293"/>
      <c r="W324" s="293"/>
      <c r="X324" s="293"/>
      <c r="Y324" s="293"/>
      <c r="Z324" s="293"/>
      <c r="AA324" s="293"/>
      <c r="AB324" s="293"/>
      <c r="AC324" s="293"/>
      <c r="AD324" s="293"/>
      <c r="AE324" s="293"/>
      <c r="AF324" s="293"/>
      <c r="AG324" s="293"/>
      <c r="AH324" s="293"/>
      <c r="AI324" s="293"/>
      <c r="AJ324" s="293"/>
      <c r="AK324" s="293"/>
      <c r="AL324" s="293"/>
      <c r="AM324" s="293"/>
      <c r="AN324" s="293"/>
      <c r="AO324" s="293"/>
      <c r="AP324" s="293"/>
      <c r="AQ324" s="293"/>
      <c r="AR324" s="293"/>
      <c r="AS324" s="293"/>
      <c r="AT324" s="293"/>
      <c r="AU324" s="293"/>
      <c r="AV324" s="293"/>
      <c r="AW324" s="293"/>
      <c r="AX324" s="293"/>
      <c r="AY324" s="293"/>
      <c r="AZ324" s="293"/>
      <c r="BA324" s="293"/>
      <c r="BB324" s="293"/>
      <c r="BC324" s="293"/>
      <c r="BD324" s="293"/>
      <c r="BE324" s="293"/>
      <c r="BF324" s="293"/>
      <c r="BG324" s="293"/>
      <c r="BH324" s="293"/>
      <c r="BI324" s="293"/>
      <c r="BJ324" s="293"/>
      <c r="BK324" s="293"/>
      <c r="BL324" s="293"/>
      <c r="BM324" s="293"/>
      <c r="BN324" s="293"/>
      <c r="BO324" s="293"/>
      <c r="BP324" s="293"/>
      <c r="BQ324" s="293"/>
      <c r="BR324" s="293"/>
      <c r="BS324" s="293"/>
      <c r="BT324" s="293"/>
      <c r="BU324" s="293"/>
      <c r="BV324" s="293"/>
      <c r="BW324" s="293"/>
      <c r="BX324" s="293"/>
      <c r="BY324" s="293"/>
      <c r="BZ324" s="293"/>
      <c r="CA324" s="293"/>
      <c r="CB324" s="293"/>
      <c r="CC324" s="293"/>
      <c r="CD324" s="293"/>
      <c r="CE324" s="293"/>
      <c r="CF324" s="293"/>
      <c r="CG324" s="293"/>
      <c r="CH324" s="293"/>
      <c r="CI324" s="293"/>
      <c r="CJ324" s="293"/>
      <c r="CK324" s="293"/>
      <c r="CL324" s="293"/>
      <c r="CM324" s="293"/>
      <c r="CN324" s="293"/>
      <c r="CO324" s="293"/>
      <c r="CP324" s="293"/>
      <c r="CQ324" s="293"/>
      <c r="CR324" s="293"/>
      <c r="CS324" s="293"/>
      <c r="CT324" s="293"/>
      <c r="CU324" s="293"/>
      <c r="CV324" s="293"/>
      <c r="CW324" s="293"/>
      <c r="CX324" s="293"/>
      <c r="CY324" s="293"/>
      <c r="CZ324" s="293"/>
      <c r="DA324" s="293"/>
      <c r="DB324" s="293"/>
      <c r="DC324" s="293"/>
      <c r="DD324" s="293"/>
      <c r="DE324" s="293"/>
      <c r="DF324" s="293"/>
      <c r="DG324" s="293"/>
      <c r="DH324" s="293"/>
      <c r="DI324" s="293"/>
      <c r="DJ324" s="293"/>
      <c r="DK324" s="293"/>
      <c r="DL324" s="293"/>
      <c r="DM324" s="293"/>
      <c r="DN324" s="293"/>
      <c r="DO324" s="293"/>
      <c r="DP324" s="293"/>
      <c r="DQ324" s="293"/>
      <c r="DR324" s="293"/>
      <c r="DS324" s="293"/>
      <c r="DT324" s="293"/>
      <c r="DU324" s="293"/>
      <c r="DV324" s="293"/>
      <c r="DW324" s="293"/>
      <c r="DX324" s="293"/>
      <c r="DY324" s="293"/>
      <c r="DZ324" s="293"/>
      <c r="EA324" s="293"/>
      <c r="EB324" s="293"/>
      <c r="EC324" s="293"/>
      <c r="ED324" s="293"/>
      <c r="EE324" s="293"/>
      <c r="EF324" s="293"/>
      <c r="EG324" s="293"/>
      <c r="EH324" s="293"/>
      <c r="EI324" s="293"/>
      <c r="EJ324" s="293"/>
      <c r="EK324" s="293"/>
      <c r="EL324" s="293"/>
      <c r="EM324" s="293"/>
      <c r="EN324" s="293"/>
      <c r="EO324" s="293"/>
      <c r="EP324" s="293"/>
      <c r="EQ324" s="293"/>
      <c r="ER324" s="293"/>
      <c r="ES324" s="293"/>
      <c r="ET324" s="293"/>
      <c r="EU324" s="293"/>
      <c r="EV324" s="293"/>
      <c r="EW324" s="293"/>
      <c r="EX324" s="293"/>
    </row>
    <row r="325" spans="2:154" x14ac:dyDescent="0.2">
      <c r="B325" s="293"/>
      <c r="C325" s="293"/>
      <c r="D325" s="293"/>
      <c r="E325" s="293"/>
      <c r="F325" s="293"/>
      <c r="G325" s="293"/>
      <c r="H325" s="293"/>
      <c r="I325" s="293"/>
      <c r="J325" s="293"/>
      <c r="K325" s="293"/>
      <c r="L325" s="293"/>
      <c r="M325" s="293"/>
      <c r="N325" s="293"/>
      <c r="O325" s="293"/>
      <c r="P325" s="293"/>
      <c r="Q325" s="293"/>
      <c r="R325" s="293"/>
      <c r="S325" s="293"/>
      <c r="T325" s="293"/>
      <c r="U325" s="293"/>
      <c r="V325" s="293"/>
      <c r="W325" s="293"/>
      <c r="X325" s="293"/>
      <c r="Y325" s="293"/>
      <c r="Z325" s="293"/>
      <c r="AA325" s="293"/>
      <c r="AB325" s="293"/>
      <c r="AC325" s="293"/>
      <c r="AD325" s="293"/>
      <c r="AE325" s="293"/>
      <c r="AF325" s="293"/>
      <c r="AG325" s="293"/>
      <c r="AH325" s="293"/>
      <c r="AI325" s="293"/>
      <c r="AJ325" s="293"/>
      <c r="AK325" s="293"/>
      <c r="AL325" s="293"/>
      <c r="AM325" s="293"/>
      <c r="AN325" s="293"/>
      <c r="AO325" s="293"/>
      <c r="AP325" s="293"/>
      <c r="AQ325" s="293"/>
      <c r="AR325" s="293"/>
      <c r="AS325" s="293"/>
      <c r="AT325" s="293"/>
      <c r="AU325" s="293"/>
      <c r="AV325" s="293"/>
      <c r="AW325" s="293"/>
      <c r="AX325" s="293"/>
      <c r="AY325" s="293"/>
      <c r="AZ325" s="293"/>
      <c r="BA325" s="293"/>
      <c r="BB325" s="293"/>
      <c r="BC325" s="293"/>
      <c r="BD325" s="293"/>
      <c r="BE325" s="293"/>
      <c r="BF325" s="293"/>
      <c r="BG325" s="293"/>
      <c r="BH325" s="293"/>
      <c r="BI325" s="293"/>
      <c r="BJ325" s="293"/>
      <c r="BK325" s="293"/>
      <c r="BL325" s="293"/>
      <c r="BM325" s="293"/>
      <c r="BN325" s="293"/>
      <c r="BO325" s="293"/>
      <c r="BP325" s="293"/>
      <c r="BQ325" s="293"/>
      <c r="BR325" s="293"/>
      <c r="BS325" s="293"/>
      <c r="BT325" s="293"/>
      <c r="BU325" s="293"/>
      <c r="BV325" s="293"/>
      <c r="BW325" s="293"/>
      <c r="BX325" s="293"/>
      <c r="BY325" s="293"/>
      <c r="BZ325" s="293"/>
      <c r="CA325" s="293"/>
      <c r="CB325" s="293"/>
      <c r="CC325" s="293"/>
      <c r="CD325" s="293"/>
      <c r="CE325" s="293"/>
      <c r="CF325" s="293"/>
      <c r="CG325" s="293"/>
      <c r="CH325" s="293"/>
      <c r="CI325" s="293"/>
      <c r="CJ325" s="293"/>
      <c r="CK325" s="293"/>
      <c r="CL325" s="293"/>
      <c r="CM325" s="293"/>
      <c r="CN325" s="293"/>
      <c r="CO325" s="293"/>
      <c r="CP325" s="293"/>
      <c r="CQ325" s="293"/>
      <c r="CR325" s="293"/>
      <c r="CS325" s="293"/>
      <c r="CT325" s="293"/>
      <c r="CU325" s="293"/>
      <c r="CV325" s="293"/>
      <c r="CW325" s="293"/>
      <c r="CX325" s="293"/>
      <c r="CY325" s="293"/>
      <c r="CZ325" s="293"/>
      <c r="DA325" s="293"/>
      <c r="DB325" s="293"/>
      <c r="DC325" s="293"/>
      <c r="DD325" s="293"/>
      <c r="DE325" s="293"/>
      <c r="DF325" s="293"/>
      <c r="DG325" s="293"/>
      <c r="DH325" s="293"/>
      <c r="DI325" s="293"/>
      <c r="DJ325" s="293"/>
      <c r="DK325" s="293"/>
      <c r="DL325" s="293"/>
      <c r="DM325" s="293"/>
      <c r="DN325" s="293"/>
      <c r="DO325" s="293"/>
      <c r="DP325" s="293"/>
      <c r="DQ325" s="293"/>
      <c r="DR325" s="293"/>
      <c r="DS325" s="293"/>
      <c r="DT325" s="293"/>
      <c r="DU325" s="293"/>
      <c r="DV325" s="293"/>
      <c r="DW325" s="293"/>
      <c r="DX325" s="293"/>
      <c r="DY325" s="293"/>
      <c r="DZ325" s="293"/>
      <c r="EA325" s="293"/>
      <c r="EB325" s="293"/>
      <c r="EC325" s="293"/>
      <c r="ED325" s="293"/>
      <c r="EE325" s="293"/>
      <c r="EF325" s="293"/>
      <c r="EG325" s="293"/>
      <c r="EH325" s="293"/>
      <c r="EI325" s="293"/>
      <c r="EJ325" s="293"/>
      <c r="EK325" s="293"/>
      <c r="EL325" s="293"/>
      <c r="EM325" s="293"/>
      <c r="EN325" s="293"/>
      <c r="EO325" s="293"/>
      <c r="EP325" s="293"/>
      <c r="EQ325" s="293"/>
      <c r="ER325" s="293"/>
      <c r="ES325" s="293"/>
      <c r="ET325" s="293"/>
      <c r="EU325" s="293"/>
      <c r="EV325" s="293"/>
      <c r="EW325" s="293"/>
      <c r="EX325" s="293"/>
    </row>
    <row r="326" spans="2:154" x14ac:dyDescent="0.2">
      <c r="B326" s="293"/>
      <c r="C326" s="293"/>
      <c r="D326" s="293"/>
      <c r="E326" s="293"/>
      <c r="F326" s="293"/>
      <c r="G326" s="293"/>
      <c r="H326" s="293"/>
      <c r="I326" s="293"/>
      <c r="J326" s="293"/>
      <c r="K326" s="293"/>
      <c r="L326" s="293"/>
      <c r="M326" s="293"/>
      <c r="N326" s="293"/>
      <c r="O326" s="293"/>
      <c r="P326" s="293"/>
      <c r="Q326" s="293"/>
      <c r="R326" s="293"/>
      <c r="S326" s="293"/>
      <c r="T326" s="293"/>
      <c r="U326" s="293"/>
      <c r="V326" s="293"/>
      <c r="W326" s="293"/>
      <c r="X326" s="293"/>
      <c r="Y326" s="293"/>
      <c r="Z326" s="293"/>
      <c r="AA326" s="293"/>
      <c r="AB326" s="293"/>
      <c r="AC326" s="293"/>
      <c r="AD326" s="293"/>
      <c r="AE326" s="293"/>
      <c r="AF326" s="293"/>
      <c r="AG326" s="293"/>
      <c r="AH326" s="293"/>
      <c r="AI326" s="293"/>
      <c r="AJ326" s="293"/>
      <c r="AK326" s="293"/>
      <c r="AL326" s="293"/>
      <c r="AM326" s="293"/>
      <c r="AN326" s="293"/>
      <c r="AO326" s="293"/>
      <c r="AP326" s="293"/>
      <c r="AQ326" s="293"/>
      <c r="AR326" s="293"/>
      <c r="AS326" s="293"/>
      <c r="AT326" s="293"/>
      <c r="AU326" s="293"/>
      <c r="AV326" s="293"/>
      <c r="AW326" s="293"/>
      <c r="AX326" s="293"/>
      <c r="AY326" s="293"/>
      <c r="AZ326" s="293"/>
      <c r="BA326" s="293"/>
      <c r="BB326" s="293"/>
      <c r="BC326" s="293"/>
      <c r="BD326" s="293"/>
      <c r="BE326" s="293"/>
      <c r="BF326" s="293"/>
      <c r="BG326" s="293"/>
      <c r="BH326" s="293"/>
      <c r="BI326" s="293"/>
      <c r="BJ326" s="293"/>
      <c r="BK326" s="293"/>
      <c r="BL326" s="293"/>
      <c r="BM326" s="293"/>
      <c r="BN326" s="293"/>
      <c r="BO326" s="293"/>
      <c r="BP326" s="293"/>
      <c r="BQ326" s="293"/>
      <c r="BR326" s="293"/>
      <c r="BS326" s="293"/>
      <c r="BT326" s="293"/>
      <c r="BU326" s="293"/>
      <c r="BV326" s="293"/>
      <c r="BW326" s="293"/>
      <c r="BX326" s="293"/>
      <c r="BY326" s="293"/>
      <c r="BZ326" s="293"/>
      <c r="CA326" s="293"/>
      <c r="CB326" s="293"/>
      <c r="CC326" s="293"/>
      <c r="CD326" s="293"/>
      <c r="CE326" s="293"/>
      <c r="CF326" s="293"/>
      <c r="CG326" s="293"/>
      <c r="CH326" s="293"/>
      <c r="CI326" s="293"/>
      <c r="CJ326" s="293"/>
      <c r="CK326" s="293"/>
      <c r="CL326" s="293"/>
      <c r="CM326" s="293"/>
      <c r="CN326" s="293"/>
      <c r="CO326" s="293"/>
      <c r="CP326" s="293"/>
      <c r="CQ326" s="293"/>
      <c r="CR326" s="293"/>
      <c r="CS326" s="293"/>
      <c r="CT326" s="293"/>
      <c r="CU326" s="293"/>
      <c r="CV326" s="293"/>
      <c r="CW326" s="293"/>
      <c r="CX326" s="293"/>
      <c r="CY326" s="293"/>
      <c r="CZ326" s="293"/>
      <c r="DA326" s="293"/>
      <c r="DB326" s="293"/>
      <c r="DC326" s="293"/>
      <c r="DD326" s="293"/>
      <c r="DE326" s="293"/>
      <c r="DF326" s="293"/>
      <c r="DG326" s="293"/>
      <c r="DH326" s="293"/>
      <c r="DI326" s="293"/>
      <c r="DJ326" s="293"/>
      <c r="DK326" s="293"/>
      <c r="DL326" s="293"/>
      <c r="DM326" s="293"/>
      <c r="DN326" s="293"/>
      <c r="DO326" s="293"/>
      <c r="DP326" s="293"/>
      <c r="DQ326" s="293"/>
      <c r="DR326" s="293"/>
      <c r="DS326" s="293"/>
      <c r="DT326" s="293"/>
      <c r="DU326" s="293"/>
      <c r="DV326" s="293"/>
      <c r="DW326" s="293"/>
      <c r="DX326" s="293"/>
      <c r="DY326" s="293"/>
      <c r="DZ326" s="293"/>
      <c r="EA326" s="293"/>
      <c r="EB326" s="293"/>
      <c r="EC326" s="293"/>
      <c r="ED326" s="293"/>
      <c r="EE326" s="293"/>
      <c r="EF326" s="293"/>
      <c r="EG326" s="293"/>
      <c r="EH326" s="293"/>
      <c r="EI326" s="293"/>
      <c r="EJ326" s="293"/>
      <c r="EK326" s="293"/>
      <c r="EL326" s="293"/>
      <c r="EM326" s="293"/>
      <c r="EN326" s="293"/>
      <c r="EO326" s="293"/>
      <c r="EP326" s="293"/>
      <c r="EQ326" s="293"/>
      <c r="ER326" s="293"/>
      <c r="ES326" s="293"/>
      <c r="ET326" s="293"/>
      <c r="EU326" s="293"/>
      <c r="EV326" s="293"/>
      <c r="EW326" s="293"/>
      <c r="EX326" s="293"/>
    </row>
    <row r="327" spans="2:154" x14ac:dyDescent="0.2">
      <c r="B327" s="293"/>
      <c r="C327" s="293"/>
      <c r="D327" s="293"/>
      <c r="E327" s="293"/>
      <c r="F327" s="293"/>
      <c r="G327" s="293"/>
      <c r="H327" s="293"/>
      <c r="I327" s="293"/>
      <c r="J327" s="293"/>
      <c r="K327" s="293"/>
      <c r="L327" s="293"/>
      <c r="M327" s="293"/>
      <c r="N327" s="293"/>
      <c r="O327" s="293"/>
      <c r="P327" s="293"/>
      <c r="Q327" s="293"/>
      <c r="R327" s="293"/>
      <c r="S327" s="293"/>
      <c r="T327" s="293"/>
      <c r="U327" s="293"/>
      <c r="V327" s="293"/>
      <c r="W327" s="293"/>
      <c r="X327" s="293"/>
      <c r="Y327" s="293"/>
      <c r="Z327" s="293"/>
      <c r="AA327" s="293"/>
      <c r="AB327" s="293"/>
      <c r="AC327" s="293"/>
      <c r="AD327" s="293"/>
      <c r="AE327" s="293"/>
      <c r="AF327" s="293"/>
      <c r="AG327" s="293"/>
      <c r="AH327" s="293"/>
      <c r="AI327" s="293"/>
      <c r="AJ327" s="293"/>
      <c r="AK327" s="293"/>
      <c r="AL327" s="293"/>
      <c r="AM327" s="293"/>
      <c r="AN327" s="293"/>
      <c r="AO327" s="293"/>
      <c r="AP327" s="293"/>
      <c r="AQ327" s="293"/>
      <c r="AR327" s="293"/>
      <c r="AS327" s="293"/>
      <c r="AT327" s="293"/>
      <c r="AU327" s="293"/>
      <c r="AV327" s="293"/>
      <c r="AW327" s="293"/>
      <c r="AX327" s="293"/>
      <c r="AY327" s="293"/>
      <c r="AZ327" s="293"/>
      <c r="BA327" s="293"/>
      <c r="BB327" s="293"/>
      <c r="BC327" s="293"/>
      <c r="BD327" s="293"/>
      <c r="BE327" s="293"/>
      <c r="BF327" s="293"/>
      <c r="BG327" s="293"/>
      <c r="BH327" s="293"/>
      <c r="BI327" s="293"/>
      <c r="BJ327" s="293"/>
      <c r="BK327" s="293"/>
      <c r="BL327" s="293"/>
      <c r="BM327" s="293"/>
      <c r="BN327" s="293"/>
      <c r="BO327" s="293"/>
      <c r="BP327" s="293"/>
      <c r="BQ327" s="293"/>
      <c r="BR327" s="293"/>
      <c r="BS327" s="293"/>
      <c r="BT327" s="293"/>
      <c r="BU327" s="293"/>
      <c r="BV327" s="293"/>
      <c r="BW327" s="293"/>
      <c r="BX327" s="293"/>
      <c r="BY327" s="293"/>
      <c r="BZ327" s="293"/>
      <c r="CA327" s="293"/>
      <c r="CB327" s="293"/>
      <c r="CC327" s="293"/>
      <c r="CD327" s="293"/>
      <c r="CE327" s="293"/>
      <c r="CF327" s="293"/>
      <c r="CG327" s="293"/>
      <c r="CH327" s="293"/>
      <c r="CI327" s="293"/>
      <c r="CJ327" s="293"/>
      <c r="CK327" s="293"/>
      <c r="CL327" s="293"/>
      <c r="CM327" s="293"/>
      <c r="CN327" s="293"/>
      <c r="CO327" s="293"/>
      <c r="CP327" s="293"/>
      <c r="CQ327" s="293"/>
      <c r="CR327" s="293"/>
      <c r="CS327" s="293"/>
      <c r="CT327" s="293"/>
      <c r="CU327" s="293"/>
      <c r="CV327" s="293"/>
      <c r="CW327" s="293"/>
      <c r="CX327" s="293"/>
      <c r="CY327" s="293"/>
      <c r="CZ327" s="293"/>
      <c r="DA327" s="293"/>
      <c r="DB327" s="293"/>
      <c r="DC327" s="293"/>
      <c r="DD327" s="293"/>
      <c r="DE327" s="293"/>
      <c r="DF327" s="293"/>
      <c r="DG327" s="293"/>
      <c r="DH327" s="293"/>
      <c r="DI327" s="293"/>
      <c r="DJ327" s="293"/>
      <c r="DK327" s="293"/>
      <c r="DL327" s="293"/>
      <c r="DM327" s="293"/>
      <c r="DN327" s="293"/>
      <c r="DO327" s="293"/>
      <c r="DP327" s="293"/>
      <c r="DQ327" s="293"/>
      <c r="DR327" s="293"/>
      <c r="DS327" s="293"/>
      <c r="DT327" s="293"/>
      <c r="DU327" s="293"/>
      <c r="DV327" s="293"/>
      <c r="DW327" s="293"/>
      <c r="DX327" s="293"/>
      <c r="DY327" s="293"/>
      <c r="DZ327" s="293"/>
      <c r="EA327" s="293"/>
      <c r="EB327" s="293"/>
      <c r="EC327" s="293"/>
      <c r="ED327" s="293"/>
      <c r="EE327" s="293"/>
      <c r="EF327" s="293"/>
      <c r="EG327" s="293"/>
      <c r="EH327" s="293"/>
      <c r="EI327" s="293"/>
      <c r="EJ327" s="293"/>
      <c r="EK327" s="293"/>
      <c r="EL327" s="293"/>
      <c r="EM327" s="293"/>
      <c r="EN327" s="293"/>
      <c r="EO327" s="293"/>
      <c r="EP327" s="293"/>
      <c r="EQ327" s="293"/>
      <c r="ER327" s="293"/>
      <c r="ES327" s="293"/>
      <c r="ET327" s="293"/>
      <c r="EU327" s="293"/>
      <c r="EV327" s="293"/>
      <c r="EW327" s="293"/>
      <c r="EX327" s="293"/>
    </row>
    <row r="328" spans="2:154" x14ac:dyDescent="0.2">
      <c r="B328" s="293"/>
      <c r="C328" s="293"/>
      <c r="D328" s="293"/>
      <c r="E328" s="293"/>
      <c r="F328" s="293"/>
      <c r="G328" s="293"/>
      <c r="H328" s="293"/>
      <c r="I328" s="293"/>
      <c r="J328" s="293"/>
      <c r="K328" s="293"/>
      <c r="L328" s="293"/>
      <c r="M328" s="293"/>
      <c r="N328" s="293"/>
      <c r="O328" s="293"/>
      <c r="P328" s="293"/>
      <c r="Q328" s="293"/>
      <c r="R328" s="293"/>
      <c r="S328" s="293"/>
      <c r="T328" s="293"/>
      <c r="U328" s="293"/>
      <c r="V328" s="293"/>
      <c r="W328" s="293"/>
      <c r="X328" s="293"/>
      <c r="Y328" s="293"/>
      <c r="Z328" s="293"/>
      <c r="AA328" s="293"/>
      <c r="AB328" s="293"/>
      <c r="AC328" s="293"/>
      <c r="AD328" s="293"/>
      <c r="AE328" s="293"/>
      <c r="AF328" s="293"/>
      <c r="AG328" s="293"/>
      <c r="AH328" s="293"/>
      <c r="AI328" s="293"/>
      <c r="AJ328" s="293"/>
      <c r="AK328" s="293"/>
      <c r="AL328" s="293"/>
      <c r="AM328" s="293"/>
      <c r="AN328" s="293"/>
      <c r="AO328" s="293"/>
      <c r="AP328" s="293"/>
      <c r="AQ328" s="293"/>
      <c r="AR328" s="293"/>
      <c r="AS328" s="293"/>
      <c r="AT328" s="293"/>
      <c r="AU328" s="293"/>
      <c r="AV328" s="293"/>
      <c r="AW328" s="293"/>
      <c r="AX328" s="293"/>
      <c r="AY328" s="293"/>
      <c r="AZ328" s="293"/>
      <c r="BA328" s="293"/>
      <c r="BB328" s="293"/>
      <c r="BC328" s="293"/>
      <c r="BD328" s="293"/>
      <c r="BE328" s="293"/>
      <c r="BF328" s="293"/>
      <c r="BG328" s="293"/>
      <c r="BH328" s="293"/>
      <c r="BI328" s="293"/>
      <c r="BJ328" s="293"/>
      <c r="BK328" s="293"/>
      <c r="BL328" s="293"/>
      <c r="BM328" s="293"/>
      <c r="BN328" s="293"/>
      <c r="BO328" s="293"/>
      <c r="BP328" s="293"/>
      <c r="BQ328" s="293"/>
      <c r="BR328" s="293"/>
      <c r="BS328" s="293"/>
      <c r="BT328" s="293"/>
      <c r="BU328" s="293"/>
      <c r="BV328" s="293"/>
      <c r="BW328" s="293"/>
      <c r="BX328" s="293"/>
      <c r="BY328" s="293"/>
      <c r="BZ328" s="293"/>
      <c r="CA328" s="293"/>
      <c r="CB328" s="293"/>
      <c r="CC328" s="293"/>
      <c r="CD328" s="293"/>
      <c r="CE328" s="293"/>
      <c r="CF328" s="293"/>
      <c r="CG328" s="293"/>
      <c r="CH328" s="293"/>
      <c r="CI328" s="293"/>
      <c r="CJ328" s="293"/>
      <c r="CK328" s="293"/>
      <c r="CL328" s="293"/>
      <c r="CM328" s="293"/>
      <c r="CN328" s="293"/>
      <c r="CO328" s="293"/>
      <c r="CP328" s="293"/>
      <c r="CQ328" s="293"/>
      <c r="CR328" s="293"/>
      <c r="CS328" s="293"/>
      <c r="CT328" s="293"/>
      <c r="CU328" s="293"/>
      <c r="CV328" s="293"/>
      <c r="CW328" s="293"/>
      <c r="CX328" s="293"/>
      <c r="CY328" s="293"/>
      <c r="CZ328" s="293"/>
      <c r="DA328" s="293"/>
      <c r="DB328" s="293"/>
      <c r="DC328" s="293"/>
      <c r="DD328" s="293"/>
      <c r="DE328" s="293"/>
      <c r="DF328" s="293"/>
      <c r="DG328" s="293"/>
      <c r="DH328" s="293"/>
      <c r="DI328" s="293"/>
      <c r="DJ328" s="293"/>
      <c r="DK328" s="293"/>
      <c r="DL328" s="293"/>
      <c r="DM328" s="293"/>
      <c r="DN328" s="293"/>
      <c r="DO328" s="293"/>
      <c r="DP328" s="293"/>
      <c r="DQ328" s="293"/>
      <c r="DR328" s="293"/>
      <c r="DS328" s="293"/>
      <c r="DT328" s="293"/>
      <c r="DU328" s="293"/>
      <c r="DV328" s="293"/>
      <c r="DW328" s="293"/>
      <c r="DX328" s="293"/>
      <c r="DY328" s="293"/>
      <c r="DZ328" s="293"/>
      <c r="EA328" s="293"/>
      <c r="EB328" s="293"/>
      <c r="EC328" s="293"/>
      <c r="ED328" s="293"/>
      <c r="EE328" s="293"/>
      <c r="EF328" s="293"/>
      <c r="EG328" s="293"/>
      <c r="EH328" s="293"/>
      <c r="EI328" s="293"/>
      <c r="EJ328" s="293"/>
      <c r="EK328" s="293"/>
      <c r="EL328" s="293"/>
      <c r="EM328" s="293"/>
      <c r="EN328" s="293"/>
      <c r="EO328" s="293"/>
      <c r="EP328" s="293"/>
      <c r="EQ328" s="293"/>
      <c r="ER328" s="293"/>
      <c r="ES328" s="293"/>
      <c r="ET328" s="293"/>
      <c r="EU328" s="293"/>
      <c r="EV328" s="293"/>
      <c r="EW328" s="293"/>
      <c r="EX328" s="293"/>
    </row>
    <row r="329" spans="2:154" x14ac:dyDescent="0.2">
      <c r="B329" s="293"/>
      <c r="C329" s="293"/>
      <c r="D329" s="293"/>
      <c r="E329" s="293"/>
      <c r="F329" s="293"/>
      <c r="G329" s="293"/>
      <c r="H329" s="293"/>
      <c r="I329" s="293"/>
      <c r="J329" s="293"/>
      <c r="K329" s="293"/>
      <c r="L329" s="293"/>
      <c r="M329" s="293"/>
      <c r="N329" s="293"/>
      <c r="O329" s="293"/>
      <c r="P329" s="293"/>
      <c r="Q329" s="293"/>
      <c r="R329" s="293"/>
      <c r="S329" s="293"/>
      <c r="T329" s="293"/>
      <c r="U329" s="293"/>
      <c r="V329" s="293"/>
      <c r="W329" s="293"/>
      <c r="X329" s="293"/>
      <c r="Y329" s="293"/>
      <c r="Z329" s="293"/>
      <c r="AA329" s="293"/>
      <c r="AB329" s="293"/>
      <c r="AC329" s="293"/>
      <c r="AD329" s="293"/>
      <c r="AE329" s="293"/>
      <c r="AF329" s="293"/>
      <c r="AG329" s="293"/>
      <c r="AH329" s="293"/>
      <c r="AI329" s="293"/>
      <c r="AJ329" s="293"/>
      <c r="AK329" s="293"/>
      <c r="AL329" s="293"/>
      <c r="AM329" s="293"/>
      <c r="AN329" s="293"/>
      <c r="AO329" s="293"/>
      <c r="AP329" s="293"/>
      <c r="AQ329" s="293"/>
      <c r="AR329" s="293"/>
      <c r="AS329" s="293"/>
      <c r="AT329" s="293"/>
      <c r="AU329" s="293"/>
      <c r="AV329" s="293"/>
      <c r="AW329" s="293"/>
      <c r="AX329" s="293"/>
      <c r="AY329" s="293"/>
      <c r="AZ329" s="293"/>
      <c r="BA329" s="293"/>
      <c r="BB329" s="293"/>
      <c r="BC329" s="293"/>
      <c r="BD329" s="293"/>
      <c r="BE329" s="293"/>
      <c r="BF329" s="293"/>
      <c r="BG329" s="293"/>
      <c r="BH329" s="293"/>
      <c r="BI329" s="293"/>
      <c r="BJ329" s="293"/>
      <c r="BK329" s="293"/>
      <c r="BL329" s="293"/>
      <c r="BM329" s="293"/>
      <c r="BN329" s="293"/>
      <c r="BO329" s="293"/>
      <c r="BP329" s="293"/>
      <c r="BQ329" s="293"/>
      <c r="BR329" s="293"/>
      <c r="BS329" s="293"/>
      <c r="BT329" s="293"/>
      <c r="BU329" s="293"/>
      <c r="BV329" s="293"/>
      <c r="BW329" s="293"/>
      <c r="BX329" s="293"/>
      <c r="BY329" s="293"/>
      <c r="BZ329" s="293"/>
      <c r="CA329" s="293"/>
      <c r="CB329" s="293"/>
      <c r="CC329" s="293"/>
      <c r="CD329" s="293"/>
      <c r="CE329" s="293"/>
      <c r="CF329" s="293"/>
      <c r="CG329" s="293"/>
      <c r="CH329" s="293"/>
      <c r="CI329" s="293"/>
      <c r="CJ329" s="293"/>
      <c r="CK329" s="293"/>
      <c r="CL329" s="293"/>
      <c r="CM329" s="293"/>
      <c r="CN329" s="293"/>
      <c r="CO329" s="293"/>
      <c r="CP329" s="293"/>
      <c r="CQ329" s="293"/>
      <c r="CR329" s="293"/>
      <c r="CS329" s="293"/>
      <c r="CT329" s="293"/>
      <c r="CU329" s="293"/>
      <c r="CV329" s="293"/>
      <c r="CW329" s="293"/>
      <c r="CX329" s="293"/>
      <c r="CY329" s="293"/>
      <c r="CZ329" s="293"/>
      <c r="DA329" s="293"/>
      <c r="DB329" s="293"/>
      <c r="DC329" s="293"/>
      <c r="DD329" s="293"/>
      <c r="DE329" s="293"/>
      <c r="DF329" s="293"/>
      <c r="DG329" s="293"/>
      <c r="DH329" s="293"/>
      <c r="DI329" s="293"/>
      <c r="DJ329" s="293"/>
      <c r="DK329" s="293"/>
      <c r="DL329" s="293"/>
      <c r="DM329" s="293"/>
      <c r="DN329" s="293"/>
      <c r="DO329" s="293"/>
      <c r="DP329" s="293"/>
      <c r="DQ329" s="293"/>
      <c r="DR329" s="293"/>
      <c r="DS329" s="293"/>
      <c r="DT329" s="293"/>
      <c r="DU329" s="293"/>
      <c r="DV329" s="293"/>
      <c r="DW329" s="293"/>
      <c r="DX329" s="293"/>
      <c r="DY329" s="293"/>
      <c r="DZ329" s="293"/>
      <c r="EA329" s="293"/>
      <c r="EB329" s="293"/>
      <c r="EC329" s="293"/>
      <c r="ED329" s="293"/>
      <c r="EE329" s="293"/>
      <c r="EF329" s="293"/>
      <c r="EG329" s="293"/>
      <c r="EH329" s="293"/>
      <c r="EI329" s="293"/>
      <c r="EJ329" s="293"/>
      <c r="EK329" s="293"/>
      <c r="EL329" s="293"/>
      <c r="EM329" s="293"/>
      <c r="EN329" s="293"/>
      <c r="EO329" s="293"/>
      <c r="EP329" s="293"/>
      <c r="EQ329" s="293"/>
      <c r="ER329" s="293"/>
      <c r="ES329" s="293"/>
      <c r="ET329" s="293"/>
      <c r="EU329" s="293"/>
      <c r="EV329" s="293"/>
      <c r="EW329" s="293"/>
      <c r="EX329" s="293"/>
    </row>
    <row r="330" spans="2:154" x14ac:dyDescent="0.2">
      <c r="B330" s="293"/>
      <c r="C330" s="293"/>
      <c r="D330" s="293"/>
      <c r="E330" s="293"/>
      <c r="F330" s="293"/>
      <c r="G330" s="293"/>
      <c r="H330" s="293"/>
      <c r="I330" s="293"/>
      <c r="J330" s="293"/>
      <c r="K330" s="293"/>
      <c r="L330" s="293"/>
      <c r="M330" s="293"/>
      <c r="N330" s="293"/>
      <c r="O330" s="293"/>
      <c r="P330" s="293"/>
      <c r="Q330" s="293"/>
      <c r="R330" s="293"/>
      <c r="S330" s="293"/>
      <c r="T330" s="293"/>
      <c r="U330" s="293"/>
      <c r="V330" s="293"/>
      <c r="W330" s="293"/>
      <c r="X330" s="293"/>
      <c r="Y330" s="293"/>
      <c r="Z330" s="293"/>
      <c r="AA330" s="293"/>
      <c r="AB330" s="293"/>
      <c r="AC330" s="293"/>
      <c r="AD330" s="293"/>
      <c r="AE330" s="293"/>
      <c r="AF330" s="293"/>
      <c r="AG330" s="293"/>
      <c r="AH330" s="293"/>
      <c r="AI330" s="293"/>
      <c r="AJ330" s="293"/>
      <c r="AK330" s="293"/>
      <c r="AL330" s="293"/>
      <c r="AM330" s="293"/>
      <c r="AN330" s="293"/>
      <c r="AO330" s="293"/>
      <c r="AP330" s="293"/>
      <c r="AQ330" s="293"/>
      <c r="AR330" s="293"/>
      <c r="AS330" s="293"/>
      <c r="AT330" s="293"/>
      <c r="AU330" s="293"/>
      <c r="AV330" s="293"/>
      <c r="AW330" s="293"/>
      <c r="AX330" s="293"/>
      <c r="AY330" s="293"/>
      <c r="AZ330" s="293"/>
      <c r="BA330" s="293"/>
      <c r="BB330" s="293"/>
      <c r="BC330" s="293"/>
      <c r="BD330" s="293"/>
      <c r="BE330" s="293"/>
      <c r="BF330" s="293"/>
      <c r="BG330" s="293"/>
      <c r="BH330" s="293"/>
      <c r="BI330" s="293"/>
      <c r="BJ330" s="293"/>
      <c r="BK330" s="293"/>
      <c r="BL330" s="293"/>
      <c r="BM330" s="293"/>
      <c r="BN330" s="293"/>
      <c r="BO330" s="293"/>
      <c r="BP330" s="293"/>
      <c r="BQ330" s="293"/>
      <c r="BR330" s="293"/>
      <c r="BS330" s="293"/>
      <c r="BT330" s="293"/>
      <c r="BU330" s="293"/>
      <c r="BV330" s="293"/>
      <c r="BW330" s="293"/>
      <c r="BX330" s="293"/>
      <c r="BY330" s="293"/>
      <c r="BZ330" s="293"/>
      <c r="CA330" s="293"/>
      <c r="CB330" s="293"/>
      <c r="CC330" s="293"/>
      <c r="CD330" s="293"/>
      <c r="CE330" s="293"/>
      <c r="CF330" s="293"/>
      <c r="CG330" s="293"/>
      <c r="CH330" s="293"/>
      <c r="CI330" s="293"/>
      <c r="CJ330" s="293"/>
      <c r="CK330" s="293"/>
      <c r="CL330" s="293"/>
      <c r="CM330" s="293"/>
      <c r="CN330" s="293"/>
      <c r="CO330" s="293"/>
      <c r="CP330" s="293"/>
      <c r="CQ330" s="293"/>
      <c r="CR330" s="293"/>
      <c r="CS330" s="293"/>
      <c r="CT330" s="293"/>
      <c r="CU330" s="293"/>
      <c r="CV330" s="293"/>
      <c r="CW330" s="293"/>
      <c r="CX330" s="293"/>
      <c r="CY330" s="293"/>
      <c r="CZ330" s="293"/>
      <c r="DA330" s="293"/>
      <c r="DB330" s="293"/>
      <c r="DC330" s="293"/>
      <c r="DD330" s="293"/>
      <c r="DE330" s="293"/>
      <c r="DF330" s="293"/>
      <c r="DG330" s="293"/>
      <c r="DH330" s="293"/>
      <c r="DI330" s="293"/>
      <c r="DJ330" s="293"/>
      <c r="DK330" s="293"/>
      <c r="DL330" s="293"/>
      <c r="DM330" s="293"/>
      <c r="DN330" s="293"/>
      <c r="DO330" s="293"/>
      <c r="DP330" s="293"/>
      <c r="DQ330" s="293"/>
      <c r="DR330" s="293"/>
      <c r="DS330" s="293"/>
      <c r="DT330" s="293"/>
      <c r="DU330" s="293"/>
      <c r="DV330" s="293"/>
      <c r="DW330" s="293"/>
      <c r="DX330" s="293"/>
      <c r="DY330" s="293"/>
      <c r="DZ330" s="293"/>
      <c r="EA330" s="293"/>
      <c r="EB330" s="293"/>
      <c r="EC330" s="293"/>
      <c r="ED330" s="293"/>
      <c r="EE330" s="293"/>
      <c r="EF330" s="293"/>
      <c r="EG330" s="293"/>
      <c r="EH330" s="293"/>
      <c r="EI330" s="293"/>
      <c r="EJ330" s="293"/>
      <c r="EK330" s="293"/>
      <c r="EL330" s="293"/>
      <c r="EM330" s="293"/>
      <c r="EN330" s="293"/>
      <c r="EO330" s="293"/>
      <c r="EP330" s="293"/>
      <c r="EQ330" s="293"/>
      <c r="ER330" s="293"/>
      <c r="ES330" s="293"/>
      <c r="ET330" s="293"/>
      <c r="EU330" s="293"/>
      <c r="EV330" s="293"/>
      <c r="EW330" s="293"/>
      <c r="EX330" s="293"/>
    </row>
    <row r="331" spans="2:154" x14ac:dyDescent="0.2">
      <c r="B331" s="293"/>
      <c r="C331" s="293"/>
      <c r="D331" s="293"/>
      <c r="E331" s="293"/>
      <c r="F331" s="293"/>
      <c r="G331" s="293"/>
      <c r="H331" s="293"/>
      <c r="I331" s="293"/>
      <c r="J331" s="293"/>
      <c r="K331" s="293"/>
      <c r="L331" s="293"/>
      <c r="M331" s="293"/>
      <c r="N331" s="293"/>
      <c r="O331" s="293"/>
      <c r="P331" s="293"/>
      <c r="Q331" s="293"/>
      <c r="R331" s="293"/>
      <c r="S331" s="293"/>
      <c r="T331" s="293"/>
      <c r="U331" s="293"/>
      <c r="V331" s="293"/>
      <c r="W331" s="293"/>
      <c r="X331" s="293"/>
      <c r="Y331" s="293"/>
      <c r="Z331" s="293"/>
      <c r="AA331" s="293"/>
      <c r="AB331" s="293"/>
      <c r="AC331" s="293"/>
      <c r="AD331" s="293"/>
      <c r="AE331" s="293"/>
      <c r="AF331" s="293"/>
      <c r="AG331" s="293"/>
      <c r="AH331" s="293"/>
      <c r="AI331" s="293"/>
      <c r="AJ331" s="293"/>
      <c r="AK331" s="293"/>
      <c r="AL331" s="293"/>
      <c r="AM331" s="293"/>
      <c r="AN331" s="293"/>
      <c r="AO331" s="293"/>
      <c r="AP331" s="293"/>
      <c r="AQ331" s="293"/>
      <c r="AR331" s="293"/>
      <c r="AS331" s="293"/>
      <c r="AT331" s="293"/>
      <c r="AU331" s="293"/>
      <c r="AV331" s="293"/>
      <c r="AW331" s="293"/>
      <c r="AX331" s="293"/>
      <c r="AY331" s="293"/>
      <c r="AZ331" s="293"/>
      <c r="BA331" s="293"/>
      <c r="BB331" s="293"/>
      <c r="BC331" s="293"/>
      <c r="BD331" s="293"/>
      <c r="BE331" s="293"/>
      <c r="BF331" s="293"/>
      <c r="BG331" s="293"/>
      <c r="BH331" s="293"/>
      <c r="BI331" s="293"/>
      <c r="BJ331" s="293"/>
      <c r="BK331" s="293"/>
      <c r="BL331" s="293"/>
      <c r="BM331" s="293"/>
      <c r="BN331" s="293"/>
      <c r="BO331" s="293"/>
      <c r="BP331" s="293"/>
      <c r="BQ331" s="293"/>
      <c r="BR331" s="293"/>
      <c r="BS331" s="293"/>
      <c r="BT331" s="293"/>
      <c r="BU331" s="293"/>
      <c r="BV331" s="293"/>
      <c r="BW331" s="293"/>
      <c r="BX331" s="293"/>
      <c r="BY331" s="293"/>
      <c r="BZ331" s="293"/>
      <c r="CA331" s="293"/>
      <c r="CB331" s="293"/>
      <c r="CC331" s="293"/>
      <c r="CD331" s="293"/>
      <c r="CE331" s="293"/>
      <c r="CF331" s="293"/>
      <c r="CG331" s="293"/>
      <c r="CH331" s="293"/>
      <c r="CI331" s="293"/>
      <c r="CJ331" s="293"/>
      <c r="CK331" s="293"/>
      <c r="CL331" s="293"/>
      <c r="CM331" s="293"/>
      <c r="CN331" s="293"/>
      <c r="CO331" s="293"/>
      <c r="CP331" s="293"/>
      <c r="CQ331" s="293"/>
      <c r="CR331" s="293"/>
      <c r="CS331" s="293"/>
      <c r="CT331" s="293"/>
      <c r="CU331" s="293"/>
      <c r="CV331" s="293"/>
      <c r="CW331" s="293"/>
      <c r="CX331" s="293"/>
      <c r="CY331" s="293"/>
      <c r="CZ331" s="293"/>
      <c r="DA331" s="293"/>
      <c r="DB331" s="293"/>
      <c r="DC331" s="293"/>
      <c r="DD331" s="293"/>
      <c r="DE331" s="293"/>
      <c r="DF331" s="293"/>
      <c r="DG331" s="293"/>
      <c r="DH331" s="293"/>
      <c r="DI331" s="293"/>
      <c r="DJ331" s="293"/>
      <c r="DK331" s="293"/>
      <c r="DL331" s="293"/>
      <c r="DM331" s="293"/>
      <c r="DN331" s="293"/>
      <c r="DO331" s="293"/>
      <c r="DP331" s="293"/>
      <c r="DQ331" s="293"/>
      <c r="DR331" s="293"/>
      <c r="DS331" s="293"/>
      <c r="DT331" s="293"/>
      <c r="DU331" s="293"/>
      <c r="DV331" s="293"/>
      <c r="DW331" s="293"/>
      <c r="DX331" s="293"/>
      <c r="DY331" s="293"/>
      <c r="DZ331" s="293"/>
      <c r="EA331" s="293"/>
      <c r="EB331" s="293"/>
      <c r="EC331" s="293"/>
      <c r="ED331" s="293"/>
      <c r="EE331" s="293"/>
      <c r="EF331" s="293"/>
      <c r="EG331" s="293"/>
      <c r="EH331" s="293"/>
      <c r="EI331" s="293"/>
      <c r="EJ331" s="293"/>
      <c r="EK331" s="293"/>
      <c r="EL331" s="293"/>
      <c r="EM331" s="293"/>
      <c r="EN331" s="293"/>
      <c r="EO331" s="293"/>
      <c r="EP331" s="293"/>
      <c r="EQ331" s="293"/>
      <c r="ER331" s="293"/>
      <c r="ES331" s="293"/>
      <c r="ET331" s="293"/>
      <c r="EU331" s="293"/>
      <c r="EV331" s="293"/>
      <c r="EW331" s="293"/>
      <c r="EX331" s="293"/>
    </row>
    <row r="332" spans="2:154" x14ac:dyDescent="0.2">
      <c r="B332" s="293"/>
      <c r="C332" s="293"/>
      <c r="D332" s="293"/>
      <c r="E332" s="293"/>
      <c r="F332" s="293"/>
      <c r="G332" s="293"/>
      <c r="H332" s="293"/>
      <c r="I332" s="293"/>
      <c r="J332" s="293"/>
      <c r="K332" s="293"/>
      <c r="L332" s="293"/>
      <c r="M332" s="293"/>
      <c r="N332" s="293"/>
      <c r="O332" s="293"/>
      <c r="P332" s="293"/>
      <c r="Q332" s="293"/>
      <c r="R332" s="293"/>
      <c r="S332" s="293"/>
      <c r="T332" s="293"/>
      <c r="U332" s="293"/>
      <c r="V332" s="293"/>
      <c r="W332" s="293"/>
      <c r="X332" s="293"/>
      <c r="Y332" s="293"/>
      <c r="Z332" s="293"/>
      <c r="AA332" s="293"/>
      <c r="AB332" s="293"/>
      <c r="AC332" s="293"/>
      <c r="AD332" s="293"/>
      <c r="AE332" s="293"/>
      <c r="AF332" s="293"/>
      <c r="AG332" s="293"/>
      <c r="AH332" s="293"/>
      <c r="AI332" s="293"/>
      <c r="AJ332" s="293"/>
      <c r="AK332" s="293"/>
      <c r="AL332" s="293"/>
      <c r="AM332" s="293"/>
      <c r="AN332" s="293"/>
      <c r="AO332" s="293"/>
      <c r="AP332" s="293"/>
      <c r="AQ332" s="293"/>
      <c r="AR332" s="293"/>
      <c r="AS332" s="293"/>
      <c r="AT332" s="293"/>
      <c r="AU332" s="293"/>
      <c r="AV332" s="293"/>
      <c r="AW332" s="293"/>
      <c r="AX332" s="293"/>
      <c r="AY332" s="293"/>
      <c r="AZ332" s="293"/>
      <c r="BA332" s="293"/>
      <c r="BB332" s="293"/>
      <c r="BC332" s="293"/>
      <c r="BD332" s="293"/>
      <c r="BE332" s="293"/>
      <c r="BF332" s="293"/>
      <c r="BG332" s="293"/>
      <c r="BH332" s="293"/>
      <c r="BI332" s="293"/>
      <c r="BJ332" s="293"/>
      <c r="BK332" s="293"/>
      <c r="BL332" s="293"/>
      <c r="BM332" s="293"/>
      <c r="BN332" s="293"/>
      <c r="BO332" s="293"/>
      <c r="BP332" s="293"/>
      <c r="BQ332" s="293"/>
      <c r="BR332" s="293"/>
      <c r="BS332" s="293"/>
      <c r="BT332" s="293"/>
      <c r="BU332" s="293"/>
      <c r="BV332" s="293"/>
      <c r="BW332" s="293"/>
      <c r="BX332" s="293"/>
      <c r="BY332" s="293"/>
      <c r="BZ332" s="293"/>
      <c r="CA332" s="293"/>
      <c r="CB332" s="293"/>
      <c r="CC332" s="293"/>
      <c r="CD332" s="293"/>
      <c r="CE332" s="293"/>
      <c r="CF332" s="293"/>
      <c r="CG332" s="293"/>
      <c r="CH332" s="293"/>
      <c r="CI332" s="293"/>
      <c r="CJ332" s="293"/>
      <c r="CK332" s="293"/>
      <c r="CL332" s="293"/>
      <c r="CM332" s="293"/>
      <c r="CN332" s="293"/>
      <c r="CO332" s="293"/>
      <c r="CP332" s="293"/>
      <c r="CQ332" s="293"/>
      <c r="CR332" s="293"/>
      <c r="CS332" s="293"/>
      <c r="CT332" s="293"/>
      <c r="CU332" s="293"/>
      <c r="CV332" s="293"/>
      <c r="CW332" s="293"/>
      <c r="CX332" s="293"/>
      <c r="CY332" s="293"/>
      <c r="CZ332" s="293"/>
      <c r="DA332" s="293"/>
      <c r="DB332" s="293"/>
      <c r="DC332" s="293"/>
      <c r="DD332" s="293"/>
      <c r="DE332" s="293"/>
      <c r="DF332" s="293"/>
      <c r="DG332" s="293"/>
      <c r="DH332" s="293"/>
      <c r="DI332" s="293"/>
      <c r="DJ332" s="293"/>
      <c r="DK332" s="293"/>
      <c r="DL332" s="293"/>
      <c r="DM332" s="293"/>
      <c r="DN332" s="293"/>
      <c r="DO332" s="293"/>
      <c r="DP332" s="293"/>
      <c r="DQ332" s="293"/>
      <c r="DR332" s="293"/>
      <c r="DS332" s="293"/>
      <c r="DT332" s="293"/>
      <c r="DU332" s="293"/>
      <c r="DV332" s="293"/>
      <c r="DW332" s="293"/>
      <c r="DX332" s="293"/>
      <c r="DY332" s="293"/>
      <c r="DZ332" s="293"/>
      <c r="EA332" s="293"/>
      <c r="EB332" s="293"/>
      <c r="EC332" s="293"/>
      <c r="ED332" s="293"/>
      <c r="EE332" s="293"/>
      <c r="EF332" s="293"/>
      <c r="EG332" s="293"/>
      <c r="EH332" s="293"/>
      <c r="EI332" s="293"/>
      <c r="EJ332" s="293"/>
      <c r="EK332" s="293"/>
      <c r="EL332" s="293"/>
      <c r="EM332" s="293"/>
      <c r="EN332" s="293"/>
      <c r="EO332" s="293"/>
      <c r="EP332" s="293"/>
      <c r="EQ332" s="293"/>
      <c r="ER332" s="293"/>
      <c r="ES332" s="293"/>
      <c r="ET332" s="293"/>
      <c r="EU332" s="293"/>
      <c r="EV332" s="293"/>
      <c r="EW332" s="293"/>
      <c r="EX332" s="293"/>
    </row>
    <row r="333" spans="2:154" x14ac:dyDescent="0.2">
      <c r="B333" s="293"/>
      <c r="C333" s="293"/>
      <c r="D333" s="293"/>
      <c r="E333" s="293"/>
      <c r="F333" s="293"/>
      <c r="G333" s="293"/>
      <c r="H333" s="293"/>
      <c r="I333" s="293"/>
      <c r="J333" s="293"/>
      <c r="K333" s="293"/>
      <c r="L333" s="293"/>
      <c r="M333" s="293"/>
      <c r="N333" s="293"/>
      <c r="O333" s="293"/>
      <c r="P333" s="293"/>
      <c r="Q333" s="293"/>
      <c r="R333" s="293"/>
      <c r="S333" s="293"/>
      <c r="T333" s="293"/>
      <c r="U333" s="293"/>
      <c r="V333" s="293"/>
      <c r="W333" s="293"/>
      <c r="X333" s="293"/>
      <c r="Y333" s="293"/>
      <c r="Z333" s="293"/>
      <c r="AA333" s="293"/>
      <c r="AB333" s="293"/>
      <c r="AC333" s="293"/>
      <c r="AD333" s="293"/>
      <c r="AE333" s="293"/>
      <c r="AF333" s="293"/>
      <c r="AG333" s="293"/>
      <c r="AH333" s="293"/>
      <c r="AI333" s="293"/>
      <c r="AJ333" s="293"/>
      <c r="AK333" s="293"/>
      <c r="AL333" s="293"/>
      <c r="AM333" s="293"/>
      <c r="AN333" s="293"/>
      <c r="AO333" s="293"/>
      <c r="AP333" s="293"/>
      <c r="AQ333" s="293"/>
      <c r="AR333" s="293"/>
      <c r="AS333" s="293"/>
      <c r="AT333" s="293"/>
      <c r="AU333" s="293"/>
      <c r="AV333" s="293"/>
      <c r="AW333" s="293"/>
      <c r="AX333" s="293"/>
      <c r="AY333" s="293"/>
      <c r="AZ333" s="293"/>
      <c r="BA333" s="293"/>
      <c r="BB333" s="293"/>
      <c r="BC333" s="293"/>
      <c r="BD333" s="293"/>
      <c r="BE333" s="293"/>
      <c r="BF333" s="293"/>
      <c r="BG333" s="293"/>
      <c r="BH333" s="293"/>
      <c r="BI333" s="293"/>
      <c r="BJ333" s="293"/>
      <c r="BK333" s="293"/>
      <c r="BL333" s="293"/>
      <c r="BM333" s="293"/>
      <c r="BN333" s="293"/>
      <c r="BO333" s="293"/>
      <c r="BP333" s="293"/>
      <c r="BQ333" s="293"/>
      <c r="BR333" s="293"/>
      <c r="BS333" s="293"/>
      <c r="BT333" s="293"/>
      <c r="BU333" s="293"/>
      <c r="BV333" s="293"/>
      <c r="BW333" s="293"/>
      <c r="BX333" s="293"/>
      <c r="BY333" s="293"/>
      <c r="BZ333" s="293"/>
      <c r="CA333" s="293"/>
      <c r="CB333" s="293"/>
      <c r="CC333" s="293"/>
      <c r="CD333" s="293"/>
      <c r="CE333" s="293"/>
      <c r="CF333" s="293"/>
      <c r="CG333" s="293"/>
      <c r="CH333" s="293"/>
      <c r="CI333" s="293"/>
      <c r="CJ333" s="293"/>
      <c r="CK333" s="293"/>
      <c r="CL333" s="293"/>
      <c r="CM333" s="293"/>
      <c r="CN333" s="293"/>
      <c r="CO333" s="293"/>
      <c r="CP333" s="293"/>
      <c r="CQ333" s="293"/>
      <c r="CR333" s="293"/>
      <c r="CS333" s="293"/>
      <c r="CT333" s="293"/>
      <c r="CU333" s="293"/>
      <c r="CV333" s="293"/>
      <c r="CW333" s="293"/>
      <c r="CX333" s="293"/>
      <c r="CY333" s="293"/>
      <c r="CZ333" s="293"/>
      <c r="DA333" s="293"/>
      <c r="DB333" s="293"/>
      <c r="DC333" s="293"/>
      <c r="DD333" s="293"/>
      <c r="DE333" s="293"/>
      <c r="DF333" s="293"/>
      <c r="DG333" s="293"/>
      <c r="DH333" s="293"/>
      <c r="DI333" s="293"/>
      <c r="DJ333" s="293"/>
      <c r="DK333" s="293"/>
      <c r="DL333" s="293"/>
      <c r="DM333" s="293"/>
      <c r="DN333" s="293"/>
      <c r="DO333" s="293"/>
      <c r="DP333" s="293"/>
      <c r="DQ333" s="293"/>
      <c r="DR333" s="293"/>
      <c r="DS333" s="293"/>
      <c r="DT333" s="293"/>
      <c r="DU333" s="293"/>
      <c r="DV333" s="293"/>
      <c r="DW333" s="293"/>
      <c r="DX333" s="293"/>
      <c r="DY333" s="293"/>
      <c r="DZ333" s="293"/>
      <c r="EA333" s="293"/>
      <c r="EB333" s="293"/>
      <c r="EC333" s="293"/>
      <c r="ED333" s="293"/>
      <c r="EE333" s="293"/>
      <c r="EF333" s="293"/>
      <c r="EG333" s="293"/>
      <c r="EH333" s="293"/>
      <c r="EI333" s="293"/>
      <c r="EJ333" s="293"/>
      <c r="EK333" s="293"/>
      <c r="EL333" s="293"/>
      <c r="EM333" s="293"/>
      <c r="EN333" s="293"/>
      <c r="EO333" s="293"/>
      <c r="EP333" s="293"/>
      <c r="EQ333" s="293"/>
      <c r="ER333" s="293"/>
      <c r="ES333" s="293"/>
      <c r="ET333" s="293"/>
      <c r="EU333" s="293"/>
      <c r="EV333" s="293"/>
      <c r="EW333" s="293"/>
      <c r="EX333" s="293"/>
    </row>
    <row r="334" spans="2:154" x14ac:dyDescent="0.2">
      <c r="B334" s="293"/>
      <c r="C334" s="293"/>
      <c r="D334" s="293"/>
      <c r="E334" s="293"/>
      <c r="F334" s="293"/>
      <c r="G334" s="293"/>
      <c r="H334" s="293"/>
      <c r="I334" s="293"/>
      <c r="J334" s="293"/>
      <c r="K334" s="293"/>
      <c r="L334" s="293"/>
      <c r="M334" s="293"/>
      <c r="N334" s="293"/>
      <c r="O334" s="293"/>
      <c r="P334" s="293"/>
      <c r="Q334" s="293"/>
      <c r="R334" s="293"/>
      <c r="S334" s="293"/>
      <c r="T334" s="293"/>
      <c r="U334" s="293"/>
      <c r="V334" s="293"/>
      <c r="W334" s="293"/>
      <c r="X334" s="293"/>
      <c r="Y334" s="293"/>
      <c r="Z334" s="293"/>
      <c r="AA334" s="293"/>
      <c r="AB334" s="293"/>
      <c r="AC334" s="293"/>
      <c r="AD334" s="293"/>
      <c r="AE334" s="293"/>
      <c r="AF334" s="293"/>
      <c r="AG334" s="293"/>
      <c r="AH334" s="293"/>
      <c r="AI334" s="293"/>
      <c r="AJ334" s="293"/>
      <c r="AK334" s="293"/>
      <c r="AL334" s="293"/>
      <c r="AM334" s="293"/>
      <c r="AN334" s="293"/>
      <c r="AO334" s="293"/>
      <c r="AP334" s="293"/>
      <c r="AQ334" s="293"/>
      <c r="AR334" s="293"/>
      <c r="AS334" s="293"/>
      <c r="AT334" s="293"/>
      <c r="AU334" s="293"/>
      <c r="AV334" s="293"/>
      <c r="AW334" s="293"/>
      <c r="AX334" s="293"/>
      <c r="AY334" s="293"/>
      <c r="AZ334" s="293"/>
      <c r="BA334" s="293"/>
      <c r="BB334" s="293"/>
      <c r="BC334" s="293"/>
      <c r="BD334" s="293"/>
      <c r="BE334" s="293"/>
      <c r="BF334" s="293"/>
      <c r="BG334" s="293"/>
      <c r="BH334" s="293"/>
      <c r="BI334" s="293"/>
      <c r="BJ334" s="293"/>
      <c r="BK334" s="293"/>
      <c r="BL334" s="293"/>
      <c r="BM334" s="293"/>
      <c r="BN334" s="293"/>
      <c r="BO334" s="293"/>
      <c r="BP334" s="293"/>
      <c r="BQ334" s="293"/>
      <c r="BR334" s="293"/>
      <c r="BS334" s="293"/>
      <c r="BT334" s="293"/>
      <c r="BU334" s="293"/>
      <c r="BV334" s="293"/>
      <c r="BW334" s="293"/>
      <c r="BX334" s="293"/>
      <c r="BY334" s="293"/>
      <c r="BZ334" s="293"/>
      <c r="CA334" s="293"/>
      <c r="CB334" s="293"/>
      <c r="CC334" s="293"/>
      <c r="CD334" s="293"/>
      <c r="CE334" s="293"/>
      <c r="CF334" s="293"/>
      <c r="CG334" s="293"/>
      <c r="CH334" s="293"/>
      <c r="CI334" s="293"/>
      <c r="CJ334" s="293"/>
      <c r="CK334" s="293"/>
      <c r="CL334" s="293"/>
      <c r="CM334" s="293"/>
      <c r="CN334" s="293"/>
      <c r="CO334" s="293"/>
      <c r="CP334" s="293"/>
      <c r="CQ334" s="293"/>
      <c r="CR334" s="293"/>
      <c r="CS334" s="293"/>
      <c r="CT334" s="293"/>
      <c r="CU334" s="293"/>
      <c r="CV334" s="293"/>
      <c r="CW334" s="293"/>
      <c r="CX334" s="293"/>
      <c r="CY334" s="293"/>
      <c r="CZ334" s="293"/>
      <c r="DA334" s="293"/>
      <c r="DB334" s="293"/>
      <c r="DC334" s="293"/>
      <c r="DD334" s="293"/>
      <c r="DE334" s="293"/>
      <c r="DF334" s="293"/>
      <c r="DG334" s="293"/>
      <c r="DH334" s="293"/>
      <c r="DI334" s="293"/>
      <c r="DJ334" s="293"/>
      <c r="DK334" s="293"/>
      <c r="DL334" s="293"/>
      <c r="DM334" s="293"/>
      <c r="DN334" s="293"/>
      <c r="DO334" s="293"/>
      <c r="DP334" s="293"/>
      <c r="DQ334" s="293"/>
      <c r="DR334" s="293"/>
      <c r="DS334" s="293"/>
      <c r="DT334" s="293"/>
      <c r="DU334" s="293"/>
      <c r="DV334" s="293"/>
      <c r="DW334" s="293"/>
      <c r="DX334" s="293"/>
      <c r="DY334" s="293"/>
      <c r="DZ334" s="293"/>
      <c r="EA334" s="293"/>
      <c r="EB334" s="293"/>
      <c r="EC334" s="293"/>
      <c r="ED334" s="293"/>
      <c r="EE334" s="293"/>
      <c r="EF334" s="293"/>
      <c r="EG334" s="293"/>
      <c r="EH334" s="293"/>
      <c r="EI334" s="293"/>
      <c r="EJ334" s="293"/>
      <c r="EK334" s="293"/>
      <c r="EL334" s="293"/>
      <c r="EM334" s="293"/>
      <c r="EN334" s="293"/>
      <c r="EO334" s="293"/>
      <c r="EP334" s="293"/>
      <c r="EQ334" s="293"/>
      <c r="ER334" s="293"/>
      <c r="ES334" s="293"/>
      <c r="ET334" s="293"/>
      <c r="EU334" s="293"/>
      <c r="EV334" s="293"/>
      <c r="EW334" s="293"/>
      <c r="EX334" s="293"/>
    </row>
    <row r="335" spans="2:154" x14ac:dyDescent="0.2">
      <c r="B335" s="293"/>
      <c r="C335" s="293"/>
      <c r="D335" s="293"/>
      <c r="E335" s="293"/>
      <c r="F335" s="293"/>
      <c r="G335" s="293"/>
      <c r="H335" s="293"/>
      <c r="I335" s="293"/>
      <c r="J335" s="293"/>
      <c r="K335" s="293"/>
      <c r="L335" s="293"/>
      <c r="M335" s="293"/>
      <c r="N335" s="293"/>
      <c r="O335" s="293"/>
      <c r="P335" s="293"/>
      <c r="Q335" s="293"/>
      <c r="R335" s="293"/>
      <c r="S335" s="293"/>
      <c r="T335" s="293"/>
      <c r="U335" s="293"/>
      <c r="V335" s="293"/>
      <c r="W335" s="293"/>
      <c r="X335" s="293"/>
      <c r="Y335" s="293"/>
      <c r="Z335" s="293"/>
      <c r="AA335" s="293"/>
      <c r="AB335" s="293"/>
      <c r="AC335" s="293"/>
      <c r="AD335" s="293"/>
      <c r="AE335" s="293"/>
      <c r="AF335" s="293"/>
      <c r="AG335" s="293"/>
      <c r="AH335" s="293"/>
      <c r="AI335" s="293"/>
      <c r="AJ335" s="293"/>
      <c r="AK335" s="293"/>
      <c r="AL335" s="293"/>
      <c r="AM335" s="293"/>
      <c r="AN335" s="293"/>
      <c r="AO335" s="293"/>
      <c r="AP335" s="293"/>
      <c r="AQ335" s="293"/>
      <c r="AR335" s="293"/>
      <c r="AS335" s="293"/>
      <c r="AT335" s="293"/>
      <c r="AU335" s="293"/>
      <c r="AV335" s="293"/>
      <c r="AW335" s="293"/>
      <c r="AX335" s="293"/>
      <c r="AY335" s="293"/>
      <c r="AZ335" s="293"/>
      <c r="BA335" s="293"/>
      <c r="BB335" s="293"/>
      <c r="BC335" s="293"/>
      <c r="BD335" s="293"/>
      <c r="BE335" s="293"/>
      <c r="BF335" s="293"/>
      <c r="BG335" s="293"/>
      <c r="BH335" s="293"/>
      <c r="BI335" s="293"/>
      <c r="BJ335" s="293"/>
      <c r="BK335" s="293"/>
      <c r="BL335" s="293"/>
      <c r="BM335" s="293"/>
      <c r="BN335" s="293"/>
      <c r="BO335" s="293"/>
      <c r="BP335" s="293"/>
      <c r="BQ335" s="293"/>
      <c r="BR335" s="293"/>
      <c r="BS335" s="293"/>
      <c r="BT335" s="293"/>
      <c r="BU335" s="293"/>
      <c r="BV335" s="293"/>
      <c r="BW335" s="293"/>
      <c r="BX335" s="293"/>
      <c r="BY335" s="293"/>
      <c r="BZ335" s="293"/>
      <c r="CA335" s="293"/>
      <c r="CB335" s="293"/>
      <c r="CC335" s="293"/>
      <c r="CD335" s="293"/>
      <c r="CE335" s="293"/>
      <c r="CF335" s="293"/>
      <c r="CG335" s="293"/>
      <c r="CH335" s="293"/>
      <c r="CI335" s="293"/>
      <c r="CJ335" s="293"/>
      <c r="CK335" s="293"/>
      <c r="CL335" s="293"/>
      <c r="CM335" s="293"/>
      <c r="CN335" s="293"/>
      <c r="CO335" s="293"/>
      <c r="CP335" s="293"/>
      <c r="CQ335" s="293"/>
      <c r="CR335" s="293"/>
      <c r="CS335" s="293"/>
      <c r="CT335" s="293"/>
      <c r="CU335" s="293"/>
      <c r="CV335" s="293"/>
      <c r="CW335" s="293"/>
      <c r="CX335" s="293"/>
      <c r="CY335" s="293"/>
      <c r="CZ335" s="293"/>
      <c r="DA335" s="293"/>
      <c r="DB335" s="293"/>
      <c r="DC335" s="293"/>
      <c r="DD335" s="293"/>
      <c r="DE335" s="293"/>
      <c r="DF335" s="293"/>
      <c r="DG335" s="293"/>
      <c r="DH335" s="293"/>
      <c r="DI335" s="293"/>
      <c r="DJ335" s="293"/>
      <c r="DK335" s="293"/>
      <c r="DL335" s="293"/>
      <c r="DM335" s="293"/>
      <c r="DN335" s="293"/>
      <c r="DO335" s="293"/>
      <c r="DP335" s="293"/>
      <c r="DQ335" s="293"/>
      <c r="DR335" s="293"/>
      <c r="DS335" s="293"/>
      <c r="DT335" s="293"/>
      <c r="DU335" s="293"/>
      <c r="DV335" s="293"/>
      <c r="DW335" s="293"/>
      <c r="DX335" s="293"/>
      <c r="DY335" s="293"/>
      <c r="DZ335" s="293"/>
      <c r="EA335" s="293"/>
      <c r="EB335" s="293"/>
      <c r="EC335" s="293"/>
      <c r="ED335" s="293"/>
      <c r="EE335" s="293"/>
      <c r="EF335" s="293"/>
      <c r="EG335" s="293"/>
      <c r="EH335" s="293"/>
      <c r="EI335" s="293"/>
      <c r="EJ335" s="293"/>
      <c r="EK335" s="293"/>
      <c r="EL335" s="293"/>
      <c r="EM335" s="293"/>
      <c r="EN335" s="293"/>
      <c r="EO335" s="293"/>
      <c r="EP335" s="293"/>
      <c r="EQ335" s="293"/>
      <c r="ER335" s="293"/>
      <c r="ES335" s="293"/>
      <c r="ET335" s="293"/>
      <c r="EU335" s="293"/>
      <c r="EV335" s="293"/>
      <c r="EW335" s="293"/>
      <c r="EX335" s="293"/>
    </row>
    <row r="336" spans="2:154" x14ac:dyDescent="0.2">
      <c r="B336" s="293"/>
      <c r="C336" s="293"/>
      <c r="D336" s="293"/>
      <c r="E336" s="293"/>
      <c r="F336" s="293"/>
      <c r="G336" s="293"/>
      <c r="H336" s="293"/>
      <c r="I336" s="293"/>
      <c r="J336" s="293"/>
      <c r="K336" s="293"/>
      <c r="L336" s="293"/>
      <c r="M336" s="293"/>
      <c r="N336" s="293"/>
      <c r="O336" s="293"/>
      <c r="P336" s="293"/>
      <c r="Q336" s="293"/>
      <c r="R336" s="293"/>
      <c r="S336" s="293"/>
      <c r="T336" s="293"/>
      <c r="U336" s="293"/>
      <c r="V336" s="293"/>
      <c r="W336" s="293"/>
      <c r="X336" s="293"/>
      <c r="Y336" s="293"/>
      <c r="Z336" s="293"/>
      <c r="AA336" s="293"/>
      <c r="AB336" s="293"/>
      <c r="AC336" s="293"/>
      <c r="AD336" s="293"/>
      <c r="AE336" s="293"/>
      <c r="AF336" s="293"/>
      <c r="AG336" s="293"/>
      <c r="AH336" s="293"/>
      <c r="AI336" s="293"/>
      <c r="AJ336" s="293"/>
      <c r="AK336" s="293"/>
      <c r="AL336" s="293"/>
      <c r="AM336" s="293"/>
      <c r="AN336" s="293"/>
      <c r="AO336" s="293"/>
      <c r="AP336" s="293"/>
      <c r="AQ336" s="293"/>
      <c r="AR336" s="293"/>
      <c r="AS336" s="293"/>
      <c r="AT336" s="293"/>
      <c r="AU336" s="293"/>
      <c r="AV336" s="293"/>
      <c r="AW336" s="293"/>
      <c r="AX336" s="293"/>
      <c r="AY336" s="293"/>
      <c r="AZ336" s="293"/>
      <c r="BA336" s="293"/>
      <c r="BB336" s="293"/>
      <c r="BC336" s="293"/>
      <c r="BD336" s="293"/>
      <c r="BE336" s="293"/>
      <c r="BF336" s="293"/>
      <c r="BG336" s="293"/>
      <c r="BH336" s="293"/>
      <c r="BI336" s="293"/>
      <c r="BJ336" s="293"/>
      <c r="BK336" s="293"/>
      <c r="BL336" s="293"/>
      <c r="BM336" s="293"/>
      <c r="BN336" s="293"/>
      <c r="BO336" s="293"/>
      <c r="BP336" s="293"/>
      <c r="BQ336" s="293"/>
      <c r="BR336" s="293"/>
      <c r="BS336" s="293"/>
      <c r="BT336" s="293"/>
      <c r="BU336" s="293"/>
      <c r="BV336" s="293"/>
      <c r="BW336" s="293"/>
      <c r="BX336" s="293"/>
      <c r="BY336" s="293"/>
      <c r="BZ336" s="293"/>
      <c r="CA336" s="293"/>
      <c r="CB336" s="293"/>
      <c r="CC336" s="293"/>
      <c r="CD336" s="293"/>
      <c r="CE336" s="293"/>
      <c r="CF336" s="293"/>
      <c r="CG336" s="293"/>
      <c r="CH336" s="293"/>
      <c r="CI336" s="293"/>
      <c r="CJ336" s="293"/>
      <c r="CK336" s="293"/>
      <c r="CL336" s="293"/>
      <c r="CM336" s="293"/>
      <c r="CN336" s="293"/>
      <c r="CO336" s="293"/>
      <c r="CP336" s="293"/>
      <c r="CQ336" s="293"/>
      <c r="CR336" s="293"/>
      <c r="CS336" s="293"/>
      <c r="CT336" s="293"/>
      <c r="CU336" s="293"/>
      <c r="CV336" s="293"/>
      <c r="CW336" s="293"/>
      <c r="CX336" s="293"/>
      <c r="CY336" s="293"/>
      <c r="CZ336" s="293"/>
      <c r="DA336" s="293"/>
      <c r="DB336" s="293"/>
      <c r="DC336" s="293"/>
      <c r="DD336" s="293"/>
      <c r="DE336" s="293"/>
      <c r="DF336" s="293"/>
      <c r="DG336" s="293"/>
      <c r="DH336" s="293"/>
      <c r="DI336" s="293"/>
      <c r="DJ336" s="293"/>
      <c r="DK336" s="293"/>
      <c r="DL336" s="293"/>
      <c r="DM336" s="293"/>
      <c r="DN336" s="293"/>
      <c r="DO336" s="293"/>
      <c r="DP336" s="293"/>
      <c r="DQ336" s="293"/>
      <c r="DR336" s="293"/>
      <c r="DS336" s="293"/>
      <c r="DT336" s="293"/>
      <c r="DU336" s="293"/>
      <c r="DV336" s="293"/>
      <c r="DW336" s="293"/>
      <c r="DX336" s="293"/>
      <c r="DY336" s="293"/>
      <c r="DZ336" s="293"/>
      <c r="EA336" s="293"/>
      <c r="EB336" s="293"/>
      <c r="EC336" s="293"/>
      <c r="ED336" s="293"/>
      <c r="EE336" s="293"/>
      <c r="EF336" s="293"/>
      <c r="EG336" s="293"/>
      <c r="EH336" s="293"/>
      <c r="EI336" s="293"/>
      <c r="EJ336" s="293"/>
      <c r="EK336" s="293"/>
      <c r="EL336" s="293"/>
      <c r="EM336" s="293"/>
      <c r="EN336" s="293"/>
      <c r="EO336" s="293"/>
      <c r="EP336" s="293"/>
      <c r="EQ336" s="293"/>
      <c r="ER336" s="293"/>
      <c r="ES336" s="293"/>
      <c r="ET336" s="293"/>
      <c r="EU336" s="293"/>
      <c r="EV336" s="293"/>
      <c r="EW336" s="293"/>
      <c r="EX336" s="293"/>
    </row>
    <row r="337" spans="2:154" x14ac:dyDescent="0.2">
      <c r="B337" s="293"/>
      <c r="C337" s="293"/>
      <c r="D337" s="293"/>
      <c r="E337" s="293"/>
      <c r="F337" s="293"/>
      <c r="G337" s="293"/>
      <c r="H337" s="293"/>
      <c r="I337" s="293"/>
      <c r="J337" s="293"/>
      <c r="K337" s="293"/>
      <c r="L337" s="293"/>
      <c r="M337" s="293"/>
      <c r="N337" s="293"/>
      <c r="O337" s="293"/>
      <c r="P337" s="293"/>
      <c r="Q337" s="293"/>
      <c r="R337" s="293"/>
      <c r="S337" s="293"/>
      <c r="T337" s="293"/>
      <c r="U337" s="293"/>
      <c r="V337" s="293"/>
      <c r="W337" s="293"/>
      <c r="X337" s="293"/>
      <c r="Y337" s="293"/>
      <c r="Z337" s="293"/>
      <c r="AA337" s="293"/>
      <c r="AB337" s="293"/>
      <c r="AC337" s="293"/>
      <c r="AD337" s="293"/>
      <c r="AE337" s="293"/>
      <c r="AF337" s="293"/>
      <c r="AG337" s="293"/>
      <c r="AH337" s="293"/>
      <c r="AI337" s="293"/>
      <c r="AJ337" s="293"/>
      <c r="AK337" s="293"/>
      <c r="AL337" s="293"/>
      <c r="AM337" s="293"/>
      <c r="AN337" s="293"/>
      <c r="AO337" s="293"/>
      <c r="AP337" s="293"/>
      <c r="AQ337" s="293"/>
      <c r="AR337" s="293"/>
      <c r="AS337" s="293"/>
      <c r="AT337" s="293"/>
      <c r="AU337" s="293"/>
      <c r="AV337" s="293"/>
      <c r="AW337" s="293"/>
      <c r="AX337" s="293"/>
      <c r="AY337" s="293"/>
      <c r="AZ337" s="293"/>
      <c r="BA337" s="293"/>
      <c r="BB337" s="293"/>
      <c r="BC337" s="293"/>
      <c r="BD337" s="293"/>
      <c r="BE337" s="293"/>
      <c r="BF337" s="293"/>
      <c r="BG337" s="293"/>
      <c r="BH337" s="293"/>
      <c r="BI337" s="293"/>
      <c r="BJ337" s="293"/>
      <c r="BK337" s="293"/>
      <c r="BL337" s="293"/>
      <c r="BM337" s="293"/>
      <c r="BN337" s="293"/>
      <c r="BO337" s="293"/>
      <c r="BP337" s="293"/>
      <c r="BQ337" s="293"/>
      <c r="BR337" s="293"/>
      <c r="BS337" s="293"/>
      <c r="BT337" s="293"/>
      <c r="BU337" s="293"/>
      <c r="BV337" s="293"/>
      <c r="BW337" s="293"/>
      <c r="BX337" s="293"/>
      <c r="BY337" s="293"/>
      <c r="BZ337" s="293"/>
      <c r="CA337" s="293"/>
      <c r="CB337" s="293"/>
      <c r="CC337" s="293"/>
      <c r="CD337" s="293"/>
      <c r="CE337" s="293"/>
      <c r="CF337" s="293"/>
      <c r="CG337" s="293"/>
      <c r="CH337" s="293"/>
      <c r="CI337" s="293"/>
      <c r="CJ337" s="293"/>
      <c r="CK337" s="293"/>
      <c r="CL337" s="293"/>
      <c r="CM337" s="293"/>
      <c r="CN337" s="293"/>
      <c r="CO337" s="293"/>
      <c r="CP337" s="293"/>
      <c r="CQ337" s="293"/>
      <c r="CR337" s="293"/>
      <c r="CS337" s="293"/>
      <c r="CT337" s="293"/>
      <c r="CU337" s="293"/>
      <c r="CV337" s="293"/>
      <c r="CW337" s="293"/>
      <c r="CX337" s="293"/>
      <c r="CY337" s="293"/>
      <c r="CZ337" s="293"/>
      <c r="DA337" s="293"/>
      <c r="DB337" s="293"/>
      <c r="DC337" s="293"/>
      <c r="DD337" s="293"/>
      <c r="DE337" s="293"/>
      <c r="DF337" s="293"/>
      <c r="DG337" s="293"/>
      <c r="DH337" s="293"/>
      <c r="DI337" s="293"/>
      <c r="DJ337" s="293"/>
      <c r="DK337" s="293"/>
      <c r="DL337" s="293"/>
      <c r="DM337" s="293"/>
      <c r="DN337" s="293"/>
      <c r="DO337" s="293"/>
      <c r="DP337" s="293"/>
      <c r="DQ337" s="293"/>
      <c r="DR337" s="293"/>
      <c r="DS337" s="293"/>
      <c r="DT337" s="293"/>
      <c r="DU337" s="293"/>
      <c r="DV337" s="293"/>
      <c r="DW337" s="293"/>
      <c r="DX337" s="293"/>
      <c r="DY337" s="293"/>
      <c r="DZ337" s="293"/>
      <c r="EA337" s="293"/>
      <c r="EB337" s="293"/>
      <c r="EC337" s="293"/>
      <c r="ED337" s="293"/>
      <c r="EE337" s="293"/>
      <c r="EF337" s="293"/>
      <c r="EG337" s="293"/>
      <c r="EH337" s="293"/>
      <c r="EI337" s="293"/>
      <c r="EJ337" s="293"/>
      <c r="EK337" s="293"/>
      <c r="EL337" s="293"/>
      <c r="EM337" s="293"/>
      <c r="EN337" s="293"/>
      <c r="EO337" s="293"/>
      <c r="EP337" s="293"/>
      <c r="EQ337" s="293"/>
      <c r="ER337" s="293"/>
      <c r="ES337" s="293"/>
      <c r="ET337" s="293"/>
      <c r="EU337" s="293"/>
      <c r="EV337" s="293"/>
      <c r="EW337" s="293"/>
      <c r="EX337" s="293"/>
    </row>
    <row r="338" spans="2:154" x14ac:dyDescent="0.2">
      <c r="B338" s="293"/>
      <c r="C338" s="293"/>
      <c r="D338" s="293"/>
      <c r="E338" s="293"/>
      <c r="F338" s="293"/>
      <c r="G338" s="293"/>
      <c r="H338" s="293"/>
      <c r="I338" s="293"/>
      <c r="J338" s="293"/>
      <c r="K338" s="293"/>
      <c r="L338" s="293"/>
      <c r="M338" s="293"/>
      <c r="N338" s="293"/>
      <c r="O338" s="293"/>
      <c r="P338" s="293"/>
      <c r="Q338" s="293"/>
      <c r="R338" s="293"/>
      <c r="S338" s="293"/>
      <c r="T338" s="293"/>
      <c r="U338" s="293"/>
      <c r="V338" s="293"/>
      <c r="W338" s="293"/>
      <c r="X338" s="293"/>
      <c r="Y338" s="293"/>
      <c r="Z338" s="293"/>
      <c r="AA338" s="293"/>
      <c r="AB338" s="293"/>
      <c r="AC338" s="293"/>
      <c r="AD338" s="293"/>
      <c r="AE338" s="293"/>
      <c r="AF338" s="293"/>
      <c r="AG338" s="293"/>
      <c r="AH338" s="293"/>
      <c r="AI338" s="293"/>
      <c r="AJ338" s="293"/>
      <c r="AK338" s="293"/>
      <c r="AL338" s="293"/>
      <c r="AM338" s="293"/>
      <c r="AN338" s="293"/>
      <c r="AO338" s="293"/>
      <c r="AP338" s="293"/>
      <c r="AQ338" s="293"/>
      <c r="AR338" s="293"/>
      <c r="AS338" s="293"/>
      <c r="AT338" s="293"/>
      <c r="AU338" s="293"/>
      <c r="AV338" s="293"/>
      <c r="AW338" s="293"/>
      <c r="AX338" s="293"/>
      <c r="AY338" s="293"/>
      <c r="AZ338" s="293"/>
      <c r="BA338" s="293"/>
      <c r="BB338" s="293"/>
      <c r="BC338" s="293"/>
      <c r="BD338" s="293"/>
      <c r="BE338" s="293"/>
      <c r="BF338" s="293"/>
      <c r="BG338" s="293"/>
      <c r="BH338" s="293"/>
      <c r="BI338" s="293"/>
      <c r="BJ338" s="293"/>
      <c r="BK338" s="293"/>
      <c r="BL338" s="293"/>
      <c r="BM338" s="293"/>
      <c r="BN338" s="293"/>
      <c r="BO338" s="293"/>
      <c r="BP338" s="293"/>
      <c r="BQ338" s="293"/>
      <c r="BR338" s="293"/>
      <c r="BS338" s="293"/>
      <c r="BT338" s="293"/>
      <c r="BU338" s="293"/>
      <c r="BV338" s="293"/>
      <c r="BW338" s="293"/>
      <c r="BX338" s="293"/>
      <c r="BY338" s="293"/>
      <c r="BZ338" s="293"/>
      <c r="CA338" s="293"/>
      <c r="CB338" s="293"/>
      <c r="CC338" s="293"/>
      <c r="CD338" s="293"/>
      <c r="CE338" s="293"/>
      <c r="CF338" s="293"/>
      <c r="CG338" s="293"/>
      <c r="CH338" s="293"/>
      <c r="CI338" s="293"/>
      <c r="CJ338" s="293"/>
      <c r="CK338" s="293"/>
      <c r="CL338" s="293"/>
      <c r="CM338" s="293"/>
      <c r="CN338" s="293"/>
      <c r="CO338" s="293"/>
      <c r="CP338" s="293"/>
      <c r="CQ338" s="293"/>
      <c r="CR338" s="293"/>
      <c r="CS338" s="293"/>
      <c r="CT338" s="293"/>
      <c r="CU338" s="293"/>
      <c r="CV338" s="293"/>
      <c r="CW338" s="293"/>
      <c r="CX338" s="293"/>
      <c r="CY338" s="293"/>
      <c r="CZ338" s="293"/>
      <c r="DA338" s="293"/>
      <c r="DB338" s="293"/>
      <c r="DC338" s="293"/>
      <c r="DD338" s="293"/>
      <c r="DE338" s="293"/>
      <c r="DF338" s="293"/>
      <c r="DG338" s="293"/>
      <c r="DH338" s="293"/>
      <c r="DI338" s="293"/>
      <c r="DJ338" s="293"/>
      <c r="DK338" s="293"/>
      <c r="DL338" s="293"/>
      <c r="DM338" s="293"/>
      <c r="DN338" s="293"/>
      <c r="DO338" s="293"/>
      <c r="DP338" s="293"/>
      <c r="DQ338" s="293"/>
      <c r="DR338" s="293"/>
      <c r="DS338" s="293"/>
      <c r="DT338" s="293"/>
      <c r="DU338" s="293"/>
      <c r="DV338" s="293"/>
      <c r="DW338" s="293"/>
      <c r="DX338" s="293"/>
      <c r="DY338" s="293"/>
      <c r="DZ338" s="293"/>
      <c r="EA338" s="293"/>
      <c r="EB338" s="293"/>
      <c r="EC338" s="293"/>
      <c r="ED338" s="293"/>
      <c r="EE338" s="293"/>
      <c r="EF338" s="293"/>
      <c r="EG338" s="293"/>
      <c r="EH338" s="293"/>
      <c r="EI338" s="293"/>
      <c r="EJ338" s="293"/>
      <c r="EK338" s="293"/>
      <c r="EL338" s="293"/>
      <c r="EM338" s="293"/>
      <c r="EN338" s="293"/>
      <c r="EO338" s="293"/>
      <c r="EP338" s="293"/>
      <c r="EQ338" s="293"/>
      <c r="ER338" s="293"/>
      <c r="ES338" s="293"/>
      <c r="ET338" s="293"/>
      <c r="EU338" s="293"/>
      <c r="EV338" s="293"/>
      <c r="EW338" s="293"/>
      <c r="EX338" s="293"/>
    </row>
    <row r="339" spans="2:154" x14ac:dyDescent="0.2">
      <c r="B339" s="293"/>
      <c r="C339" s="293"/>
      <c r="D339" s="293"/>
      <c r="E339" s="293"/>
      <c r="F339" s="293"/>
      <c r="G339" s="293"/>
      <c r="H339" s="293"/>
      <c r="I339" s="293"/>
      <c r="J339" s="293"/>
      <c r="K339" s="293"/>
      <c r="L339" s="293"/>
      <c r="M339" s="293"/>
      <c r="N339" s="293"/>
      <c r="O339" s="293"/>
      <c r="P339" s="293"/>
      <c r="Q339" s="293"/>
      <c r="R339" s="293"/>
      <c r="S339" s="293"/>
      <c r="T339" s="293"/>
      <c r="U339" s="293"/>
      <c r="V339" s="293"/>
      <c r="W339" s="293"/>
      <c r="X339" s="293"/>
      <c r="Y339" s="293"/>
      <c r="Z339" s="293"/>
      <c r="AA339" s="293"/>
      <c r="AB339" s="293"/>
      <c r="AC339" s="293"/>
      <c r="AD339" s="293"/>
      <c r="AE339" s="293"/>
      <c r="AF339" s="293"/>
      <c r="AG339" s="293"/>
      <c r="AH339" s="293"/>
      <c r="AI339" s="293"/>
      <c r="AJ339" s="293"/>
      <c r="AK339" s="293"/>
      <c r="AL339" s="293"/>
      <c r="AM339" s="293"/>
      <c r="AN339" s="293"/>
      <c r="AO339" s="293"/>
      <c r="AP339" s="293"/>
      <c r="AQ339" s="293"/>
      <c r="AR339" s="293"/>
      <c r="AS339" s="293"/>
      <c r="AT339" s="293"/>
      <c r="AU339" s="293"/>
      <c r="AV339" s="293"/>
      <c r="AW339" s="293"/>
      <c r="AX339" s="293"/>
      <c r="AY339" s="293"/>
      <c r="AZ339" s="293"/>
      <c r="BA339" s="293"/>
      <c r="BB339" s="293"/>
      <c r="BC339" s="293"/>
      <c r="BD339" s="293"/>
      <c r="BE339" s="293"/>
      <c r="BF339" s="293"/>
      <c r="BG339" s="293"/>
      <c r="BH339" s="293"/>
      <c r="BI339" s="293"/>
      <c r="BJ339" s="293"/>
      <c r="BK339" s="293"/>
      <c r="BL339" s="293"/>
      <c r="BM339" s="293"/>
      <c r="BN339" s="293"/>
      <c r="BO339" s="293"/>
      <c r="BP339" s="293"/>
      <c r="BQ339" s="293"/>
      <c r="BR339" s="293"/>
      <c r="BS339" s="293"/>
      <c r="BT339" s="293"/>
      <c r="BU339" s="293"/>
      <c r="BV339" s="293"/>
      <c r="BW339" s="293"/>
      <c r="BX339" s="293"/>
      <c r="BY339" s="293"/>
      <c r="BZ339" s="293"/>
      <c r="CA339" s="293"/>
      <c r="CB339" s="293"/>
      <c r="CC339" s="293"/>
      <c r="CD339" s="293"/>
      <c r="CE339" s="293"/>
      <c r="CF339" s="293"/>
      <c r="CG339" s="293"/>
      <c r="CH339" s="293"/>
      <c r="CI339" s="293"/>
      <c r="CJ339" s="293"/>
      <c r="CK339" s="293"/>
      <c r="CL339" s="293"/>
      <c r="CM339" s="293"/>
      <c r="CN339" s="293"/>
      <c r="CO339" s="293"/>
      <c r="CP339" s="293"/>
      <c r="CQ339" s="293"/>
      <c r="CR339" s="293"/>
      <c r="CS339" s="293"/>
      <c r="CT339" s="293"/>
      <c r="CU339" s="293"/>
      <c r="CV339" s="293"/>
      <c r="CW339" s="293"/>
      <c r="CX339" s="293"/>
      <c r="CY339" s="293"/>
      <c r="CZ339" s="293"/>
      <c r="DA339" s="293"/>
      <c r="DB339" s="293"/>
      <c r="DC339" s="293"/>
      <c r="DD339" s="293"/>
      <c r="DE339" s="293"/>
      <c r="DF339" s="293"/>
      <c r="DG339" s="293"/>
      <c r="DH339" s="293"/>
      <c r="DI339" s="293"/>
      <c r="DJ339" s="293"/>
      <c r="DK339" s="293"/>
      <c r="DL339" s="293"/>
      <c r="DM339" s="293"/>
      <c r="DN339" s="293"/>
      <c r="DO339" s="293"/>
      <c r="DP339" s="293"/>
      <c r="DQ339" s="293"/>
      <c r="DR339" s="293"/>
      <c r="DS339" s="293"/>
      <c r="DT339" s="293"/>
      <c r="DU339" s="293"/>
      <c r="DV339" s="293"/>
      <c r="DW339" s="293"/>
      <c r="DX339" s="293"/>
      <c r="DY339" s="293"/>
      <c r="DZ339" s="293"/>
      <c r="EA339" s="293"/>
      <c r="EB339" s="293"/>
      <c r="EC339" s="293"/>
      <c r="ED339" s="293"/>
      <c r="EE339" s="293"/>
      <c r="EF339" s="293"/>
      <c r="EG339" s="293"/>
      <c r="EH339" s="293"/>
      <c r="EI339" s="293"/>
      <c r="EJ339" s="293"/>
      <c r="EK339" s="293"/>
      <c r="EL339" s="293"/>
      <c r="EM339" s="293"/>
      <c r="EN339" s="293"/>
      <c r="EO339" s="293"/>
      <c r="EP339" s="293"/>
      <c r="EQ339" s="293"/>
      <c r="ER339" s="293"/>
      <c r="ES339" s="293"/>
      <c r="ET339" s="293"/>
      <c r="EU339" s="293"/>
      <c r="EV339" s="293"/>
      <c r="EW339" s="293"/>
      <c r="EX339" s="293"/>
    </row>
    <row r="340" spans="2:154" x14ac:dyDescent="0.2">
      <c r="B340" s="293"/>
      <c r="C340" s="293"/>
      <c r="D340" s="293"/>
      <c r="E340" s="293"/>
      <c r="F340" s="293"/>
      <c r="G340" s="293"/>
      <c r="H340" s="293"/>
      <c r="I340" s="293"/>
      <c r="J340" s="293"/>
      <c r="K340" s="293"/>
      <c r="L340" s="293"/>
      <c r="M340" s="293"/>
      <c r="N340" s="293"/>
      <c r="O340" s="293"/>
      <c r="P340" s="293"/>
      <c r="Q340" s="293"/>
      <c r="R340" s="293"/>
      <c r="S340" s="293"/>
      <c r="T340" s="293"/>
      <c r="U340" s="293"/>
      <c r="V340" s="293"/>
      <c r="W340" s="293"/>
      <c r="X340" s="293"/>
      <c r="Y340" s="293"/>
      <c r="Z340" s="293"/>
      <c r="AA340" s="293"/>
      <c r="AB340" s="293"/>
      <c r="AC340" s="293"/>
      <c r="AD340" s="293"/>
      <c r="AE340" s="293"/>
      <c r="AF340" s="293"/>
      <c r="AG340" s="293"/>
      <c r="AH340" s="293"/>
      <c r="AI340" s="293"/>
      <c r="AJ340" s="293"/>
      <c r="AK340" s="293"/>
      <c r="AL340" s="293"/>
      <c r="AM340" s="293"/>
      <c r="AN340" s="293"/>
      <c r="AO340" s="293"/>
      <c r="AP340" s="293"/>
      <c r="AQ340" s="293"/>
      <c r="AR340" s="293"/>
      <c r="AS340" s="293"/>
      <c r="AT340" s="293"/>
      <c r="AU340" s="293"/>
      <c r="AV340" s="293"/>
      <c r="AW340" s="293"/>
      <c r="AX340" s="293"/>
      <c r="AY340" s="293"/>
      <c r="AZ340" s="293"/>
      <c r="BA340" s="293"/>
      <c r="BB340" s="293"/>
      <c r="BC340" s="293"/>
      <c r="BD340" s="293"/>
      <c r="BE340" s="293"/>
      <c r="BF340" s="293"/>
      <c r="BG340" s="293"/>
      <c r="BH340" s="293"/>
      <c r="BI340" s="293"/>
      <c r="BJ340" s="293"/>
      <c r="BK340" s="293"/>
      <c r="BL340" s="293"/>
      <c r="BM340" s="293"/>
      <c r="BN340" s="293"/>
      <c r="BO340" s="293"/>
      <c r="BP340" s="293"/>
      <c r="BQ340" s="293"/>
      <c r="BR340" s="293"/>
      <c r="BS340" s="293"/>
      <c r="BT340" s="293"/>
      <c r="BU340" s="293"/>
      <c r="BV340" s="293"/>
      <c r="BW340" s="293"/>
      <c r="BX340" s="293"/>
      <c r="BY340" s="293"/>
      <c r="BZ340" s="293"/>
      <c r="CA340" s="293"/>
      <c r="CB340" s="293"/>
      <c r="CC340" s="293"/>
      <c r="CD340" s="293"/>
      <c r="CE340" s="293"/>
      <c r="CF340" s="293"/>
      <c r="CG340" s="293"/>
      <c r="CH340" s="293"/>
      <c r="CI340" s="293"/>
      <c r="CJ340" s="293"/>
      <c r="CK340" s="293"/>
      <c r="CL340" s="293"/>
      <c r="CM340" s="293"/>
      <c r="CN340" s="293"/>
      <c r="CO340" s="293"/>
      <c r="CP340" s="293"/>
      <c r="CQ340" s="293"/>
      <c r="CR340" s="293"/>
      <c r="CS340" s="293"/>
      <c r="CT340" s="293"/>
      <c r="CU340" s="293"/>
      <c r="CV340" s="293"/>
      <c r="CW340" s="293"/>
      <c r="CX340" s="293"/>
      <c r="CY340" s="293"/>
      <c r="CZ340" s="293"/>
      <c r="DA340" s="293"/>
      <c r="DB340" s="293"/>
      <c r="DC340" s="293"/>
      <c r="DD340" s="293"/>
      <c r="DE340" s="293"/>
      <c r="DF340" s="293"/>
      <c r="DG340" s="293"/>
      <c r="DH340" s="293"/>
      <c r="DI340" s="293"/>
      <c r="DJ340" s="293"/>
      <c r="DK340" s="293"/>
      <c r="DL340" s="293"/>
      <c r="DM340" s="293"/>
      <c r="DN340" s="293"/>
      <c r="DO340" s="293"/>
      <c r="DP340" s="293"/>
      <c r="DQ340" s="293"/>
      <c r="DR340" s="293"/>
      <c r="DS340" s="293"/>
      <c r="DT340" s="293"/>
      <c r="DU340" s="293"/>
      <c r="DV340" s="293"/>
      <c r="DW340" s="293"/>
      <c r="DX340" s="293"/>
      <c r="DY340" s="293"/>
      <c r="DZ340" s="293"/>
      <c r="EA340" s="293"/>
      <c r="EB340" s="293"/>
      <c r="EC340" s="293"/>
      <c r="ED340" s="293"/>
      <c r="EE340" s="293"/>
      <c r="EF340" s="293"/>
      <c r="EG340" s="293"/>
      <c r="EH340" s="293"/>
      <c r="EI340" s="293"/>
      <c r="EJ340" s="293"/>
      <c r="EK340" s="293"/>
      <c r="EL340" s="293"/>
      <c r="EM340" s="293"/>
      <c r="EN340" s="293"/>
      <c r="EO340" s="293"/>
      <c r="EP340" s="293"/>
      <c r="EQ340" s="293"/>
      <c r="ER340" s="293"/>
      <c r="ES340" s="293"/>
      <c r="ET340" s="293"/>
      <c r="EU340" s="293"/>
      <c r="EV340" s="293"/>
      <c r="EW340" s="293"/>
      <c r="EX340" s="293"/>
    </row>
    <row r="341" spans="2:154" x14ac:dyDescent="0.2">
      <c r="B341" s="293"/>
      <c r="C341" s="293"/>
      <c r="D341" s="293"/>
      <c r="E341" s="293"/>
      <c r="F341" s="293"/>
      <c r="G341" s="293"/>
      <c r="H341" s="293"/>
      <c r="I341" s="293"/>
      <c r="J341" s="293"/>
      <c r="K341" s="293"/>
      <c r="L341" s="293"/>
      <c r="M341" s="293"/>
      <c r="N341" s="293"/>
      <c r="O341" s="293"/>
      <c r="P341" s="293"/>
      <c r="Q341" s="293"/>
      <c r="R341" s="293"/>
      <c r="S341" s="293"/>
      <c r="T341" s="293"/>
      <c r="U341" s="293"/>
      <c r="V341" s="293"/>
      <c r="W341" s="293"/>
      <c r="X341" s="293"/>
      <c r="Y341" s="293"/>
      <c r="Z341" s="293"/>
      <c r="AA341" s="293"/>
      <c r="AB341" s="293"/>
      <c r="AC341" s="293"/>
      <c r="AD341" s="293"/>
      <c r="AE341" s="293"/>
      <c r="AF341" s="293"/>
      <c r="AG341" s="293"/>
      <c r="AH341" s="293"/>
      <c r="AI341" s="293"/>
      <c r="AJ341" s="293"/>
      <c r="AK341" s="293"/>
      <c r="AL341" s="293"/>
      <c r="AM341" s="293"/>
      <c r="AN341" s="293"/>
      <c r="AO341" s="293"/>
      <c r="AP341" s="293"/>
      <c r="AQ341" s="293"/>
      <c r="AR341" s="293"/>
      <c r="AS341" s="293"/>
      <c r="AT341" s="293"/>
      <c r="AU341" s="293"/>
      <c r="AV341" s="293"/>
      <c r="AW341" s="293"/>
      <c r="AX341" s="293"/>
      <c r="AY341" s="293"/>
      <c r="AZ341" s="293"/>
      <c r="BA341" s="293"/>
      <c r="BB341" s="293"/>
      <c r="BC341" s="293"/>
      <c r="BD341" s="293"/>
      <c r="BE341" s="293"/>
      <c r="BF341" s="293"/>
      <c r="BG341" s="293"/>
      <c r="BH341" s="293"/>
      <c r="BI341" s="293"/>
      <c r="BJ341" s="293"/>
      <c r="BK341" s="293"/>
      <c r="BL341" s="293"/>
      <c r="BM341" s="293"/>
      <c r="BN341" s="293"/>
      <c r="BO341" s="293"/>
      <c r="BP341" s="293"/>
      <c r="BQ341" s="293"/>
      <c r="BR341" s="293"/>
      <c r="BS341" s="293"/>
      <c r="BT341" s="293"/>
      <c r="BU341" s="293"/>
      <c r="BV341" s="293"/>
      <c r="BW341" s="293"/>
      <c r="BX341" s="293"/>
      <c r="BY341" s="293"/>
      <c r="BZ341" s="293"/>
      <c r="CA341" s="293"/>
      <c r="CB341" s="293"/>
      <c r="CC341" s="293"/>
      <c r="CD341" s="293"/>
      <c r="CE341" s="293"/>
      <c r="CF341" s="293"/>
      <c r="CG341" s="293"/>
      <c r="CH341" s="293"/>
      <c r="CI341" s="293"/>
      <c r="CJ341" s="293"/>
      <c r="CK341" s="293"/>
      <c r="CL341" s="293"/>
      <c r="CM341" s="293"/>
      <c r="CN341" s="293"/>
      <c r="CO341" s="293"/>
      <c r="CP341" s="293"/>
      <c r="CQ341" s="293"/>
      <c r="CR341" s="293"/>
      <c r="CS341" s="293"/>
      <c r="CT341" s="293"/>
      <c r="CU341" s="293"/>
      <c r="CV341" s="293"/>
      <c r="CW341" s="293"/>
      <c r="CX341" s="293"/>
      <c r="CY341" s="293"/>
      <c r="CZ341" s="293"/>
      <c r="DA341" s="293"/>
      <c r="DB341" s="293"/>
      <c r="DC341" s="293"/>
      <c r="DD341" s="293"/>
      <c r="DE341" s="293"/>
      <c r="DF341" s="293"/>
      <c r="DG341" s="293"/>
      <c r="DH341" s="293"/>
      <c r="DI341" s="293"/>
      <c r="DJ341" s="293"/>
      <c r="DK341" s="293"/>
      <c r="DL341" s="293"/>
      <c r="DM341" s="293"/>
      <c r="DN341" s="293"/>
      <c r="DO341" s="293"/>
      <c r="DP341" s="293"/>
      <c r="DQ341" s="293"/>
      <c r="DR341" s="293"/>
      <c r="DS341" s="293"/>
      <c r="DT341" s="293"/>
      <c r="DU341" s="293"/>
      <c r="DV341" s="293"/>
      <c r="DW341" s="293"/>
      <c r="DX341" s="293"/>
      <c r="DY341" s="293"/>
      <c r="DZ341" s="293"/>
      <c r="EA341" s="293"/>
      <c r="EB341" s="293"/>
      <c r="EC341" s="293"/>
      <c r="ED341" s="293"/>
      <c r="EE341" s="293"/>
      <c r="EF341" s="293"/>
      <c r="EG341" s="293"/>
      <c r="EH341" s="293"/>
      <c r="EI341" s="293"/>
      <c r="EJ341" s="293"/>
      <c r="EK341" s="293"/>
      <c r="EL341" s="293"/>
      <c r="EM341" s="293"/>
      <c r="EN341" s="293"/>
      <c r="EO341" s="293"/>
      <c r="EP341" s="293"/>
      <c r="EQ341" s="293"/>
      <c r="ER341" s="293"/>
      <c r="ES341" s="293"/>
      <c r="ET341" s="293"/>
      <c r="EU341" s="293"/>
      <c r="EV341" s="293"/>
      <c r="EW341" s="293"/>
      <c r="EX341" s="293"/>
    </row>
    <row r="342" spans="2:154" x14ac:dyDescent="0.2">
      <c r="B342" s="293"/>
      <c r="C342" s="293"/>
      <c r="D342" s="293"/>
      <c r="E342" s="293"/>
      <c r="F342" s="293"/>
      <c r="G342" s="293"/>
      <c r="H342" s="293"/>
      <c r="I342" s="293"/>
      <c r="J342" s="293"/>
      <c r="K342" s="293"/>
      <c r="L342" s="293"/>
      <c r="M342" s="293"/>
      <c r="N342" s="293"/>
      <c r="O342" s="293"/>
      <c r="P342" s="293"/>
      <c r="Q342" s="293"/>
      <c r="R342" s="293"/>
      <c r="S342" s="293"/>
      <c r="T342" s="293"/>
      <c r="U342" s="293"/>
      <c r="V342" s="293"/>
      <c r="W342" s="293"/>
      <c r="X342" s="293"/>
      <c r="Y342" s="293"/>
      <c r="Z342" s="293"/>
      <c r="AA342" s="293"/>
      <c r="AB342" s="293"/>
      <c r="AC342" s="293"/>
      <c r="AD342" s="293"/>
      <c r="AE342" s="293"/>
      <c r="AF342" s="293"/>
      <c r="AG342" s="293"/>
      <c r="AH342" s="293"/>
      <c r="AI342" s="293"/>
      <c r="AJ342" s="293"/>
      <c r="AK342" s="293"/>
      <c r="AL342" s="293"/>
      <c r="AM342" s="293"/>
      <c r="AN342" s="293"/>
      <c r="AO342" s="293"/>
      <c r="AP342" s="293"/>
      <c r="AQ342" s="293"/>
      <c r="AR342" s="293"/>
      <c r="AS342" s="293"/>
      <c r="AT342" s="293"/>
      <c r="AU342" s="293"/>
      <c r="AV342" s="293"/>
      <c r="AW342" s="293"/>
      <c r="AX342" s="293"/>
      <c r="AY342" s="293"/>
      <c r="AZ342" s="293"/>
      <c r="BA342" s="293"/>
      <c r="BB342" s="293"/>
      <c r="BC342" s="293"/>
      <c r="BD342" s="293"/>
      <c r="BE342" s="293"/>
      <c r="BF342" s="293"/>
      <c r="BG342" s="293"/>
      <c r="BH342" s="293"/>
      <c r="BI342" s="293"/>
      <c r="BJ342" s="293"/>
      <c r="BK342" s="293"/>
      <c r="BL342" s="293"/>
      <c r="BM342" s="293"/>
      <c r="BN342" s="293"/>
      <c r="BO342" s="293"/>
      <c r="BP342" s="293"/>
      <c r="BQ342" s="293"/>
      <c r="BR342" s="293"/>
      <c r="BS342" s="293"/>
      <c r="BT342" s="293"/>
      <c r="BU342" s="293"/>
      <c r="BV342" s="293"/>
      <c r="BW342" s="293"/>
      <c r="BX342" s="293"/>
      <c r="BY342" s="293"/>
      <c r="BZ342" s="293"/>
      <c r="CA342" s="293"/>
      <c r="CB342" s="293"/>
      <c r="CC342" s="293"/>
      <c r="CD342" s="293"/>
      <c r="CE342" s="293"/>
      <c r="CF342" s="293"/>
      <c r="CG342" s="293"/>
      <c r="CH342" s="293"/>
      <c r="CI342" s="293"/>
      <c r="CJ342" s="293"/>
      <c r="CK342" s="293"/>
      <c r="CL342" s="293"/>
      <c r="CM342" s="293"/>
      <c r="CN342" s="293"/>
      <c r="CO342" s="293"/>
      <c r="CP342" s="293"/>
      <c r="CQ342" s="293"/>
      <c r="CR342" s="293"/>
      <c r="CS342" s="293"/>
      <c r="CT342" s="293"/>
      <c r="CU342" s="293"/>
      <c r="CV342" s="293"/>
      <c r="CW342" s="293"/>
      <c r="CX342" s="293"/>
      <c r="CY342" s="293"/>
      <c r="CZ342" s="293"/>
      <c r="DA342" s="293"/>
      <c r="DB342" s="293"/>
      <c r="DC342" s="293"/>
      <c r="DD342" s="293"/>
      <c r="DE342" s="293"/>
      <c r="DF342" s="293"/>
      <c r="DG342" s="293"/>
      <c r="DH342" s="293"/>
      <c r="DI342" s="293"/>
      <c r="DJ342" s="293"/>
      <c r="DK342" s="293"/>
      <c r="DL342" s="293"/>
      <c r="DM342" s="293"/>
      <c r="DN342" s="293"/>
      <c r="DO342" s="293"/>
      <c r="DP342" s="293"/>
      <c r="DQ342" s="293"/>
      <c r="DR342" s="293"/>
      <c r="DS342" s="293"/>
      <c r="DT342" s="293"/>
      <c r="DU342" s="293"/>
      <c r="DV342" s="293"/>
      <c r="DW342" s="293"/>
      <c r="DX342" s="293"/>
      <c r="DY342" s="293"/>
      <c r="DZ342" s="293"/>
      <c r="EA342" s="293"/>
      <c r="EB342" s="293"/>
      <c r="EC342" s="293"/>
      <c r="ED342" s="293"/>
      <c r="EE342" s="293"/>
      <c r="EF342" s="293"/>
      <c r="EG342" s="293"/>
      <c r="EH342" s="293"/>
      <c r="EI342" s="293"/>
      <c r="EJ342" s="293"/>
      <c r="EK342" s="293"/>
      <c r="EL342" s="293"/>
      <c r="EM342" s="293"/>
      <c r="EN342" s="293"/>
      <c r="EO342" s="293"/>
      <c r="EP342" s="293"/>
      <c r="EQ342" s="293"/>
      <c r="ER342" s="293"/>
      <c r="ES342" s="293"/>
      <c r="ET342" s="293"/>
      <c r="EU342" s="293"/>
      <c r="EV342" s="293"/>
      <c r="EW342" s="293"/>
      <c r="EX342" s="293"/>
    </row>
    <row r="343" spans="2:154" x14ac:dyDescent="0.2">
      <c r="B343" s="293"/>
      <c r="C343" s="293"/>
      <c r="D343" s="293"/>
      <c r="E343" s="293"/>
      <c r="F343" s="293"/>
      <c r="G343" s="293"/>
      <c r="H343" s="293"/>
      <c r="I343" s="293"/>
      <c r="J343" s="293"/>
      <c r="K343" s="293"/>
      <c r="L343" s="293"/>
      <c r="M343" s="293"/>
      <c r="N343" s="293"/>
      <c r="O343" s="293"/>
      <c r="P343" s="293"/>
      <c r="Q343" s="293"/>
      <c r="R343" s="293"/>
      <c r="S343" s="293"/>
      <c r="T343" s="293"/>
      <c r="U343" s="293"/>
      <c r="V343" s="293"/>
      <c r="W343" s="293"/>
      <c r="X343" s="293"/>
      <c r="Y343" s="293"/>
      <c r="Z343" s="293"/>
      <c r="AA343" s="293"/>
      <c r="AB343" s="293"/>
      <c r="AC343" s="293"/>
      <c r="AD343" s="293"/>
      <c r="AE343" s="293"/>
      <c r="AF343" s="293"/>
      <c r="AG343" s="293"/>
      <c r="AH343" s="293"/>
      <c r="AI343" s="293"/>
      <c r="AJ343" s="293"/>
      <c r="AK343" s="293"/>
      <c r="AL343" s="293"/>
      <c r="AM343" s="293"/>
      <c r="AN343" s="293"/>
      <c r="AO343" s="293"/>
      <c r="AP343" s="293"/>
      <c r="AQ343" s="293"/>
      <c r="AR343" s="293"/>
      <c r="AS343" s="293"/>
      <c r="AT343" s="293"/>
      <c r="AU343" s="293"/>
      <c r="AV343" s="293"/>
      <c r="AW343" s="293"/>
      <c r="AX343" s="293"/>
      <c r="AY343" s="293"/>
      <c r="AZ343" s="293"/>
      <c r="BA343" s="293"/>
      <c r="BB343" s="293"/>
      <c r="BC343" s="293"/>
      <c r="BD343" s="293"/>
      <c r="BE343" s="293"/>
      <c r="BF343" s="293"/>
      <c r="BG343" s="293"/>
      <c r="BH343" s="293"/>
      <c r="BI343" s="293"/>
      <c r="BJ343" s="293"/>
      <c r="BK343" s="293"/>
      <c r="BL343" s="293"/>
      <c r="BM343" s="293"/>
      <c r="BN343" s="293"/>
      <c r="BO343" s="293"/>
      <c r="BP343" s="293"/>
      <c r="BQ343" s="293"/>
      <c r="BR343" s="293"/>
      <c r="BS343" s="293"/>
      <c r="BT343" s="293"/>
      <c r="BU343" s="293"/>
      <c r="BV343" s="293"/>
      <c r="BW343" s="293"/>
      <c r="BX343" s="293"/>
      <c r="BY343" s="293"/>
      <c r="BZ343" s="293"/>
      <c r="CA343" s="293"/>
      <c r="CB343" s="293"/>
      <c r="CC343" s="293"/>
      <c r="CD343" s="293"/>
      <c r="CE343" s="293"/>
      <c r="CF343" s="293"/>
      <c r="CG343" s="293"/>
      <c r="CH343" s="293"/>
      <c r="CI343" s="293"/>
      <c r="CJ343" s="293"/>
      <c r="CK343" s="293"/>
      <c r="CL343" s="293"/>
      <c r="CM343" s="293"/>
      <c r="CN343" s="293"/>
      <c r="CO343" s="293"/>
      <c r="CP343" s="293"/>
      <c r="CQ343" s="293"/>
      <c r="CR343" s="293"/>
      <c r="CS343" s="293"/>
      <c r="CT343" s="293"/>
      <c r="CU343" s="293"/>
      <c r="CV343" s="293"/>
      <c r="CW343" s="293"/>
      <c r="CX343" s="293"/>
      <c r="CY343" s="293"/>
      <c r="CZ343" s="293"/>
      <c r="DA343" s="293"/>
      <c r="DB343" s="293"/>
      <c r="DC343" s="293"/>
      <c r="DD343" s="293"/>
      <c r="DE343" s="293"/>
      <c r="DF343" s="293"/>
      <c r="DG343" s="293"/>
      <c r="DH343" s="293"/>
      <c r="DI343" s="293"/>
      <c r="DJ343" s="293"/>
      <c r="DK343" s="293"/>
      <c r="DL343" s="293"/>
      <c r="DM343" s="293"/>
      <c r="DN343" s="293"/>
      <c r="DO343" s="293"/>
      <c r="DP343" s="293"/>
      <c r="DQ343" s="293"/>
      <c r="DR343" s="293"/>
      <c r="DS343" s="293"/>
      <c r="DT343" s="293"/>
      <c r="DU343" s="293"/>
      <c r="DV343" s="293"/>
      <c r="DW343" s="293"/>
      <c r="DX343" s="293"/>
      <c r="DY343" s="293"/>
      <c r="DZ343" s="293"/>
      <c r="EA343" s="293"/>
      <c r="EB343" s="293"/>
      <c r="EC343" s="293"/>
      <c r="ED343" s="293"/>
      <c r="EE343" s="293"/>
      <c r="EF343" s="293"/>
      <c r="EG343" s="293"/>
      <c r="EH343" s="293"/>
      <c r="EI343" s="293"/>
      <c r="EJ343" s="293"/>
      <c r="EK343" s="293"/>
      <c r="EL343" s="293"/>
      <c r="EM343" s="293"/>
      <c r="EN343" s="293"/>
      <c r="EO343" s="293"/>
      <c r="EP343" s="293"/>
      <c r="EQ343" s="293"/>
      <c r="ER343" s="293"/>
      <c r="ES343" s="293"/>
      <c r="ET343" s="293"/>
      <c r="EU343" s="293"/>
      <c r="EV343" s="293"/>
      <c r="EW343" s="293"/>
      <c r="EX343" s="293"/>
    </row>
    <row r="344" spans="2:154" x14ac:dyDescent="0.2">
      <c r="B344" s="293"/>
      <c r="C344" s="293"/>
      <c r="D344" s="293"/>
      <c r="E344" s="293"/>
      <c r="F344" s="293"/>
      <c r="G344" s="293"/>
      <c r="H344" s="293"/>
      <c r="I344" s="293"/>
      <c r="J344" s="293"/>
      <c r="K344" s="293"/>
      <c r="L344" s="293"/>
      <c r="M344" s="293"/>
      <c r="N344" s="293"/>
      <c r="O344" s="293"/>
      <c r="P344" s="293"/>
      <c r="Q344" s="293"/>
      <c r="R344" s="293"/>
      <c r="S344" s="293"/>
      <c r="T344" s="293"/>
      <c r="U344" s="293"/>
      <c r="V344" s="293"/>
      <c r="W344" s="293"/>
      <c r="X344" s="293"/>
      <c r="Y344" s="293"/>
      <c r="Z344" s="293"/>
      <c r="AA344" s="293"/>
      <c r="AB344" s="293"/>
      <c r="AC344" s="293"/>
      <c r="AD344" s="293"/>
      <c r="AE344" s="293"/>
      <c r="AF344" s="293"/>
      <c r="AG344" s="293"/>
      <c r="AH344" s="293"/>
      <c r="AI344" s="293"/>
      <c r="AJ344" s="293"/>
      <c r="AK344" s="293"/>
      <c r="AL344" s="293"/>
      <c r="AM344" s="293"/>
      <c r="AN344" s="293"/>
      <c r="AO344" s="293"/>
      <c r="AP344" s="293"/>
      <c r="AQ344" s="293"/>
      <c r="AR344" s="293"/>
      <c r="AS344" s="293"/>
      <c r="AT344" s="293"/>
      <c r="AU344" s="293"/>
      <c r="AV344" s="293"/>
      <c r="AW344" s="293"/>
      <c r="AX344" s="293"/>
      <c r="AY344" s="293"/>
      <c r="AZ344" s="293"/>
      <c r="BA344" s="293"/>
      <c r="BB344" s="293"/>
      <c r="BC344" s="293"/>
      <c r="BD344" s="293"/>
      <c r="BE344" s="293"/>
      <c r="BF344" s="293"/>
      <c r="BG344" s="293"/>
      <c r="BH344" s="293"/>
      <c r="BI344" s="293"/>
      <c r="BJ344" s="293"/>
      <c r="BK344" s="293"/>
      <c r="BL344" s="293"/>
      <c r="BM344" s="293"/>
      <c r="BN344" s="293"/>
      <c r="BO344" s="293"/>
      <c r="BP344" s="293"/>
      <c r="BQ344" s="293"/>
      <c r="BR344" s="293"/>
      <c r="BS344" s="293"/>
      <c r="BT344" s="293"/>
      <c r="BU344" s="293"/>
      <c r="BV344" s="293"/>
      <c r="BW344" s="293"/>
      <c r="BX344" s="293"/>
      <c r="BY344" s="293"/>
      <c r="BZ344" s="293"/>
      <c r="CA344" s="293"/>
      <c r="CB344" s="293"/>
      <c r="CC344" s="293"/>
      <c r="CD344" s="293"/>
      <c r="CE344" s="293"/>
      <c r="CF344" s="293"/>
      <c r="CG344" s="293"/>
      <c r="CH344" s="293"/>
      <c r="CI344" s="293"/>
      <c r="CJ344" s="293"/>
      <c r="CK344" s="293"/>
      <c r="CL344" s="293"/>
      <c r="CM344" s="293"/>
      <c r="CN344" s="293"/>
      <c r="CO344" s="293"/>
      <c r="CP344" s="293"/>
      <c r="CQ344" s="293"/>
      <c r="CR344" s="293"/>
      <c r="CS344" s="293"/>
      <c r="CT344" s="293"/>
      <c r="CU344" s="293"/>
      <c r="CV344" s="293"/>
      <c r="CW344" s="293"/>
      <c r="CX344" s="293"/>
      <c r="CY344" s="293"/>
      <c r="CZ344" s="293"/>
      <c r="DA344" s="293"/>
      <c r="DB344" s="293"/>
      <c r="DC344" s="293"/>
      <c r="DD344" s="293"/>
      <c r="DE344" s="293"/>
      <c r="DF344" s="293"/>
      <c r="DG344" s="293"/>
      <c r="DH344" s="293"/>
      <c r="DI344" s="293"/>
      <c r="DJ344" s="293"/>
      <c r="DK344" s="293"/>
      <c r="DL344" s="293"/>
      <c r="DM344" s="293"/>
      <c r="DN344" s="293"/>
      <c r="DO344" s="293"/>
      <c r="DP344" s="293"/>
      <c r="DQ344" s="293"/>
      <c r="DR344" s="293"/>
      <c r="DS344" s="293"/>
      <c r="DT344" s="293"/>
      <c r="DU344" s="293"/>
      <c r="DV344" s="293"/>
      <c r="DW344" s="293"/>
      <c r="DX344" s="293"/>
      <c r="DY344" s="293"/>
      <c r="DZ344" s="293"/>
      <c r="EA344" s="293"/>
      <c r="EB344" s="293"/>
      <c r="EC344" s="293"/>
      <c r="ED344" s="293"/>
      <c r="EE344" s="293"/>
      <c r="EF344" s="293"/>
      <c r="EG344" s="293"/>
      <c r="EH344" s="293"/>
      <c r="EI344" s="293"/>
      <c r="EJ344" s="293"/>
      <c r="EK344" s="293"/>
      <c r="EL344" s="293"/>
      <c r="EM344" s="293"/>
      <c r="EN344" s="293"/>
      <c r="EO344" s="293"/>
      <c r="EP344" s="293"/>
      <c r="EQ344" s="293"/>
      <c r="ER344" s="293"/>
      <c r="ES344" s="293"/>
      <c r="ET344" s="293"/>
      <c r="EU344" s="293"/>
      <c r="EV344" s="293"/>
      <c r="EW344" s="293"/>
      <c r="EX344" s="293"/>
    </row>
    <row r="345" spans="2:154" x14ac:dyDescent="0.2">
      <c r="B345" s="293"/>
      <c r="C345" s="293"/>
      <c r="D345" s="293"/>
      <c r="E345" s="293"/>
      <c r="F345" s="293"/>
      <c r="G345" s="293"/>
      <c r="H345" s="293"/>
      <c r="I345" s="293"/>
      <c r="J345" s="293"/>
      <c r="K345" s="293"/>
      <c r="L345" s="293"/>
      <c r="M345" s="293"/>
      <c r="N345" s="293"/>
      <c r="O345" s="293"/>
      <c r="P345" s="293"/>
      <c r="Q345" s="293"/>
      <c r="R345" s="293"/>
      <c r="S345" s="293"/>
      <c r="T345" s="293"/>
      <c r="U345" s="293"/>
      <c r="V345" s="293"/>
      <c r="W345" s="293"/>
      <c r="X345" s="293"/>
      <c r="Y345" s="293"/>
      <c r="Z345" s="293"/>
      <c r="AA345" s="293"/>
      <c r="AB345" s="293"/>
      <c r="AC345" s="293"/>
      <c r="AD345" s="293"/>
      <c r="AE345" s="293"/>
      <c r="AF345" s="293"/>
      <c r="AG345" s="293"/>
      <c r="AH345" s="293"/>
      <c r="AI345" s="293"/>
      <c r="AJ345" s="293"/>
      <c r="AK345" s="293"/>
      <c r="AL345" s="293"/>
      <c r="AM345" s="293"/>
      <c r="AN345" s="293"/>
      <c r="AO345" s="293"/>
      <c r="AP345" s="293"/>
      <c r="AQ345" s="293"/>
      <c r="AR345" s="293"/>
      <c r="AS345" s="293"/>
      <c r="AT345" s="293"/>
      <c r="AU345" s="293"/>
      <c r="AV345" s="293"/>
      <c r="AW345" s="293"/>
      <c r="AX345" s="293"/>
      <c r="AY345" s="293"/>
      <c r="AZ345" s="293"/>
      <c r="BA345" s="293"/>
      <c r="BB345" s="293"/>
      <c r="BC345" s="293"/>
      <c r="BD345" s="293"/>
      <c r="BE345" s="293"/>
      <c r="BF345" s="293"/>
      <c r="BG345" s="293"/>
      <c r="BH345" s="293"/>
      <c r="BI345" s="293"/>
      <c r="BJ345" s="293"/>
      <c r="BK345" s="293"/>
      <c r="BL345" s="293"/>
      <c r="BM345" s="293"/>
      <c r="BN345" s="293"/>
      <c r="BO345" s="293"/>
      <c r="BP345" s="293"/>
      <c r="BQ345" s="293"/>
      <c r="BR345" s="293"/>
      <c r="BS345" s="293"/>
      <c r="BT345" s="293"/>
      <c r="BU345" s="293"/>
      <c r="BV345" s="293"/>
      <c r="BW345" s="293"/>
      <c r="BX345" s="293"/>
      <c r="BY345" s="293"/>
      <c r="BZ345" s="293"/>
      <c r="CA345" s="293"/>
      <c r="CB345" s="293"/>
      <c r="CC345" s="293"/>
      <c r="CD345" s="293"/>
      <c r="CE345" s="293"/>
      <c r="CF345" s="293"/>
      <c r="CG345" s="293"/>
      <c r="CH345" s="293"/>
      <c r="CI345" s="293"/>
      <c r="CJ345" s="293"/>
      <c r="CK345" s="293"/>
      <c r="CL345" s="293"/>
      <c r="CM345" s="293"/>
      <c r="CN345" s="293"/>
      <c r="CO345" s="293"/>
      <c r="CP345" s="293"/>
      <c r="CQ345" s="293"/>
      <c r="CR345" s="293"/>
      <c r="CS345" s="293"/>
      <c r="CT345" s="293"/>
      <c r="CU345" s="293"/>
      <c r="CV345" s="293"/>
      <c r="CW345" s="293"/>
      <c r="CX345" s="293"/>
      <c r="CY345" s="293"/>
      <c r="CZ345" s="293"/>
      <c r="DA345" s="293"/>
      <c r="DB345" s="293"/>
      <c r="DC345" s="293"/>
      <c r="DD345" s="293"/>
      <c r="DE345" s="293"/>
      <c r="DF345" s="293"/>
      <c r="DG345" s="293"/>
      <c r="DH345" s="293"/>
      <c r="DI345" s="293"/>
      <c r="DJ345" s="293"/>
      <c r="DK345" s="293"/>
      <c r="DL345" s="293"/>
      <c r="DM345" s="293"/>
      <c r="DN345" s="293"/>
      <c r="DO345" s="293"/>
      <c r="DP345" s="293"/>
      <c r="DQ345" s="293"/>
      <c r="DR345" s="293"/>
      <c r="DS345" s="293"/>
      <c r="DT345" s="293"/>
      <c r="DU345" s="293"/>
      <c r="DV345" s="293"/>
      <c r="DW345" s="293"/>
      <c r="DX345" s="293"/>
      <c r="DY345" s="293"/>
      <c r="DZ345" s="293"/>
      <c r="EA345" s="293"/>
      <c r="EB345" s="293"/>
      <c r="EC345" s="293"/>
      <c r="ED345" s="293"/>
      <c r="EE345" s="293"/>
      <c r="EF345" s="293"/>
      <c r="EG345" s="293"/>
      <c r="EH345" s="293"/>
      <c r="EI345" s="293"/>
      <c r="EJ345" s="293"/>
      <c r="EK345" s="293"/>
      <c r="EL345" s="293"/>
      <c r="EM345" s="293"/>
      <c r="EN345" s="293"/>
      <c r="EO345" s="293"/>
      <c r="EP345" s="293"/>
      <c r="EQ345" s="293"/>
      <c r="ER345" s="293"/>
      <c r="ES345" s="293"/>
      <c r="ET345" s="293"/>
      <c r="EU345" s="293"/>
      <c r="EV345" s="293"/>
      <c r="EW345" s="293"/>
      <c r="EX345" s="293"/>
    </row>
    <row r="346" spans="2:154" x14ac:dyDescent="0.2">
      <c r="B346" s="293"/>
      <c r="C346" s="293"/>
      <c r="D346" s="293"/>
      <c r="E346" s="293"/>
      <c r="F346" s="293"/>
      <c r="G346" s="293"/>
      <c r="H346" s="293"/>
      <c r="I346" s="293"/>
      <c r="J346" s="293"/>
      <c r="K346" s="293"/>
      <c r="L346" s="293"/>
      <c r="M346" s="293"/>
      <c r="N346" s="293"/>
      <c r="O346" s="293"/>
      <c r="P346" s="293"/>
      <c r="Q346" s="293"/>
      <c r="R346" s="293"/>
      <c r="S346" s="293"/>
      <c r="T346" s="293"/>
      <c r="U346" s="293"/>
      <c r="V346" s="293"/>
      <c r="W346" s="293"/>
      <c r="X346" s="293"/>
      <c r="Y346" s="293"/>
      <c r="Z346" s="293"/>
      <c r="AA346" s="293"/>
      <c r="AB346" s="293"/>
      <c r="AC346" s="293"/>
      <c r="AD346" s="293"/>
      <c r="AE346" s="293"/>
      <c r="AF346" s="293"/>
      <c r="AG346" s="293"/>
      <c r="AH346" s="293"/>
      <c r="AI346" s="293"/>
      <c r="AJ346" s="293"/>
      <c r="AK346" s="293"/>
      <c r="AL346" s="293"/>
      <c r="AM346" s="293"/>
      <c r="AN346" s="293"/>
      <c r="AO346" s="293"/>
      <c r="AP346" s="293"/>
      <c r="AQ346" s="293"/>
      <c r="AR346" s="293"/>
      <c r="AS346" s="293"/>
      <c r="AT346" s="293"/>
      <c r="AU346" s="293"/>
      <c r="AV346" s="293"/>
      <c r="AW346" s="293"/>
      <c r="AX346" s="293"/>
      <c r="AY346" s="293"/>
      <c r="AZ346" s="293"/>
      <c r="BA346" s="293"/>
      <c r="BB346" s="293"/>
      <c r="BC346" s="293"/>
      <c r="BD346" s="293"/>
      <c r="BE346" s="293"/>
      <c r="BF346" s="293"/>
      <c r="BG346" s="293"/>
      <c r="BH346" s="293"/>
      <c r="BI346" s="293"/>
      <c r="BJ346" s="293"/>
      <c r="BK346" s="293"/>
      <c r="BL346" s="293"/>
      <c r="BM346" s="293"/>
      <c r="BN346" s="293"/>
      <c r="BO346" s="293"/>
      <c r="BP346" s="293"/>
      <c r="BQ346" s="293"/>
      <c r="BR346" s="293"/>
      <c r="BS346" s="293"/>
      <c r="BT346" s="293"/>
      <c r="BU346" s="293"/>
      <c r="BV346" s="293"/>
      <c r="BW346" s="293"/>
      <c r="BX346" s="293"/>
      <c r="BY346" s="293"/>
      <c r="BZ346" s="293"/>
      <c r="CA346" s="293"/>
      <c r="CB346" s="293"/>
      <c r="CC346" s="293"/>
      <c r="CD346" s="293"/>
      <c r="CE346" s="293"/>
      <c r="CF346" s="293"/>
      <c r="CG346" s="293"/>
      <c r="CH346" s="293"/>
      <c r="CI346" s="293"/>
      <c r="CJ346" s="293"/>
      <c r="CK346" s="293"/>
      <c r="CL346" s="293"/>
      <c r="CM346" s="293"/>
      <c r="CN346" s="293"/>
      <c r="CO346" s="293"/>
      <c r="CP346" s="293"/>
      <c r="CQ346" s="293"/>
      <c r="CR346" s="293"/>
      <c r="CS346" s="293"/>
      <c r="CT346" s="293"/>
      <c r="CU346" s="293"/>
      <c r="CV346" s="293"/>
      <c r="CW346" s="293"/>
      <c r="CX346" s="293"/>
      <c r="CY346" s="293"/>
      <c r="CZ346" s="293"/>
      <c r="DA346" s="293"/>
      <c r="DB346" s="293"/>
      <c r="DC346" s="293"/>
      <c r="DD346" s="293"/>
      <c r="DE346" s="293"/>
      <c r="DF346" s="293"/>
      <c r="DG346" s="293"/>
      <c r="DH346" s="293"/>
      <c r="DI346" s="293"/>
      <c r="DJ346" s="293"/>
      <c r="DK346" s="293"/>
      <c r="DL346" s="293"/>
      <c r="DM346" s="293"/>
      <c r="DN346" s="293"/>
      <c r="DO346" s="293"/>
      <c r="DP346" s="293"/>
      <c r="DQ346" s="293"/>
      <c r="DR346" s="293"/>
      <c r="DS346" s="293"/>
      <c r="DT346" s="293"/>
      <c r="DU346" s="293"/>
      <c r="DV346" s="293"/>
      <c r="DW346" s="293"/>
      <c r="DX346" s="293"/>
      <c r="DY346" s="293"/>
      <c r="DZ346" s="293"/>
      <c r="EA346" s="293"/>
      <c r="EB346" s="293"/>
      <c r="EC346" s="293"/>
      <c r="ED346" s="293"/>
      <c r="EE346" s="293"/>
      <c r="EF346" s="293"/>
      <c r="EG346" s="293"/>
      <c r="EH346" s="293"/>
      <c r="EI346" s="293"/>
      <c r="EJ346" s="293"/>
      <c r="EK346" s="293"/>
      <c r="EL346" s="293"/>
      <c r="EM346" s="293"/>
      <c r="EN346" s="293"/>
      <c r="EO346" s="293"/>
      <c r="EP346" s="293"/>
      <c r="EQ346" s="293"/>
      <c r="ER346" s="293"/>
      <c r="ES346" s="293"/>
      <c r="ET346" s="293"/>
      <c r="EU346" s="293"/>
      <c r="EV346" s="293"/>
      <c r="EW346" s="293"/>
      <c r="EX346" s="293"/>
    </row>
    <row r="347" spans="2:154" x14ac:dyDescent="0.2">
      <c r="B347" s="293"/>
      <c r="C347" s="293"/>
      <c r="D347" s="293"/>
      <c r="E347" s="293"/>
      <c r="F347" s="293"/>
      <c r="G347" s="293"/>
      <c r="H347" s="293"/>
      <c r="I347" s="293"/>
      <c r="J347" s="293"/>
      <c r="K347" s="293"/>
      <c r="L347" s="293"/>
      <c r="M347" s="293"/>
      <c r="N347" s="293"/>
      <c r="O347" s="293"/>
      <c r="P347" s="293"/>
      <c r="Q347" s="293"/>
      <c r="R347" s="293"/>
      <c r="S347" s="293"/>
      <c r="T347" s="293"/>
      <c r="U347" s="293"/>
      <c r="V347" s="293"/>
      <c r="W347" s="293"/>
      <c r="X347" s="293"/>
      <c r="Y347" s="293"/>
      <c r="Z347" s="293"/>
      <c r="AA347" s="293"/>
      <c r="AB347" s="293"/>
      <c r="AC347" s="293"/>
      <c r="AD347" s="293"/>
      <c r="AE347" s="293"/>
      <c r="AF347" s="293"/>
      <c r="AG347" s="293"/>
      <c r="AH347" s="293"/>
      <c r="AI347" s="293"/>
      <c r="AJ347" s="293"/>
      <c r="AK347" s="293"/>
      <c r="AL347" s="293"/>
      <c r="AM347" s="293"/>
      <c r="AN347" s="293"/>
      <c r="AO347" s="293"/>
      <c r="AP347" s="293"/>
      <c r="AQ347" s="293"/>
      <c r="AR347" s="293"/>
      <c r="AS347" s="293"/>
      <c r="AT347" s="293"/>
      <c r="AU347" s="293"/>
      <c r="AV347" s="293"/>
      <c r="AW347" s="293"/>
      <c r="AX347" s="293"/>
      <c r="AY347" s="293"/>
      <c r="AZ347" s="293"/>
      <c r="BA347" s="293"/>
      <c r="BB347" s="293"/>
      <c r="BC347" s="293"/>
      <c r="BD347" s="293"/>
      <c r="BE347" s="293"/>
      <c r="BF347" s="293"/>
      <c r="BG347" s="293"/>
      <c r="BH347" s="293"/>
      <c r="BI347" s="293"/>
      <c r="BJ347" s="293"/>
      <c r="BK347" s="293"/>
      <c r="BL347" s="293"/>
      <c r="BM347" s="293"/>
      <c r="BN347" s="293"/>
      <c r="BO347" s="293"/>
      <c r="BP347" s="293"/>
      <c r="BQ347" s="293"/>
      <c r="BR347" s="293"/>
      <c r="BS347" s="293"/>
      <c r="BT347" s="293"/>
      <c r="BU347" s="293"/>
      <c r="BV347" s="293"/>
      <c r="BW347" s="293"/>
      <c r="BX347" s="293"/>
      <c r="BY347" s="293"/>
      <c r="BZ347" s="293"/>
      <c r="CA347" s="293"/>
      <c r="CB347" s="293"/>
      <c r="CC347" s="293"/>
      <c r="CD347" s="293"/>
      <c r="CE347" s="293"/>
      <c r="CF347" s="293"/>
      <c r="CG347" s="293"/>
      <c r="CH347" s="293"/>
      <c r="CI347" s="293"/>
      <c r="CJ347" s="293"/>
      <c r="CK347" s="293"/>
      <c r="CL347" s="293"/>
      <c r="CM347" s="293"/>
      <c r="CN347" s="293"/>
      <c r="CO347" s="293"/>
      <c r="CP347" s="293"/>
      <c r="CQ347" s="293"/>
      <c r="CR347" s="293"/>
      <c r="CS347" s="293"/>
      <c r="CT347" s="293"/>
      <c r="CU347" s="293"/>
      <c r="CV347" s="293"/>
      <c r="CW347" s="293"/>
      <c r="CX347" s="293"/>
      <c r="CY347" s="293"/>
      <c r="CZ347" s="293"/>
      <c r="DA347" s="293"/>
      <c r="DB347" s="293"/>
      <c r="DC347" s="293"/>
      <c r="DD347" s="293"/>
      <c r="DE347" s="293"/>
      <c r="DF347" s="293"/>
      <c r="DG347" s="293"/>
      <c r="DH347" s="293"/>
      <c r="DI347" s="293"/>
      <c r="DJ347" s="293"/>
      <c r="DK347" s="293"/>
      <c r="DL347" s="293"/>
      <c r="DM347" s="293"/>
      <c r="DN347" s="293"/>
      <c r="DO347" s="293"/>
      <c r="DP347" s="293"/>
      <c r="DQ347" s="293"/>
      <c r="DR347" s="293"/>
      <c r="DS347" s="293"/>
      <c r="DT347" s="293"/>
      <c r="DU347" s="293"/>
      <c r="DV347" s="293"/>
      <c r="DW347" s="293"/>
      <c r="DX347" s="293"/>
      <c r="DY347" s="293"/>
      <c r="DZ347" s="293"/>
      <c r="EA347" s="293"/>
      <c r="EB347" s="293"/>
      <c r="EC347" s="293"/>
      <c r="ED347" s="293"/>
      <c r="EE347" s="293"/>
      <c r="EF347" s="293"/>
      <c r="EG347" s="293"/>
      <c r="EH347" s="293"/>
      <c r="EI347" s="293"/>
      <c r="EJ347" s="293"/>
      <c r="EK347" s="293"/>
      <c r="EL347" s="293"/>
      <c r="EM347" s="293"/>
      <c r="EN347" s="293"/>
      <c r="EO347" s="293"/>
      <c r="EP347" s="293"/>
      <c r="EQ347" s="293"/>
      <c r="ER347" s="293"/>
      <c r="ES347" s="293"/>
      <c r="ET347" s="293"/>
      <c r="EU347" s="293"/>
      <c r="EV347" s="293"/>
      <c r="EW347" s="293"/>
      <c r="EX347" s="293"/>
    </row>
    <row r="348" spans="2:154" x14ac:dyDescent="0.2">
      <c r="B348" s="293"/>
      <c r="C348" s="293"/>
      <c r="D348" s="293"/>
      <c r="E348" s="293"/>
      <c r="F348" s="293"/>
      <c r="G348" s="293"/>
      <c r="H348" s="293"/>
      <c r="I348" s="293"/>
      <c r="J348" s="293"/>
      <c r="K348" s="293"/>
      <c r="L348" s="293"/>
      <c r="M348" s="293"/>
      <c r="N348" s="293"/>
      <c r="O348" s="293"/>
      <c r="P348" s="293"/>
      <c r="Q348" s="293"/>
      <c r="R348" s="293"/>
      <c r="S348" s="293"/>
      <c r="T348" s="293"/>
      <c r="U348" s="293"/>
      <c r="V348" s="293"/>
      <c r="W348" s="293"/>
      <c r="X348" s="293"/>
      <c r="Y348" s="293"/>
      <c r="Z348" s="293"/>
      <c r="AA348" s="293"/>
      <c r="AB348" s="293"/>
      <c r="AC348" s="293"/>
      <c r="AD348" s="293"/>
      <c r="AE348" s="293"/>
      <c r="AF348" s="293"/>
      <c r="AG348" s="293"/>
      <c r="AH348" s="293"/>
      <c r="AI348" s="293"/>
      <c r="AJ348" s="293"/>
      <c r="AK348" s="293"/>
      <c r="AL348" s="293"/>
      <c r="AM348" s="293"/>
      <c r="AN348" s="293"/>
      <c r="AO348" s="293"/>
      <c r="AP348" s="293"/>
      <c r="AQ348" s="293"/>
      <c r="AR348" s="293"/>
      <c r="AS348" s="293"/>
      <c r="AT348" s="293"/>
      <c r="AU348" s="293"/>
      <c r="AV348" s="293"/>
      <c r="AW348" s="293"/>
      <c r="AX348" s="293"/>
      <c r="AY348" s="293"/>
      <c r="AZ348" s="293"/>
      <c r="BA348" s="293"/>
      <c r="BB348" s="293"/>
      <c r="BC348" s="293"/>
      <c r="BD348" s="293"/>
      <c r="BE348" s="293"/>
      <c r="BF348" s="293"/>
      <c r="BG348" s="293"/>
      <c r="BH348" s="293"/>
      <c r="BI348" s="293"/>
      <c r="BJ348" s="293"/>
      <c r="BK348" s="293"/>
      <c r="BL348" s="293"/>
      <c r="BM348" s="293"/>
      <c r="BN348" s="293"/>
      <c r="BO348" s="293"/>
      <c r="BP348" s="293"/>
      <c r="BQ348" s="293"/>
      <c r="BR348" s="293"/>
      <c r="BS348" s="293"/>
      <c r="BT348" s="293"/>
      <c r="BU348" s="293"/>
      <c r="BV348" s="293"/>
      <c r="BW348" s="293"/>
      <c r="BX348" s="293"/>
      <c r="BY348" s="293"/>
      <c r="BZ348" s="293"/>
      <c r="CA348" s="293"/>
      <c r="CB348" s="293"/>
      <c r="CC348" s="293"/>
      <c r="CD348" s="293"/>
      <c r="CE348" s="293"/>
      <c r="CF348" s="293"/>
      <c r="CG348" s="293"/>
      <c r="CH348" s="293"/>
      <c r="CI348" s="293"/>
      <c r="CJ348" s="293"/>
      <c r="CK348" s="293"/>
      <c r="CL348" s="293"/>
      <c r="CM348" s="293"/>
      <c r="CN348" s="293"/>
      <c r="CO348" s="293"/>
      <c r="CP348" s="293"/>
      <c r="CQ348" s="293"/>
      <c r="CR348" s="293"/>
      <c r="CS348" s="293"/>
      <c r="CT348" s="293"/>
      <c r="CU348" s="293"/>
      <c r="CV348" s="293"/>
      <c r="CW348" s="293"/>
      <c r="CX348" s="293"/>
      <c r="CY348" s="293"/>
      <c r="CZ348" s="293"/>
      <c r="DA348" s="293"/>
      <c r="DB348" s="293"/>
      <c r="DC348" s="293"/>
      <c r="DD348" s="293"/>
      <c r="DE348" s="293"/>
      <c r="DF348" s="293"/>
      <c r="DG348" s="293"/>
      <c r="DH348" s="293"/>
      <c r="DI348" s="293"/>
      <c r="DJ348" s="293"/>
      <c r="DK348" s="293"/>
      <c r="DL348" s="293"/>
      <c r="DM348" s="293"/>
      <c r="DN348" s="293"/>
      <c r="DO348" s="293"/>
      <c r="DP348" s="293"/>
      <c r="DQ348" s="293"/>
      <c r="DR348" s="293"/>
      <c r="DS348" s="293"/>
      <c r="DT348" s="293"/>
      <c r="DU348" s="293"/>
      <c r="DV348" s="293"/>
      <c r="DW348" s="293"/>
      <c r="DX348" s="293"/>
      <c r="DY348" s="293"/>
      <c r="DZ348" s="293"/>
      <c r="EA348" s="293"/>
      <c r="EB348" s="293"/>
      <c r="EC348" s="293"/>
      <c r="ED348" s="293"/>
      <c r="EE348" s="293"/>
      <c r="EF348" s="293"/>
      <c r="EG348" s="293"/>
      <c r="EH348" s="293"/>
      <c r="EI348" s="293"/>
      <c r="EJ348" s="293"/>
      <c r="EK348" s="293"/>
      <c r="EL348" s="293"/>
      <c r="EM348" s="293"/>
      <c r="EN348" s="293"/>
      <c r="EO348" s="293"/>
      <c r="EP348" s="293"/>
      <c r="EQ348" s="293"/>
      <c r="ER348" s="293"/>
      <c r="ES348" s="293"/>
      <c r="ET348" s="293"/>
      <c r="EU348" s="293"/>
      <c r="EV348" s="293"/>
      <c r="EW348" s="293"/>
      <c r="EX348" s="293"/>
    </row>
    <row r="349" spans="2:154" x14ac:dyDescent="0.2">
      <c r="B349" s="293"/>
      <c r="C349" s="293"/>
      <c r="D349" s="293"/>
      <c r="E349" s="293"/>
      <c r="F349" s="293"/>
      <c r="G349" s="293"/>
      <c r="H349" s="293"/>
      <c r="I349" s="293"/>
      <c r="J349" s="293"/>
      <c r="K349" s="293"/>
      <c r="L349" s="293"/>
      <c r="M349" s="293"/>
      <c r="N349" s="293"/>
      <c r="O349" s="293"/>
      <c r="P349" s="293"/>
      <c r="Q349" s="293"/>
      <c r="R349" s="293"/>
      <c r="S349" s="293"/>
      <c r="T349" s="293"/>
      <c r="U349" s="293"/>
      <c r="V349" s="293"/>
      <c r="W349" s="293"/>
      <c r="X349" s="293"/>
      <c r="Y349" s="293"/>
      <c r="Z349" s="293"/>
      <c r="AA349" s="293"/>
      <c r="AB349" s="293"/>
      <c r="AC349" s="293"/>
      <c r="AD349" s="293"/>
      <c r="AE349" s="293"/>
      <c r="AF349" s="293"/>
      <c r="AG349" s="293"/>
      <c r="AH349" s="293"/>
      <c r="AI349" s="293"/>
      <c r="AJ349" s="293"/>
      <c r="AK349" s="293"/>
      <c r="AL349" s="293"/>
      <c r="AM349" s="293"/>
      <c r="AN349" s="293"/>
      <c r="AO349" s="293"/>
      <c r="AP349" s="293"/>
      <c r="AQ349" s="293"/>
      <c r="AR349" s="293"/>
      <c r="AS349" s="293"/>
      <c r="AT349" s="293"/>
      <c r="AU349" s="293"/>
      <c r="AV349" s="293"/>
      <c r="AW349" s="293"/>
      <c r="AX349" s="293"/>
      <c r="AY349" s="293"/>
      <c r="AZ349" s="293"/>
      <c r="BA349" s="293"/>
      <c r="BB349" s="293"/>
      <c r="BC349" s="293"/>
      <c r="BD349" s="293"/>
      <c r="BE349" s="293"/>
      <c r="BF349" s="293"/>
      <c r="BG349" s="293"/>
      <c r="BH349" s="293"/>
      <c r="BI349" s="293"/>
      <c r="BJ349" s="293"/>
      <c r="BK349" s="293"/>
      <c r="BL349" s="293"/>
      <c r="BM349" s="293"/>
      <c r="BN349" s="293"/>
      <c r="BO349" s="293"/>
      <c r="BP349" s="293"/>
      <c r="BQ349" s="293"/>
      <c r="BR349" s="293"/>
      <c r="BS349" s="293"/>
      <c r="BT349" s="293"/>
      <c r="BU349" s="293"/>
      <c r="BV349" s="293"/>
      <c r="BW349" s="293"/>
      <c r="BX349" s="293"/>
      <c r="BY349" s="293"/>
      <c r="BZ349" s="293"/>
      <c r="CA349" s="293"/>
      <c r="CB349" s="293"/>
      <c r="CC349" s="293"/>
      <c r="CD349" s="293"/>
      <c r="CE349" s="293"/>
      <c r="CF349" s="293"/>
      <c r="CG349" s="293"/>
      <c r="CH349" s="293"/>
      <c r="CI349" s="293"/>
      <c r="CJ349" s="293"/>
      <c r="CK349" s="293"/>
      <c r="CL349" s="293"/>
      <c r="CM349" s="293"/>
      <c r="CN349" s="293"/>
      <c r="CO349" s="293"/>
      <c r="CP349" s="293"/>
      <c r="CQ349" s="293"/>
      <c r="CR349" s="293"/>
      <c r="CS349" s="293"/>
      <c r="CT349" s="293"/>
      <c r="CU349" s="293"/>
      <c r="CV349" s="293"/>
      <c r="CW349" s="293"/>
      <c r="CX349" s="293"/>
      <c r="CY349" s="293"/>
      <c r="CZ349" s="293"/>
      <c r="DA349" s="293"/>
      <c r="DB349" s="293"/>
      <c r="DC349" s="293"/>
      <c r="DD349" s="293"/>
      <c r="DE349" s="293"/>
      <c r="DF349" s="293"/>
      <c r="DG349" s="293"/>
      <c r="DH349" s="293"/>
      <c r="DI349" s="293"/>
      <c r="DJ349" s="293"/>
      <c r="DK349" s="293"/>
      <c r="DL349" s="293"/>
      <c r="DM349" s="293"/>
      <c r="DN349" s="293"/>
      <c r="DO349" s="293"/>
      <c r="DP349" s="293"/>
      <c r="DQ349" s="293"/>
      <c r="DR349" s="293"/>
      <c r="DS349" s="293"/>
      <c r="DT349" s="293"/>
      <c r="DU349" s="293"/>
      <c r="DV349" s="293"/>
      <c r="DW349" s="293"/>
      <c r="DX349" s="293"/>
      <c r="DY349" s="293"/>
      <c r="DZ349" s="293"/>
      <c r="EA349" s="293"/>
      <c r="EB349" s="293"/>
      <c r="EC349" s="293"/>
      <c r="ED349" s="293"/>
      <c r="EE349" s="293"/>
      <c r="EF349" s="293"/>
      <c r="EG349" s="293"/>
      <c r="EH349" s="293"/>
      <c r="EI349" s="293"/>
      <c r="EJ349" s="293"/>
      <c r="EK349" s="293"/>
      <c r="EL349" s="293"/>
      <c r="EM349" s="293"/>
      <c r="EN349" s="293"/>
      <c r="EO349" s="293"/>
      <c r="EP349" s="293"/>
      <c r="EQ349" s="293"/>
      <c r="ER349" s="293"/>
      <c r="ES349" s="293"/>
      <c r="ET349" s="293"/>
      <c r="EU349" s="293"/>
      <c r="EV349" s="293"/>
      <c r="EW349" s="293"/>
      <c r="EX349" s="293"/>
    </row>
    <row r="350" spans="2:154" x14ac:dyDescent="0.2">
      <c r="B350" s="293"/>
      <c r="C350" s="293"/>
      <c r="D350" s="293"/>
      <c r="E350" s="293"/>
      <c r="F350" s="293"/>
      <c r="G350" s="293"/>
      <c r="H350" s="293"/>
      <c r="I350" s="293"/>
      <c r="J350" s="293"/>
      <c r="K350" s="293"/>
      <c r="L350" s="293"/>
      <c r="M350" s="293"/>
      <c r="N350" s="293"/>
      <c r="O350" s="293"/>
      <c r="P350" s="293"/>
      <c r="Q350" s="293"/>
      <c r="R350" s="293"/>
      <c r="S350" s="293"/>
      <c r="T350" s="293"/>
      <c r="U350" s="293"/>
      <c r="V350" s="293"/>
      <c r="W350" s="293"/>
      <c r="X350" s="293"/>
      <c r="Y350" s="293"/>
      <c r="Z350" s="293"/>
      <c r="AA350" s="293"/>
      <c r="AB350" s="293"/>
      <c r="AC350" s="293"/>
      <c r="AD350" s="293"/>
      <c r="AE350" s="293"/>
      <c r="AF350" s="293"/>
      <c r="AG350" s="293"/>
      <c r="AH350" s="293"/>
      <c r="AI350" s="293"/>
      <c r="AJ350" s="293"/>
      <c r="AK350" s="293"/>
      <c r="AL350" s="293"/>
      <c r="AM350" s="293"/>
      <c r="AN350" s="293"/>
      <c r="AO350" s="293"/>
      <c r="AP350" s="293"/>
      <c r="AQ350" s="293"/>
      <c r="AR350" s="293"/>
      <c r="AS350" s="293"/>
      <c r="AT350" s="293"/>
      <c r="AU350" s="293"/>
      <c r="AV350" s="293"/>
      <c r="AW350" s="293"/>
      <c r="AX350" s="293"/>
      <c r="AY350" s="293"/>
      <c r="AZ350" s="293"/>
      <c r="BA350" s="293"/>
      <c r="BB350" s="293"/>
      <c r="BC350" s="293"/>
      <c r="BD350" s="293"/>
      <c r="BE350" s="293"/>
      <c r="BF350" s="293"/>
      <c r="BG350" s="293"/>
      <c r="BH350" s="293"/>
      <c r="BI350" s="293"/>
      <c r="BJ350" s="293"/>
      <c r="BK350" s="293"/>
      <c r="BL350" s="293"/>
      <c r="BM350" s="293"/>
      <c r="BN350" s="293"/>
      <c r="BO350" s="293"/>
      <c r="BP350" s="293"/>
      <c r="BQ350" s="293"/>
      <c r="BR350" s="293"/>
      <c r="BS350" s="293"/>
      <c r="BT350" s="293"/>
      <c r="BU350" s="293"/>
      <c r="BV350" s="293"/>
      <c r="BW350" s="293"/>
      <c r="BX350" s="293"/>
      <c r="BY350" s="293"/>
      <c r="BZ350" s="293"/>
      <c r="CA350" s="293"/>
      <c r="CB350" s="293"/>
      <c r="CC350" s="293"/>
      <c r="CD350" s="293"/>
      <c r="CE350" s="293"/>
      <c r="CF350" s="293"/>
      <c r="CG350" s="293"/>
      <c r="CH350" s="293"/>
      <c r="CI350" s="293"/>
      <c r="CJ350" s="293"/>
      <c r="CK350" s="293"/>
      <c r="CL350" s="293"/>
      <c r="CM350" s="293"/>
      <c r="CN350" s="293"/>
      <c r="CO350" s="293"/>
      <c r="CP350" s="293"/>
      <c r="CQ350" s="293"/>
      <c r="CR350" s="293"/>
      <c r="CS350" s="293"/>
      <c r="CT350" s="293"/>
      <c r="CU350" s="293"/>
      <c r="CV350" s="293"/>
      <c r="CW350" s="293"/>
      <c r="CX350" s="293"/>
      <c r="CY350" s="293"/>
      <c r="CZ350" s="293"/>
      <c r="DA350" s="293"/>
      <c r="DB350" s="293"/>
      <c r="DC350" s="293"/>
      <c r="DD350" s="293"/>
      <c r="DE350" s="293"/>
      <c r="DF350" s="293"/>
      <c r="DG350" s="293"/>
      <c r="DH350" s="293"/>
      <c r="DI350" s="293"/>
      <c r="DJ350" s="293"/>
      <c r="DK350" s="293"/>
      <c r="DL350" s="293"/>
      <c r="DM350" s="293"/>
      <c r="DN350" s="293"/>
      <c r="DO350" s="293"/>
      <c r="DP350" s="293"/>
      <c r="DQ350" s="293"/>
      <c r="DR350" s="293"/>
      <c r="DS350" s="293"/>
      <c r="DT350" s="293"/>
      <c r="DU350" s="293"/>
      <c r="DV350" s="293"/>
      <c r="DW350" s="293"/>
      <c r="DX350" s="293"/>
      <c r="DY350" s="293"/>
      <c r="DZ350" s="293"/>
      <c r="EA350" s="293"/>
      <c r="EB350" s="293"/>
      <c r="EC350" s="293"/>
      <c r="ED350" s="293"/>
      <c r="EE350" s="293"/>
      <c r="EF350" s="293"/>
      <c r="EG350" s="293"/>
      <c r="EH350" s="293"/>
      <c r="EI350" s="293"/>
      <c r="EJ350" s="293"/>
      <c r="EK350" s="293"/>
      <c r="EL350" s="293"/>
      <c r="EM350" s="293"/>
      <c r="EN350" s="293"/>
      <c r="EO350" s="293"/>
      <c r="EP350" s="293"/>
      <c r="EQ350" s="293"/>
      <c r="ER350" s="293"/>
      <c r="ES350" s="293"/>
      <c r="ET350" s="293"/>
      <c r="EU350" s="293"/>
      <c r="EV350" s="293"/>
      <c r="EW350" s="293"/>
      <c r="EX350" s="293"/>
    </row>
    <row r="351" spans="2:154" x14ac:dyDescent="0.2">
      <c r="B351" s="293"/>
      <c r="C351" s="293"/>
      <c r="D351" s="293"/>
      <c r="E351" s="293"/>
      <c r="F351" s="293"/>
      <c r="G351" s="293"/>
      <c r="H351" s="293"/>
      <c r="I351" s="293"/>
      <c r="J351" s="293"/>
      <c r="K351" s="293"/>
      <c r="L351" s="293"/>
      <c r="M351" s="293"/>
      <c r="N351" s="293"/>
      <c r="O351" s="293"/>
      <c r="P351" s="293"/>
      <c r="Q351" s="293"/>
      <c r="R351" s="293"/>
      <c r="S351" s="293"/>
      <c r="T351" s="293"/>
      <c r="U351" s="293"/>
      <c r="V351" s="293"/>
      <c r="W351" s="293"/>
      <c r="X351" s="293"/>
      <c r="Y351" s="293"/>
      <c r="Z351" s="293"/>
      <c r="AA351" s="293"/>
      <c r="AB351" s="293"/>
      <c r="AC351" s="293"/>
      <c r="AD351" s="293"/>
      <c r="AE351" s="293"/>
      <c r="AF351" s="293"/>
      <c r="AG351" s="293"/>
      <c r="AH351" s="293"/>
      <c r="AI351" s="293"/>
      <c r="AJ351" s="293"/>
      <c r="AK351" s="293"/>
      <c r="AL351" s="293"/>
      <c r="AM351" s="293"/>
      <c r="AN351" s="293"/>
      <c r="AO351" s="293"/>
      <c r="AP351" s="293"/>
      <c r="AQ351" s="293"/>
      <c r="AR351" s="293"/>
      <c r="AS351" s="293"/>
      <c r="AT351" s="293"/>
      <c r="AU351" s="293"/>
      <c r="AV351" s="293"/>
      <c r="AW351" s="293"/>
      <c r="AX351" s="293"/>
      <c r="AY351" s="293"/>
      <c r="AZ351" s="293"/>
      <c r="BA351" s="293"/>
      <c r="BB351" s="293"/>
      <c r="BC351" s="293"/>
      <c r="BD351" s="293"/>
      <c r="BE351" s="293"/>
      <c r="BF351" s="293"/>
      <c r="BG351" s="293"/>
      <c r="BH351" s="293"/>
      <c r="BI351" s="293"/>
      <c r="BJ351" s="293"/>
      <c r="BK351" s="293"/>
      <c r="BL351" s="293"/>
      <c r="BM351" s="293"/>
      <c r="BN351" s="293"/>
      <c r="BO351" s="293"/>
      <c r="BP351" s="293"/>
      <c r="BQ351" s="293"/>
      <c r="BR351" s="293"/>
      <c r="BS351" s="293"/>
      <c r="BT351" s="293"/>
      <c r="BU351" s="293"/>
      <c r="BV351" s="293"/>
      <c r="BW351" s="293"/>
      <c r="BX351" s="293"/>
      <c r="BY351" s="293"/>
      <c r="BZ351" s="293"/>
      <c r="CA351" s="293"/>
      <c r="CB351" s="293"/>
      <c r="CC351" s="293"/>
      <c r="CD351" s="293"/>
      <c r="CE351" s="293"/>
      <c r="CF351" s="293"/>
      <c r="CG351" s="293"/>
      <c r="CH351" s="293"/>
      <c r="CI351" s="293"/>
      <c r="CJ351" s="293"/>
      <c r="CK351" s="293"/>
      <c r="CL351" s="293"/>
      <c r="CM351" s="293"/>
      <c r="CN351" s="293"/>
      <c r="CO351" s="293"/>
      <c r="CP351" s="293"/>
      <c r="CQ351" s="293"/>
      <c r="CR351" s="293"/>
      <c r="CS351" s="293"/>
      <c r="CT351" s="293"/>
      <c r="CU351" s="293"/>
      <c r="CV351" s="293"/>
      <c r="CW351" s="293"/>
      <c r="CX351" s="293"/>
      <c r="CY351" s="293"/>
      <c r="CZ351" s="293"/>
      <c r="DA351" s="293"/>
      <c r="DB351" s="293"/>
      <c r="DC351" s="293"/>
      <c r="DD351" s="293"/>
      <c r="DE351" s="293"/>
      <c r="DF351" s="293"/>
      <c r="DG351" s="293"/>
      <c r="DH351" s="293"/>
      <c r="DI351" s="293"/>
      <c r="DJ351" s="293"/>
      <c r="DK351" s="293"/>
      <c r="DL351" s="293"/>
      <c r="DM351" s="293"/>
      <c r="DN351" s="293"/>
      <c r="DO351" s="293"/>
      <c r="DP351" s="293"/>
      <c r="DQ351" s="293"/>
      <c r="DR351" s="293"/>
      <c r="DS351" s="293"/>
      <c r="DT351" s="293"/>
      <c r="DU351" s="293"/>
      <c r="DV351" s="293"/>
      <c r="DW351" s="293"/>
      <c r="DX351" s="293"/>
      <c r="DY351" s="293"/>
      <c r="DZ351" s="293"/>
      <c r="EA351" s="293"/>
      <c r="EB351" s="293"/>
      <c r="EC351" s="293"/>
      <c r="ED351" s="293"/>
      <c r="EE351" s="293"/>
      <c r="EF351" s="293"/>
      <c r="EG351" s="293"/>
      <c r="EH351" s="293"/>
      <c r="EI351" s="293"/>
      <c r="EJ351" s="293"/>
      <c r="EK351" s="293"/>
      <c r="EL351" s="293"/>
      <c r="EM351" s="293"/>
      <c r="EN351" s="293"/>
      <c r="EO351" s="293"/>
      <c r="EP351" s="293"/>
      <c r="EQ351" s="293"/>
      <c r="ER351" s="293"/>
      <c r="ES351" s="293"/>
      <c r="ET351" s="293"/>
      <c r="EU351" s="293"/>
      <c r="EV351" s="293"/>
      <c r="EW351" s="293"/>
      <c r="EX351" s="293"/>
    </row>
    <row r="352" spans="2:154" x14ac:dyDescent="0.2">
      <c r="B352" s="293"/>
      <c r="C352" s="293"/>
      <c r="D352" s="293"/>
      <c r="E352" s="293"/>
      <c r="F352" s="293"/>
      <c r="G352" s="293"/>
      <c r="H352" s="293"/>
      <c r="I352" s="293"/>
      <c r="J352" s="293"/>
      <c r="K352" s="293"/>
      <c r="L352" s="293"/>
      <c r="M352" s="293"/>
      <c r="N352" s="293"/>
      <c r="O352" s="293"/>
      <c r="P352" s="293"/>
      <c r="Q352" s="293"/>
      <c r="R352" s="293"/>
      <c r="S352" s="293"/>
      <c r="T352" s="293"/>
      <c r="U352" s="293"/>
      <c r="V352" s="293"/>
      <c r="W352" s="293"/>
      <c r="X352" s="293"/>
      <c r="Y352" s="293"/>
      <c r="Z352" s="293"/>
      <c r="AA352" s="293"/>
      <c r="AB352" s="293"/>
      <c r="AC352" s="293"/>
      <c r="AD352" s="293"/>
      <c r="AE352" s="293"/>
      <c r="AF352" s="293"/>
      <c r="AG352" s="293"/>
      <c r="AH352" s="293"/>
      <c r="AI352" s="293"/>
      <c r="AJ352" s="293"/>
      <c r="AK352" s="293"/>
      <c r="AL352" s="293"/>
      <c r="AM352" s="293"/>
      <c r="AN352" s="293"/>
      <c r="AO352" s="293"/>
      <c r="AP352" s="293"/>
      <c r="AQ352" s="293"/>
      <c r="AR352" s="293"/>
      <c r="AS352" s="293"/>
      <c r="AT352" s="293"/>
      <c r="AU352" s="293"/>
      <c r="AV352" s="293"/>
      <c r="AW352" s="293"/>
      <c r="AX352" s="293"/>
      <c r="AY352" s="293"/>
      <c r="AZ352" s="293"/>
      <c r="BA352" s="293"/>
      <c r="BB352" s="293"/>
      <c r="BC352" s="293"/>
      <c r="BD352" s="293"/>
      <c r="BE352" s="293"/>
      <c r="BF352" s="293"/>
      <c r="BG352" s="293"/>
      <c r="BH352" s="293"/>
      <c r="BI352" s="293"/>
      <c r="BJ352" s="293"/>
      <c r="BK352" s="293"/>
      <c r="BL352" s="293"/>
      <c r="BM352" s="293"/>
      <c r="BN352" s="293"/>
      <c r="BO352" s="293"/>
      <c r="BP352" s="293"/>
      <c r="BQ352" s="293"/>
      <c r="BR352" s="293"/>
      <c r="BS352" s="293"/>
      <c r="BT352" s="293"/>
      <c r="BU352" s="293"/>
      <c r="BV352" s="293"/>
      <c r="BW352" s="293"/>
      <c r="BX352" s="293"/>
      <c r="BY352" s="293"/>
      <c r="BZ352" s="293"/>
      <c r="CA352" s="293"/>
      <c r="CB352" s="293"/>
      <c r="CC352" s="293"/>
      <c r="CD352" s="293"/>
      <c r="CE352" s="293"/>
      <c r="CF352" s="293"/>
      <c r="CG352" s="293"/>
      <c r="CH352" s="293"/>
      <c r="CI352" s="293"/>
      <c r="CJ352" s="293"/>
      <c r="CK352" s="293"/>
      <c r="CL352" s="293"/>
      <c r="CM352" s="293"/>
      <c r="CN352" s="293"/>
      <c r="CO352" s="293"/>
      <c r="CP352" s="293"/>
      <c r="CQ352" s="293"/>
      <c r="CR352" s="293"/>
      <c r="CS352" s="293"/>
      <c r="CT352" s="293"/>
      <c r="CU352" s="293"/>
      <c r="CV352" s="293"/>
      <c r="CW352" s="293"/>
      <c r="CX352" s="293"/>
      <c r="CY352" s="293"/>
      <c r="CZ352" s="293"/>
      <c r="DA352" s="293"/>
      <c r="DB352" s="293"/>
      <c r="DC352" s="293"/>
      <c r="DD352" s="293"/>
      <c r="DE352" s="293"/>
      <c r="DF352" s="293"/>
      <c r="DG352" s="293"/>
      <c r="DH352" s="293"/>
      <c r="DI352" s="293"/>
      <c r="DJ352" s="293"/>
      <c r="DK352" s="293"/>
      <c r="DL352" s="293"/>
      <c r="DM352" s="293"/>
      <c r="DN352" s="293"/>
      <c r="DO352" s="293"/>
      <c r="DP352" s="293"/>
      <c r="DQ352" s="293"/>
      <c r="DR352" s="293"/>
      <c r="DS352" s="293"/>
      <c r="DT352" s="293"/>
      <c r="DU352" s="293"/>
      <c r="DV352" s="293"/>
      <c r="DW352" s="293"/>
      <c r="DX352" s="293"/>
      <c r="DY352" s="293"/>
      <c r="DZ352" s="293"/>
      <c r="EA352" s="293"/>
      <c r="EB352" s="293"/>
      <c r="EC352" s="293"/>
      <c r="ED352" s="293"/>
      <c r="EE352" s="293"/>
      <c r="EF352" s="293"/>
      <c r="EG352" s="293"/>
      <c r="EH352" s="293"/>
      <c r="EI352" s="293"/>
      <c r="EJ352" s="293"/>
      <c r="EK352" s="293"/>
      <c r="EL352" s="293"/>
      <c r="EM352" s="293"/>
      <c r="EN352" s="293"/>
      <c r="EO352" s="293"/>
      <c r="EP352" s="293"/>
      <c r="EQ352" s="293"/>
      <c r="ER352" s="293"/>
      <c r="ES352" s="293"/>
      <c r="ET352" s="293"/>
      <c r="EU352" s="293"/>
      <c r="EV352" s="293"/>
      <c r="EW352" s="293"/>
      <c r="EX352" s="293"/>
    </row>
    <row r="353" spans="2:154" x14ac:dyDescent="0.2">
      <c r="B353" s="293"/>
      <c r="C353" s="293"/>
      <c r="D353" s="293"/>
      <c r="E353" s="293"/>
      <c r="F353" s="293"/>
      <c r="G353" s="293"/>
      <c r="H353" s="293"/>
      <c r="I353" s="293"/>
      <c r="J353" s="293"/>
      <c r="K353" s="293"/>
      <c r="L353" s="293"/>
      <c r="M353" s="293"/>
      <c r="N353" s="293"/>
      <c r="O353" s="293"/>
      <c r="P353" s="293"/>
      <c r="Q353" s="293"/>
      <c r="R353" s="293"/>
      <c r="S353" s="293"/>
      <c r="T353" s="293"/>
      <c r="U353" s="293"/>
      <c r="V353" s="293"/>
      <c r="W353" s="293"/>
      <c r="X353" s="293"/>
      <c r="Y353" s="293"/>
      <c r="Z353" s="293"/>
      <c r="AA353" s="293"/>
      <c r="AB353" s="293"/>
      <c r="AC353" s="293"/>
      <c r="AD353" s="293"/>
      <c r="AE353" s="293"/>
      <c r="AF353" s="293"/>
      <c r="AG353" s="293"/>
      <c r="AH353" s="293"/>
      <c r="AI353" s="293"/>
      <c r="AJ353" s="293"/>
      <c r="AK353" s="293"/>
      <c r="AL353" s="293"/>
      <c r="AM353" s="293"/>
      <c r="AN353" s="293"/>
      <c r="AO353" s="293"/>
      <c r="AP353" s="293"/>
      <c r="AQ353" s="293"/>
      <c r="AR353" s="293"/>
      <c r="AS353" s="293"/>
      <c r="AT353" s="293"/>
      <c r="AU353" s="293"/>
      <c r="AV353" s="293"/>
      <c r="AW353" s="293"/>
      <c r="AX353" s="293"/>
      <c r="AY353" s="293"/>
      <c r="AZ353" s="293"/>
      <c r="BA353" s="293"/>
      <c r="BB353" s="293"/>
      <c r="BC353" s="293"/>
      <c r="BD353" s="293"/>
      <c r="BE353" s="293"/>
      <c r="BF353" s="293"/>
      <c r="BG353" s="293"/>
      <c r="BH353" s="293"/>
      <c r="BI353" s="293"/>
      <c r="BJ353" s="293"/>
      <c r="BK353" s="293"/>
      <c r="BL353" s="293"/>
      <c r="BM353" s="293"/>
      <c r="BN353" s="293"/>
      <c r="BO353" s="293"/>
      <c r="BP353" s="293"/>
      <c r="BQ353" s="293"/>
      <c r="BR353" s="293"/>
      <c r="BS353" s="293"/>
      <c r="BT353" s="293"/>
      <c r="BU353" s="293"/>
      <c r="BV353" s="293"/>
      <c r="BW353" s="293"/>
      <c r="BX353" s="293"/>
      <c r="BY353" s="293"/>
      <c r="BZ353" s="293"/>
      <c r="CA353" s="293"/>
      <c r="CB353" s="293"/>
      <c r="CC353" s="293"/>
      <c r="CD353" s="293"/>
      <c r="CE353" s="293"/>
      <c r="CF353" s="293"/>
      <c r="CG353" s="293"/>
      <c r="CH353" s="293"/>
      <c r="CI353" s="293"/>
      <c r="CJ353" s="293"/>
      <c r="CK353" s="293"/>
      <c r="CL353" s="293"/>
      <c r="CM353" s="293"/>
      <c r="CN353" s="293"/>
      <c r="CO353" s="293"/>
      <c r="CP353" s="293"/>
      <c r="CQ353" s="293"/>
      <c r="CR353" s="293"/>
      <c r="CS353" s="293"/>
      <c r="CT353" s="293"/>
      <c r="CU353" s="293"/>
      <c r="CV353" s="293"/>
      <c r="CW353" s="293"/>
      <c r="CX353" s="293"/>
      <c r="CY353" s="293"/>
      <c r="CZ353" s="293"/>
      <c r="DA353" s="293"/>
      <c r="DB353" s="293"/>
      <c r="DC353" s="293"/>
      <c r="DD353" s="293"/>
      <c r="DE353" s="293"/>
      <c r="DF353" s="293"/>
      <c r="DG353" s="293"/>
      <c r="DH353" s="293"/>
      <c r="DI353" s="293"/>
      <c r="DJ353" s="293"/>
      <c r="DK353" s="293"/>
      <c r="DL353" s="293"/>
      <c r="DM353" s="293"/>
      <c r="DN353" s="293"/>
      <c r="DO353" s="293"/>
      <c r="DP353" s="293"/>
      <c r="DQ353" s="293"/>
      <c r="DR353" s="293"/>
      <c r="DS353" s="293"/>
      <c r="DT353" s="293"/>
      <c r="DU353" s="293"/>
      <c r="DV353" s="293"/>
      <c r="DW353" s="293"/>
      <c r="DX353" s="293"/>
      <c r="DY353" s="293"/>
      <c r="DZ353" s="293"/>
      <c r="EA353" s="293"/>
      <c r="EB353" s="293"/>
      <c r="EC353" s="293"/>
      <c r="ED353" s="293"/>
      <c r="EE353" s="293"/>
      <c r="EF353" s="293"/>
      <c r="EG353" s="293"/>
      <c r="EH353" s="293"/>
      <c r="EI353" s="293"/>
      <c r="EJ353" s="293"/>
      <c r="EK353" s="293"/>
      <c r="EL353" s="293"/>
      <c r="EM353" s="293"/>
      <c r="EN353" s="293"/>
      <c r="EO353" s="293"/>
      <c r="EP353" s="293"/>
      <c r="EQ353" s="293"/>
      <c r="ER353" s="293"/>
      <c r="ES353" s="293"/>
      <c r="ET353" s="293"/>
      <c r="EU353" s="293"/>
      <c r="EV353" s="293"/>
      <c r="EW353" s="293"/>
      <c r="EX353" s="293"/>
    </row>
    <row r="354" spans="2:154" x14ac:dyDescent="0.2">
      <c r="B354" s="293"/>
      <c r="C354" s="293"/>
      <c r="D354" s="293"/>
      <c r="E354" s="293"/>
      <c r="F354" s="293"/>
      <c r="G354" s="293"/>
      <c r="H354" s="293"/>
      <c r="I354" s="293"/>
      <c r="J354" s="293"/>
      <c r="K354" s="293"/>
      <c r="L354" s="293"/>
      <c r="M354" s="293"/>
      <c r="N354" s="293"/>
      <c r="O354" s="293"/>
      <c r="P354" s="293"/>
      <c r="Q354" s="293"/>
      <c r="R354" s="293"/>
      <c r="S354" s="293"/>
      <c r="T354" s="293"/>
      <c r="U354" s="293"/>
      <c r="V354" s="293"/>
      <c r="W354" s="293"/>
      <c r="X354" s="293"/>
      <c r="Y354" s="293"/>
      <c r="Z354" s="293"/>
      <c r="AA354" s="293"/>
      <c r="AB354" s="293"/>
      <c r="AC354" s="293"/>
      <c r="AD354" s="293"/>
      <c r="AE354" s="293"/>
      <c r="AF354" s="293"/>
      <c r="AG354" s="293"/>
      <c r="AH354" s="293"/>
      <c r="AI354" s="293"/>
      <c r="AJ354" s="293"/>
      <c r="AK354" s="293"/>
      <c r="AL354" s="293"/>
      <c r="AM354" s="293"/>
      <c r="AN354" s="293"/>
      <c r="AO354" s="293"/>
      <c r="AP354" s="293"/>
      <c r="AQ354" s="293"/>
      <c r="AR354" s="293"/>
      <c r="AS354" s="293"/>
      <c r="AT354" s="293"/>
      <c r="AU354" s="293"/>
      <c r="AV354" s="293"/>
      <c r="AW354" s="293"/>
      <c r="AX354" s="293"/>
      <c r="AY354" s="293"/>
      <c r="AZ354" s="293"/>
      <c r="BA354" s="293"/>
      <c r="BB354" s="293"/>
      <c r="BC354" s="293"/>
      <c r="BD354" s="293"/>
      <c r="BE354" s="293"/>
      <c r="BF354" s="293"/>
      <c r="BG354" s="293"/>
      <c r="BH354" s="293"/>
      <c r="BI354" s="293"/>
      <c r="BJ354" s="293"/>
      <c r="BK354" s="293"/>
      <c r="BL354" s="293"/>
      <c r="BM354" s="293"/>
      <c r="BN354" s="293"/>
      <c r="BO354" s="293"/>
      <c r="BP354" s="293"/>
      <c r="BQ354" s="293"/>
      <c r="BR354" s="293"/>
      <c r="BS354" s="293"/>
      <c r="BT354" s="293"/>
      <c r="BU354" s="293"/>
      <c r="BV354" s="293"/>
      <c r="BW354" s="293"/>
      <c r="BX354" s="293"/>
      <c r="BY354" s="293"/>
      <c r="BZ354" s="293"/>
      <c r="CA354" s="293"/>
      <c r="CB354" s="293"/>
      <c r="CC354" s="293"/>
      <c r="CD354" s="293"/>
      <c r="CE354" s="293"/>
      <c r="CF354" s="293"/>
      <c r="CG354" s="293"/>
      <c r="CH354" s="293"/>
      <c r="CI354" s="293"/>
      <c r="CJ354" s="293"/>
      <c r="CK354" s="293"/>
      <c r="CL354" s="293"/>
      <c r="CM354" s="293"/>
      <c r="CN354" s="293"/>
      <c r="CO354" s="293"/>
      <c r="CP354" s="293"/>
      <c r="CQ354" s="293"/>
      <c r="CR354" s="293"/>
      <c r="CS354" s="293"/>
      <c r="CT354" s="293"/>
      <c r="CU354" s="293"/>
      <c r="CV354" s="293"/>
      <c r="CW354" s="293"/>
      <c r="CX354" s="293"/>
      <c r="CY354" s="293"/>
      <c r="CZ354" s="293"/>
      <c r="DA354" s="293"/>
      <c r="DB354" s="293"/>
      <c r="DC354" s="293"/>
      <c r="DD354" s="293"/>
      <c r="DE354" s="293"/>
      <c r="DF354" s="293"/>
      <c r="DG354" s="293"/>
      <c r="DH354" s="293"/>
      <c r="DI354" s="293"/>
      <c r="DJ354" s="293"/>
      <c r="DK354" s="293"/>
      <c r="DL354" s="293"/>
      <c r="DM354" s="293"/>
      <c r="DN354" s="293"/>
      <c r="DO354" s="293"/>
      <c r="DP354" s="293"/>
      <c r="DQ354" s="293"/>
      <c r="DR354" s="293"/>
      <c r="DS354" s="293"/>
      <c r="DT354" s="293"/>
      <c r="DU354" s="293"/>
      <c r="DV354" s="293"/>
      <c r="DW354" s="293"/>
      <c r="DX354" s="293"/>
      <c r="DY354" s="293"/>
      <c r="DZ354" s="293"/>
      <c r="EA354" s="293"/>
      <c r="EB354" s="293"/>
      <c r="EC354" s="293"/>
      <c r="ED354" s="293"/>
      <c r="EE354" s="293"/>
      <c r="EF354" s="293"/>
      <c r="EG354" s="293"/>
      <c r="EH354" s="293"/>
      <c r="EI354" s="293"/>
      <c r="EJ354" s="293"/>
      <c r="EK354" s="293"/>
      <c r="EL354" s="293"/>
      <c r="EM354" s="293"/>
      <c r="EN354" s="293"/>
      <c r="EO354" s="293"/>
      <c r="EP354" s="293"/>
      <c r="EQ354" s="293"/>
      <c r="ER354" s="293"/>
      <c r="ES354" s="293"/>
      <c r="ET354" s="293"/>
      <c r="EU354" s="293"/>
      <c r="EV354" s="293"/>
      <c r="EW354" s="293"/>
      <c r="EX354" s="293"/>
    </row>
    <row r="355" spans="2:154" x14ac:dyDescent="0.2">
      <c r="B355" s="293"/>
      <c r="C355" s="293"/>
      <c r="D355" s="293"/>
      <c r="E355" s="293"/>
      <c r="F355" s="293"/>
      <c r="G355" s="293"/>
      <c r="H355" s="293"/>
      <c r="I355" s="293"/>
      <c r="J355" s="293"/>
      <c r="K355" s="293"/>
      <c r="L355" s="293"/>
      <c r="M355" s="293"/>
      <c r="N355" s="293"/>
      <c r="O355" s="293"/>
      <c r="P355" s="293"/>
      <c r="Q355" s="293"/>
      <c r="R355" s="293"/>
      <c r="S355" s="293"/>
      <c r="T355" s="293"/>
      <c r="U355" s="293"/>
      <c r="V355" s="293"/>
      <c r="W355" s="293"/>
      <c r="X355" s="293"/>
      <c r="Y355" s="293"/>
      <c r="Z355" s="293"/>
      <c r="AA355" s="293"/>
      <c r="AB355" s="293"/>
      <c r="AC355" s="293"/>
      <c r="AD355" s="293"/>
      <c r="AE355" s="293"/>
      <c r="AF355" s="293"/>
      <c r="AG355" s="293"/>
      <c r="AH355" s="293"/>
      <c r="AI355" s="293"/>
      <c r="AJ355" s="293"/>
      <c r="AK355" s="293"/>
      <c r="AL355" s="293"/>
      <c r="AM355" s="293"/>
      <c r="AN355" s="293"/>
      <c r="AO355" s="293"/>
      <c r="AP355" s="293"/>
      <c r="AQ355" s="293"/>
      <c r="AR355" s="293"/>
      <c r="AS355" s="293"/>
      <c r="AT355" s="293"/>
      <c r="AU355" s="293"/>
      <c r="AV355" s="293"/>
      <c r="AW355" s="293"/>
      <c r="AX355" s="293"/>
      <c r="AY355" s="293"/>
      <c r="AZ355" s="293"/>
      <c r="BA355" s="293"/>
      <c r="BB355" s="293"/>
      <c r="BC355" s="293"/>
      <c r="BD355" s="293"/>
      <c r="BE355" s="293"/>
      <c r="BF355" s="293"/>
      <c r="BG355" s="293"/>
      <c r="BH355" s="293"/>
      <c r="BI355" s="293"/>
      <c r="BJ355" s="293"/>
      <c r="BK355" s="293"/>
      <c r="BL355" s="293"/>
      <c r="BM355" s="293"/>
      <c r="BN355" s="293"/>
      <c r="BO355" s="293"/>
      <c r="BP355" s="293"/>
      <c r="BQ355" s="293"/>
      <c r="BR355" s="293"/>
      <c r="BS355" s="293"/>
      <c r="BT355" s="293"/>
      <c r="BU355" s="293"/>
      <c r="BV355" s="293"/>
      <c r="BW355" s="293"/>
      <c r="BX355" s="293"/>
      <c r="BY355" s="293"/>
      <c r="BZ355" s="293"/>
      <c r="CA355" s="293"/>
      <c r="CB355" s="293"/>
      <c r="CC355" s="293"/>
      <c r="CD355" s="293"/>
      <c r="CE355" s="293"/>
      <c r="CF355" s="293"/>
      <c r="CG355" s="293"/>
      <c r="CH355" s="293"/>
      <c r="CI355" s="293"/>
      <c r="CJ355" s="293"/>
      <c r="CK355" s="293"/>
      <c r="CL355" s="293"/>
      <c r="CM355" s="293"/>
      <c r="CN355" s="293"/>
      <c r="CO355" s="293"/>
      <c r="CP355" s="293"/>
      <c r="CQ355" s="293"/>
      <c r="CR355" s="293"/>
      <c r="CS355" s="293"/>
      <c r="CT355" s="293"/>
      <c r="CU355" s="293"/>
      <c r="CV355" s="293"/>
      <c r="CW355" s="293"/>
      <c r="CX355" s="293"/>
      <c r="CY355" s="293"/>
      <c r="CZ355" s="293"/>
      <c r="DA355" s="293"/>
      <c r="DB355" s="293"/>
      <c r="DC355" s="293"/>
      <c r="DD355" s="293"/>
      <c r="DE355" s="293"/>
      <c r="DF355" s="293"/>
      <c r="DG355" s="293"/>
      <c r="DH355" s="293"/>
      <c r="DI355" s="293"/>
      <c r="DJ355" s="293"/>
      <c r="DK355" s="293"/>
      <c r="DL355" s="293"/>
      <c r="DM355" s="293"/>
      <c r="DN355" s="293"/>
      <c r="DO355" s="293"/>
      <c r="DP355" s="293"/>
      <c r="DQ355" s="293"/>
      <c r="DR355" s="293"/>
      <c r="DS355" s="293"/>
      <c r="DT355" s="293"/>
      <c r="DU355" s="293"/>
      <c r="DV355" s="293"/>
      <c r="DW355" s="293"/>
      <c r="DX355" s="293"/>
      <c r="DY355" s="293"/>
      <c r="DZ355" s="293"/>
      <c r="EA355" s="293"/>
      <c r="EB355" s="293"/>
      <c r="EC355" s="293"/>
      <c r="ED355" s="293"/>
      <c r="EE355" s="293"/>
      <c r="EF355" s="293"/>
      <c r="EG355" s="293"/>
      <c r="EH355" s="293"/>
      <c r="EI355" s="293"/>
      <c r="EJ355" s="293"/>
      <c r="EK355" s="293"/>
      <c r="EL355" s="293"/>
      <c r="EM355" s="293"/>
      <c r="EN355" s="293"/>
      <c r="EO355" s="293"/>
      <c r="EP355" s="293"/>
      <c r="EQ355" s="293"/>
      <c r="ER355" s="293"/>
      <c r="ES355" s="293"/>
      <c r="ET355" s="293"/>
      <c r="EU355" s="293"/>
      <c r="EV355" s="293"/>
      <c r="EW355" s="293"/>
      <c r="EX355" s="293"/>
    </row>
    <row r="356" spans="2:154" x14ac:dyDescent="0.2">
      <c r="B356" s="293"/>
      <c r="C356" s="293"/>
      <c r="D356" s="293"/>
      <c r="E356" s="293"/>
      <c r="F356" s="293"/>
      <c r="G356" s="293"/>
      <c r="H356" s="293"/>
      <c r="I356" s="293"/>
      <c r="J356" s="293"/>
      <c r="K356" s="293"/>
      <c r="L356" s="293"/>
      <c r="M356" s="293"/>
      <c r="N356" s="293"/>
      <c r="O356" s="293"/>
      <c r="P356" s="293"/>
      <c r="Q356" s="293"/>
      <c r="R356" s="293"/>
      <c r="S356" s="293"/>
      <c r="T356" s="293"/>
      <c r="U356" s="293"/>
      <c r="V356" s="293"/>
      <c r="W356" s="293"/>
      <c r="X356" s="293"/>
      <c r="Y356" s="293"/>
      <c r="Z356" s="293"/>
      <c r="AA356" s="293"/>
      <c r="AB356" s="293"/>
      <c r="AC356" s="293"/>
      <c r="AD356" s="293"/>
      <c r="AE356" s="293"/>
      <c r="AF356" s="293"/>
      <c r="AG356" s="293"/>
      <c r="AH356" s="293"/>
      <c r="AI356" s="293"/>
      <c r="AJ356" s="293"/>
      <c r="AK356" s="293"/>
      <c r="AL356" s="293"/>
      <c r="AM356" s="293"/>
      <c r="AN356" s="293"/>
      <c r="AO356" s="293"/>
      <c r="AP356" s="293"/>
      <c r="AQ356" s="293"/>
      <c r="AR356" s="293"/>
      <c r="AS356" s="293"/>
      <c r="AT356" s="293"/>
      <c r="AU356" s="293"/>
      <c r="AV356" s="293"/>
      <c r="AW356" s="293"/>
      <c r="AX356" s="293"/>
      <c r="AY356" s="293"/>
      <c r="AZ356" s="293"/>
      <c r="BA356" s="293"/>
      <c r="BB356" s="293"/>
      <c r="BC356" s="293"/>
      <c r="BD356" s="293"/>
      <c r="BE356" s="293"/>
      <c r="BF356" s="293"/>
      <c r="BG356" s="293"/>
      <c r="BH356" s="293"/>
      <c r="BI356" s="293"/>
      <c r="BJ356" s="293"/>
      <c r="BK356" s="293"/>
      <c r="BL356" s="293"/>
      <c r="BM356" s="293"/>
      <c r="BN356" s="293"/>
      <c r="BO356" s="293"/>
      <c r="BP356" s="293"/>
      <c r="BQ356" s="293"/>
      <c r="BR356" s="293"/>
      <c r="BS356" s="293"/>
      <c r="BT356" s="293"/>
      <c r="BU356" s="293"/>
      <c r="BV356" s="293"/>
      <c r="BW356" s="293"/>
      <c r="BX356" s="293"/>
      <c r="BY356" s="293"/>
      <c r="BZ356" s="293"/>
      <c r="CA356" s="293"/>
      <c r="CB356" s="293"/>
      <c r="CC356" s="293"/>
      <c r="CD356" s="293"/>
      <c r="CE356" s="293"/>
      <c r="CF356" s="293"/>
      <c r="CG356" s="293"/>
      <c r="CH356" s="293"/>
      <c r="CI356" s="293"/>
      <c r="CJ356" s="293"/>
      <c r="CK356" s="293"/>
      <c r="CL356" s="293"/>
      <c r="CM356" s="293"/>
      <c r="CN356" s="293"/>
      <c r="CO356" s="293"/>
      <c r="CP356" s="293"/>
      <c r="CQ356" s="293"/>
      <c r="CR356" s="293"/>
      <c r="CS356" s="293"/>
      <c r="CT356" s="293"/>
      <c r="CU356" s="293"/>
      <c r="CV356" s="293"/>
      <c r="CW356" s="293"/>
      <c r="CX356" s="293"/>
      <c r="CY356" s="293"/>
      <c r="CZ356" s="293"/>
      <c r="DA356" s="293"/>
      <c r="DB356" s="293"/>
      <c r="DC356" s="293"/>
      <c r="DD356" s="293"/>
      <c r="DE356" s="293"/>
      <c r="DF356" s="293"/>
      <c r="DG356" s="293"/>
      <c r="DH356" s="293"/>
      <c r="DI356" s="293"/>
      <c r="DJ356" s="293"/>
      <c r="DK356" s="293"/>
      <c r="DL356" s="293"/>
      <c r="DM356" s="293"/>
      <c r="DN356" s="293"/>
      <c r="DO356" s="293"/>
      <c r="DP356" s="293"/>
      <c r="DQ356" s="293"/>
      <c r="DR356" s="293"/>
      <c r="DS356" s="293"/>
      <c r="DT356" s="293"/>
      <c r="DU356" s="293"/>
      <c r="DV356" s="293"/>
      <c r="DW356" s="293"/>
      <c r="DX356" s="293"/>
      <c r="DY356" s="293"/>
      <c r="DZ356" s="293"/>
      <c r="EA356" s="293"/>
      <c r="EB356" s="293"/>
      <c r="EC356" s="293"/>
      <c r="ED356" s="293"/>
      <c r="EE356" s="293"/>
      <c r="EF356" s="293"/>
      <c r="EG356" s="293"/>
      <c r="EH356" s="293"/>
      <c r="EI356" s="293"/>
      <c r="EJ356" s="293"/>
      <c r="EK356" s="293"/>
      <c r="EL356" s="293"/>
      <c r="EM356" s="293"/>
      <c r="EN356" s="293"/>
      <c r="EO356" s="293"/>
      <c r="EP356" s="293"/>
      <c r="EQ356" s="293"/>
      <c r="ER356" s="293"/>
      <c r="ES356" s="293"/>
      <c r="ET356" s="293"/>
      <c r="EU356" s="293"/>
      <c r="EV356" s="293"/>
      <c r="EW356" s="293"/>
      <c r="EX356" s="293"/>
    </row>
    <row r="357" spans="2:154" x14ac:dyDescent="0.2">
      <c r="B357" s="293"/>
      <c r="C357" s="293"/>
      <c r="D357" s="293"/>
      <c r="E357" s="293"/>
      <c r="F357" s="293"/>
      <c r="G357" s="293"/>
      <c r="H357" s="293"/>
      <c r="I357" s="293"/>
      <c r="J357" s="293"/>
      <c r="K357" s="293"/>
      <c r="L357" s="293"/>
      <c r="M357" s="293"/>
      <c r="N357" s="293"/>
      <c r="O357" s="293"/>
      <c r="P357" s="293"/>
      <c r="Q357" s="293"/>
      <c r="R357" s="293"/>
      <c r="S357" s="293"/>
      <c r="T357" s="293"/>
      <c r="U357" s="293"/>
      <c r="V357" s="293"/>
      <c r="W357" s="293"/>
      <c r="X357" s="293"/>
      <c r="Y357" s="293"/>
      <c r="Z357" s="293"/>
      <c r="AA357" s="293"/>
      <c r="AB357" s="293"/>
      <c r="AC357" s="293"/>
      <c r="AD357" s="293"/>
      <c r="AE357" s="293"/>
      <c r="AF357" s="293"/>
      <c r="AG357" s="293"/>
      <c r="AH357" s="293"/>
      <c r="AI357" s="293"/>
      <c r="AJ357" s="293"/>
      <c r="AK357" s="293"/>
      <c r="AL357" s="293"/>
      <c r="AM357" s="293"/>
      <c r="AN357" s="293"/>
      <c r="AO357" s="293"/>
      <c r="AP357" s="293"/>
      <c r="AQ357" s="293"/>
      <c r="AR357" s="293"/>
      <c r="AS357" s="293"/>
      <c r="AT357" s="293"/>
      <c r="AU357" s="293"/>
      <c r="AV357" s="293"/>
      <c r="AW357" s="293"/>
      <c r="AX357" s="293"/>
      <c r="AY357" s="293"/>
      <c r="AZ357" s="293"/>
      <c r="BA357" s="293"/>
      <c r="BB357" s="293"/>
      <c r="BC357" s="293"/>
      <c r="BD357" s="293"/>
      <c r="BE357" s="293"/>
      <c r="BF357" s="293"/>
      <c r="BG357" s="293"/>
      <c r="BH357" s="293"/>
      <c r="BI357" s="293"/>
      <c r="BJ357" s="293"/>
      <c r="BK357" s="293"/>
      <c r="BL357" s="293"/>
      <c r="BM357" s="293"/>
      <c r="BN357" s="293"/>
      <c r="BO357" s="293"/>
      <c r="BP357" s="293"/>
      <c r="BQ357" s="293"/>
      <c r="BR357" s="293"/>
      <c r="BS357" s="293"/>
      <c r="BT357" s="293"/>
      <c r="BU357" s="293"/>
      <c r="BV357" s="293"/>
      <c r="BW357" s="293"/>
      <c r="BX357" s="293"/>
      <c r="BY357" s="293"/>
      <c r="BZ357" s="293"/>
      <c r="CA357" s="293"/>
      <c r="CB357" s="293"/>
      <c r="CC357" s="293"/>
      <c r="CD357" s="293"/>
      <c r="CE357" s="293"/>
      <c r="CF357" s="293"/>
      <c r="CG357" s="293"/>
      <c r="CH357" s="293"/>
      <c r="CI357" s="293"/>
      <c r="CJ357" s="293"/>
      <c r="CK357" s="293"/>
      <c r="CL357" s="293"/>
      <c r="CM357" s="293"/>
      <c r="CN357" s="293"/>
      <c r="CO357" s="293"/>
      <c r="CP357" s="293"/>
      <c r="CQ357" s="293"/>
      <c r="CR357" s="293"/>
      <c r="CS357" s="293"/>
      <c r="CT357" s="293"/>
      <c r="CU357" s="293"/>
      <c r="CV357" s="293"/>
      <c r="CW357" s="293"/>
      <c r="CX357" s="293"/>
      <c r="CY357" s="293"/>
      <c r="CZ357" s="293"/>
      <c r="DA357" s="293"/>
      <c r="DB357" s="293"/>
      <c r="DC357" s="293"/>
      <c r="DD357" s="293"/>
      <c r="DE357" s="293"/>
      <c r="DF357" s="293"/>
      <c r="DG357" s="293"/>
      <c r="DH357" s="293"/>
      <c r="DI357" s="293"/>
      <c r="DJ357" s="293"/>
      <c r="DK357" s="293"/>
      <c r="DL357" s="293"/>
      <c r="DM357" s="293"/>
      <c r="DN357" s="293"/>
      <c r="DO357" s="293"/>
      <c r="DP357" s="293"/>
      <c r="DQ357" s="293"/>
      <c r="DR357" s="293"/>
      <c r="DS357" s="293"/>
      <c r="DT357" s="293"/>
      <c r="DU357" s="293"/>
      <c r="DV357" s="293"/>
      <c r="DW357" s="293"/>
      <c r="DX357" s="293"/>
      <c r="DY357" s="293"/>
      <c r="DZ357" s="293"/>
      <c r="EA357" s="293"/>
      <c r="EB357" s="293"/>
      <c r="EC357" s="293"/>
      <c r="ED357" s="293"/>
      <c r="EE357" s="293"/>
      <c r="EF357" s="293"/>
      <c r="EG357" s="293"/>
      <c r="EH357" s="293"/>
      <c r="EI357" s="293"/>
      <c r="EJ357" s="293"/>
      <c r="EK357" s="293"/>
      <c r="EL357" s="293"/>
      <c r="EM357" s="293"/>
      <c r="EN357" s="293"/>
      <c r="EO357" s="293"/>
      <c r="EP357" s="293"/>
      <c r="EQ357" s="293"/>
      <c r="ER357" s="293"/>
      <c r="ES357" s="293"/>
      <c r="ET357" s="293"/>
      <c r="EU357" s="293"/>
      <c r="EV357" s="293"/>
      <c r="EW357" s="293"/>
      <c r="EX357" s="293"/>
    </row>
    <row r="358" spans="2:154" x14ac:dyDescent="0.2">
      <c r="B358" s="293"/>
      <c r="C358" s="293"/>
      <c r="D358" s="293"/>
      <c r="E358" s="293"/>
      <c r="F358" s="293"/>
      <c r="G358" s="293"/>
      <c r="H358" s="293"/>
      <c r="I358" s="293"/>
      <c r="J358" s="293"/>
      <c r="K358" s="293"/>
      <c r="L358" s="293"/>
      <c r="M358" s="293"/>
      <c r="N358" s="293"/>
      <c r="O358" s="293"/>
      <c r="P358" s="293"/>
      <c r="Q358" s="293"/>
      <c r="R358" s="293"/>
      <c r="S358" s="293"/>
      <c r="T358" s="293"/>
      <c r="U358" s="293"/>
      <c r="V358" s="293"/>
      <c r="W358" s="293"/>
      <c r="X358" s="293"/>
      <c r="Y358" s="293"/>
      <c r="Z358" s="293"/>
      <c r="AA358" s="293"/>
      <c r="AB358" s="293"/>
      <c r="AC358" s="293"/>
      <c r="AD358" s="293"/>
      <c r="AE358" s="293"/>
      <c r="AF358" s="293"/>
      <c r="AG358" s="293"/>
      <c r="AH358" s="293"/>
      <c r="AI358" s="293"/>
      <c r="AJ358" s="293"/>
      <c r="AK358" s="293"/>
      <c r="AL358" s="293"/>
      <c r="AM358" s="293"/>
      <c r="AN358" s="293"/>
      <c r="AO358" s="293"/>
      <c r="AP358" s="293"/>
      <c r="AQ358" s="293"/>
      <c r="AR358" s="293"/>
      <c r="AS358" s="293"/>
      <c r="AT358" s="293"/>
      <c r="AU358" s="293"/>
      <c r="AV358" s="293"/>
      <c r="AW358" s="293"/>
      <c r="AX358" s="293"/>
      <c r="AY358" s="293"/>
      <c r="AZ358" s="293"/>
      <c r="BA358" s="293"/>
      <c r="BB358" s="293"/>
      <c r="BC358" s="293"/>
      <c r="BD358" s="293"/>
      <c r="BE358" s="293"/>
      <c r="BF358" s="293"/>
      <c r="BG358" s="293"/>
      <c r="BH358" s="293"/>
      <c r="BI358" s="293"/>
      <c r="BJ358" s="293"/>
      <c r="BK358" s="293"/>
      <c r="BL358" s="293"/>
      <c r="BM358" s="293"/>
      <c r="BN358" s="293"/>
      <c r="BO358" s="293"/>
      <c r="BP358" s="293"/>
      <c r="BQ358" s="293"/>
      <c r="BR358" s="293"/>
      <c r="BS358" s="293"/>
      <c r="BT358" s="293"/>
      <c r="BU358" s="293"/>
      <c r="BV358" s="293"/>
      <c r="BW358" s="293"/>
      <c r="BX358" s="293"/>
      <c r="BY358" s="293"/>
      <c r="BZ358" s="293"/>
      <c r="CA358" s="293"/>
      <c r="CB358" s="293"/>
      <c r="CC358" s="293"/>
      <c r="CD358" s="293"/>
      <c r="CE358" s="293"/>
      <c r="CF358" s="293"/>
      <c r="CG358" s="293"/>
      <c r="CH358" s="293"/>
      <c r="CI358" s="293"/>
      <c r="CJ358" s="293"/>
      <c r="CK358" s="293"/>
      <c r="CL358" s="293"/>
      <c r="CM358" s="293"/>
      <c r="CN358" s="293"/>
      <c r="CO358" s="293"/>
      <c r="CP358" s="293"/>
      <c r="CQ358" s="293"/>
      <c r="CR358" s="293"/>
      <c r="CS358" s="293"/>
      <c r="CT358" s="293"/>
      <c r="CU358" s="293"/>
      <c r="CV358" s="293"/>
      <c r="CW358" s="293"/>
      <c r="CX358" s="293"/>
      <c r="CY358" s="293"/>
      <c r="CZ358" s="293"/>
      <c r="DA358" s="293"/>
      <c r="DB358" s="293"/>
      <c r="DC358" s="293"/>
      <c r="DD358" s="293"/>
      <c r="DE358" s="293"/>
      <c r="DF358" s="293"/>
      <c r="DG358" s="293"/>
      <c r="DH358" s="293"/>
      <c r="DI358" s="293"/>
      <c r="DJ358" s="293"/>
      <c r="DK358" s="293"/>
      <c r="DL358" s="293"/>
      <c r="DM358" s="293"/>
      <c r="DN358" s="293"/>
      <c r="DO358" s="293"/>
      <c r="DP358" s="293"/>
      <c r="DQ358" s="293"/>
      <c r="DR358" s="293"/>
      <c r="DS358" s="293"/>
      <c r="DT358" s="293"/>
      <c r="DU358" s="293"/>
      <c r="DV358" s="293"/>
      <c r="DW358" s="293"/>
      <c r="DX358" s="293"/>
      <c r="DY358" s="293"/>
      <c r="DZ358" s="293"/>
      <c r="EA358" s="293"/>
      <c r="EB358" s="293"/>
      <c r="EC358" s="293"/>
      <c r="ED358" s="293"/>
      <c r="EE358" s="293"/>
      <c r="EF358" s="293"/>
      <c r="EG358" s="293"/>
      <c r="EH358" s="293"/>
      <c r="EI358" s="293"/>
      <c r="EJ358" s="293"/>
      <c r="EK358" s="293"/>
      <c r="EL358" s="293"/>
      <c r="EM358" s="293"/>
      <c r="EN358" s="293"/>
      <c r="EO358" s="293"/>
      <c r="EP358" s="293"/>
      <c r="EQ358" s="293"/>
      <c r="ER358" s="293"/>
      <c r="ES358" s="293"/>
      <c r="ET358" s="293"/>
      <c r="EU358" s="293"/>
      <c r="EV358" s="293"/>
      <c r="EW358" s="293"/>
      <c r="EX358" s="293"/>
    </row>
    <row r="359" spans="2:154" x14ac:dyDescent="0.2">
      <c r="B359" s="293"/>
      <c r="C359" s="293"/>
      <c r="D359" s="293"/>
      <c r="E359" s="293"/>
      <c r="F359" s="293"/>
      <c r="G359" s="293"/>
      <c r="H359" s="293"/>
      <c r="I359" s="293"/>
      <c r="J359" s="293"/>
      <c r="K359" s="293"/>
      <c r="L359" s="293"/>
      <c r="M359" s="293"/>
      <c r="N359" s="293"/>
      <c r="O359" s="293"/>
      <c r="P359" s="293"/>
      <c r="Q359" s="293"/>
      <c r="R359" s="293"/>
      <c r="S359" s="293"/>
      <c r="T359" s="293"/>
      <c r="U359" s="293"/>
      <c r="V359" s="293"/>
      <c r="W359" s="293"/>
      <c r="X359" s="293"/>
      <c r="Y359" s="293"/>
      <c r="Z359" s="293"/>
      <c r="AA359" s="293"/>
      <c r="AB359" s="293"/>
      <c r="AC359" s="293"/>
      <c r="AD359" s="293"/>
      <c r="AE359" s="293"/>
      <c r="AF359" s="293"/>
      <c r="AG359" s="293"/>
      <c r="AH359" s="293"/>
      <c r="AI359" s="293"/>
      <c r="AJ359" s="293"/>
      <c r="AK359" s="293"/>
      <c r="AL359" s="293"/>
      <c r="AM359" s="293"/>
      <c r="AN359" s="293"/>
      <c r="AO359" s="293"/>
      <c r="AP359" s="293"/>
      <c r="AQ359" s="293"/>
      <c r="AR359" s="293"/>
      <c r="AS359" s="293"/>
      <c r="AT359" s="293"/>
      <c r="AU359" s="293"/>
      <c r="AV359" s="293"/>
      <c r="AW359" s="293"/>
      <c r="AX359" s="293"/>
      <c r="AY359" s="293"/>
      <c r="AZ359" s="293"/>
      <c r="BA359" s="293"/>
      <c r="BB359" s="293"/>
      <c r="BC359" s="293"/>
      <c r="BD359" s="293"/>
      <c r="BE359" s="293"/>
      <c r="BF359" s="293"/>
      <c r="BG359" s="293"/>
      <c r="BH359" s="293"/>
      <c r="BI359" s="293"/>
      <c r="BJ359" s="293"/>
      <c r="BK359" s="293"/>
      <c r="BL359" s="293"/>
      <c r="BM359" s="293"/>
      <c r="BN359" s="293"/>
      <c r="BO359" s="293"/>
      <c r="BP359" s="293"/>
      <c r="BQ359" s="293"/>
      <c r="BR359" s="293"/>
      <c r="BS359" s="293"/>
      <c r="BT359" s="293"/>
      <c r="BU359" s="293"/>
      <c r="BV359" s="293"/>
      <c r="BW359" s="293"/>
      <c r="BX359" s="293"/>
      <c r="BY359" s="293"/>
      <c r="BZ359" s="293"/>
      <c r="CA359" s="293"/>
      <c r="CB359" s="293"/>
      <c r="CC359" s="293"/>
      <c r="CD359" s="293"/>
      <c r="CE359" s="293"/>
      <c r="CF359" s="293"/>
      <c r="CG359" s="293"/>
      <c r="CH359" s="293"/>
      <c r="CI359" s="293"/>
      <c r="CJ359" s="293"/>
      <c r="CK359" s="293"/>
      <c r="CL359" s="293"/>
      <c r="CM359" s="293"/>
      <c r="CN359" s="293"/>
      <c r="CO359" s="293"/>
      <c r="CP359" s="293"/>
      <c r="CQ359" s="293"/>
      <c r="CR359" s="293"/>
      <c r="CS359" s="293"/>
      <c r="CT359" s="293"/>
      <c r="CU359" s="293"/>
      <c r="CV359" s="293"/>
      <c r="CW359" s="293"/>
      <c r="CX359" s="293"/>
      <c r="CY359" s="293"/>
      <c r="CZ359" s="293"/>
      <c r="DA359" s="293"/>
      <c r="DB359" s="293"/>
      <c r="DC359" s="293"/>
      <c r="DD359" s="293"/>
      <c r="DE359" s="293"/>
      <c r="DF359" s="293"/>
      <c r="DG359" s="293"/>
      <c r="DH359" s="293"/>
      <c r="DI359" s="293"/>
      <c r="DJ359" s="293"/>
      <c r="DK359" s="293"/>
      <c r="DL359" s="293"/>
      <c r="DM359" s="293"/>
      <c r="DN359" s="293"/>
      <c r="DO359" s="293"/>
      <c r="DP359" s="293"/>
      <c r="DQ359" s="293"/>
      <c r="DR359" s="293"/>
      <c r="DS359" s="293"/>
      <c r="DT359" s="293"/>
      <c r="DU359" s="293"/>
      <c r="DV359" s="293"/>
      <c r="DW359" s="293"/>
      <c r="DX359" s="293"/>
      <c r="DY359" s="293"/>
      <c r="DZ359" s="293"/>
      <c r="EA359" s="293"/>
      <c r="EB359" s="293"/>
      <c r="EC359" s="293"/>
      <c r="ED359" s="293"/>
      <c r="EE359" s="293"/>
      <c r="EF359" s="293"/>
      <c r="EG359" s="293"/>
      <c r="EH359" s="293"/>
      <c r="EI359" s="293"/>
      <c r="EJ359" s="293"/>
      <c r="EK359" s="293"/>
      <c r="EL359" s="293"/>
      <c r="EM359" s="293"/>
      <c r="EN359" s="293"/>
      <c r="EO359" s="293"/>
      <c r="EP359" s="293"/>
      <c r="EQ359" s="293"/>
      <c r="ER359" s="293"/>
      <c r="ES359" s="293"/>
      <c r="ET359" s="293"/>
      <c r="EU359" s="293"/>
      <c r="EV359" s="293"/>
      <c r="EW359" s="293"/>
      <c r="EX359" s="293"/>
    </row>
    <row r="360" spans="2:154" x14ac:dyDescent="0.2">
      <c r="B360" s="293"/>
      <c r="C360" s="293"/>
      <c r="D360" s="293"/>
      <c r="E360" s="293"/>
      <c r="F360" s="293"/>
      <c r="G360" s="293"/>
      <c r="H360" s="293"/>
      <c r="I360" s="293"/>
      <c r="J360" s="293"/>
      <c r="K360" s="293"/>
      <c r="L360" s="293"/>
      <c r="M360" s="293"/>
      <c r="N360" s="293"/>
      <c r="O360" s="293"/>
      <c r="P360" s="293"/>
      <c r="Q360" s="293"/>
      <c r="R360" s="293"/>
      <c r="S360" s="293"/>
      <c r="T360" s="293"/>
      <c r="U360" s="293"/>
      <c r="V360" s="293"/>
      <c r="W360" s="293"/>
      <c r="X360" s="293"/>
      <c r="Y360" s="293"/>
      <c r="Z360" s="293"/>
      <c r="AA360" s="293"/>
      <c r="AB360" s="293"/>
      <c r="AC360" s="293"/>
      <c r="AD360" s="293"/>
      <c r="AE360" s="293"/>
      <c r="AF360" s="293"/>
      <c r="AG360" s="293"/>
      <c r="AH360" s="293"/>
      <c r="AI360" s="293"/>
      <c r="AJ360" s="293"/>
      <c r="AK360" s="293"/>
      <c r="AL360" s="293"/>
      <c r="AM360" s="293"/>
      <c r="AN360" s="293"/>
      <c r="AO360" s="293"/>
      <c r="AP360" s="293"/>
      <c r="AQ360" s="293"/>
      <c r="AR360" s="293"/>
      <c r="AS360" s="293"/>
      <c r="AT360" s="293"/>
      <c r="AU360" s="293"/>
      <c r="AV360" s="293"/>
      <c r="AW360" s="293"/>
      <c r="AX360" s="293"/>
      <c r="AY360" s="293"/>
      <c r="AZ360" s="293"/>
      <c r="BA360" s="293"/>
      <c r="BB360" s="293"/>
      <c r="BC360" s="293"/>
      <c r="BD360" s="293"/>
      <c r="BE360" s="293"/>
      <c r="BF360" s="293"/>
      <c r="BG360" s="293"/>
      <c r="BH360" s="293"/>
      <c r="BI360" s="293"/>
      <c r="BJ360" s="293"/>
      <c r="BK360" s="293"/>
      <c r="BL360" s="293"/>
      <c r="BM360" s="293"/>
      <c r="BN360" s="293"/>
      <c r="BO360" s="293"/>
      <c r="BP360" s="293"/>
      <c r="BQ360" s="293"/>
      <c r="BR360" s="293"/>
      <c r="BS360" s="293"/>
      <c r="BT360" s="293"/>
      <c r="BU360" s="293"/>
      <c r="BV360" s="293"/>
      <c r="BW360" s="293"/>
      <c r="BX360" s="293"/>
      <c r="BY360" s="293"/>
      <c r="BZ360" s="293"/>
      <c r="CA360" s="293"/>
      <c r="CB360" s="293"/>
      <c r="CC360" s="293"/>
      <c r="CD360" s="293"/>
      <c r="CE360" s="293"/>
      <c r="CF360" s="293"/>
      <c r="CG360" s="293"/>
      <c r="CH360" s="293"/>
      <c r="CI360" s="293"/>
      <c r="CJ360" s="293"/>
      <c r="CK360" s="293"/>
      <c r="CL360" s="293"/>
      <c r="CM360" s="293"/>
      <c r="CN360" s="293"/>
      <c r="CO360" s="293"/>
      <c r="CP360" s="293"/>
      <c r="CQ360" s="293"/>
      <c r="CR360" s="293"/>
      <c r="CS360" s="293"/>
      <c r="CT360" s="293"/>
      <c r="CU360" s="293"/>
      <c r="CV360" s="293"/>
      <c r="CW360" s="293"/>
      <c r="CX360" s="293"/>
      <c r="CY360" s="293"/>
      <c r="CZ360" s="293"/>
      <c r="DA360" s="293"/>
      <c r="DB360" s="293"/>
      <c r="DC360" s="293"/>
      <c r="DD360" s="293"/>
      <c r="DE360" s="293"/>
      <c r="DF360" s="293"/>
      <c r="DG360" s="293"/>
      <c r="DH360" s="293"/>
      <c r="DI360" s="293"/>
      <c r="DJ360" s="293"/>
      <c r="DK360" s="293"/>
      <c r="DL360" s="293"/>
      <c r="DM360" s="293"/>
      <c r="DN360" s="293"/>
      <c r="DO360" s="293"/>
      <c r="DP360" s="293"/>
      <c r="DQ360" s="293"/>
      <c r="DR360" s="293"/>
      <c r="DS360" s="293"/>
      <c r="DT360" s="293"/>
      <c r="DU360" s="293"/>
      <c r="DV360" s="293"/>
      <c r="DW360" s="293"/>
      <c r="DX360" s="293"/>
      <c r="DY360" s="293"/>
      <c r="DZ360" s="293"/>
      <c r="EA360" s="293"/>
      <c r="EB360" s="293"/>
      <c r="EC360" s="293"/>
      <c r="ED360" s="293"/>
      <c r="EE360" s="293"/>
      <c r="EF360" s="293"/>
      <c r="EG360" s="293"/>
      <c r="EH360" s="293"/>
      <c r="EI360" s="293"/>
      <c r="EJ360" s="293"/>
      <c r="EK360" s="293"/>
      <c r="EL360" s="293"/>
      <c r="EM360" s="293"/>
      <c r="EN360" s="293"/>
      <c r="EO360" s="293"/>
      <c r="EP360" s="293"/>
      <c r="EQ360" s="293"/>
      <c r="ER360" s="293"/>
      <c r="ES360" s="293"/>
      <c r="ET360" s="293"/>
      <c r="EU360" s="293"/>
      <c r="EV360" s="293"/>
      <c r="EW360" s="293"/>
      <c r="EX360" s="293"/>
    </row>
    <row r="361" spans="2:154" x14ac:dyDescent="0.2">
      <c r="B361" s="293"/>
      <c r="C361" s="293"/>
      <c r="D361" s="293"/>
      <c r="E361" s="293"/>
      <c r="F361" s="293"/>
      <c r="G361" s="293"/>
      <c r="H361" s="293"/>
      <c r="I361" s="293"/>
      <c r="J361" s="293"/>
      <c r="K361" s="293"/>
      <c r="L361" s="293"/>
      <c r="M361" s="293"/>
      <c r="N361" s="293"/>
      <c r="O361" s="293"/>
      <c r="P361" s="293"/>
      <c r="Q361" s="293"/>
      <c r="R361" s="293"/>
      <c r="S361" s="293"/>
      <c r="T361" s="293"/>
      <c r="U361" s="293"/>
      <c r="V361" s="293"/>
      <c r="W361" s="293"/>
      <c r="X361" s="293"/>
      <c r="Y361" s="293"/>
      <c r="Z361" s="293"/>
      <c r="AA361" s="293"/>
      <c r="AB361" s="293"/>
      <c r="AC361" s="293"/>
      <c r="AD361" s="293"/>
      <c r="AE361" s="293"/>
      <c r="AF361" s="293"/>
      <c r="AG361" s="293"/>
      <c r="AH361" s="293"/>
      <c r="AI361" s="293"/>
      <c r="AJ361" s="293"/>
      <c r="AK361" s="293"/>
      <c r="AL361" s="293"/>
      <c r="AM361" s="293"/>
      <c r="AN361" s="293"/>
      <c r="AO361" s="293"/>
      <c r="AP361" s="293"/>
      <c r="AQ361" s="293"/>
      <c r="AR361" s="293"/>
      <c r="AS361" s="293"/>
      <c r="AT361" s="293"/>
      <c r="AU361" s="293"/>
      <c r="AV361" s="293"/>
      <c r="AW361" s="293"/>
      <c r="AX361" s="293"/>
      <c r="AY361" s="293"/>
      <c r="AZ361" s="293"/>
      <c r="BA361" s="293"/>
      <c r="BB361" s="293"/>
      <c r="BC361" s="293"/>
      <c r="BD361" s="293"/>
      <c r="BE361" s="293"/>
      <c r="BF361" s="293"/>
      <c r="BG361" s="293"/>
      <c r="BH361" s="293"/>
      <c r="BI361" s="293"/>
      <c r="BJ361" s="293"/>
      <c r="BK361" s="293"/>
      <c r="BL361" s="293"/>
      <c r="BM361" s="293"/>
      <c r="BN361" s="293"/>
      <c r="BO361" s="293"/>
      <c r="BP361" s="293"/>
      <c r="BQ361" s="293"/>
      <c r="BR361" s="293"/>
      <c r="BS361" s="293"/>
      <c r="BT361" s="293"/>
      <c r="BU361" s="293"/>
      <c r="BV361" s="293"/>
      <c r="BW361" s="293"/>
      <c r="BX361" s="293"/>
      <c r="BY361" s="293"/>
      <c r="BZ361" s="293"/>
      <c r="CA361" s="293"/>
      <c r="CB361" s="293"/>
      <c r="CC361" s="293"/>
      <c r="CD361" s="293"/>
      <c r="CE361" s="293"/>
      <c r="CF361" s="293"/>
      <c r="CG361" s="293"/>
      <c r="CH361" s="293"/>
      <c r="CI361" s="293"/>
      <c r="CJ361" s="293"/>
      <c r="CK361" s="293"/>
      <c r="CL361" s="293"/>
      <c r="CM361" s="293"/>
      <c r="CN361" s="293"/>
      <c r="CO361" s="293"/>
      <c r="CP361" s="293"/>
      <c r="CQ361" s="293"/>
      <c r="CR361" s="293"/>
      <c r="CS361" s="293"/>
      <c r="CT361" s="293"/>
      <c r="CU361" s="293"/>
      <c r="CV361" s="293"/>
      <c r="CW361" s="293"/>
      <c r="CX361" s="293"/>
      <c r="CY361" s="293"/>
      <c r="CZ361" s="293"/>
      <c r="DA361" s="293"/>
      <c r="DB361" s="293"/>
      <c r="DC361" s="293"/>
      <c r="DD361" s="293"/>
      <c r="DE361" s="293"/>
      <c r="DF361" s="293"/>
      <c r="DG361" s="293"/>
      <c r="DH361" s="293"/>
      <c r="DI361" s="293"/>
      <c r="DJ361" s="293"/>
      <c r="DK361" s="293"/>
      <c r="DL361" s="293"/>
      <c r="DM361" s="293"/>
      <c r="DN361" s="293"/>
      <c r="DO361" s="293"/>
      <c r="DP361" s="293"/>
      <c r="DQ361" s="293"/>
      <c r="DR361" s="293"/>
      <c r="DS361" s="293"/>
      <c r="DT361" s="293"/>
      <c r="DU361" s="293"/>
      <c r="DV361" s="293"/>
      <c r="DW361" s="293"/>
      <c r="DX361" s="293"/>
      <c r="DY361" s="293"/>
      <c r="DZ361" s="293"/>
      <c r="EA361" s="293"/>
      <c r="EB361" s="293"/>
      <c r="EC361" s="293"/>
      <c r="ED361" s="293"/>
      <c r="EE361" s="293"/>
      <c r="EF361" s="293"/>
      <c r="EG361" s="293"/>
      <c r="EH361" s="293"/>
      <c r="EI361" s="293"/>
      <c r="EJ361" s="293"/>
      <c r="EK361" s="293"/>
      <c r="EL361" s="293"/>
      <c r="EM361" s="293"/>
      <c r="EN361" s="293"/>
      <c r="EO361" s="293"/>
      <c r="EP361" s="293"/>
      <c r="EQ361" s="293"/>
      <c r="ER361" s="293"/>
      <c r="ES361" s="293"/>
      <c r="ET361" s="293"/>
      <c r="EU361" s="293"/>
      <c r="EV361" s="293"/>
      <c r="EW361" s="293"/>
      <c r="EX361" s="293"/>
    </row>
    <row r="362" spans="2:154" x14ac:dyDescent="0.2">
      <c r="B362" s="293"/>
      <c r="C362" s="293"/>
      <c r="D362" s="293"/>
      <c r="E362" s="293"/>
      <c r="F362" s="293"/>
      <c r="G362" s="293"/>
      <c r="H362" s="293"/>
      <c r="I362" s="293"/>
      <c r="J362" s="293"/>
      <c r="K362" s="293"/>
      <c r="L362" s="293"/>
      <c r="M362" s="293"/>
      <c r="N362" s="293"/>
      <c r="O362" s="293"/>
      <c r="P362" s="293"/>
      <c r="Q362" s="293"/>
      <c r="R362" s="293"/>
      <c r="S362" s="293"/>
      <c r="T362" s="293"/>
      <c r="U362" s="293"/>
      <c r="V362" s="293"/>
      <c r="W362" s="293"/>
      <c r="X362" s="293"/>
      <c r="Y362" s="293"/>
      <c r="Z362" s="293"/>
      <c r="AA362" s="293"/>
      <c r="AB362" s="293"/>
      <c r="AC362" s="293"/>
      <c r="AD362" s="293"/>
      <c r="AE362" s="293"/>
      <c r="AF362" s="293"/>
      <c r="AG362" s="293"/>
      <c r="AH362" s="293"/>
      <c r="AI362" s="293"/>
      <c r="AJ362" s="293"/>
      <c r="AK362" s="293"/>
      <c r="AL362" s="293"/>
      <c r="AM362" s="293"/>
      <c r="AN362" s="293"/>
      <c r="AO362" s="293"/>
      <c r="AP362" s="293"/>
      <c r="AQ362" s="293"/>
      <c r="AR362" s="293"/>
      <c r="AS362" s="293"/>
      <c r="AT362" s="293"/>
      <c r="AU362" s="293"/>
      <c r="AV362" s="293"/>
      <c r="AW362" s="293"/>
      <c r="AX362" s="293"/>
      <c r="AY362" s="293"/>
      <c r="AZ362" s="293"/>
      <c r="BA362" s="293"/>
      <c r="BB362" s="293"/>
      <c r="BC362" s="293"/>
      <c r="BD362" s="293"/>
      <c r="BE362" s="293"/>
      <c r="BF362" s="293"/>
      <c r="BG362" s="293"/>
      <c r="BH362" s="293"/>
      <c r="BI362" s="293"/>
      <c r="BJ362" s="293"/>
      <c r="BK362" s="293"/>
      <c r="BL362" s="293"/>
      <c r="BM362" s="293"/>
      <c r="BN362" s="293"/>
      <c r="BO362" s="293"/>
      <c r="BP362" s="293"/>
      <c r="BQ362" s="293"/>
      <c r="BR362" s="293"/>
      <c r="BS362" s="293"/>
      <c r="BT362" s="293"/>
      <c r="BU362" s="293"/>
      <c r="BV362" s="293"/>
      <c r="BW362" s="293"/>
      <c r="BX362" s="293"/>
      <c r="BY362" s="293"/>
      <c r="BZ362" s="293"/>
      <c r="CA362" s="293"/>
      <c r="CB362" s="293"/>
      <c r="CC362" s="293"/>
      <c r="CD362" s="293"/>
      <c r="CE362" s="293"/>
      <c r="CF362" s="293"/>
      <c r="CG362" s="293"/>
      <c r="CH362" s="293"/>
      <c r="CI362" s="293"/>
      <c r="CJ362" s="293"/>
      <c r="CK362" s="293"/>
      <c r="CL362" s="293"/>
      <c r="CM362" s="293"/>
      <c r="CN362" s="293"/>
      <c r="CO362" s="293"/>
      <c r="CP362" s="293"/>
      <c r="CQ362" s="293"/>
      <c r="CR362" s="293"/>
      <c r="CS362" s="293"/>
      <c r="CT362" s="293"/>
      <c r="CU362" s="293"/>
      <c r="CV362" s="293"/>
      <c r="CW362" s="293"/>
      <c r="CX362" s="293"/>
      <c r="CY362" s="293"/>
      <c r="CZ362" s="293"/>
      <c r="DA362" s="293"/>
      <c r="DB362" s="293"/>
      <c r="DC362" s="293"/>
      <c r="DD362" s="293"/>
      <c r="DE362" s="293"/>
      <c r="DF362" s="293"/>
      <c r="DG362" s="293"/>
      <c r="DH362" s="293"/>
      <c r="DI362" s="293"/>
      <c r="DJ362" s="293"/>
      <c r="DK362" s="293"/>
      <c r="DL362" s="293"/>
      <c r="DM362" s="293"/>
      <c r="DN362" s="293"/>
      <c r="DO362" s="293"/>
      <c r="DP362" s="293"/>
      <c r="DQ362" s="293"/>
      <c r="DR362" s="293"/>
      <c r="DS362" s="293"/>
      <c r="DT362" s="293"/>
      <c r="DU362" s="293"/>
      <c r="DV362" s="293"/>
      <c r="DW362" s="293"/>
      <c r="DX362" s="293"/>
      <c r="DY362" s="293"/>
      <c r="DZ362" s="293"/>
      <c r="EA362" s="293"/>
      <c r="EB362" s="293"/>
      <c r="EC362" s="293"/>
      <c r="ED362" s="293"/>
      <c r="EE362" s="293"/>
      <c r="EF362" s="293"/>
      <c r="EG362" s="293"/>
      <c r="EH362" s="293"/>
      <c r="EI362" s="293"/>
      <c r="EJ362" s="293"/>
      <c r="EK362" s="293"/>
      <c r="EL362" s="293"/>
      <c r="EM362" s="293"/>
      <c r="EN362" s="293"/>
      <c r="EO362" s="293"/>
      <c r="EP362" s="293"/>
      <c r="EQ362" s="293"/>
      <c r="ER362" s="293"/>
      <c r="ES362" s="293"/>
      <c r="ET362" s="293"/>
      <c r="EU362" s="293"/>
      <c r="EV362" s="293"/>
      <c r="EW362" s="293"/>
      <c r="EX362" s="293"/>
    </row>
    <row r="363" spans="2:154" x14ac:dyDescent="0.2">
      <c r="B363" s="293"/>
      <c r="C363" s="293"/>
      <c r="D363" s="293"/>
      <c r="E363" s="293"/>
      <c r="F363" s="293"/>
      <c r="G363" s="293"/>
      <c r="H363" s="293"/>
      <c r="I363" s="293"/>
      <c r="J363" s="293"/>
      <c r="K363" s="293"/>
      <c r="L363" s="293"/>
      <c r="M363" s="293"/>
      <c r="N363" s="293"/>
      <c r="O363" s="293"/>
      <c r="P363" s="293"/>
      <c r="Q363" s="293"/>
      <c r="R363" s="293"/>
      <c r="S363" s="293"/>
      <c r="T363" s="293"/>
      <c r="U363" s="293"/>
      <c r="V363" s="293"/>
      <c r="W363" s="293"/>
      <c r="X363" s="293"/>
      <c r="Y363" s="293"/>
      <c r="Z363" s="293"/>
      <c r="AA363" s="293"/>
      <c r="AB363" s="293"/>
      <c r="AC363" s="293"/>
      <c r="AD363" s="293"/>
      <c r="AE363" s="293"/>
      <c r="AF363" s="293"/>
      <c r="AG363" s="293"/>
      <c r="AH363" s="293"/>
      <c r="AI363" s="293"/>
      <c r="AJ363" s="293"/>
      <c r="AK363" s="293"/>
      <c r="AL363" s="293"/>
      <c r="AM363" s="293"/>
      <c r="AN363" s="293"/>
      <c r="AO363" s="293"/>
      <c r="AP363" s="293"/>
      <c r="AQ363" s="293"/>
      <c r="AR363" s="293"/>
      <c r="AS363" s="293"/>
      <c r="AT363" s="293"/>
      <c r="AU363" s="293"/>
      <c r="AV363" s="293"/>
      <c r="AW363" s="293"/>
      <c r="AX363" s="293"/>
      <c r="AY363" s="293"/>
      <c r="AZ363" s="293"/>
      <c r="BA363" s="293"/>
      <c r="BB363" s="293"/>
      <c r="BC363" s="293"/>
      <c r="BD363" s="293"/>
      <c r="BE363" s="293"/>
      <c r="BF363" s="293"/>
      <c r="BG363" s="293"/>
      <c r="BH363" s="293"/>
      <c r="BI363" s="293"/>
      <c r="BJ363" s="293"/>
      <c r="BK363" s="293"/>
      <c r="BL363" s="293"/>
      <c r="BM363" s="293"/>
      <c r="BN363" s="293"/>
      <c r="BO363" s="293"/>
      <c r="BP363" s="293"/>
      <c r="BQ363" s="293"/>
      <c r="BR363" s="293"/>
      <c r="BS363" s="293"/>
      <c r="BT363" s="293"/>
      <c r="BU363" s="293"/>
      <c r="BV363" s="293"/>
      <c r="BW363" s="293"/>
      <c r="BX363" s="293"/>
      <c r="BY363" s="293"/>
      <c r="BZ363" s="293"/>
      <c r="CA363" s="293"/>
      <c r="CB363" s="293"/>
      <c r="CC363" s="293"/>
      <c r="CD363" s="293"/>
      <c r="CE363" s="293"/>
      <c r="CF363" s="293"/>
      <c r="CG363" s="293"/>
      <c r="CH363" s="293"/>
      <c r="CI363" s="293"/>
      <c r="CJ363" s="293"/>
      <c r="CK363" s="293"/>
      <c r="CL363" s="293"/>
      <c r="CM363" s="293"/>
      <c r="CN363" s="293"/>
      <c r="CO363" s="293"/>
      <c r="CP363" s="293"/>
      <c r="CQ363" s="293"/>
      <c r="CR363" s="293"/>
      <c r="CS363" s="293"/>
      <c r="CT363" s="293"/>
      <c r="CU363" s="293"/>
      <c r="CV363" s="293"/>
      <c r="CW363" s="293"/>
      <c r="CX363" s="293"/>
      <c r="CY363" s="293"/>
      <c r="CZ363" s="293"/>
      <c r="DA363" s="293"/>
      <c r="DB363" s="293"/>
      <c r="DC363" s="293"/>
      <c r="DD363" s="293"/>
      <c r="DE363" s="293"/>
      <c r="DF363" s="293"/>
      <c r="DG363" s="293"/>
      <c r="DH363" s="293"/>
      <c r="DI363" s="293"/>
      <c r="DJ363" s="293"/>
      <c r="DK363" s="293"/>
      <c r="DL363" s="293"/>
      <c r="DM363" s="293"/>
      <c r="DN363" s="293"/>
      <c r="DO363" s="293"/>
      <c r="DP363" s="293"/>
      <c r="DQ363" s="293"/>
      <c r="DR363" s="293"/>
      <c r="DS363" s="293"/>
      <c r="DT363" s="293"/>
      <c r="DU363" s="293"/>
      <c r="DV363" s="293"/>
      <c r="DW363" s="293"/>
      <c r="DX363" s="293"/>
      <c r="DY363" s="293"/>
      <c r="DZ363" s="293"/>
      <c r="EA363" s="293"/>
      <c r="EB363" s="293"/>
      <c r="EC363" s="293"/>
      <c r="ED363" s="293"/>
      <c r="EE363" s="293"/>
      <c r="EF363" s="293"/>
      <c r="EG363" s="293"/>
      <c r="EH363" s="293"/>
      <c r="EI363" s="293"/>
      <c r="EJ363" s="293"/>
      <c r="EK363" s="293"/>
      <c r="EL363" s="293"/>
      <c r="EM363" s="293"/>
      <c r="EN363" s="293"/>
      <c r="EO363" s="293"/>
      <c r="EP363" s="293"/>
      <c r="EQ363" s="293"/>
      <c r="ER363" s="293"/>
      <c r="ES363" s="293"/>
      <c r="ET363" s="293"/>
      <c r="EU363" s="293"/>
      <c r="EV363" s="293"/>
      <c r="EW363" s="293"/>
      <c r="EX363" s="293"/>
    </row>
    <row r="364" spans="2:154" x14ac:dyDescent="0.2">
      <c r="B364" s="293"/>
      <c r="C364" s="293"/>
      <c r="D364" s="293"/>
      <c r="E364" s="293"/>
      <c r="F364" s="293"/>
      <c r="G364" s="293"/>
      <c r="H364" s="293"/>
      <c r="I364" s="293"/>
      <c r="J364" s="293"/>
      <c r="K364" s="293"/>
      <c r="L364" s="293"/>
      <c r="M364" s="293"/>
      <c r="N364" s="293"/>
      <c r="O364" s="293"/>
      <c r="P364" s="293"/>
      <c r="Q364" s="293"/>
      <c r="R364" s="293"/>
      <c r="S364" s="293"/>
      <c r="T364" s="293"/>
      <c r="U364" s="293"/>
      <c r="V364" s="293"/>
      <c r="W364" s="293"/>
      <c r="X364" s="293"/>
      <c r="Y364" s="293"/>
      <c r="Z364" s="293"/>
      <c r="AA364" s="293"/>
      <c r="AB364" s="293"/>
      <c r="AC364" s="293"/>
      <c r="AD364" s="293"/>
      <c r="AE364" s="293"/>
      <c r="AF364" s="293"/>
      <c r="AG364" s="293"/>
      <c r="AH364" s="293"/>
      <c r="AI364" s="293"/>
      <c r="AJ364" s="293"/>
      <c r="AK364" s="293"/>
      <c r="AL364" s="293"/>
      <c r="AM364" s="293"/>
      <c r="AN364" s="293"/>
      <c r="AO364" s="293"/>
      <c r="AP364" s="293"/>
      <c r="AQ364" s="293"/>
      <c r="AR364" s="293"/>
      <c r="AS364" s="293"/>
      <c r="AT364" s="293"/>
      <c r="AU364" s="293"/>
      <c r="AV364" s="293"/>
      <c r="AW364" s="293"/>
      <c r="AX364" s="293"/>
      <c r="AY364" s="293"/>
      <c r="AZ364" s="293"/>
      <c r="BA364" s="293"/>
      <c r="BB364" s="293"/>
      <c r="BC364" s="293"/>
      <c r="BD364" s="293"/>
      <c r="BE364" s="293"/>
      <c r="BF364" s="293"/>
      <c r="BG364" s="293"/>
      <c r="BH364" s="293"/>
      <c r="BI364" s="293"/>
      <c r="BJ364" s="293"/>
      <c r="BK364" s="293"/>
      <c r="BL364" s="293"/>
      <c r="BM364" s="293"/>
      <c r="BN364" s="293"/>
      <c r="BO364" s="293"/>
      <c r="BP364" s="293"/>
      <c r="BQ364" s="293"/>
      <c r="BR364" s="293"/>
      <c r="BS364" s="293"/>
      <c r="BT364" s="293"/>
      <c r="BU364" s="293"/>
      <c r="BV364" s="293"/>
      <c r="BW364" s="293"/>
      <c r="BX364" s="293"/>
      <c r="BY364" s="293"/>
      <c r="BZ364" s="293"/>
      <c r="CA364" s="293"/>
      <c r="CB364" s="293"/>
      <c r="CC364" s="293"/>
      <c r="CD364" s="293"/>
      <c r="CE364" s="293"/>
      <c r="CF364" s="293"/>
      <c r="CG364" s="293"/>
      <c r="CH364" s="293"/>
      <c r="CI364" s="293"/>
      <c r="CJ364" s="293"/>
      <c r="CK364" s="293"/>
      <c r="CL364" s="293"/>
      <c r="CM364" s="293"/>
      <c r="CN364" s="293"/>
      <c r="CO364" s="293"/>
      <c r="CP364" s="293"/>
      <c r="CQ364" s="293"/>
      <c r="CR364" s="293"/>
      <c r="CS364" s="293"/>
      <c r="CT364" s="293"/>
      <c r="CU364" s="293"/>
      <c r="CV364" s="293"/>
      <c r="CW364" s="293"/>
      <c r="CX364" s="293"/>
      <c r="CY364" s="293"/>
      <c r="CZ364" s="293"/>
      <c r="DA364" s="293"/>
      <c r="DB364" s="293"/>
      <c r="DC364" s="293"/>
      <c r="DD364" s="293"/>
      <c r="DE364" s="293"/>
      <c r="DF364" s="293"/>
      <c r="DG364" s="293"/>
      <c r="DH364" s="293"/>
      <c r="DI364" s="293"/>
      <c r="DJ364" s="293"/>
      <c r="DK364" s="293"/>
      <c r="DL364" s="293"/>
      <c r="DM364" s="293"/>
      <c r="DN364" s="293"/>
      <c r="DO364" s="293"/>
      <c r="DP364" s="293"/>
      <c r="DQ364" s="293"/>
      <c r="DR364" s="293"/>
      <c r="DS364" s="293"/>
      <c r="DT364" s="293"/>
      <c r="DU364" s="293"/>
      <c r="DV364" s="293"/>
      <c r="DW364" s="293"/>
      <c r="DX364" s="293"/>
      <c r="DY364" s="293"/>
      <c r="DZ364" s="293"/>
      <c r="EA364" s="293"/>
      <c r="EB364" s="293"/>
      <c r="EC364" s="293"/>
      <c r="ED364" s="293"/>
      <c r="EE364" s="293"/>
      <c r="EF364" s="293"/>
      <c r="EG364" s="293"/>
      <c r="EH364" s="293"/>
      <c r="EI364" s="293"/>
      <c r="EJ364" s="293"/>
      <c r="EK364" s="293"/>
      <c r="EL364" s="293"/>
      <c r="EM364" s="293"/>
      <c r="EN364" s="293"/>
      <c r="EO364" s="293"/>
      <c r="EP364" s="293"/>
      <c r="EQ364" s="293"/>
      <c r="ER364" s="293"/>
      <c r="ES364" s="293"/>
      <c r="ET364" s="293"/>
      <c r="EU364" s="293"/>
      <c r="EV364" s="293"/>
      <c r="EW364" s="293"/>
      <c r="EX364" s="293"/>
    </row>
    <row r="365" spans="2:154" x14ac:dyDescent="0.2">
      <c r="B365" s="293"/>
      <c r="C365" s="293"/>
      <c r="D365" s="293"/>
      <c r="E365" s="293"/>
      <c r="F365" s="293"/>
      <c r="G365" s="293"/>
      <c r="H365" s="293"/>
      <c r="I365" s="293"/>
      <c r="J365" s="293"/>
      <c r="K365" s="293"/>
      <c r="L365" s="293"/>
      <c r="M365" s="293"/>
      <c r="N365" s="293"/>
      <c r="O365" s="293"/>
      <c r="P365" s="293"/>
      <c r="Q365" s="293"/>
      <c r="R365" s="293"/>
      <c r="S365" s="293"/>
      <c r="T365" s="293"/>
      <c r="U365" s="293"/>
      <c r="V365" s="293"/>
      <c r="W365" s="293"/>
      <c r="X365" s="293"/>
      <c r="Y365" s="293"/>
      <c r="Z365" s="293"/>
      <c r="AA365" s="293"/>
      <c r="AB365" s="293"/>
      <c r="AC365" s="293"/>
      <c r="AD365" s="293"/>
      <c r="AE365" s="293"/>
      <c r="AF365" s="293"/>
      <c r="AG365" s="293"/>
      <c r="AH365" s="293"/>
      <c r="AI365" s="293"/>
      <c r="AJ365" s="293"/>
      <c r="AK365" s="293"/>
      <c r="AL365" s="293"/>
      <c r="AM365" s="293"/>
      <c r="AN365" s="293"/>
      <c r="AO365" s="293"/>
      <c r="AP365" s="293"/>
      <c r="AQ365" s="293"/>
      <c r="AR365" s="293"/>
      <c r="AS365" s="293"/>
      <c r="AT365" s="293"/>
      <c r="AU365" s="293"/>
      <c r="AV365" s="293"/>
      <c r="AW365" s="293"/>
      <c r="AX365" s="293"/>
      <c r="AY365" s="293"/>
      <c r="AZ365" s="293"/>
      <c r="BA365" s="293"/>
      <c r="BB365" s="293"/>
      <c r="BC365" s="293"/>
      <c r="BD365" s="293"/>
      <c r="BE365" s="293"/>
      <c r="BF365" s="293"/>
      <c r="BG365" s="293"/>
      <c r="BH365" s="293"/>
      <c r="BI365" s="293"/>
      <c r="BJ365" s="293"/>
      <c r="BK365" s="293"/>
      <c r="BL365" s="293"/>
      <c r="BM365" s="293"/>
      <c r="BN365" s="293"/>
      <c r="BO365" s="293"/>
      <c r="BP365" s="293"/>
      <c r="BQ365" s="293"/>
      <c r="BR365" s="293"/>
      <c r="BS365" s="293"/>
      <c r="BT365" s="293"/>
      <c r="BU365" s="293"/>
      <c r="BV365" s="293"/>
      <c r="BW365" s="293"/>
      <c r="BX365" s="293"/>
      <c r="BY365" s="293"/>
      <c r="BZ365" s="293"/>
      <c r="CA365" s="293"/>
      <c r="CB365" s="293"/>
      <c r="CC365" s="293"/>
      <c r="CD365" s="293"/>
      <c r="CE365" s="293"/>
      <c r="CF365" s="293"/>
      <c r="CG365" s="293"/>
      <c r="CH365" s="293"/>
      <c r="CI365" s="293"/>
      <c r="CJ365" s="293"/>
      <c r="CK365" s="293"/>
      <c r="CL365" s="293"/>
      <c r="CM365" s="293"/>
      <c r="CN365" s="293"/>
      <c r="CO365" s="293"/>
      <c r="CP365" s="293"/>
      <c r="CQ365" s="293"/>
      <c r="CR365" s="293"/>
      <c r="CS365" s="293"/>
      <c r="CT365" s="293"/>
      <c r="CU365" s="293"/>
      <c r="CV365" s="293"/>
      <c r="CW365" s="293"/>
      <c r="CX365" s="293"/>
      <c r="CY365" s="293"/>
      <c r="CZ365" s="293"/>
      <c r="DA365" s="293"/>
      <c r="DB365" s="293"/>
      <c r="DC365" s="293"/>
      <c r="DD365" s="293"/>
      <c r="DE365" s="293"/>
      <c r="DF365" s="293"/>
      <c r="DG365" s="293"/>
      <c r="DH365" s="293"/>
      <c r="DI365" s="293"/>
      <c r="DJ365" s="293"/>
      <c r="DK365" s="293"/>
      <c r="DL365" s="293"/>
      <c r="DM365" s="293"/>
      <c r="DN365" s="293"/>
      <c r="DO365" s="293"/>
      <c r="DP365" s="293"/>
      <c r="DQ365" s="293"/>
      <c r="DR365" s="293"/>
      <c r="DS365" s="293"/>
      <c r="DT365" s="293"/>
      <c r="DU365" s="293"/>
      <c r="DV365" s="293"/>
      <c r="DW365" s="293"/>
      <c r="DX365" s="293"/>
      <c r="DY365" s="293"/>
      <c r="DZ365" s="293"/>
      <c r="EA365" s="293"/>
      <c r="EB365" s="293"/>
      <c r="EC365" s="293"/>
      <c r="ED365" s="293"/>
      <c r="EE365" s="293"/>
      <c r="EF365" s="293"/>
      <c r="EG365" s="293"/>
      <c r="EH365" s="293"/>
      <c r="EI365" s="293"/>
      <c r="EJ365" s="293"/>
      <c r="EK365" s="293"/>
      <c r="EL365" s="293"/>
      <c r="EM365" s="293"/>
      <c r="EN365" s="293"/>
      <c r="EO365" s="293"/>
      <c r="EP365" s="293"/>
      <c r="EQ365" s="293"/>
      <c r="ER365" s="293"/>
      <c r="ES365" s="293"/>
      <c r="ET365" s="293"/>
      <c r="EU365" s="293"/>
      <c r="EV365" s="293"/>
      <c r="EW365" s="293"/>
      <c r="EX365" s="293"/>
    </row>
    <row r="366" spans="2:154" x14ac:dyDescent="0.2">
      <c r="B366" s="293"/>
      <c r="C366" s="293"/>
      <c r="D366" s="293"/>
      <c r="E366" s="293"/>
      <c r="F366" s="293"/>
      <c r="G366" s="293"/>
      <c r="H366" s="293"/>
      <c r="I366" s="293"/>
      <c r="J366" s="293"/>
      <c r="K366" s="293"/>
      <c r="L366" s="293"/>
      <c r="M366" s="293"/>
      <c r="N366" s="293"/>
      <c r="O366" s="293"/>
      <c r="P366" s="293"/>
      <c r="Q366" s="293"/>
      <c r="R366" s="293"/>
      <c r="S366" s="293"/>
      <c r="T366" s="293"/>
      <c r="U366" s="293"/>
      <c r="V366" s="293"/>
      <c r="W366" s="293"/>
      <c r="X366" s="293"/>
      <c r="Y366" s="293"/>
      <c r="Z366" s="293"/>
      <c r="AA366" s="293"/>
      <c r="AB366" s="293"/>
      <c r="AC366" s="293"/>
      <c r="AD366" s="293"/>
      <c r="AE366" s="293"/>
      <c r="AF366" s="293"/>
      <c r="AG366" s="293"/>
      <c r="AH366" s="293"/>
      <c r="AI366" s="293"/>
      <c r="AJ366" s="293"/>
      <c r="AK366" s="293"/>
      <c r="AL366" s="293"/>
      <c r="AM366" s="293"/>
      <c r="AN366" s="293"/>
      <c r="AO366" s="293"/>
      <c r="AP366" s="293"/>
      <c r="AQ366" s="293"/>
      <c r="AR366" s="293"/>
      <c r="AS366" s="293"/>
      <c r="AT366" s="293"/>
      <c r="AU366" s="293"/>
      <c r="AV366" s="293"/>
      <c r="AW366" s="293"/>
      <c r="AX366" s="293"/>
      <c r="AY366" s="293"/>
      <c r="AZ366" s="293"/>
      <c r="BA366" s="293"/>
      <c r="BB366" s="293"/>
      <c r="BC366" s="293"/>
      <c r="BD366" s="293"/>
      <c r="BE366" s="293"/>
      <c r="BF366" s="293"/>
      <c r="BG366" s="293"/>
      <c r="BH366" s="293"/>
      <c r="BI366" s="293"/>
      <c r="BJ366" s="293"/>
      <c r="BK366" s="293"/>
      <c r="BL366" s="293"/>
      <c r="BM366" s="293"/>
      <c r="BN366" s="293"/>
      <c r="BO366" s="293"/>
      <c r="BP366" s="293"/>
      <c r="BQ366" s="293"/>
      <c r="BR366" s="293"/>
      <c r="BS366" s="293"/>
      <c r="BT366" s="293"/>
      <c r="BU366" s="293"/>
      <c r="BV366" s="293"/>
      <c r="BW366" s="293"/>
      <c r="BX366" s="293"/>
      <c r="BY366" s="293"/>
      <c r="BZ366" s="293"/>
      <c r="CA366" s="293"/>
      <c r="CB366" s="293"/>
      <c r="CC366" s="293"/>
      <c r="CD366" s="293"/>
      <c r="CE366" s="293"/>
      <c r="CF366" s="293"/>
      <c r="CG366" s="293"/>
      <c r="CH366" s="293"/>
      <c r="CI366" s="293"/>
      <c r="CJ366" s="293"/>
      <c r="CK366" s="293"/>
      <c r="CL366" s="293"/>
      <c r="CM366" s="293"/>
      <c r="CN366" s="293"/>
      <c r="CO366" s="293"/>
      <c r="CP366" s="293"/>
      <c r="CQ366" s="293"/>
      <c r="CR366" s="293"/>
      <c r="CS366" s="293"/>
      <c r="CT366" s="293"/>
      <c r="CU366" s="293"/>
      <c r="CV366" s="293"/>
      <c r="CW366" s="293"/>
      <c r="CX366" s="293"/>
      <c r="CY366" s="293"/>
      <c r="CZ366" s="293"/>
      <c r="DA366" s="293"/>
      <c r="DB366" s="293"/>
      <c r="DC366" s="293"/>
      <c r="DD366" s="293"/>
      <c r="DE366" s="293"/>
      <c r="DF366" s="293"/>
      <c r="DG366" s="293"/>
      <c r="DH366" s="293"/>
      <c r="DI366" s="293"/>
      <c r="DJ366" s="293"/>
      <c r="DK366" s="293"/>
      <c r="DL366" s="293"/>
      <c r="DM366" s="293"/>
      <c r="DN366" s="293"/>
      <c r="DO366" s="293"/>
      <c r="DP366" s="293"/>
      <c r="DQ366" s="293"/>
      <c r="DR366" s="293"/>
      <c r="DS366" s="293"/>
      <c r="DT366" s="293"/>
      <c r="DU366" s="293"/>
      <c r="DV366" s="293"/>
      <c r="DW366" s="293"/>
      <c r="DX366" s="293"/>
      <c r="DY366" s="293"/>
      <c r="DZ366" s="293"/>
      <c r="EA366" s="293"/>
      <c r="EB366" s="293"/>
      <c r="EC366" s="293"/>
      <c r="ED366" s="293"/>
      <c r="EE366" s="293"/>
      <c r="EF366" s="293"/>
      <c r="EG366" s="293"/>
      <c r="EH366" s="293"/>
      <c r="EI366" s="293"/>
      <c r="EJ366" s="293"/>
      <c r="EK366" s="293"/>
      <c r="EL366" s="293"/>
      <c r="EM366" s="293"/>
      <c r="EN366" s="293"/>
      <c r="EO366" s="293"/>
      <c r="EP366" s="293"/>
      <c r="EQ366" s="293"/>
      <c r="ER366" s="293"/>
      <c r="ES366" s="293"/>
      <c r="ET366" s="293"/>
      <c r="EU366" s="293"/>
      <c r="EV366" s="293"/>
      <c r="EW366" s="293"/>
      <c r="EX366" s="293"/>
    </row>
    <row r="367" spans="2:154" x14ac:dyDescent="0.2">
      <c r="B367" s="293"/>
      <c r="C367" s="293"/>
      <c r="D367" s="293"/>
      <c r="E367" s="293"/>
      <c r="F367" s="293"/>
      <c r="G367" s="293"/>
      <c r="H367" s="293"/>
      <c r="I367" s="293"/>
      <c r="J367" s="293"/>
      <c r="K367" s="293"/>
      <c r="L367" s="293"/>
      <c r="M367" s="293"/>
      <c r="N367" s="293"/>
      <c r="O367" s="293"/>
      <c r="P367" s="293"/>
      <c r="Q367" s="293"/>
      <c r="R367" s="293"/>
      <c r="S367" s="293"/>
      <c r="T367" s="293"/>
      <c r="U367" s="293"/>
      <c r="V367" s="293"/>
      <c r="W367" s="293"/>
      <c r="X367" s="293"/>
      <c r="Y367" s="293"/>
      <c r="Z367" s="293"/>
      <c r="AA367" s="293"/>
      <c r="AB367" s="293"/>
      <c r="AC367" s="293"/>
      <c r="AD367" s="293"/>
      <c r="AE367" s="293"/>
      <c r="AF367" s="293"/>
      <c r="AG367" s="293"/>
      <c r="AH367" s="293"/>
      <c r="AI367" s="293"/>
      <c r="AJ367" s="293"/>
      <c r="AK367" s="293"/>
      <c r="AL367" s="293"/>
      <c r="AM367" s="293"/>
      <c r="AN367" s="293"/>
      <c r="AO367" s="293"/>
      <c r="AP367" s="293"/>
      <c r="AQ367" s="293"/>
      <c r="AR367" s="293"/>
      <c r="AS367" s="293"/>
      <c r="AT367" s="293"/>
      <c r="AU367" s="293"/>
      <c r="AV367" s="293"/>
      <c r="AW367" s="293"/>
      <c r="AX367" s="293"/>
      <c r="AY367" s="293"/>
      <c r="AZ367" s="293"/>
      <c r="BA367" s="293"/>
      <c r="BB367" s="293"/>
      <c r="BC367" s="293"/>
      <c r="BD367" s="293"/>
      <c r="BE367" s="293"/>
      <c r="BF367" s="293"/>
      <c r="BG367" s="293"/>
      <c r="BH367" s="293"/>
      <c r="BI367" s="293"/>
      <c r="BJ367" s="293"/>
      <c r="BK367" s="293"/>
      <c r="BL367" s="293"/>
      <c r="BM367" s="293"/>
      <c r="BN367" s="293"/>
      <c r="BO367" s="293"/>
      <c r="BP367" s="293"/>
      <c r="BQ367" s="293"/>
      <c r="BR367" s="293"/>
      <c r="BS367" s="293"/>
      <c r="BT367" s="293"/>
      <c r="BU367" s="293"/>
      <c r="BV367" s="293"/>
      <c r="BW367" s="293"/>
      <c r="BX367" s="293"/>
      <c r="BY367" s="293"/>
      <c r="BZ367" s="293"/>
      <c r="CA367" s="293"/>
      <c r="CB367" s="293"/>
      <c r="CC367" s="293"/>
      <c r="CD367" s="293"/>
      <c r="CE367" s="293"/>
      <c r="CF367" s="293"/>
      <c r="CG367" s="293"/>
      <c r="CH367" s="293"/>
      <c r="CI367" s="293"/>
      <c r="CJ367" s="293"/>
      <c r="CK367" s="293"/>
      <c r="CL367" s="293"/>
      <c r="CM367" s="293"/>
      <c r="CN367" s="293"/>
      <c r="CO367" s="293"/>
      <c r="CP367" s="293"/>
      <c r="CQ367" s="293"/>
      <c r="CR367" s="293"/>
      <c r="CS367" s="293"/>
      <c r="CT367" s="293"/>
      <c r="CU367" s="293"/>
      <c r="CV367" s="293"/>
      <c r="CW367" s="293"/>
      <c r="CX367" s="293"/>
      <c r="CY367" s="293"/>
      <c r="CZ367" s="293"/>
      <c r="DA367" s="293"/>
      <c r="DB367" s="293"/>
      <c r="DC367" s="293"/>
      <c r="DD367" s="293"/>
      <c r="DE367" s="293"/>
      <c r="DF367" s="293"/>
      <c r="DG367" s="293"/>
      <c r="DH367" s="293"/>
      <c r="DI367" s="293"/>
      <c r="DJ367" s="293"/>
      <c r="DK367" s="293"/>
      <c r="DL367" s="293"/>
      <c r="DM367" s="293"/>
      <c r="DN367" s="293"/>
      <c r="DO367" s="293"/>
      <c r="DP367" s="293"/>
      <c r="DQ367" s="293"/>
      <c r="DR367" s="293"/>
      <c r="DS367" s="293"/>
      <c r="DT367" s="293"/>
      <c r="DU367" s="293"/>
      <c r="DV367" s="293"/>
      <c r="DW367" s="293"/>
      <c r="DX367" s="293"/>
      <c r="DY367" s="293"/>
      <c r="DZ367" s="293"/>
      <c r="EA367" s="293"/>
      <c r="EB367" s="293"/>
      <c r="EC367" s="293"/>
      <c r="ED367" s="293"/>
      <c r="EE367" s="293"/>
      <c r="EF367" s="293"/>
      <c r="EG367" s="293"/>
      <c r="EH367" s="293"/>
      <c r="EI367" s="293"/>
      <c r="EJ367" s="293"/>
      <c r="EK367" s="293"/>
      <c r="EL367" s="293"/>
      <c r="EM367" s="293"/>
      <c r="EN367" s="293"/>
      <c r="EO367" s="293"/>
      <c r="EP367" s="293"/>
      <c r="EQ367" s="293"/>
      <c r="ER367" s="293"/>
      <c r="ES367" s="293"/>
      <c r="ET367" s="293"/>
      <c r="EU367" s="293"/>
      <c r="EV367" s="293"/>
      <c r="EW367" s="293"/>
      <c r="EX367" s="293"/>
    </row>
    <row r="368" spans="2:154" x14ac:dyDescent="0.2">
      <c r="B368" s="293"/>
      <c r="C368" s="293"/>
      <c r="D368" s="293"/>
      <c r="E368" s="293"/>
      <c r="F368" s="293"/>
      <c r="G368" s="293"/>
      <c r="H368" s="293"/>
      <c r="I368" s="293"/>
      <c r="J368" s="293"/>
      <c r="K368" s="293"/>
      <c r="L368" s="293"/>
      <c r="M368" s="293"/>
      <c r="N368" s="293"/>
      <c r="O368" s="293"/>
      <c r="P368" s="293"/>
      <c r="Q368" s="293"/>
      <c r="R368" s="293"/>
      <c r="S368" s="293"/>
      <c r="T368" s="293"/>
      <c r="U368" s="293"/>
      <c r="V368" s="293"/>
      <c r="W368" s="293"/>
      <c r="X368" s="293"/>
      <c r="Y368" s="293"/>
      <c r="Z368" s="293"/>
      <c r="AA368" s="293"/>
      <c r="AB368" s="293"/>
      <c r="AC368" s="293"/>
      <c r="AD368" s="293"/>
      <c r="AE368" s="293"/>
      <c r="AF368" s="293"/>
      <c r="AG368" s="293"/>
      <c r="AH368" s="293"/>
      <c r="AI368" s="293"/>
      <c r="AJ368" s="293"/>
      <c r="AK368" s="293"/>
      <c r="AL368" s="293"/>
      <c r="AM368" s="293"/>
      <c r="AN368" s="293"/>
      <c r="AO368" s="293"/>
      <c r="AP368" s="293"/>
      <c r="AQ368" s="293"/>
      <c r="AR368" s="293"/>
      <c r="AS368" s="293"/>
      <c r="AT368" s="293"/>
      <c r="AU368" s="293"/>
      <c r="AV368" s="293"/>
      <c r="AW368" s="293"/>
      <c r="AX368" s="293"/>
      <c r="AY368" s="293"/>
      <c r="AZ368" s="293"/>
      <c r="BA368" s="293"/>
      <c r="BB368" s="293"/>
      <c r="BC368" s="293"/>
      <c r="BD368" s="293"/>
      <c r="BE368" s="293"/>
      <c r="BF368" s="293"/>
      <c r="BG368" s="293"/>
      <c r="BH368" s="293"/>
      <c r="BI368" s="293"/>
      <c r="BJ368" s="293"/>
      <c r="BK368" s="293"/>
      <c r="BL368" s="293"/>
      <c r="BM368" s="293"/>
      <c r="BN368" s="293"/>
      <c r="BO368" s="293"/>
      <c r="BP368" s="293"/>
      <c r="BQ368" s="293"/>
      <c r="BR368" s="293"/>
      <c r="BS368" s="293"/>
      <c r="BT368" s="293"/>
      <c r="BU368" s="293"/>
      <c r="BV368" s="293"/>
      <c r="BW368" s="293"/>
      <c r="BX368" s="293"/>
      <c r="BY368" s="293"/>
      <c r="BZ368" s="293"/>
      <c r="CA368" s="293"/>
      <c r="CB368" s="293"/>
      <c r="CC368" s="293"/>
      <c r="CD368" s="293"/>
      <c r="CE368" s="293"/>
      <c r="CF368" s="293"/>
      <c r="CG368" s="293"/>
      <c r="CH368" s="293"/>
      <c r="CI368" s="293"/>
      <c r="CJ368" s="293"/>
      <c r="CK368" s="293"/>
      <c r="CL368" s="293"/>
      <c r="CM368" s="293"/>
      <c r="CN368" s="293"/>
      <c r="CO368" s="293"/>
      <c r="CP368" s="293"/>
      <c r="CQ368" s="293"/>
      <c r="CR368" s="293"/>
      <c r="CS368" s="293"/>
      <c r="CT368" s="293"/>
      <c r="CU368" s="293"/>
      <c r="CV368" s="293"/>
      <c r="CW368" s="293"/>
      <c r="CX368" s="293"/>
      <c r="CY368" s="293"/>
      <c r="CZ368" s="293"/>
      <c r="DA368" s="293"/>
      <c r="DB368" s="293"/>
      <c r="DC368" s="293"/>
      <c r="DD368" s="293"/>
      <c r="DE368" s="293"/>
      <c r="DF368" s="293"/>
      <c r="DG368" s="293"/>
      <c r="DH368" s="293"/>
      <c r="DI368" s="293"/>
      <c r="DJ368" s="293"/>
      <c r="DK368" s="293"/>
      <c r="DL368" s="293"/>
      <c r="DM368" s="293"/>
      <c r="DN368" s="293"/>
      <c r="DO368" s="293"/>
      <c r="DP368" s="293"/>
      <c r="DQ368" s="293"/>
      <c r="DR368" s="293"/>
      <c r="DS368" s="293"/>
      <c r="DT368" s="293"/>
      <c r="DU368" s="293"/>
      <c r="DV368" s="293"/>
      <c r="DW368" s="293"/>
      <c r="DX368" s="293"/>
      <c r="DY368" s="293"/>
      <c r="DZ368" s="293"/>
      <c r="EA368" s="293"/>
      <c r="EB368" s="293"/>
      <c r="EC368" s="293"/>
      <c r="ED368" s="293"/>
      <c r="EE368" s="293"/>
      <c r="EF368" s="293"/>
      <c r="EG368" s="293"/>
      <c r="EH368" s="293"/>
      <c r="EI368" s="293"/>
      <c r="EJ368" s="293"/>
      <c r="EK368" s="293"/>
      <c r="EL368" s="293"/>
      <c r="EM368" s="293"/>
      <c r="EN368" s="293"/>
      <c r="EO368" s="293"/>
      <c r="EP368" s="293"/>
      <c r="EQ368" s="293"/>
      <c r="ER368" s="293"/>
      <c r="ES368" s="293"/>
      <c r="ET368" s="293"/>
      <c r="EU368" s="293"/>
      <c r="EV368" s="293"/>
      <c r="EW368" s="293"/>
      <c r="EX368" s="293"/>
    </row>
    <row r="369" spans="2:154" x14ac:dyDescent="0.2">
      <c r="B369" s="293"/>
      <c r="C369" s="293"/>
      <c r="D369" s="293"/>
      <c r="E369" s="293"/>
      <c r="F369" s="293"/>
      <c r="G369" s="293"/>
      <c r="H369" s="293"/>
      <c r="I369" s="293"/>
      <c r="J369" s="293"/>
      <c r="K369" s="293"/>
      <c r="L369" s="293"/>
      <c r="M369" s="293"/>
      <c r="N369" s="293"/>
      <c r="O369" s="293"/>
      <c r="P369" s="293"/>
      <c r="Q369" s="293"/>
      <c r="R369" s="293"/>
      <c r="S369" s="293"/>
      <c r="T369" s="293"/>
      <c r="U369" s="293"/>
      <c r="V369" s="293"/>
      <c r="W369" s="293"/>
      <c r="X369" s="293"/>
      <c r="Y369" s="293"/>
      <c r="Z369" s="293"/>
      <c r="AA369" s="293"/>
      <c r="AB369" s="293"/>
      <c r="AC369" s="293"/>
      <c r="AD369" s="293"/>
      <c r="AE369" s="293"/>
      <c r="AF369" s="293"/>
      <c r="AG369" s="293"/>
      <c r="AH369" s="293"/>
      <c r="AI369" s="293"/>
      <c r="AJ369" s="293"/>
      <c r="AK369" s="293"/>
      <c r="AL369" s="293"/>
      <c r="AM369" s="293"/>
      <c r="AN369" s="293"/>
      <c r="AO369" s="293"/>
      <c r="AP369" s="293"/>
      <c r="AQ369" s="293"/>
      <c r="AR369" s="293"/>
      <c r="AS369" s="293"/>
      <c r="AT369" s="293"/>
      <c r="AU369" s="293"/>
      <c r="AV369" s="293"/>
      <c r="AW369" s="293"/>
      <c r="AX369" s="293"/>
      <c r="AY369" s="293"/>
      <c r="AZ369" s="293"/>
      <c r="BA369" s="293"/>
      <c r="BB369" s="293"/>
      <c r="BC369" s="293"/>
      <c r="BD369" s="293"/>
      <c r="BE369" s="293"/>
      <c r="BF369" s="293"/>
      <c r="BG369" s="293"/>
      <c r="BH369" s="293"/>
      <c r="BI369" s="293"/>
      <c r="BJ369" s="293"/>
      <c r="BK369" s="293"/>
      <c r="BL369" s="293"/>
      <c r="BM369" s="293"/>
      <c r="BN369" s="293"/>
      <c r="BO369" s="293"/>
      <c r="BP369" s="293"/>
      <c r="BQ369" s="293"/>
      <c r="BR369" s="293"/>
      <c r="BS369" s="293"/>
      <c r="BT369" s="293"/>
      <c r="BU369" s="293"/>
      <c r="BV369" s="293"/>
      <c r="BW369" s="293"/>
      <c r="BX369" s="293"/>
      <c r="BY369" s="293"/>
      <c r="BZ369" s="293"/>
      <c r="CA369" s="293"/>
      <c r="CB369" s="293"/>
      <c r="CC369" s="293"/>
      <c r="CD369" s="293"/>
      <c r="CE369" s="293"/>
      <c r="CF369" s="293"/>
      <c r="CG369" s="293"/>
      <c r="CH369" s="293"/>
      <c r="CI369" s="293"/>
      <c r="CJ369" s="293"/>
      <c r="CK369" s="293"/>
      <c r="CL369" s="293"/>
      <c r="CM369" s="293"/>
      <c r="CN369" s="293"/>
      <c r="CO369" s="293"/>
      <c r="CP369" s="293"/>
      <c r="CQ369" s="293"/>
      <c r="CR369" s="293"/>
      <c r="CS369" s="293"/>
      <c r="CT369" s="293"/>
      <c r="CU369" s="293"/>
      <c r="CV369" s="293"/>
      <c r="CW369" s="293"/>
      <c r="CX369" s="293"/>
      <c r="CY369" s="293"/>
      <c r="CZ369" s="293"/>
      <c r="DA369" s="293"/>
      <c r="DB369" s="293"/>
      <c r="DC369" s="293"/>
      <c r="DD369" s="293"/>
      <c r="DE369" s="293"/>
      <c r="DF369" s="293"/>
      <c r="DG369" s="293"/>
      <c r="DH369" s="293"/>
      <c r="DI369" s="293"/>
      <c r="DJ369" s="293"/>
      <c r="DK369" s="293"/>
      <c r="DL369" s="293"/>
      <c r="DM369" s="293"/>
      <c r="DN369" s="293"/>
      <c r="DO369" s="293"/>
      <c r="DP369" s="293"/>
      <c r="DQ369" s="293"/>
      <c r="DR369" s="293"/>
      <c r="DS369" s="293"/>
      <c r="DT369" s="293"/>
      <c r="DU369" s="293"/>
      <c r="DV369" s="293"/>
      <c r="DW369" s="293"/>
      <c r="DX369" s="293"/>
      <c r="DY369" s="293"/>
      <c r="DZ369" s="293"/>
      <c r="EA369" s="293"/>
      <c r="EB369" s="293"/>
      <c r="EC369" s="293"/>
      <c r="ED369" s="293"/>
      <c r="EE369" s="293"/>
      <c r="EF369" s="293"/>
      <c r="EG369" s="293"/>
      <c r="EH369" s="293"/>
      <c r="EI369" s="293"/>
      <c r="EJ369" s="293"/>
      <c r="EK369" s="293"/>
      <c r="EL369" s="293"/>
      <c r="EM369" s="293"/>
      <c r="EN369" s="293"/>
      <c r="EO369" s="293"/>
      <c r="EP369" s="293"/>
      <c r="EQ369" s="293"/>
      <c r="ER369" s="293"/>
      <c r="ES369" s="293"/>
      <c r="ET369" s="293"/>
      <c r="EU369" s="293"/>
      <c r="EV369" s="293"/>
      <c r="EW369" s="293"/>
      <c r="EX369" s="293"/>
    </row>
    <row r="370" spans="2:154" x14ac:dyDescent="0.2">
      <c r="B370" s="293"/>
      <c r="C370" s="293"/>
      <c r="D370" s="293"/>
      <c r="E370" s="293"/>
      <c r="F370" s="293"/>
      <c r="G370" s="293"/>
      <c r="H370" s="293"/>
      <c r="I370" s="293"/>
      <c r="J370" s="293"/>
      <c r="K370" s="293"/>
      <c r="L370" s="293"/>
      <c r="M370" s="293"/>
      <c r="N370" s="293"/>
      <c r="O370" s="293"/>
      <c r="P370" s="293"/>
      <c r="Q370" s="293"/>
      <c r="R370" s="293"/>
      <c r="S370" s="293"/>
      <c r="T370" s="293"/>
      <c r="U370" s="293"/>
      <c r="V370" s="293"/>
      <c r="W370" s="293"/>
      <c r="X370" s="293"/>
      <c r="Y370" s="293"/>
      <c r="Z370" s="293"/>
      <c r="AA370" s="293"/>
      <c r="AB370" s="293"/>
      <c r="AC370" s="293"/>
      <c r="AD370" s="293"/>
      <c r="AE370" s="293"/>
      <c r="AF370" s="293"/>
      <c r="AG370" s="293"/>
      <c r="AH370" s="293"/>
      <c r="AI370" s="293"/>
      <c r="AJ370" s="293"/>
      <c r="AK370" s="293"/>
      <c r="AL370" s="293"/>
      <c r="AM370" s="293"/>
      <c r="AN370" s="293"/>
      <c r="AO370" s="293"/>
      <c r="AP370" s="293"/>
      <c r="AQ370" s="293"/>
      <c r="AR370" s="293"/>
      <c r="AS370" s="293"/>
      <c r="AT370" s="293"/>
      <c r="AU370" s="293"/>
      <c r="AV370" s="293"/>
      <c r="AW370" s="293"/>
      <c r="AX370" s="293"/>
      <c r="AY370" s="293"/>
      <c r="AZ370" s="293"/>
      <c r="BA370" s="293"/>
      <c r="BB370" s="293"/>
      <c r="BC370" s="293"/>
      <c r="BD370" s="293"/>
      <c r="BE370" s="293"/>
      <c r="BF370" s="293"/>
      <c r="BG370" s="293"/>
      <c r="BH370" s="293"/>
      <c r="BI370" s="293"/>
      <c r="BJ370" s="293"/>
      <c r="BK370" s="293"/>
      <c r="BL370" s="293"/>
      <c r="BM370" s="293"/>
      <c r="BN370" s="293"/>
      <c r="BO370" s="293"/>
      <c r="BP370" s="293"/>
      <c r="BQ370" s="293"/>
      <c r="BR370" s="293"/>
      <c r="BS370" s="293"/>
      <c r="BT370" s="293"/>
      <c r="BU370" s="293"/>
      <c r="BV370" s="293"/>
      <c r="BW370" s="293"/>
      <c r="BX370" s="293"/>
      <c r="BY370" s="293"/>
      <c r="BZ370" s="293"/>
      <c r="CA370" s="293"/>
      <c r="CB370" s="293"/>
      <c r="CC370" s="293"/>
      <c r="CD370" s="293"/>
      <c r="CE370" s="293"/>
      <c r="CF370" s="293"/>
      <c r="CG370" s="293"/>
      <c r="CH370" s="293"/>
      <c r="CI370" s="293"/>
      <c r="CJ370" s="293"/>
      <c r="CK370" s="293"/>
      <c r="CL370" s="293"/>
      <c r="CM370" s="293"/>
      <c r="CN370" s="293"/>
      <c r="CO370" s="293"/>
      <c r="CP370" s="293"/>
      <c r="CQ370" s="293"/>
      <c r="CR370" s="293"/>
      <c r="CS370" s="293"/>
      <c r="CT370" s="293"/>
      <c r="CU370" s="293"/>
      <c r="CV370" s="293"/>
      <c r="CW370" s="293"/>
      <c r="CX370" s="293"/>
      <c r="CY370" s="293"/>
      <c r="CZ370" s="293"/>
      <c r="DA370" s="293"/>
      <c r="DB370" s="293"/>
      <c r="DC370" s="293"/>
      <c r="DD370" s="293"/>
      <c r="DE370" s="293"/>
      <c r="DF370" s="293"/>
      <c r="DG370" s="293"/>
      <c r="DH370" s="293"/>
      <c r="DI370" s="293"/>
      <c r="DJ370" s="293"/>
      <c r="DK370" s="293"/>
      <c r="DL370" s="293"/>
      <c r="DM370" s="293"/>
      <c r="DN370" s="293"/>
      <c r="DO370" s="293"/>
      <c r="DP370" s="293"/>
      <c r="DQ370" s="293"/>
      <c r="DR370" s="293"/>
      <c r="DS370" s="293"/>
      <c r="DT370" s="293"/>
      <c r="DU370" s="293"/>
      <c r="DV370" s="293"/>
      <c r="DW370" s="293"/>
      <c r="DX370" s="293"/>
      <c r="DY370" s="293"/>
      <c r="DZ370" s="293"/>
      <c r="EA370" s="293"/>
      <c r="EB370" s="293"/>
      <c r="EC370" s="293"/>
      <c r="ED370" s="293"/>
      <c r="EE370" s="293"/>
      <c r="EF370" s="293"/>
      <c r="EG370" s="293"/>
      <c r="EH370" s="293"/>
      <c r="EI370" s="293"/>
      <c r="EJ370" s="293"/>
      <c r="EK370" s="293"/>
      <c r="EL370" s="293"/>
      <c r="EM370" s="293"/>
      <c r="EN370" s="293"/>
      <c r="EO370" s="293"/>
      <c r="EP370" s="293"/>
      <c r="EQ370" s="293"/>
      <c r="ER370" s="293"/>
      <c r="ES370" s="293"/>
      <c r="ET370" s="293"/>
      <c r="EU370" s="293"/>
      <c r="EV370" s="293"/>
      <c r="EW370" s="293"/>
      <c r="EX370" s="293"/>
    </row>
    <row r="371" spans="2:154" x14ac:dyDescent="0.2">
      <c r="B371" s="293"/>
      <c r="C371" s="293"/>
      <c r="D371" s="293"/>
      <c r="E371" s="293"/>
      <c r="F371" s="293"/>
      <c r="G371" s="293"/>
      <c r="H371" s="293"/>
      <c r="I371" s="293"/>
      <c r="J371" s="293"/>
      <c r="K371" s="293"/>
      <c r="L371" s="293"/>
      <c r="M371" s="293"/>
      <c r="N371" s="293"/>
      <c r="O371" s="293"/>
      <c r="P371" s="293"/>
      <c r="Q371" s="293"/>
      <c r="R371" s="293"/>
      <c r="S371" s="293"/>
      <c r="T371" s="293"/>
      <c r="U371" s="293"/>
      <c r="V371" s="293"/>
      <c r="W371" s="293"/>
      <c r="X371" s="293"/>
      <c r="Y371" s="293"/>
      <c r="Z371" s="293"/>
      <c r="AA371" s="293"/>
      <c r="AB371" s="293"/>
      <c r="AC371" s="293"/>
      <c r="AD371" s="293"/>
      <c r="AE371" s="293"/>
      <c r="AF371" s="293"/>
      <c r="AG371" s="293"/>
      <c r="AH371" s="293"/>
      <c r="AI371" s="293"/>
      <c r="AJ371" s="293"/>
      <c r="AK371" s="293"/>
      <c r="AL371" s="293"/>
      <c r="AM371" s="293"/>
      <c r="AN371" s="293"/>
      <c r="AO371" s="293"/>
      <c r="AP371" s="293"/>
      <c r="AQ371" s="293"/>
      <c r="AR371" s="293"/>
      <c r="AS371" s="293"/>
      <c r="AT371" s="293"/>
      <c r="AU371" s="293"/>
      <c r="AV371" s="293"/>
      <c r="AW371" s="293"/>
      <c r="AX371" s="293"/>
      <c r="AY371" s="293"/>
      <c r="AZ371" s="293"/>
      <c r="BA371" s="293"/>
      <c r="BB371" s="293"/>
      <c r="BC371" s="293"/>
      <c r="BD371" s="293"/>
      <c r="BE371" s="293"/>
      <c r="BF371" s="293"/>
      <c r="BG371" s="293"/>
      <c r="BH371" s="293"/>
      <c r="BI371" s="293"/>
      <c r="BJ371" s="293"/>
      <c r="BK371" s="293"/>
      <c r="BL371" s="293"/>
      <c r="BM371" s="293"/>
      <c r="BN371" s="293"/>
      <c r="BO371" s="293"/>
      <c r="BP371" s="293"/>
      <c r="BQ371" s="293"/>
      <c r="BR371" s="293"/>
      <c r="BS371" s="293"/>
      <c r="BT371" s="293"/>
      <c r="BU371" s="293"/>
      <c r="BV371" s="293"/>
      <c r="BW371" s="293"/>
      <c r="BX371" s="293"/>
      <c r="BY371" s="293"/>
      <c r="BZ371" s="293"/>
      <c r="CA371" s="293"/>
      <c r="CB371" s="293"/>
      <c r="CC371" s="293"/>
      <c r="CD371" s="293"/>
      <c r="CE371" s="293"/>
      <c r="CF371" s="293"/>
      <c r="CG371" s="293"/>
      <c r="CH371" s="293"/>
      <c r="CI371" s="293"/>
      <c r="CJ371" s="293"/>
      <c r="CK371" s="293"/>
      <c r="CL371" s="293"/>
      <c r="CM371" s="293"/>
      <c r="CN371" s="293"/>
      <c r="CO371" s="293"/>
      <c r="CP371" s="293"/>
      <c r="CQ371" s="293"/>
      <c r="CR371" s="293"/>
      <c r="CS371" s="293"/>
      <c r="CT371" s="293"/>
      <c r="CU371" s="293"/>
      <c r="CV371" s="293"/>
      <c r="CW371" s="293"/>
      <c r="CX371" s="293"/>
      <c r="CY371" s="293"/>
      <c r="CZ371" s="293"/>
      <c r="DA371" s="293"/>
      <c r="DB371" s="293"/>
      <c r="DC371" s="293"/>
      <c r="DD371" s="293"/>
      <c r="DE371" s="293"/>
      <c r="DF371" s="293"/>
      <c r="DG371" s="293"/>
      <c r="DH371" s="293"/>
      <c r="DI371" s="293"/>
      <c r="DJ371" s="293"/>
      <c r="DK371" s="293"/>
      <c r="DL371" s="293"/>
      <c r="DM371" s="293"/>
      <c r="DN371" s="293"/>
      <c r="DO371" s="293"/>
      <c r="DP371" s="293"/>
      <c r="DQ371" s="293"/>
      <c r="DR371" s="293"/>
      <c r="DS371" s="293"/>
      <c r="DT371" s="293"/>
      <c r="DU371" s="293"/>
      <c r="DV371" s="293"/>
      <c r="DW371" s="293"/>
      <c r="DX371" s="293"/>
      <c r="DY371" s="293"/>
      <c r="DZ371" s="293"/>
      <c r="EA371" s="293"/>
      <c r="EB371" s="293"/>
      <c r="EC371" s="293"/>
      <c r="ED371" s="293"/>
      <c r="EE371" s="293"/>
      <c r="EF371" s="293"/>
      <c r="EG371" s="293"/>
      <c r="EH371" s="293"/>
      <c r="EI371" s="293"/>
      <c r="EJ371" s="293"/>
      <c r="EK371" s="293"/>
      <c r="EL371" s="293"/>
      <c r="EM371" s="293"/>
      <c r="EN371" s="293"/>
      <c r="EO371" s="293"/>
      <c r="EP371" s="293"/>
      <c r="EQ371" s="293"/>
      <c r="ER371" s="293"/>
      <c r="ES371" s="293"/>
      <c r="ET371" s="293"/>
      <c r="EU371" s="293"/>
      <c r="EV371" s="293"/>
      <c r="EW371" s="293"/>
      <c r="EX371" s="293"/>
    </row>
    <row r="372" spans="2:154" x14ac:dyDescent="0.2">
      <c r="B372" s="293"/>
      <c r="C372" s="293"/>
      <c r="D372" s="293"/>
      <c r="E372" s="293"/>
      <c r="F372" s="293"/>
      <c r="G372" s="293"/>
      <c r="H372" s="293"/>
      <c r="I372" s="293"/>
      <c r="J372" s="293"/>
      <c r="K372" s="293"/>
      <c r="L372" s="293"/>
      <c r="M372" s="293"/>
      <c r="N372" s="293"/>
      <c r="O372" s="293"/>
      <c r="P372" s="293"/>
      <c r="Q372" s="293"/>
      <c r="R372" s="293"/>
      <c r="S372" s="293"/>
      <c r="T372" s="293"/>
      <c r="U372" s="293"/>
      <c r="V372" s="293"/>
      <c r="W372" s="293"/>
      <c r="X372" s="293"/>
      <c r="Y372" s="293"/>
      <c r="Z372" s="293"/>
      <c r="AA372" s="293"/>
      <c r="AB372" s="293"/>
      <c r="AC372" s="293"/>
      <c r="AD372" s="293"/>
      <c r="AE372" s="293"/>
      <c r="AF372" s="293"/>
      <c r="AG372" s="293"/>
      <c r="AH372" s="293"/>
      <c r="AI372" s="293"/>
      <c r="AJ372" s="293"/>
      <c r="AK372" s="293"/>
      <c r="AL372" s="293"/>
      <c r="AM372" s="293"/>
      <c r="AN372" s="293"/>
      <c r="AO372" s="293"/>
      <c r="AP372" s="293"/>
      <c r="AQ372" s="293"/>
      <c r="AR372" s="293"/>
      <c r="AS372" s="293"/>
      <c r="AT372" s="293"/>
      <c r="AU372" s="293"/>
      <c r="AV372" s="293"/>
      <c r="AW372" s="293"/>
      <c r="AX372" s="293"/>
      <c r="AY372" s="293"/>
      <c r="AZ372" s="293"/>
      <c r="BA372" s="293"/>
      <c r="BB372" s="293"/>
      <c r="BC372" s="293"/>
      <c r="BD372" s="293"/>
      <c r="BE372" s="293"/>
      <c r="BF372" s="293"/>
      <c r="BG372" s="293"/>
      <c r="BH372" s="293"/>
      <c r="BI372" s="293"/>
      <c r="BJ372" s="293"/>
      <c r="BK372" s="293"/>
      <c r="BL372" s="293"/>
      <c r="BM372" s="293"/>
      <c r="BN372" s="293"/>
      <c r="BO372" s="293"/>
      <c r="BP372" s="293"/>
      <c r="BQ372" s="293"/>
      <c r="BR372" s="293"/>
      <c r="BS372" s="293"/>
      <c r="BT372" s="293"/>
      <c r="BU372" s="293"/>
      <c r="BV372" s="293"/>
      <c r="BW372" s="293"/>
      <c r="BX372" s="293"/>
      <c r="BY372" s="293"/>
      <c r="BZ372" s="293"/>
      <c r="CA372" s="293"/>
      <c r="CB372" s="293"/>
      <c r="CC372" s="293"/>
      <c r="CD372" s="293"/>
      <c r="CE372" s="293"/>
      <c r="CF372" s="293"/>
      <c r="CG372" s="293"/>
      <c r="CH372" s="293"/>
      <c r="CI372" s="293"/>
      <c r="CJ372" s="293"/>
      <c r="CK372" s="293"/>
      <c r="CL372" s="293"/>
      <c r="CM372" s="293"/>
      <c r="CN372" s="293"/>
      <c r="CO372" s="293"/>
      <c r="CP372" s="293"/>
      <c r="CQ372" s="293"/>
      <c r="CR372" s="293"/>
      <c r="CS372" s="293"/>
      <c r="CT372" s="293"/>
      <c r="CU372" s="293"/>
      <c r="CV372" s="293"/>
      <c r="CW372" s="293"/>
      <c r="CX372" s="293"/>
      <c r="CY372" s="293"/>
      <c r="CZ372" s="293"/>
      <c r="DA372" s="293"/>
      <c r="DB372" s="293"/>
      <c r="DC372" s="293"/>
      <c r="DD372" s="293"/>
      <c r="DE372" s="293"/>
      <c r="DF372" s="293"/>
      <c r="DG372" s="293"/>
      <c r="DH372" s="293"/>
      <c r="DI372" s="293"/>
      <c r="DJ372" s="293"/>
      <c r="DK372" s="293"/>
      <c r="DL372" s="293"/>
      <c r="DM372" s="293"/>
      <c r="DN372" s="293"/>
      <c r="DO372" s="293"/>
      <c r="DP372" s="293"/>
      <c r="DQ372" s="293"/>
      <c r="DR372" s="293"/>
      <c r="DS372" s="293"/>
      <c r="DT372" s="293"/>
      <c r="DU372" s="293"/>
      <c r="DV372" s="293"/>
      <c r="DW372" s="293"/>
      <c r="DX372" s="293"/>
      <c r="DY372" s="293"/>
      <c r="DZ372" s="293"/>
      <c r="EA372" s="293"/>
      <c r="EB372" s="293"/>
      <c r="EC372" s="293"/>
      <c r="ED372" s="293"/>
      <c r="EE372" s="293"/>
      <c r="EF372" s="293"/>
      <c r="EG372" s="293"/>
      <c r="EH372" s="293"/>
      <c r="EI372" s="293"/>
      <c r="EJ372" s="293"/>
      <c r="EK372" s="293"/>
      <c r="EL372" s="293"/>
      <c r="EM372" s="293"/>
      <c r="EN372" s="293"/>
      <c r="EO372" s="293"/>
      <c r="EP372" s="293"/>
      <c r="EQ372" s="293"/>
      <c r="ER372" s="293"/>
      <c r="ES372" s="293"/>
      <c r="ET372" s="293"/>
      <c r="EU372" s="293"/>
      <c r="EV372" s="293"/>
      <c r="EW372" s="293"/>
      <c r="EX372" s="293"/>
    </row>
    <row r="373" spans="2:154" x14ac:dyDescent="0.2">
      <c r="B373" s="293"/>
      <c r="C373" s="293"/>
      <c r="D373" s="293"/>
      <c r="E373" s="293"/>
      <c r="F373" s="293"/>
      <c r="G373" s="293"/>
      <c r="H373" s="293"/>
      <c r="I373" s="293"/>
      <c r="J373" s="293"/>
      <c r="K373" s="293"/>
      <c r="L373" s="293"/>
      <c r="M373" s="293"/>
      <c r="N373" s="293"/>
      <c r="O373" s="293"/>
      <c r="P373" s="293"/>
      <c r="Q373" s="293"/>
      <c r="R373" s="293"/>
      <c r="S373" s="293"/>
      <c r="T373" s="293"/>
      <c r="U373" s="293"/>
      <c r="V373" s="293"/>
      <c r="W373" s="293"/>
      <c r="X373" s="293"/>
      <c r="Y373" s="293"/>
      <c r="Z373" s="293"/>
      <c r="AA373" s="293"/>
      <c r="AB373" s="293"/>
      <c r="AC373" s="293"/>
      <c r="AD373" s="293"/>
      <c r="AE373" s="293"/>
      <c r="AF373" s="293"/>
      <c r="AG373" s="293"/>
      <c r="AH373" s="293"/>
      <c r="AI373" s="293"/>
      <c r="AJ373" s="293"/>
      <c r="AK373" s="293"/>
      <c r="AL373" s="293"/>
      <c r="AM373" s="293"/>
      <c r="AN373" s="293"/>
      <c r="AO373" s="293"/>
      <c r="AP373" s="293"/>
      <c r="AQ373" s="293"/>
      <c r="AR373" s="293"/>
      <c r="AS373" s="293"/>
      <c r="AT373" s="293"/>
      <c r="AU373" s="293"/>
      <c r="AV373" s="293"/>
      <c r="AW373" s="293"/>
      <c r="AX373" s="293"/>
      <c r="AY373" s="293"/>
      <c r="AZ373" s="293"/>
      <c r="BA373" s="293"/>
      <c r="BB373" s="293"/>
      <c r="BC373" s="293"/>
      <c r="BD373" s="293"/>
      <c r="BE373" s="293"/>
      <c r="BF373" s="293"/>
      <c r="BG373" s="293"/>
      <c r="BH373" s="293"/>
      <c r="BI373" s="293"/>
      <c r="BJ373" s="293"/>
      <c r="BK373" s="293"/>
      <c r="BL373" s="293"/>
      <c r="BM373" s="293"/>
      <c r="BN373" s="293"/>
      <c r="BO373" s="293"/>
      <c r="BP373" s="293"/>
      <c r="BQ373" s="293"/>
      <c r="BR373" s="293"/>
      <c r="BS373" s="293"/>
      <c r="BT373" s="293"/>
      <c r="BU373" s="293"/>
      <c r="BV373" s="293"/>
      <c r="BW373" s="293"/>
      <c r="BX373" s="293"/>
      <c r="BY373" s="293"/>
      <c r="BZ373" s="293"/>
      <c r="CA373" s="293"/>
      <c r="CB373" s="293"/>
      <c r="CC373" s="293"/>
      <c r="CD373" s="293"/>
      <c r="CE373" s="293"/>
      <c r="CF373" s="293"/>
      <c r="CG373" s="293"/>
      <c r="CH373" s="293"/>
      <c r="CI373" s="293"/>
      <c r="CJ373" s="293"/>
      <c r="CK373" s="293"/>
      <c r="CL373" s="293"/>
      <c r="CM373" s="293"/>
      <c r="CN373" s="293"/>
      <c r="CO373" s="293"/>
      <c r="CP373" s="293"/>
      <c r="CQ373" s="293"/>
      <c r="CR373" s="293"/>
      <c r="CS373" s="293"/>
      <c r="CT373" s="293"/>
      <c r="CU373" s="293"/>
      <c r="CV373" s="293"/>
      <c r="CW373" s="293"/>
      <c r="CX373" s="293"/>
      <c r="CY373" s="293"/>
      <c r="CZ373" s="293"/>
      <c r="DA373" s="293"/>
      <c r="DB373" s="293"/>
      <c r="DC373" s="293"/>
      <c r="DD373" s="293"/>
      <c r="DE373" s="293"/>
      <c r="DF373" s="293"/>
      <c r="DG373" s="293"/>
      <c r="DH373" s="293"/>
      <c r="DI373" s="293"/>
      <c r="DJ373" s="293"/>
      <c r="DK373" s="293"/>
      <c r="DL373" s="293"/>
      <c r="DM373" s="293"/>
      <c r="DN373" s="293"/>
      <c r="DO373" s="293"/>
      <c r="DP373" s="293"/>
      <c r="DQ373" s="293"/>
      <c r="DR373" s="293"/>
      <c r="DS373" s="293"/>
      <c r="DT373" s="293"/>
      <c r="DU373" s="293"/>
      <c r="DV373" s="293"/>
      <c r="DW373" s="293"/>
      <c r="DX373" s="293"/>
      <c r="DY373" s="293"/>
      <c r="DZ373" s="293"/>
      <c r="EA373" s="293"/>
      <c r="EB373" s="293"/>
      <c r="EC373" s="293"/>
      <c r="ED373" s="293"/>
      <c r="EE373" s="293"/>
      <c r="EF373" s="293"/>
      <c r="EG373" s="293"/>
      <c r="EH373" s="293"/>
      <c r="EI373" s="293"/>
      <c r="EJ373" s="293"/>
      <c r="EK373" s="293"/>
      <c r="EL373" s="293"/>
      <c r="EM373" s="293"/>
      <c r="EN373" s="293"/>
      <c r="EO373" s="293"/>
      <c r="EP373" s="293"/>
      <c r="EQ373" s="293"/>
      <c r="ER373" s="293"/>
      <c r="ES373" s="293"/>
      <c r="ET373" s="293"/>
      <c r="EU373" s="293"/>
      <c r="EV373" s="293"/>
      <c r="EW373" s="293"/>
      <c r="EX373" s="293"/>
    </row>
    <row r="374" spans="2:154" x14ac:dyDescent="0.2">
      <c r="B374" s="293"/>
      <c r="C374" s="293"/>
      <c r="D374" s="293"/>
      <c r="E374" s="293"/>
      <c r="F374" s="293"/>
      <c r="G374" s="293"/>
      <c r="H374" s="293"/>
      <c r="I374" s="293"/>
      <c r="J374" s="293"/>
      <c r="K374" s="293"/>
      <c r="L374" s="293"/>
      <c r="M374" s="293"/>
      <c r="N374" s="293"/>
      <c r="O374" s="293"/>
      <c r="P374" s="293"/>
      <c r="Q374" s="293"/>
      <c r="R374" s="293"/>
      <c r="S374" s="293"/>
      <c r="T374" s="293"/>
      <c r="U374" s="293"/>
      <c r="V374" s="293"/>
      <c r="W374" s="293"/>
      <c r="X374" s="293"/>
      <c r="Y374" s="293"/>
      <c r="Z374" s="293"/>
      <c r="AA374" s="293"/>
      <c r="AB374" s="293"/>
      <c r="AC374" s="293"/>
      <c r="AD374" s="293"/>
      <c r="AE374" s="293"/>
      <c r="AF374" s="293"/>
      <c r="AG374" s="293"/>
      <c r="AH374" s="293"/>
      <c r="AI374" s="293"/>
      <c r="AJ374" s="293"/>
      <c r="AK374" s="293"/>
      <c r="AL374" s="293"/>
      <c r="AM374" s="293"/>
      <c r="AN374" s="293"/>
      <c r="AO374" s="293"/>
      <c r="AP374" s="293"/>
      <c r="AQ374" s="293"/>
      <c r="AR374" s="293"/>
      <c r="AS374" s="293"/>
      <c r="AT374" s="293"/>
      <c r="AU374" s="293"/>
      <c r="AV374" s="293"/>
      <c r="AW374" s="293"/>
      <c r="AX374" s="293"/>
      <c r="AY374" s="293"/>
      <c r="AZ374" s="293"/>
      <c r="BA374" s="293"/>
      <c r="BB374" s="293"/>
      <c r="BC374" s="293"/>
      <c r="BD374" s="293"/>
      <c r="BE374" s="293"/>
      <c r="BF374" s="293"/>
      <c r="BG374" s="293"/>
      <c r="BH374" s="293"/>
      <c r="BI374" s="293"/>
      <c r="BJ374" s="293"/>
      <c r="BK374" s="293"/>
      <c r="BL374" s="293"/>
      <c r="BM374" s="293"/>
      <c r="BN374" s="293"/>
      <c r="BO374" s="293"/>
      <c r="BP374" s="293"/>
      <c r="BQ374" s="293"/>
      <c r="BR374" s="293"/>
      <c r="BS374" s="293"/>
      <c r="BT374" s="293"/>
      <c r="BU374" s="293"/>
      <c r="BV374" s="293"/>
      <c r="BW374" s="293"/>
      <c r="BX374" s="293"/>
      <c r="BY374" s="293"/>
      <c r="BZ374" s="293"/>
      <c r="CA374" s="293"/>
      <c r="CB374" s="293"/>
      <c r="CC374" s="293"/>
      <c r="CD374" s="293"/>
      <c r="CE374" s="293"/>
      <c r="CF374" s="293"/>
      <c r="CG374" s="293"/>
      <c r="CH374" s="293"/>
      <c r="CI374" s="293"/>
      <c r="CJ374" s="293"/>
      <c r="CK374" s="293"/>
      <c r="CL374" s="293"/>
      <c r="CM374" s="293"/>
      <c r="CN374" s="293"/>
      <c r="CO374" s="293"/>
      <c r="CP374" s="293"/>
      <c r="CQ374" s="293"/>
      <c r="CR374" s="293"/>
      <c r="CS374" s="293"/>
      <c r="CT374" s="293"/>
      <c r="CU374" s="293"/>
      <c r="CV374" s="293"/>
      <c r="CW374" s="293"/>
      <c r="CX374" s="293"/>
      <c r="CY374" s="293"/>
      <c r="CZ374" s="293"/>
      <c r="DA374" s="293"/>
      <c r="DB374" s="293"/>
      <c r="DC374" s="293"/>
      <c r="DD374" s="293"/>
      <c r="DE374" s="293"/>
      <c r="DF374" s="293"/>
      <c r="DG374" s="293"/>
      <c r="DH374" s="293"/>
      <c r="DI374" s="293"/>
      <c r="DJ374" s="293"/>
      <c r="DK374" s="293"/>
      <c r="DL374" s="293"/>
      <c r="DM374" s="293"/>
      <c r="DN374" s="293"/>
      <c r="DO374" s="293"/>
      <c r="DP374" s="293"/>
      <c r="DQ374" s="293"/>
      <c r="DR374" s="293"/>
      <c r="DS374" s="293"/>
      <c r="DT374" s="293"/>
      <c r="DU374" s="293"/>
      <c r="DV374" s="293"/>
      <c r="DW374" s="293"/>
      <c r="DX374" s="293"/>
      <c r="DY374" s="293"/>
      <c r="DZ374" s="293"/>
      <c r="EA374" s="293"/>
      <c r="EB374" s="293"/>
      <c r="EC374" s="293"/>
      <c r="ED374" s="293"/>
      <c r="EE374" s="293"/>
      <c r="EF374" s="293"/>
      <c r="EG374" s="293"/>
      <c r="EH374" s="293"/>
      <c r="EI374" s="293"/>
      <c r="EJ374" s="293"/>
      <c r="EK374" s="293"/>
      <c r="EL374" s="293"/>
      <c r="EM374" s="293"/>
      <c r="EN374" s="293"/>
      <c r="EO374" s="293"/>
      <c r="EP374" s="293"/>
      <c r="EQ374" s="293"/>
      <c r="ER374" s="293"/>
      <c r="ES374" s="293"/>
      <c r="ET374" s="293"/>
      <c r="EU374" s="293"/>
      <c r="EV374" s="293"/>
      <c r="EW374" s="293"/>
      <c r="EX374" s="293"/>
    </row>
    <row r="375" spans="2:154" x14ac:dyDescent="0.2">
      <c r="B375" s="293"/>
      <c r="C375" s="293"/>
      <c r="D375" s="293"/>
      <c r="E375" s="293"/>
      <c r="F375" s="293"/>
      <c r="G375" s="293"/>
      <c r="H375" s="293"/>
      <c r="I375" s="293"/>
      <c r="J375" s="293"/>
      <c r="K375" s="293"/>
      <c r="L375" s="293"/>
      <c r="M375" s="293"/>
      <c r="N375" s="293"/>
      <c r="O375" s="293"/>
      <c r="P375" s="293"/>
      <c r="Q375" s="293"/>
      <c r="R375" s="293"/>
      <c r="S375" s="293"/>
      <c r="T375" s="293"/>
      <c r="U375" s="293"/>
      <c r="V375" s="293"/>
      <c r="W375" s="293"/>
      <c r="X375" s="293"/>
      <c r="Y375" s="293"/>
      <c r="Z375" s="293"/>
      <c r="AA375" s="293"/>
      <c r="AB375" s="293"/>
      <c r="AC375" s="293"/>
      <c r="AD375" s="293"/>
      <c r="AE375" s="293"/>
      <c r="AF375" s="293"/>
      <c r="AG375" s="293"/>
      <c r="AH375" s="293"/>
      <c r="AI375" s="293"/>
      <c r="AJ375" s="293"/>
      <c r="AK375" s="293"/>
      <c r="AL375" s="293"/>
      <c r="AM375" s="293"/>
      <c r="AN375" s="293"/>
      <c r="AO375" s="293"/>
      <c r="AP375" s="293"/>
      <c r="AQ375" s="293"/>
      <c r="AR375" s="293"/>
      <c r="AS375" s="293"/>
      <c r="AT375" s="293"/>
      <c r="AU375" s="293"/>
      <c r="AV375" s="293"/>
      <c r="AW375" s="293"/>
      <c r="AX375" s="293"/>
      <c r="AY375" s="293"/>
      <c r="AZ375" s="293"/>
      <c r="BA375" s="293"/>
      <c r="BB375" s="293"/>
      <c r="BC375" s="293"/>
      <c r="BD375" s="293"/>
      <c r="BE375" s="293"/>
      <c r="BF375" s="293"/>
      <c r="BG375" s="293"/>
      <c r="BH375" s="293"/>
      <c r="BI375" s="293"/>
      <c r="BJ375" s="293"/>
      <c r="BK375" s="293"/>
      <c r="BL375" s="293"/>
      <c r="BM375" s="293"/>
      <c r="BN375" s="293"/>
      <c r="BO375" s="293"/>
      <c r="BP375" s="293"/>
      <c r="BQ375" s="293"/>
      <c r="BR375" s="293"/>
      <c r="BS375" s="293"/>
      <c r="BT375" s="293"/>
      <c r="BU375" s="293"/>
      <c r="BV375" s="293"/>
      <c r="BW375" s="293"/>
      <c r="BX375" s="293"/>
      <c r="BY375" s="293"/>
      <c r="BZ375" s="293"/>
      <c r="CA375" s="293"/>
      <c r="CB375" s="293"/>
      <c r="CC375" s="293"/>
      <c r="CD375" s="293"/>
      <c r="CE375" s="293"/>
      <c r="CF375" s="293"/>
      <c r="CG375" s="293"/>
      <c r="CH375" s="293"/>
      <c r="CI375" s="293"/>
      <c r="CJ375" s="293"/>
      <c r="CK375" s="293"/>
      <c r="CL375" s="293"/>
      <c r="CM375" s="293"/>
      <c r="CN375" s="293"/>
      <c r="CO375" s="293"/>
      <c r="CP375" s="293"/>
      <c r="CQ375" s="293"/>
      <c r="CR375" s="293"/>
      <c r="CS375" s="293"/>
      <c r="CT375" s="293"/>
      <c r="CU375" s="293"/>
      <c r="CV375" s="293"/>
      <c r="CW375" s="293"/>
      <c r="CX375" s="293"/>
      <c r="CY375" s="293"/>
      <c r="CZ375" s="293"/>
      <c r="DA375" s="293"/>
      <c r="DB375" s="293"/>
      <c r="DC375" s="293"/>
      <c r="DD375" s="293"/>
      <c r="DE375" s="293"/>
      <c r="DF375" s="293"/>
      <c r="DG375" s="293"/>
      <c r="DH375" s="293"/>
      <c r="DI375" s="293"/>
      <c r="DJ375" s="293"/>
      <c r="DK375" s="293"/>
      <c r="DL375" s="293"/>
      <c r="DM375" s="293"/>
      <c r="DN375" s="293"/>
      <c r="DO375" s="293"/>
      <c r="DP375" s="293"/>
      <c r="DQ375" s="293"/>
      <c r="DR375" s="293"/>
      <c r="DS375" s="293"/>
      <c r="DT375" s="293"/>
      <c r="DU375" s="293"/>
      <c r="DV375" s="293"/>
      <c r="DW375" s="293"/>
      <c r="DX375" s="293"/>
      <c r="DY375" s="293"/>
      <c r="DZ375" s="293"/>
      <c r="EA375" s="293"/>
      <c r="EB375" s="293"/>
      <c r="EC375" s="293"/>
      <c r="ED375" s="293"/>
      <c r="EE375" s="293"/>
      <c r="EF375" s="293"/>
      <c r="EG375" s="293"/>
      <c r="EH375" s="293"/>
      <c r="EI375" s="293"/>
      <c r="EJ375" s="293"/>
      <c r="EK375" s="293"/>
      <c r="EL375" s="293"/>
      <c r="EM375" s="293"/>
      <c r="EN375" s="293"/>
      <c r="EO375" s="293"/>
      <c r="EP375" s="293"/>
      <c r="EQ375" s="293"/>
      <c r="ER375" s="293"/>
      <c r="ES375" s="293"/>
      <c r="ET375" s="293"/>
      <c r="EU375" s="293"/>
      <c r="EV375" s="293"/>
      <c r="EW375" s="293"/>
      <c r="EX375" s="293"/>
    </row>
    <row r="376" spans="2:154" x14ac:dyDescent="0.2">
      <c r="B376" s="293"/>
      <c r="C376" s="293"/>
      <c r="D376" s="293"/>
      <c r="E376" s="293"/>
      <c r="F376" s="293"/>
      <c r="G376" s="293"/>
      <c r="H376" s="293"/>
      <c r="I376" s="293"/>
      <c r="J376" s="293"/>
      <c r="K376" s="293"/>
      <c r="L376" s="293"/>
      <c r="M376" s="293"/>
      <c r="N376" s="293"/>
      <c r="O376" s="293"/>
      <c r="P376" s="293"/>
      <c r="Q376" s="293"/>
      <c r="R376" s="293"/>
      <c r="S376" s="293"/>
      <c r="T376" s="293"/>
      <c r="U376" s="293"/>
      <c r="V376" s="293"/>
      <c r="W376" s="293"/>
      <c r="X376" s="293"/>
      <c r="Y376" s="293"/>
      <c r="Z376" s="293"/>
      <c r="AA376" s="293"/>
      <c r="AB376" s="293"/>
      <c r="AC376" s="293"/>
      <c r="AD376" s="293"/>
      <c r="AE376" s="293"/>
      <c r="AF376" s="293"/>
      <c r="AG376" s="293"/>
      <c r="AH376" s="293"/>
      <c r="AI376" s="293"/>
      <c r="AJ376" s="293"/>
      <c r="AK376" s="293"/>
      <c r="AL376" s="293"/>
      <c r="AM376" s="293"/>
      <c r="AN376" s="293"/>
      <c r="AO376" s="293"/>
      <c r="AP376" s="293"/>
      <c r="AQ376" s="293"/>
      <c r="AR376" s="293"/>
      <c r="AS376" s="293"/>
      <c r="AT376" s="293"/>
      <c r="AU376" s="293"/>
      <c r="AV376" s="293"/>
      <c r="AW376" s="293"/>
      <c r="AX376" s="293"/>
      <c r="AY376" s="293"/>
      <c r="AZ376" s="293"/>
      <c r="BA376" s="293"/>
      <c r="BB376" s="293"/>
      <c r="BC376" s="293"/>
      <c r="BD376" s="293"/>
      <c r="BE376" s="293"/>
      <c r="BF376" s="293"/>
      <c r="BG376" s="293"/>
      <c r="BH376" s="293"/>
      <c r="BI376" s="293"/>
      <c r="BJ376" s="293"/>
      <c r="BK376" s="293"/>
      <c r="BL376" s="293"/>
      <c r="BM376" s="293"/>
      <c r="BN376" s="293"/>
      <c r="BO376" s="293"/>
      <c r="BP376" s="293"/>
      <c r="BQ376" s="293"/>
      <c r="BR376" s="293"/>
      <c r="BS376" s="293"/>
      <c r="BT376" s="293"/>
      <c r="BU376" s="293"/>
      <c r="BV376" s="293"/>
      <c r="BW376" s="293"/>
      <c r="BX376" s="293"/>
      <c r="BY376" s="293"/>
      <c r="BZ376" s="293"/>
      <c r="CA376" s="293"/>
      <c r="CB376" s="293"/>
      <c r="CC376" s="293"/>
      <c r="CD376" s="293"/>
      <c r="CE376" s="293"/>
      <c r="CF376" s="293"/>
      <c r="CG376" s="293"/>
      <c r="CH376" s="293"/>
      <c r="CI376" s="293"/>
      <c r="CJ376" s="293"/>
      <c r="CK376" s="293"/>
      <c r="CL376" s="293"/>
      <c r="CM376" s="293"/>
      <c r="CN376" s="293"/>
      <c r="CO376" s="293"/>
      <c r="CP376" s="293"/>
      <c r="CQ376" s="293"/>
      <c r="CR376" s="293"/>
      <c r="CS376" s="293"/>
      <c r="CT376" s="293"/>
      <c r="CU376" s="293"/>
      <c r="CV376" s="293"/>
      <c r="CW376" s="293"/>
      <c r="CX376" s="293"/>
      <c r="CY376" s="293"/>
      <c r="CZ376" s="293"/>
      <c r="DA376" s="293"/>
      <c r="DB376" s="293"/>
      <c r="DC376" s="293"/>
      <c r="DD376" s="293"/>
      <c r="DE376" s="293"/>
      <c r="DF376" s="293"/>
      <c r="DG376" s="293"/>
      <c r="DH376" s="293"/>
      <c r="DI376" s="293"/>
      <c r="DJ376" s="293"/>
      <c r="DK376" s="293"/>
      <c r="DL376" s="293"/>
      <c r="DM376" s="293"/>
      <c r="DN376" s="293"/>
      <c r="DO376" s="293"/>
      <c r="DP376" s="293"/>
      <c r="DQ376" s="293"/>
      <c r="DR376" s="293"/>
      <c r="DS376" s="293"/>
      <c r="DT376" s="293"/>
      <c r="DU376" s="293"/>
      <c r="DV376" s="293"/>
      <c r="DW376" s="293"/>
      <c r="DX376" s="293"/>
      <c r="DY376" s="293"/>
      <c r="DZ376" s="293"/>
      <c r="EA376" s="293"/>
      <c r="EB376" s="293"/>
      <c r="EC376" s="293"/>
      <c r="ED376" s="293"/>
      <c r="EE376" s="293"/>
      <c r="EF376" s="293"/>
      <c r="EG376" s="293"/>
      <c r="EH376" s="293"/>
      <c r="EI376" s="293"/>
      <c r="EJ376" s="293"/>
      <c r="EK376" s="293"/>
      <c r="EL376" s="293"/>
      <c r="EM376" s="293"/>
      <c r="EN376" s="293"/>
      <c r="EO376" s="293"/>
      <c r="EP376" s="293"/>
      <c r="EQ376" s="293"/>
      <c r="ER376" s="293"/>
      <c r="ES376" s="293"/>
      <c r="ET376" s="293"/>
      <c r="EU376" s="293"/>
      <c r="EV376" s="293"/>
      <c r="EW376" s="293"/>
      <c r="EX376" s="293"/>
    </row>
    <row r="377" spans="2:154" x14ac:dyDescent="0.2">
      <c r="B377" s="293"/>
      <c r="C377" s="293"/>
      <c r="D377" s="293"/>
      <c r="E377" s="293"/>
      <c r="F377" s="293"/>
      <c r="G377" s="293"/>
      <c r="H377" s="293"/>
      <c r="I377" s="293"/>
      <c r="J377" s="293"/>
      <c r="K377" s="293"/>
      <c r="L377" s="293"/>
      <c r="M377" s="293"/>
      <c r="N377" s="293"/>
      <c r="O377" s="293"/>
      <c r="P377" s="293"/>
      <c r="Q377" s="293"/>
      <c r="R377" s="293"/>
      <c r="S377" s="293"/>
      <c r="T377" s="293"/>
      <c r="U377" s="293"/>
      <c r="V377" s="293"/>
      <c r="W377" s="293"/>
      <c r="X377" s="293"/>
      <c r="Y377" s="293"/>
      <c r="Z377" s="293"/>
      <c r="AA377" s="293"/>
      <c r="AB377" s="293"/>
      <c r="AC377" s="293"/>
      <c r="AD377" s="293"/>
      <c r="AE377" s="293"/>
      <c r="AF377" s="293"/>
      <c r="AG377" s="293"/>
      <c r="AH377" s="293"/>
      <c r="AI377" s="293"/>
      <c r="AJ377" s="293"/>
      <c r="AK377" s="293"/>
      <c r="AL377" s="293"/>
      <c r="AM377" s="293"/>
      <c r="AN377" s="293"/>
      <c r="AO377" s="293"/>
      <c r="AP377" s="293"/>
      <c r="AQ377" s="293"/>
      <c r="AR377" s="293"/>
      <c r="AS377" s="293"/>
      <c r="AT377" s="293"/>
      <c r="AU377" s="293"/>
      <c r="AV377" s="293"/>
      <c r="AW377" s="293"/>
      <c r="AX377" s="293"/>
      <c r="AY377" s="293"/>
      <c r="AZ377" s="293"/>
      <c r="BA377" s="293"/>
      <c r="BB377" s="293"/>
      <c r="BC377" s="293"/>
      <c r="BD377" s="293"/>
      <c r="BE377" s="293"/>
      <c r="BF377" s="293"/>
      <c r="BG377" s="293"/>
      <c r="BH377" s="293"/>
      <c r="BI377" s="293"/>
      <c r="BJ377" s="293"/>
      <c r="BK377" s="293"/>
      <c r="BL377" s="293"/>
      <c r="BM377" s="293"/>
      <c r="BN377" s="293"/>
      <c r="BO377" s="293"/>
      <c r="BP377" s="293"/>
      <c r="BQ377" s="293"/>
      <c r="BR377" s="293"/>
      <c r="BS377" s="293"/>
      <c r="BT377" s="293"/>
      <c r="BU377" s="293"/>
      <c r="BV377" s="293"/>
      <c r="BW377" s="293"/>
      <c r="BX377" s="293"/>
      <c r="BY377" s="293"/>
      <c r="BZ377" s="293"/>
      <c r="CA377" s="293"/>
      <c r="CB377" s="293"/>
      <c r="CC377" s="293"/>
      <c r="CD377" s="293"/>
      <c r="CE377" s="293"/>
      <c r="CF377" s="293"/>
      <c r="CG377" s="293"/>
      <c r="CH377" s="293"/>
      <c r="CI377" s="293"/>
      <c r="CJ377" s="293"/>
      <c r="CK377" s="293"/>
      <c r="CL377" s="293"/>
      <c r="CM377" s="293"/>
      <c r="CN377" s="293"/>
      <c r="CO377" s="293"/>
      <c r="CP377" s="293"/>
      <c r="CQ377" s="293"/>
      <c r="CR377" s="293"/>
      <c r="CS377" s="293"/>
      <c r="CT377" s="293"/>
      <c r="CU377" s="293"/>
      <c r="CV377" s="293"/>
      <c r="CW377" s="293"/>
      <c r="CX377" s="293"/>
      <c r="CY377" s="293"/>
      <c r="CZ377" s="293"/>
      <c r="DA377" s="293"/>
      <c r="DB377" s="293"/>
      <c r="DC377" s="293"/>
      <c r="DD377" s="293"/>
      <c r="DE377" s="293"/>
      <c r="DF377" s="293"/>
      <c r="DG377" s="293"/>
      <c r="DH377" s="293"/>
      <c r="DI377" s="293"/>
      <c r="DJ377" s="293"/>
      <c r="DK377" s="293"/>
      <c r="DL377" s="293"/>
      <c r="DM377" s="293"/>
      <c r="DN377" s="293"/>
      <c r="DO377" s="293"/>
      <c r="DP377" s="293"/>
      <c r="DQ377" s="293"/>
      <c r="DR377" s="293"/>
      <c r="DS377" s="293"/>
      <c r="DT377" s="293"/>
      <c r="DU377" s="293"/>
      <c r="DV377" s="293"/>
      <c r="DW377" s="293"/>
      <c r="DX377" s="293"/>
      <c r="DY377" s="293"/>
      <c r="DZ377" s="293"/>
      <c r="EA377" s="293"/>
      <c r="EB377" s="293"/>
      <c r="EC377" s="293"/>
      <c r="ED377" s="293"/>
      <c r="EE377" s="293"/>
      <c r="EF377" s="293"/>
      <c r="EG377" s="293"/>
      <c r="EH377" s="293"/>
      <c r="EI377" s="293"/>
      <c r="EJ377" s="293"/>
      <c r="EK377" s="293"/>
      <c r="EL377" s="293"/>
      <c r="EM377" s="293"/>
      <c r="EN377" s="293"/>
      <c r="EO377" s="293"/>
      <c r="EP377" s="293"/>
      <c r="EQ377" s="293"/>
      <c r="ER377" s="293"/>
      <c r="ES377" s="293"/>
      <c r="ET377" s="293"/>
      <c r="EU377" s="293"/>
      <c r="EV377" s="293"/>
      <c r="EW377" s="293"/>
      <c r="EX377" s="293"/>
    </row>
    <row r="378" spans="2:154" x14ac:dyDescent="0.2">
      <c r="B378" s="293"/>
      <c r="C378" s="293"/>
      <c r="D378" s="293"/>
      <c r="E378" s="293"/>
      <c r="F378" s="293"/>
      <c r="G378" s="293"/>
      <c r="H378" s="293"/>
      <c r="I378" s="293"/>
      <c r="J378" s="293"/>
      <c r="K378" s="293"/>
      <c r="L378" s="293"/>
      <c r="M378" s="293"/>
      <c r="N378" s="293"/>
      <c r="O378" s="293"/>
      <c r="P378" s="293"/>
      <c r="Q378" s="293"/>
      <c r="R378" s="293"/>
      <c r="S378" s="293"/>
      <c r="T378" s="293"/>
      <c r="U378" s="293"/>
      <c r="V378" s="293"/>
      <c r="W378" s="293"/>
      <c r="X378" s="293"/>
      <c r="Y378" s="293"/>
      <c r="Z378" s="293"/>
      <c r="AA378" s="293"/>
      <c r="AB378" s="293"/>
      <c r="AC378" s="293"/>
      <c r="AD378" s="293"/>
      <c r="AE378" s="293"/>
      <c r="AF378" s="293"/>
      <c r="AG378" s="293"/>
      <c r="AH378" s="293"/>
      <c r="AI378" s="293"/>
      <c r="AJ378" s="293"/>
      <c r="AK378" s="293"/>
      <c r="AL378" s="293"/>
      <c r="AM378" s="293"/>
      <c r="AN378" s="293"/>
      <c r="AO378" s="293"/>
      <c r="AP378" s="293"/>
      <c r="AQ378" s="293"/>
      <c r="AR378" s="293"/>
      <c r="AS378" s="293"/>
      <c r="AT378" s="293"/>
      <c r="AU378" s="293"/>
      <c r="AV378" s="293"/>
      <c r="AW378" s="293"/>
      <c r="AX378" s="293"/>
      <c r="AY378" s="293"/>
      <c r="AZ378" s="293"/>
      <c r="BA378" s="293"/>
      <c r="BB378" s="293"/>
      <c r="BC378" s="293"/>
      <c r="BD378" s="293"/>
      <c r="BE378" s="293"/>
      <c r="BF378" s="293"/>
      <c r="BG378" s="293"/>
      <c r="BH378" s="293"/>
      <c r="BI378" s="293"/>
      <c r="BJ378" s="293"/>
      <c r="BK378" s="293"/>
      <c r="BL378" s="293"/>
      <c r="BM378" s="293"/>
      <c r="BN378" s="293"/>
      <c r="BO378" s="293"/>
      <c r="BP378" s="293"/>
      <c r="BQ378" s="293"/>
      <c r="BR378" s="293"/>
      <c r="BS378" s="293"/>
      <c r="BT378" s="293"/>
      <c r="BU378" s="293"/>
      <c r="BV378" s="293"/>
      <c r="BW378" s="293"/>
      <c r="BX378" s="293"/>
      <c r="BY378" s="293"/>
      <c r="BZ378" s="293"/>
      <c r="CA378" s="293"/>
      <c r="CB378" s="293"/>
      <c r="CC378" s="293"/>
      <c r="CD378" s="293"/>
      <c r="CE378" s="293"/>
      <c r="CF378" s="293"/>
      <c r="CG378" s="293"/>
      <c r="CH378" s="293"/>
      <c r="CI378" s="293"/>
      <c r="CJ378" s="293"/>
      <c r="CK378" s="293"/>
      <c r="CL378" s="293"/>
      <c r="CM378" s="293"/>
      <c r="CN378" s="293"/>
      <c r="CO378" s="293"/>
      <c r="CP378" s="293"/>
      <c r="CQ378" s="293"/>
      <c r="CR378" s="293"/>
      <c r="CS378" s="293"/>
      <c r="CT378" s="293"/>
      <c r="CU378" s="293"/>
      <c r="CV378" s="293"/>
      <c r="CW378" s="293"/>
      <c r="CX378" s="293"/>
      <c r="CY378" s="293"/>
      <c r="CZ378" s="293"/>
      <c r="DA378" s="293"/>
      <c r="DB378" s="293"/>
      <c r="DC378" s="293"/>
      <c r="DD378" s="293"/>
      <c r="DE378" s="293"/>
      <c r="DF378" s="293"/>
      <c r="DG378" s="293"/>
      <c r="DH378" s="293"/>
      <c r="DI378" s="293"/>
      <c r="DJ378" s="293"/>
      <c r="DK378" s="293"/>
      <c r="DL378" s="293"/>
      <c r="DM378" s="293"/>
      <c r="DN378" s="293"/>
      <c r="DO378" s="293"/>
      <c r="DP378" s="293"/>
      <c r="DQ378" s="293"/>
      <c r="DR378" s="293"/>
      <c r="DS378" s="293"/>
      <c r="DT378" s="293"/>
      <c r="DU378" s="293"/>
      <c r="DV378" s="293"/>
      <c r="DW378" s="293"/>
      <c r="DX378" s="293"/>
      <c r="DY378" s="293"/>
      <c r="DZ378" s="293"/>
      <c r="EA378" s="293"/>
      <c r="EB378" s="293"/>
      <c r="EC378" s="293"/>
      <c r="ED378" s="293"/>
      <c r="EE378" s="293"/>
      <c r="EF378" s="293"/>
      <c r="EG378" s="293"/>
      <c r="EH378" s="293"/>
      <c r="EI378" s="293"/>
      <c r="EJ378" s="293"/>
      <c r="EK378" s="293"/>
      <c r="EL378" s="293"/>
      <c r="EM378" s="293"/>
      <c r="EN378" s="293"/>
      <c r="EO378" s="293"/>
      <c r="EP378" s="293"/>
      <c r="EQ378" s="293"/>
      <c r="ER378" s="293"/>
      <c r="ES378" s="293"/>
      <c r="ET378" s="293"/>
      <c r="EU378" s="293"/>
      <c r="EV378" s="293"/>
      <c r="EW378" s="293"/>
      <c r="EX378" s="293"/>
    </row>
    <row r="379" spans="2:154" x14ac:dyDescent="0.2">
      <c r="B379" s="293"/>
      <c r="C379" s="293"/>
      <c r="D379" s="293"/>
      <c r="E379" s="293"/>
      <c r="F379" s="293"/>
      <c r="G379" s="293"/>
      <c r="H379" s="293"/>
      <c r="I379" s="293"/>
      <c r="J379" s="293"/>
      <c r="K379" s="293"/>
      <c r="L379" s="293"/>
      <c r="M379" s="293"/>
      <c r="N379" s="293"/>
      <c r="O379" s="293"/>
      <c r="P379" s="293"/>
      <c r="Q379" s="293"/>
      <c r="R379" s="293"/>
      <c r="S379" s="293"/>
      <c r="T379" s="293"/>
      <c r="U379" s="293"/>
      <c r="V379" s="293"/>
      <c r="W379" s="293"/>
      <c r="X379" s="293"/>
      <c r="Y379" s="293"/>
      <c r="Z379" s="293"/>
      <c r="AA379" s="293"/>
      <c r="AB379" s="293"/>
      <c r="AC379" s="293"/>
      <c r="AD379" s="293"/>
      <c r="AE379" s="293"/>
      <c r="AF379" s="293"/>
      <c r="AG379" s="293"/>
      <c r="AH379" s="293"/>
      <c r="AI379" s="293"/>
      <c r="AJ379" s="293"/>
      <c r="AK379" s="293"/>
      <c r="AL379" s="293"/>
      <c r="AM379" s="293"/>
      <c r="AN379" s="293"/>
      <c r="AO379" s="293"/>
      <c r="AP379" s="293"/>
      <c r="AQ379" s="293"/>
      <c r="AR379" s="293"/>
      <c r="AS379" s="293"/>
      <c r="AT379" s="293"/>
      <c r="AU379" s="293"/>
      <c r="AV379" s="293"/>
      <c r="AW379" s="293"/>
      <c r="AX379" s="293"/>
      <c r="AY379" s="293"/>
      <c r="AZ379" s="293"/>
      <c r="BA379" s="293"/>
      <c r="BB379" s="293"/>
      <c r="BC379" s="293"/>
      <c r="BD379" s="293"/>
      <c r="BE379" s="293"/>
      <c r="BF379" s="293"/>
      <c r="BG379" s="293"/>
      <c r="BH379" s="293"/>
      <c r="BI379" s="293"/>
      <c r="BJ379" s="293"/>
      <c r="BK379" s="293"/>
      <c r="BL379" s="293"/>
      <c r="BM379" s="293"/>
      <c r="BN379" s="293"/>
      <c r="BO379" s="293"/>
      <c r="BP379" s="293"/>
      <c r="BQ379" s="293"/>
      <c r="BR379" s="293"/>
      <c r="BS379" s="293"/>
      <c r="BT379" s="293"/>
      <c r="BU379" s="293"/>
      <c r="BV379" s="293"/>
      <c r="BW379" s="293"/>
      <c r="BX379" s="293"/>
      <c r="BY379" s="293"/>
      <c r="BZ379" s="293"/>
      <c r="CA379" s="293"/>
      <c r="CB379" s="293"/>
      <c r="CC379" s="293"/>
      <c r="CD379" s="293"/>
      <c r="CE379" s="293"/>
      <c r="CF379" s="293"/>
      <c r="CG379" s="293"/>
      <c r="CH379" s="293"/>
      <c r="CI379" s="293"/>
      <c r="CJ379" s="293"/>
      <c r="CK379" s="293"/>
      <c r="CL379" s="293"/>
      <c r="CM379" s="293"/>
      <c r="CN379" s="293"/>
      <c r="CO379" s="293"/>
      <c r="CP379" s="293"/>
      <c r="CQ379" s="293"/>
      <c r="CR379" s="293"/>
      <c r="CS379" s="293"/>
      <c r="CT379" s="293"/>
      <c r="CU379" s="293"/>
      <c r="CV379" s="293"/>
      <c r="CW379" s="293"/>
      <c r="CX379" s="293"/>
      <c r="CY379" s="293"/>
      <c r="CZ379" s="293"/>
      <c r="DA379" s="293"/>
      <c r="DB379" s="293"/>
      <c r="DC379" s="293"/>
      <c r="DD379" s="293"/>
      <c r="DE379" s="293"/>
      <c r="DF379" s="293"/>
      <c r="DG379" s="293"/>
      <c r="DH379" s="293"/>
      <c r="DI379" s="293"/>
      <c r="DJ379" s="293"/>
      <c r="DK379" s="293"/>
      <c r="DL379" s="293"/>
      <c r="DM379" s="293"/>
      <c r="DN379" s="293"/>
      <c r="DO379" s="293"/>
      <c r="DP379" s="293"/>
      <c r="DQ379" s="293"/>
      <c r="DR379" s="293"/>
      <c r="DS379" s="293"/>
      <c r="DT379" s="293"/>
      <c r="DU379" s="293"/>
      <c r="DV379" s="293"/>
      <c r="DW379" s="293"/>
      <c r="DX379" s="293"/>
      <c r="DY379" s="293"/>
      <c r="DZ379" s="293"/>
      <c r="EA379" s="293"/>
      <c r="EB379" s="293"/>
      <c r="EC379" s="293"/>
      <c r="ED379" s="293"/>
      <c r="EE379" s="293"/>
      <c r="EF379" s="293"/>
      <c r="EG379" s="293"/>
      <c r="EH379" s="293"/>
      <c r="EI379" s="293"/>
      <c r="EJ379" s="293"/>
      <c r="EK379" s="293"/>
      <c r="EL379" s="293"/>
      <c r="EM379" s="293"/>
      <c r="EN379" s="293"/>
      <c r="EO379" s="293"/>
      <c r="EP379" s="293"/>
      <c r="EQ379" s="293"/>
      <c r="ER379" s="293"/>
      <c r="ES379" s="293"/>
      <c r="ET379" s="293"/>
      <c r="EU379" s="293"/>
      <c r="EV379" s="293"/>
      <c r="EW379" s="293"/>
      <c r="EX379" s="293"/>
    </row>
    <row r="380" spans="2:154" x14ac:dyDescent="0.2">
      <c r="B380" s="293"/>
      <c r="C380" s="293"/>
      <c r="D380" s="293"/>
      <c r="E380" s="293"/>
      <c r="F380" s="293"/>
      <c r="G380" s="293"/>
      <c r="H380" s="293"/>
      <c r="I380" s="293"/>
      <c r="J380" s="293"/>
      <c r="K380" s="293"/>
      <c r="L380" s="293"/>
      <c r="M380" s="293"/>
      <c r="N380" s="293"/>
      <c r="O380" s="293"/>
      <c r="P380" s="293"/>
      <c r="Q380" s="293"/>
      <c r="R380" s="293"/>
      <c r="S380" s="293"/>
      <c r="T380" s="293"/>
      <c r="U380" s="293"/>
      <c r="V380" s="293"/>
      <c r="W380" s="293"/>
      <c r="X380" s="293"/>
      <c r="Y380" s="293"/>
      <c r="Z380" s="293"/>
      <c r="AA380" s="293"/>
      <c r="AB380" s="293"/>
      <c r="AC380" s="293"/>
      <c r="AD380" s="293"/>
      <c r="AE380" s="293"/>
      <c r="AF380" s="293"/>
      <c r="AG380" s="293"/>
      <c r="AH380" s="293"/>
      <c r="AI380" s="293"/>
      <c r="AJ380" s="293"/>
      <c r="AK380" s="293"/>
      <c r="AL380" s="293"/>
      <c r="AM380" s="293"/>
      <c r="AN380" s="293"/>
      <c r="AO380" s="293"/>
      <c r="AP380" s="293"/>
      <c r="AQ380" s="293"/>
      <c r="AR380" s="293"/>
      <c r="AS380" s="293"/>
      <c r="AT380" s="293"/>
      <c r="AU380" s="293"/>
      <c r="AV380" s="293"/>
      <c r="AW380" s="293"/>
      <c r="AX380" s="293"/>
      <c r="AY380" s="293"/>
      <c r="AZ380" s="293"/>
      <c r="BA380" s="293"/>
      <c r="BB380" s="293"/>
      <c r="BC380" s="293"/>
      <c r="BD380" s="293"/>
      <c r="BE380" s="293"/>
      <c r="BF380" s="293"/>
      <c r="BG380" s="293"/>
      <c r="BH380" s="293"/>
      <c r="BI380" s="293"/>
      <c r="BJ380" s="293"/>
      <c r="BK380" s="293"/>
      <c r="BL380" s="293"/>
      <c r="BM380" s="293"/>
      <c r="BN380" s="293"/>
      <c r="BO380" s="293"/>
      <c r="BP380" s="293"/>
      <c r="BQ380" s="293"/>
      <c r="BR380" s="293"/>
      <c r="BS380" s="293"/>
      <c r="BT380" s="293"/>
      <c r="BU380" s="293"/>
      <c r="BV380" s="293"/>
      <c r="BW380" s="293"/>
      <c r="BX380" s="293"/>
      <c r="BY380" s="293"/>
      <c r="BZ380" s="293"/>
      <c r="CA380" s="293"/>
      <c r="CB380" s="293"/>
      <c r="CC380" s="293"/>
      <c r="CD380" s="293"/>
      <c r="CE380" s="293"/>
      <c r="CF380" s="293"/>
      <c r="CG380" s="293"/>
      <c r="CH380" s="293"/>
      <c r="CI380" s="293"/>
      <c r="CJ380" s="293"/>
      <c r="CK380" s="293"/>
      <c r="CL380" s="293"/>
      <c r="CM380" s="293"/>
      <c r="CN380" s="293"/>
      <c r="CO380" s="293"/>
      <c r="CP380" s="293"/>
      <c r="CQ380" s="293"/>
      <c r="CR380" s="293"/>
      <c r="CS380" s="293"/>
      <c r="CT380" s="293"/>
      <c r="CU380" s="293"/>
      <c r="CV380" s="293"/>
      <c r="CW380" s="293"/>
      <c r="CX380" s="293"/>
      <c r="CY380" s="293"/>
      <c r="CZ380" s="293"/>
      <c r="DA380" s="293"/>
      <c r="DB380" s="293"/>
      <c r="DC380" s="293"/>
      <c r="DD380" s="293"/>
      <c r="DE380" s="293"/>
      <c r="DF380" s="293"/>
      <c r="DG380" s="293"/>
      <c r="DH380" s="293"/>
      <c r="DI380" s="293"/>
      <c r="DJ380" s="293"/>
      <c r="DK380" s="293"/>
      <c r="DL380" s="293"/>
      <c r="DM380" s="293"/>
      <c r="DN380" s="293"/>
      <c r="DO380" s="293"/>
      <c r="DP380" s="293"/>
      <c r="DQ380" s="293"/>
      <c r="DR380" s="293"/>
      <c r="DS380" s="293"/>
      <c r="DT380" s="293"/>
      <c r="DU380" s="293"/>
      <c r="DV380" s="293"/>
      <c r="DW380" s="293"/>
      <c r="DX380" s="293"/>
      <c r="DY380" s="293"/>
      <c r="DZ380" s="293"/>
      <c r="EA380" s="293"/>
      <c r="EB380" s="293"/>
      <c r="EC380" s="293"/>
      <c r="ED380" s="293"/>
      <c r="EE380" s="293"/>
      <c r="EF380" s="293"/>
      <c r="EG380" s="293"/>
      <c r="EH380" s="293"/>
      <c r="EI380" s="293"/>
      <c r="EJ380" s="293"/>
      <c r="EK380" s="293"/>
      <c r="EL380" s="293"/>
      <c r="EM380" s="293"/>
      <c r="EN380" s="293"/>
      <c r="EO380" s="293"/>
      <c r="EP380" s="293"/>
      <c r="EQ380" s="293"/>
      <c r="ER380" s="293"/>
      <c r="ES380" s="293"/>
      <c r="ET380" s="293"/>
      <c r="EU380" s="293"/>
      <c r="EV380" s="293"/>
      <c r="EW380" s="293"/>
      <c r="EX380" s="293"/>
    </row>
    <row r="381" spans="2:154" x14ac:dyDescent="0.2">
      <c r="B381" s="293"/>
      <c r="C381" s="293"/>
      <c r="D381" s="293"/>
      <c r="E381" s="293"/>
      <c r="F381" s="293"/>
      <c r="G381" s="293"/>
      <c r="H381" s="293"/>
      <c r="I381" s="293"/>
      <c r="J381" s="293"/>
      <c r="K381" s="293"/>
      <c r="L381" s="293"/>
      <c r="M381" s="293"/>
      <c r="N381" s="293"/>
      <c r="O381" s="293"/>
      <c r="P381" s="293"/>
      <c r="Q381" s="293"/>
      <c r="R381" s="293"/>
      <c r="S381" s="293"/>
      <c r="T381" s="293"/>
      <c r="U381" s="293"/>
      <c r="V381" s="293"/>
      <c r="W381" s="293"/>
      <c r="X381" s="293"/>
      <c r="Y381" s="293"/>
      <c r="Z381" s="293"/>
      <c r="AA381" s="293"/>
      <c r="AB381" s="293"/>
      <c r="AC381" s="293"/>
      <c r="AD381" s="293"/>
      <c r="AE381" s="293"/>
      <c r="AF381" s="293"/>
      <c r="AG381" s="293"/>
      <c r="AH381" s="293"/>
      <c r="AI381" s="293"/>
      <c r="AJ381" s="293"/>
      <c r="AK381" s="293"/>
      <c r="AL381" s="293"/>
      <c r="AM381" s="293"/>
      <c r="AN381" s="293"/>
      <c r="AO381" s="293"/>
      <c r="AP381" s="293"/>
      <c r="AQ381" s="293"/>
      <c r="AR381" s="293"/>
      <c r="AS381" s="293"/>
      <c r="AT381" s="293"/>
      <c r="AU381" s="293"/>
      <c r="AV381" s="293"/>
      <c r="AW381" s="293"/>
      <c r="AX381" s="293"/>
      <c r="AY381" s="293"/>
      <c r="AZ381" s="293"/>
      <c r="BA381" s="293"/>
      <c r="BB381" s="293"/>
      <c r="BC381" s="293"/>
      <c r="BD381" s="293"/>
      <c r="BE381" s="293"/>
      <c r="BF381" s="293"/>
      <c r="BG381" s="293"/>
      <c r="BH381" s="293"/>
      <c r="BI381" s="293"/>
      <c r="BJ381" s="293"/>
      <c r="BK381" s="293"/>
      <c r="BL381" s="293"/>
      <c r="BM381" s="293"/>
      <c r="BN381" s="293"/>
      <c r="BO381" s="293"/>
      <c r="BP381" s="293"/>
      <c r="BQ381" s="293"/>
      <c r="BR381" s="293"/>
      <c r="BS381" s="293"/>
      <c r="BT381" s="293"/>
      <c r="BU381" s="293"/>
      <c r="BV381" s="293"/>
      <c r="BW381" s="293"/>
      <c r="BX381" s="293"/>
      <c r="BY381" s="293"/>
      <c r="BZ381" s="293"/>
      <c r="CA381" s="293"/>
      <c r="CB381" s="293"/>
      <c r="CC381" s="293"/>
      <c r="CD381" s="293"/>
      <c r="CE381" s="293"/>
      <c r="CF381" s="293"/>
      <c r="CG381" s="293"/>
      <c r="CH381" s="293"/>
      <c r="CI381" s="293"/>
      <c r="CJ381" s="293"/>
      <c r="CK381" s="293"/>
      <c r="CL381" s="293"/>
      <c r="CM381" s="293"/>
      <c r="CN381" s="293"/>
      <c r="CO381" s="293"/>
      <c r="CP381" s="293"/>
      <c r="CQ381" s="293"/>
      <c r="CR381" s="293"/>
      <c r="CS381" s="293"/>
      <c r="CT381" s="293"/>
      <c r="CU381" s="293"/>
      <c r="CV381" s="293"/>
      <c r="CW381" s="293"/>
      <c r="CX381" s="293"/>
      <c r="CY381" s="293"/>
      <c r="CZ381" s="293"/>
      <c r="DA381" s="293"/>
      <c r="DB381" s="293"/>
      <c r="DC381" s="293"/>
      <c r="DD381" s="293"/>
      <c r="DE381" s="293"/>
      <c r="DF381" s="293"/>
      <c r="DG381" s="293"/>
      <c r="DH381" s="293"/>
      <c r="DI381" s="293"/>
      <c r="DJ381" s="293"/>
      <c r="DK381" s="293"/>
      <c r="DL381" s="293"/>
      <c r="DM381" s="293"/>
      <c r="DN381" s="293"/>
      <c r="DO381" s="293"/>
      <c r="DP381" s="293"/>
      <c r="DQ381" s="293"/>
      <c r="DR381" s="293"/>
      <c r="DS381" s="293"/>
      <c r="DT381" s="293"/>
      <c r="DU381" s="293"/>
      <c r="DV381" s="293"/>
      <c r="DW381" s="293"/>
      <c r="DX381" s="293"/>
      <c r="DY381" s="293"/>
      <c r="DZ381" s="293"/>
      <c r="EA381" s="293"/>
      <c r="EB381" s="293"/>
      <c r="EC381" s="293"/>
      <c r="ED381" s="293"/>
      <c r="EE381" s="293"/>
      <c r="EF381" s="293"/>
      <c r="EG381" s="293"/>
      <c r="EH381" s="293"/>
      <c r="EI381" s="293"/>
      <c r="EJ381" s="293"/>
      <c r="EK381" s="293"/>
      <c r="EL381" s="293"/>
      <c r="EM381" s="293"/>
      <c r="EN381" s="293"/>
      <c r="EO381" s="293"/>
      <c r="EP381" s="293"/>
      <c r="EQ381" s="293"/>
      <c r="ER381" s="293"/>
      <c r="ES381" s="293"/>
      <c r="ET381" s="293"/>
      <c r="EU381" s="293"/>
      <c r="EV381" s="293"/>
      <c r="EW381" s="293"/>
      <c r="EX381" s="293"/>
    </row>
    <row r="382" spans="2:154" x14ac:dyDescent="0.2">
      <c r="B382" s="293"/>
      <c r="C382" s="293"/>
      <c r="D382" s="293"/>
      <c r="E382" s="293"/>
      <c r="F382" s="293"/>
      <c r="G382" s="293"/>
      <c r="H382" s="293"/>
      <c r="I382" s="293"/>
      <c r="J382" s="293"/>
      <c r="K382" s="293"/>
      <c r="L382" s="293"/>
      <c r="M382" s="293"/>
      <c r="N382" s="293"/>
      <c r="O382" s="293"/>
      <c r="P382" s="293"/>
      <c r="Q382" s="293"/>
      <c r="R382" s="293"/>
      <c r="S382" s="293"/>
      <c r="T382" s="293"/>
      <c r="U382" s="293"/>
      <c r="V382" s="293"/>
      <c r="W382" s="293"/>
      <c r="X382" s="293"/>
      <c r="Y382" s="293"/>
      <c r="Z382" s="293"/>
      <c r="AA382" s="293"/>
      <c r="AB382" s="293"/>
      <c r="AC382" s="293"/>
      <c r="AD382" s="293"/>
      <c r="AE382" s="293"/>
      <c r="AF382" s="293"/>
      <c r="AG382" s="293"/>
      <c r="AH382" s="293"/>
      <c r="AI382" s="293"/>
      <c r="AJ382" s="293"/>
      <c r="AK382" s="293"/>
      <c r="AL382" s="293"/>
      <c r="AM382" s="293"/>
      <c r="AN382" s="293"/>
      <c r="AO382" s="293"/>
      <c r="AP382" s="293"/>
      <c r="AQ382" s="293"/>
      <c r="AR382" s="293"/>
      <c r="AS382" s="293"/>
      <c r="AT382" s="293"/>
      <c r="AU382" s="293"/>
      <c r="AV382" s="293"/>
      <c r="AW382" s="293"/>
      <c r="AX382" s="293"/>
      <c r="AY382" s="293"/>
      <c r="AZ382" s="293"/>
      <c r="BA382" s="293"/>
      <c r="BB382" s="293"/>
      <c r="BC382" s="293"/>
      <c r="BD382" s="293"/>
      <c r="BE382" s="293"/>
      <c r="BF382" s="293"/>
      <c r="BG382" s="293"/>
      <c r="BH382" s="293"/>
      <c r="BI382" s="293"/>
      <c r="BJ382" s="293"/>
      <c r="BK382" s="293"/>
      <c r="BL382" s="293"/>
      <c r="BM382" s="293"/>
      <c r="BN382" s="293"/>
      <c r="BO382" s="293"/>
      <c r="BP382" s="293"/>
      <c r="BQ382" s="293"/>
      <c r="BR382" s="293"/>
      <c r="BS382" s="293"/>
      <c r="BT382" s="293"/>
      <c r="BU382" s="293"/>
      <c r="BV382" s="293"/>
      <c r="BW382" s="293"/>
      <c r="BX382" s="293"/>
      <c r="BY382" s="293"/>
      <c r="BZ382" s="293"/>
      <c r="CA382" s="293"/>
      <c r="CB382" s="293"/>
      <c r="CC382" s="293"/>
      <c r="CD382" s="293"/>
      <c r="CE382" s="293"/>
      <c r="CF382" s="293"/>
      <c r="CG382" s="293"/>
      <c r="CH382" s="293"/>
      <c r="CI382" s="293"/>
      <c r="CJ382" s="293"/>
      <c r="CK382" s="293"/>
      <c r="CL382" s="293"/>
      <c r="CM382" s="293"/>
      <c r="CN382" s="293"/>
      <c r="CO382" s="293"/>
      <c r="CP382" s="293"/>
      <c r="CQ382" s="293"/>
      <c r="CR382" s="293"/>
      <c r="CS382" s="293"/>
      <c r="CT382" s="293"/>
      <c r="CU382" s="293"/>
      <c r="CV382" s="293"/>
      <c r="CW382" s="293"/>
      <c r="CX382" s="293"/>
      <c r="CY382" s="293"/>
      <c r="CZ382" s="293"/>
      <c r="DA382" s="293"/>
      <c r="DB382" s="293"/>
      <c r="DC382" s="293"/>
      <c r="DD382" s="293"/>
      <c r="DE382" s="293"/>
      <c r="DF382" s="293"/>
      <c r="DG382" s="293"/>
      <c r="DH382" s="293"/>
      <c r="DI382" s="293"/>
      <c r="DJ382" s="293"/>
      <c r="DK382" s="293"/>
      <c r="DL382" s="293"/>
      <c r="DM382" s="293"/>
      <c r="DN382" s="293"/>
      <c r="DO382" s="293"/>
      <c r="DP382" s="293"/>
      <c r="DQ382" s="293"/>
      <c r="DR382" s="293"/>
      <c r="DS382" s="293"/>
      <c r="DT382" s="293"/>
      <c r="DU382" s="293"/>
      <c r="DV382" s="293"/>
      <c r="DW382" s="293"/>
      <c r="DX382" s="293"/>
      <c r="DY382" s="293"/>
      <c r="DZ382" s="293"/>
      <c r="EA382" s="293"/>
      <c r="EB382" s="293"/>
      <c r="EC382" s="293"/>
      <c r="ED382" s="293"/>
      <c r="EE382" s="293"/>
      <c r="EF382" s="293"/>
      <c r="EG382" s="293"/>
      <c r="EH382" s="293"/>
      <c r="EI382" s="293"/>
      <c r="EJ382" s="293"/>
      <c r="EK382" s="293"/>
      <c r="EL382" s="293"/>
      <c r="EM382" s="293"/>
      <c r="EN382" s="293"/>
      <c r="EO382" s="293"/>
      <c r="EP382" s="293"/>
      <c r="EQ382" s="293"/>
      <c r="ER382" s="293"/>
      <c r="ES382" s="293"/>
      <c r="ET382" s="293"/>
      <c r="EU382" s="293"/>
      <c r="EV382" s="293"/>
      <c r="EW382" s="293"/>
      <c r="EX382" s="293"/>
    </row>
    <row r="383" spans="2:154" x14ac:dyDescent="0.2">
      <c r="B383" s="293"/>
      <c r="C383" s="293"/>
      <c r="D383" s="293"/>
      <c r="E383" s="293"/>
      <c r="F383" s="293"/>
      <c r="G383" s="293"/>
      <c r="H383" s="293"/>
      <c r="I383" s="293"/>
      <c r="J383" s="293"/>
      <c r="K383" s="293"/>
      <c r="L383" s="293"/>
      <c r="M383" s="293"/>
      <c r="N383" s="293"/>
      <c r="O383" s="293"/>
      <c r="P383" s="293"/>
      <c r="Q383" s="293"/>
      <c r="R383" s="293"/>
      <c r="S383" s="293"/>
      <c r="T383" s="293"/>
      <c r="U383" s="293"/>
      <c r="V383" s="293"/>
      <c r="W383" s="293"/>
      <c r="X383" s="293"/>
      <c r="Y383" s="293"/>
      <c r="Z383" s="293"/>
      <c r="AA383" s="293"/>
      <c r="AB383" s="293"/>
      <c r="AC383" s="293"/>
      <c r="AD383" s="293"/>
      <c r="AE383" s="293"/>
      <c r="AF383" s="293"/>
      <c r="AG383" s="293"/>
      <c r="AH383" s="293"/>
      <c r="AI383" s="293"/>
      <c r="AJ383" s="293"/>
      <c r="AK383" s="293"/>
      <c r="AL383" s="293"/>
      <c r="AM383" s="293"/>
      <c r="AN383" s="293"/>
      <c r="AO383" s="293"/>
      <c r="AP383" s="293"/>
      <c r="AQ383" s="293"/>
      <c r="AR383" s="293"/>
      <c r="AS383" s="293"/>
      <c r="AT383" s="293"/>
      <c r="AU383" s="293"/>
      <c r="AV383" s="293"/>
      <c r="AW383" s="293"/>
      <c r="AX383" s="293"/>
      <c r="AY383" s="293"/>
      <c r="AZ383" s="293"/>
      <c r="BA383" s="293"/>
      <c r="BB383" s="293"/>
      <c r="BC383" s="293"/>
      <c r="BD383" s="293"/>
      <c r="BE383" s="293"/>
      <c r="BF383" s="293"/>
      <c r="BG383" s="293"/>
      <c r="BH383" s="293"/>
      <c r="BI383" s="293"/>
      <c r="BJ383" s="293"/>
      <c r="BK383" s="293"/>
      <c r="BL383" s="293"/>
      <c r="BM383" s="293"/>
      <c r="BN383" s="293"/>
      <c r="BO383" s="293"/>
      <c r="BP383" s="293"/>
      <c r="BQ383" s="293"/>
      <c r="BR383" s="293"/>
      <c r="BS383" s="293"/>
      <c r="BT383" s="293"/>
      <c r="BU383" s="293"/>
      <c r="BV383" s="293"/>
      <c r="BW383" s="293"/>
      <c r="BX383" s="293"/>
      <c r="BY383" s="293"/>
      <c r="BZ383" s="293"/>
      <c r="CA383" s="293"/>
      <c r="CB383" s="293"/>
      <c r="CC383" s="293"/>
      <c r="CD383" s="293"/>
      <c r="CE383" s="293"/>
      <c r="CF383" s="293"/>
      <c r="CG383" s="293"/>
      <c r="CH383" s="293"/>
      <c r="CI383" s="293"/>
      <c r="CJ383" s="293"/>
      <c r="CK383" s="293"/>
      <c r="CL383" s="293"/>
      <c r="CM383" s="293"/>
      <c r="CN383" s="293"/>
      <c r="CO383" s="293"/>
      <c r="CP383" s="293"/>
      <c r="CQ383" s="293"/>
      <c r="CR383" s="293"/>
      <c r="CS383" s="293"/>
      <c r="CT383" s="293"/>
      <c r="CU383" s="293"/>
      <c r="CV383" s="293"/>
      <c r="CW383" s="293"/>
      <c r="CX383" s="293"/>
      <c r="CY383" s="293"/>
      <c r="CZ383" s="293"/>
      <c r="DA383" s="293"/>
      <c r="DB383" s="293"/>
      <c r="DC383" s="293"/>
      <c r="DD383" s="293"/>
      <c r="DE383" s="293"/>
      <c r="DF383" s="293"/>
      <c r="DG383" s="293"/>
      <c r="DH383" s="293"/>
      <c r="DI383" s="293"/>
      <c r="DJ383" s="293"/>
      <c r="DK383" s="293"/>
      <c r="DL383" s="293"/>
      <c r="DM383" s="293"/>
      <c r="DN383" s="293"/>
      <c r="DO383" s="293"/>
      <c r="DP383" s="293"/>
      <c r="DQ383" s="293"/>
      <c r="DR383" s="293"/>
      <c r="DS383" s="293"/>
      <c r="DT383" s="293"/>
      <c r="DU383" s="293"/>
      <c r="DV383" s="293"/>
      <c r="DW383" s="293"/>
      <c r="DX383" s="293"/>
      <c r="DY383" s="293"/>
      <c r="DZ383" s="293"/>
      <c r="EA383" s="293"/>
      <c r="EB383" s="293"/>
      <c r="EC383" s="293"/>
      <c r="ED383" s="293"/>
      <c r="EE383" s="293"/>
      <c r="EF383" s="293"/>
      <c r="EG383" s="293"/>
      <c r="EH383" s="293"/>
      <c r="EI383" s="293"/>
      <c r="EJ383" s="293"/>
      <c r="EK383" s="293"/>
      <c r="EL383" s="293"/>
      <c r="EM383" s="293"/>
      <c r="EN383" s="293"/>
      <c r="EO383" s="293"/>
      <c r="EP383" s="293"/>
      <c r="EQ383" s="293"/>
      <c r="ER383" s="293"/>
      <c r="ES383" s="293"/>
      <c r="ET383" s="293"/>
      <c r="EU383" s="293"/>
      <c r="EV383" s="293"/>
      <c r="EW383" s="293"/>
      <c r="EX383" s="293"/>
    </row>
    <row r="384" spans="2:154" x14ac:dyDescent="0.2">
      <c r="B384" s="293"/>
      <c r="C384" s="293"/>
      <c r="D384" s="293"/>
      <c r="E384" s="293"/>
      <c r="F384" s="293"/>
      <c r="G384" s="293"/>
      <c r="H384" s="293"/>
      <c r="I384" s="293"/>
      <c r="J384" s="293"/>
      <c r="K384" s="293"/>
      <c r="L384" s="293"/>
      <c r="M384" s="293"/>
      <c r="N384" s="293"/>
      <c r="O384" s="293"/>
      <c r="P384" s="293"/>
      <c r="Q384" s="293"/>
      <c r="R384" s="293"/>
      <c r="S384" s="293"/>
      <c r="T384" s="293"/>
      <c r="U384" s="293"/>
      <c r="V384" s="293"/>
      <c r="W384" s="293"/>
      <c r="X384" s="293"/>
      <c r="Y384" s="293"/>
      <c r="Z384" s="293"/>
      <c r="AA384" s="293"/>
      <c r="AB384" s="293"/>
      <c r="AC384" s="293"/>
      <c r="AD384" s="293"/>
      <c r="AE384" s="293"/>
      <c r="AF384" s="293"/>
      <c r="AG384" s="293"/>
      <c r="AH384" s="293"/>
      <c r="AI384" s="293"/>
      <c r="AJ384" s="293"/>
      <c r="AK384" s="293"/>
      <c r="AL384" s="293"/>
      <c r="AM384" s="293"/>
      <c r="AN384" s="293"/>
      <c r="AO384" s="293"/>
      <c r="AP384" s="293"/>
      <c r="AQ384" s="293"/>
      <c r="AR384" s="293"/>
      <c r="AS384" s="293"/>
      <c r="AT384" s="293"/>
      <c r="AU384" s="293"/>
      <c r="AV384" s="293"/>
      <c r="AW384" s="293"/>
      <c r="AX384" s="293"/>
      <c r="AY384" s="293"/>
      <c r="AZ384" s="293"/>
      <c r="BA384" s="293"/>
      <c r="BB384" s="293"/>
      <c r="BC384" s="293"/>
      <c r="BD384" s="293"/>
      <c r="BE384" s="293"/>
      <c r="BF384" s="293"/>
      <c r="BG384" s="293"/>
      <c r="BH384" s="293"/>
      <c r="BI384" s="293"/>
      <c r="BJ384" s="293"/>
      <c r="BK384" s="293"/>
      <c r="BL384" s="293"/>
      <c r="BM384" s="293"/>
      <c r="BN384" s="293"/>
      <c r="BO384" s="293"/>
      <c r="BP384" s="293"/>
      <c r="BQ384" s="293"/>
      <c r="BR384" s="293"/>
      <c r="BS384" s="293"/>
      <c r="BT384" s="293"/>
      <c r="BU384" s="293"/>
      <c r="BV384" s="293"/>
      <c r="BW384" s="293"/>
      <c r="BX384" s="293"/>
      <c r="BY384" s="293"/>
      <c r="BZ384" s="293"/>
      <c r="CA384" s="293"/>
      <c r="CB384" s="293"/>
      <c r="CC384" s="293"/>
      <c r="CD384" s="293"/>
      <c r="CE384" s="293"/>
      <c r="CF384" s="293"/>
      <c r="CG384" s="293"/>
      <c r="CH384" s="293"/>
      <c r="CI384" s="293"/>
      <c r="CJ384" s="293"/>
      <c r="CK384" s="293"/>
      <c r="CL384" s="293"/>
      <c r="CM384" s="293"/>
      <c r="CN384" s="293"/>
      <c r="CO384" s="293"/>
      <c r="CP384" s="293"/>
      <c r="CQ384" s="293"/>
      <c r="CR384" s="293"/>
      <c r="CS384" s="293"/>
      <c r="CT384" s="293"/>
      <c r="CU384" s="293"/>
      <c r="CV384" s="293"/>
      <c r="CW384" s="293"/>
      <c r="CX384" s="293"/>
      <c r="CY384" s="293"/>
      <c r="CZ384" s="293"/>
      <c r="DA384" s="293"/>
      <c r="DB384" s="293"/>
      <c r="DC384" s="293"/>
      <c r="DD384" s="293"/>
      <c r="DE384" s="293"/>
      <c r="DF384" s="293"/>
      <c r="DG384" s="293"/>
      <c r="DH384" s="293"/>
      <c r="DI384" s="293"/>
      <c r="DJ384" s="293"/>
      <c r="DK384" s="293"/>
      <c r="DL384" s="293"/>
      <c r="DM384" s="293"/>
      <c r="DN384" s="293"/>
      <c r="DO384" s="293"/>
      <c r="DP384" s="293"/>
      <c r="DQ384" s="293"/>
      <c r="DR384" s="293"/>
      <c r="DS384" s="293"/>
      <c r="DT384" s="293"/>
      <c r="DU384" s="293"/>
      <c r="DV384" s="293"/>
      <c r="DW384" s="293"/>
      <c r="DX384" s="293"/>
      <c r="DY384" s="293"/>
      <c r="DZ384" s="293"/>
      <c r="EA384" s="293"/>
      <c r="EB384" s="293"/>
      <c r="EC384" s="293"/>
      <c r="ED384" s="293"/>
      <c r="EE384" s="293"/>
      <c r="EF384" s="293"/>
      <c r="EG384" s="293"/>
      <c r="EH384" s="293"/>
      <c r="EI384" s="293"/>
      <c r="EJ384" s="293"/>
      <c r="EK384" s="293"/>
      <c r="EL384" s="293"/>
      <c r="EM384" s="293"/>
      <c r="EN384" s="293"/>
      <c r="EO384" s="293"/>
      <c r="EP384" s="293"/>
      <c r="EQ384" s="293"/>
      <c r="ER384" s="293"/>
      <c r="ES384" s="293"/>
      <c r="ET384" s="293"/>
      <c r="EU384" s="293"/>
      <c r="EV384" s="293"/>
      <c r="EW384" s="293"/>
      <c r="EX384" s="293"/>
    </row>
    <row r="385" spans="2:154" x14ac:dyDescent="0.2">
      <c r="B385" s="293"/>
      <c r="C385" s="293"/>
      <c r="D385" s="293"/>
      <c r="E385" s="293"/>
      <c r="F385" s="293"/>
      <c r="G385" s="293"/>
      <c r="H385" s="293"/>
      <c r="I385" s="293"/>
      <c r="J385" s="293"/>
      <c r="K385" s="293"/>
      <c r="L385" s="293"/>
      <c r="M385" s="293"/>
      <c r="N385" s="293"/>
      <c r="O385" s="293"/>
      <c r="P385" s="293"/>
      <c r="Q385" s="293"/>
      <c r="R385" s="293"/>
      <c r="S385" s="293"/>
      <c r="T385" s="293"/>
      <c r="U385" s="293"/>
      <c r="V385" s="293"/>
      <c r="W385" s="293"/>
      <c r="X385" s="293"/>
      <c r="Y385" s="293"/>
      <c r="Z385" s="293"/>
      <c r="AA385" s="293"/>
      <c r="AB385" s="293"/>
      <c r="AC385" s="293"/>
      <c r="AD385" s="293"/>
      <c r="AE385" s="293"/>
      <c r="AF385" s="293"/>
      <c r="AG385" s="293"/>
      <c r="AH385" s="293"/>
      <c r="AI385" s="293"/>
      <c r="AJ385" s="293"/>
      <c r="AK385" s="293"/>
      <c r="AL385" s="293"/>
      <c r="AM385" s="293"/>
      <c r="AN385" s="293"/>
      <c r="AO385" s="293"/>
      <c r="AP385" s="293"/>
      <c r="AQ385" s="293"/>
      <c r="AR385" s="293"/>
      <c r="AS385" s="293"/>
      <c r="AT385" s="293"/>
      <c r="AU385" s="293"/>
      <c r="AV385" s="293"/>
      <c r="AW385" s="293"/>
      <c r="AX385" s="293"/>
      <c r="AY385" s="293"/>
      <c r="AZ385" s="293"/>
      <c r="BA385" s="293"/>
      <c r="BB385" s="293"/>
      <c r="BC385" s="293"/>
      <c r="BD385" s="293"/>
      <c r="BE385" s="293"/>
      <c r="BF385" s="293"/>
      <c r="BG385" s="293"/>
      <c r="BH385" s="293"/>
      <c r="BI385" s="293"/>
      <c r="BJ385" s="293"/>
      <c r="BK385" s="293"/>
      <c r="BL385" s="293"/>
      <c r="BM385" s="293"/>
      <c r="BN385" s="293"/>
      <c r="BO385" s="293"/>
      <c r="BP385" s="293"/>
      <c r="BQ385" s="293"/>
      <c r="BR385" s="293"/>
      <c r="BS385" s="293"/>
      <c r="BT385" s="293"/>
      <c r="BU385" s="293"/>
      <c r="BV385" s="293"/>
      <c r="BW385" s="293"/>
      <c r="BX385" s="293"/>
      <c r="BY385" s="293"/>
      <c r="BZ385" s="293"/>
      <c r="CA385" s="293"/>
      <c r="CB385" s="293"/>
      <c r="CC385" s="293"/>
      <c r="CD385" s="293"/>
      <c r="CE385" s="293"/>
      <c r="CF385" s="293"/>
      <c r="CG385" s="293"/>
      <c r="CH385" s="293"/>
      <c r="CI385" s="293"/>
      <c r="CJ385" s="293"/>
      <c r="CK385" s="293"/>
      <c r="CL385" s="293"/>
      <c r="CM385" s="293"/>
      <c r="CN385" s="293"/>
      <c r="CO385" s="293"/>
      <c r="CP385" s="293"/>
      <c r="CQ385" s="293"/>
      <c r="CR385" s="293"/>
      <c r="CS385" s="293"/>
      <c r="CT385" s="293"/>
      <c r="CU385" s="293"/>
      <c r="CV385" s="293"/>
      <c r="CW385" s="293"/>
      <c r="CX385" s="293"/>
      <c r="CY385" s="293"/>
      <c r="CZ385" s="293"/>
      <c r="DA385" s="293"/>
      <c r="DB385" s="293"/>
      <c r="DC385" s="293"/>
      <c r="DD385" s="293"/>
      <c r="DE385" s="293"/>
      <c r="DF385" s="293"/>
      <c r="DG385" s="293"/>
      <c r="DH385" s="293"/>
      <c r="DI385" s="293"/>
      <c r="DJ385" s="293"/>
      <c r="DK385" s="293"/>
      <c r="DL385" s="293"/>
      <c r="DM385" s="293"/>
      <c r="DN385" s="293"/>
      <c r="DO385" s="293"/>
      <c r="DP385" s="293"/>
      <c r="DQ385" s="293"/>
      <c r="DR385" s="293"/>
      <c r="DS385" s="293"/>
      <c r="DT385" s="293"/>
      <c r="DU385" s="293"/>
      <c r="DV385" s="293"/>
      <c r="DW385" s="293"/>
      <c r="DX385" s="293"/>
      <c r="DY385" s="293"/>
      <c r="DZ385" s="293"/>
      <c r="EA385" s="293"/>
      <c r="EB385" s="293"/>
      <c r="EC385" s="293"/>
      <c r="ED385" s="293"/>
      <c r="EE385" s="293"/>
      <c r="EF385" s="293"/>
      <c r="EG385" s="293"/>
      <c r="EH385" s="293"/>
      <c r="EI385" s="293"/>
      <c r="EJ385" s="293"/>
      <c r="EK385" s="293"/>
      <c r="EL385" s="293"/>
      <c r="EM385" s="293"/>
      <c r="EN385" s="293"/>
      <c r="EO385" s="293"/>
      <c r="EP385" s="293"/>
      <c r="EQ385" s="293"/>
      <c r="ER385" s="293"/>
      <c r="ES385" s="293"/>
      <c r="ET385" s="293"/>
      <c r="EU385" s="293"/>
      <c r="EV385" s="293"/>
      <c r="EW385" s="293"/>
      <c r="EX385" s="293"/>
    </row>
    <row r="386" spans="2:154" x14ac:dyDescent="0.2">
      <c r="B386" s="293"/>
      <c r="C386" s="293"/>
      <c r="D386" s="293"/>
      <c r="E386" s="293"/>
      <c r="F386" s="293"/>
      <c r="G386" s="293"/>
      <c r="H386" s="293"/>
      <c r="I386" s="293"/>
      <c r="J386" s="293"/>
      <c r="K386" s="293"/>
      <c r="L386" s="293"/>
      <c r="M386" s="293"/>
      <c r="N386" s="293"/>
      <c r="O386" s="293"/>
      <c r="P386" s="293"/>
      <c r="Q386" s="293"/>
      <c r="R386" s="293"/>
      <c r="S386" s="293"/>
      <c r="T386" s="293"/>
      <c r="U386" s="293"/>
      <c r="V386" s="293"/>
      <c r="W386" s="293"/>
      <c r="X386" s="293"/>
      <c r="Y386" s="293"/>
      <c r="Z386" s="293"/>
      <c r="AA386" s="293"/>
      <c r="AB386" s="293"/>
      <c r="AC386" s="293"/>
      <c r="AD386" s="293"/>
      <c r="AE386" s="293"/>
      <c r="AF386" s="293"/>
      <c r="AG386" s="293"/>
      <c r="AH386" s="293"/>
      <c r="AI386" s="293"/>
      <c r="AJ386" s="293"/>
      <c r="AK386" s="293"/>
      <c r="AL386" s="293"/>
      <c r="AM386" s="293"/>
      <c r="AN386" s="293"/>
      <c r="AO386" s="293"/>
      <c r="AP386" s="293"/>
      <c r="AQ386" s="293"/>
      <c r="AR386" s="293"/>
      <c r="AS386" s="293"/>
      <c r="AT386" s="293"/>
      <c r="AU386" s="293"/>
      <c r="AV386" s="293"/>
      <c r="AW386" s="293"/>
      <c r="AX386" s="293"/>
      <c r="AY386" s="293"/>
      <c r="AZ386" s="293"/>
      <c r="BA386" s="293"/>
      <c r="BB386" s="293"/>
      <c r="BC386" s="293"/>
      <c r="BD386" s="293"/>
      <c r="BE386" s="293"/>
      <c r="BF386" s="293"/>
      <c r="BG386" s="293"/>
      <c r="BH386" s="293"/>
      <c r="BI386" s="293"/>
      <c r="BJ386" s="293"/>
      <c r="BK386" s="293"/>
      <c r="BL386" s="293"/>
      <c r="BM386" s="293"/>
      <c r="BN386" s="293"/>
      <c r="BO386" s="293"/>
      <c r="BP386" s="293"/>
      <c r="BQ386" s="293"/>
      <c r="BR386" s="293"/>
      <c r="BS386" s="293"/>
      <c r="BT386" s="293"/>
      <c r="BU386" s="293"/>
      <c r="BV386" s="293"/>
      <c r="BW386" s="293"/>
      <c r="BX386" s="293"/>
      <c r="BY386" s="293"/>
      <c r="BZ386" s="293"/>
      <c r="CA386" s="293"/>
      <c r="CB386" s="293"/>
      <c r="CC386" s="293"/>
      <c r="CD386" s="293"/>
      <c r="CE386" s="293"/>
      <c r="CF386" s="293"/>
      <c r="CG386" s="293"/>
      <c r="CH386" s="293"/>
      <c r="CI386" s="293"/>
      <c r="CJ386" s="293"/>
      <c r="CK386" s="293"/>
      <c r="CL386" s="293"/>
      <c r="CM386" s="293"/>
      <c r="CN386" s="293"/>
      <c r="CO386" s="293"/>
      <c r="CP386" s="293"/>
      <c r="CQ386" s="293"/>
      <c r="CR386" s="293"/>
      <c r="CS386" s="293"/>
      <c r="CT386" s="293"/>
      <c r="CU386" s="293"/>
      <c r="CV386" s="293"/>
      <c r="CW386" s="293"/>
      <c r="CX386" s="293"/>
      <c r="CY386" s="293"/>
      <c r="CZ386" s="293"/>
      <c r="DA386" s="293"/>
      <c r="DB386" s="293"/>
      <c r="DC386" s="293"/>
      <c r="DD386" s="293"/>
      <c r="DE386" s="293"/>
      <c r="DF386" s="293"/>
      <c r="DG386" s="293"/>
      <c r="DH386" s="293"/>
      <c r="DI386" s="293"/>
      <c r="DJ386" s="293"/>
      <c r="DK386" s="293"/>
      <c r="DL386" s="293"/>
      <c r="DM386" s="293"/>
      <c r="DN386" s="293"/>
      <c r="DO386" s="293"/>
      <c r="DP386" s="293"/>
      <c r="DQ386" s="293"/>
      <c r="DR386" s="293"/>
      <c r="DS386" s="293"/>
      <c r="DT386" s="293"/>
      <c r="DU386" s="293"/>
      <c r="DV386" s="293"/>
      <c r="DW386" s="293"/>
      <c r="DX386" s="293"/>
      <c r="DY386" s="293"/>
      <c r="DZ386" s="293"/>
      <c r="EA386" s="293"/>
      <c r="EB386" s="293"/>
      <c r="EC386" s="293"/>
      <c r="ED386" s="293"/>
      <c r="EE386" s="293"/>
      <c r="EF386" s="293"/>
      <c r="EG386" s="293"/>
      <c r="EH386" s="293"/>
      <c r="EI386" s="293"/>
      <c r="EJ386" s="293"/>
      <c r="EK386" s="293"/>
      <c r="EL386" s="293"/>
      <c r="EM386" s="293"/>
      <c r="EN386" s="293"/>
      <c r="EO386" s="293"/>
      <c r="EP386" s="293"/>
      <c r="EQ386" s="293"/>
      <c r="ER386" s="293"/>
      <c r="ES386" s="293"/>
      <c r="ET386" s="293"/>
      <c r="EU386" s="293"/>
      <c r="EV386" s="293"/>
      <c r="EW386" s="293"/>
      <c r="EX386" s="293"/>
    </row>
    <row r="387" spans="2:154" x14ac:dyDescent="0.2">
      <c r="B387" s="293"/>
      <c r="C387" s="293"/>
      <c r="D387" s="293"/>
      <c r="E387" s="293"/>
      <c r="F387" s="293"/>
      <c r="G387" s="293"/>
      <c r="H387" s="293"/>
      <c r="I387" s="293"/>
      <c r="J387" s="293"/>
      <c r="K387" s="293"/>
      <c r="L387" s="293"/>
      <c r="M387" s="293"/>
      <c r="N387" s="293"/>
      <c r="O387" s="293"/>
      <c r="P387" s="293"/>
      <c r="Q387" s="293"/>
      <c r="R387" s="293"/>
      <c r="S387" s="293"/>
      <c r="T387" s="293"/>
      <c r="U387" s="293"/>
      <c r="V387" s="293"/>
      <c r="W387" s="293"/>
      <c r="X387" s="293"/>
      <c r="Y387" s="293"/>
      <c r="Z387" s="293"/>
      <c r="AA387" s="293"/>
      <c r="AB387" s="293"/>
      <c r="AC387" s="293"/>
      <c r="AD387" s="293"/>
      <c r="AE387" s="293"/>
      <c r="AF387" s="293"/>
      <c r="AG387" s="293"/>
      <c r="AH387" s="293"/>
      <c r="AI387" s="293"/>
      <c r="AJ387" s="293"/>
      <c r="AK387" s="293"/>
      <c r="AL387" s="293"/>
      <c r="AM387" s="293"/>
      <c r="AN387" s="293"/>
      <c r="AO387" s="293"/>
      <c r="AP387" s="293"/>
      <c r="AQ387" s="293"/>
      <c r="AR387" s="293"/>
      <c r="AS387" s="293"/>
      <c r="AT387" s="293"/>
      <c r="AU387" s="293"/>
      <c r="AV387" s="293"/>
      <c r="AW387" s="293"/>
      <c r="AX387" s="293"/>
      <c r="AY387" s="293"/>
      <c r="AZ387" s="293"/>
      <c r="BA387" s="293"/>
      <c r="BB387" s="293"/>
      <c r="BC387" s="293"/>
      <c r="BD387" s="293"/>
      <c r="BE387" s="293"/>
      <c r="BF387" s="293"/>
      <c r="BG387" s="293"/>
      <c r="BH387" s="293"/>
      <c r="BI387" s="293"/>
      <c r="BJ387" s="293"/>
      <c r="BK387" s="293"/>
      <c r="BL387" s="293"/>
      <c r="BM387" s="293"/>
      <c r="BN387" s="293"/>
      <c r="BO387" s="293"/>
      <c r="BP387" s="293"/>
      <c r="BQ387" s="293"/>
      <c r="BR387" s="293"/>
      <c r="BS387" s="293"/>
      <c r="BT387" s="293"/>
      <c r="BU387" s="293"/>
      <c r="BV387" s="293"/>
      <c r="BW387" s="293"/>
      <c r="BX387" s="293"/>
      <c r="BY387" s="293"/>
      <c r="BZ387" s="293"/>
      <c r="CA387" s="293"/>
      <c r="CB387" s="293"/>
      <c r="CC387" s="293"/>
      <c r="CD387" s="293"/>
      <c r="CE387" s="293"/>
      <c r="CF387" s="293"/>
      <c r="CG387" s="293"/>
      <c r="CH387" s="293"/>
      <c r="CI387" s="293"/>
      <c r="CJ387" s="293"/>
      <c r="CK387" s="293"/>
      <c r="CL387" s="293"/>
      <c r="CM387" s="293"/>
      <c r="CN387" s="293"/>
      <c r="CO387" s="293"/>
      <c r="CP387" s="293"/>
      <c r="CQ387" s="293"/>
      <c r="CR387" s="293"/>
      <c r="CS387" s="293"/>
      <c r="CT387" s="293"/>
      <c r="CU387" s="293"/>
      <c r="CV387" s="293"/>
      <c r="CW387" s="293"/>
      <c r="CX387" s="293"/>
      <c r="CY387" s="293"/>
      <c r="CZ387" s="293"/>
      <c r="DA387" s="293"/>
      <c r="DB387" s="293"/>
      <c r="DC387" s="293"/>
      <c r="DD387" s="293"/>
      <c r="DE387" s="293"/>
      <c r="DF387" s="293"/>
      <c r="DG387" s="293"/>
      <c r="DH387" s="293"/>
      <c r="DI387" s="293"/>
      <c r="DJ387" s="293"/>
      <c r="DK387" s="293"/>
      <c r="DL387" s="293"/>
      <c r="DM387" s="293"/>
      <c r="DN387" s="293"/>
      <c r="DO387" s="293"/>
      <c r="DP387" s="293"/>
      <c r="DQ387" s="293"/>
      <c r="DR387" s="293"/>
      <c r="DS387" s="293"/>
      <c r="DT387" s="293"/>
      <c r="DU387" s="293"/>
      <c r="DV387" s="293"/>
      <c r="DW387" s="293"/>
      <c r="DX387" s="293"/>
      <c r="DY387" s="293"/>
      <c r="DZ387" s="293"/>
      <c r="EA387" s="293"/>
      <c r="EB387" s="293"/>
      <c r="EC387" s="293"/>
      <c r="ED387" s="293"/>
      <c r="EE387" s="293"/>
      <c r="EF387" s="293"/>
      <c r="EG387" s="293"/>
      <c r="EH387" s="293"/>
      <c r="EI387" s="293"/>
      <c r="EJ387" s="293"/>
      <c r="EK387" s="293"/>
      <c r="EL387" s="293"/>
      <c r="EM387" s="293"/>
      <c r="EN387" s="293"/>
      <c r="EO387" s="293"/>
      <c r="EP387" s="293"/>
      <c r="EQ387" s="293"/>
      <c r="ER387" s="293"/>
      <c r="ES387" s="293"/>
      <c r="ET387" s="293"/>
      <c r="EU387" s="293"/>
      <c r="EV387" s="293"/>
      <c r="EW387" s="293"/>
      <c r="EX387" s="293"/>
    </row>
    <row r="388" spans="2:154" x14ac:dyDescent="0.2">
      <c r="B388" s="293"/>
      <c r="C388" s="293"/>
      <c r="D388" s="293"/>
      <c r="E388" s="293"/>
      <c r="F388" s="293"/>
      <c r="G388" s="293"/>
      <c r="H388" s="293"/>
      <c r="I388" s="293"/>
      <c r="J388" s="293"/>
      <c r="K388" s="293"/>
      <c r="L388" s="293"/>
      <c r="M388" s="293"/>
      <c r="N388" s="293"/>
      <c r="O388" s="293"/>
      <c r="P388" s="293"/>
      <c r="Q388" s="293"/>
      <c r="R388" s="293"/>
      <c r="S388" s="293"/>
      <c r="T388" s="293"/>
      <c r="U388" s="293"/>
      <c r="V388" s="293"/>
      <c r="W388" s="293"/>
      <c r="X388" s="293"/>
      <c r="Y388" s="293"/>
      <c r="Z388" s="293"/>
      <c r="AA388" s="293"/>
      <c r="AB388" s="293"/>
      <c r="AC388" s="293"/>
      <c r="AD388" s="293"/>
      <c r="AE388" s="293"/>
      <c r="AF388" s="293"/>
      <c r="AG388" s="293"/>
      <c r="AH388" s="293"/>
      <c r="AI388" s="293"/>
      <c r="AJ388" s="293"/>
      <c r="AK388" s="293"/>
      <c r="AL388" s="293"/>
      <c r="AM388" s="293"/>
      <c r="AN388" s="293"/>
      <c r="AO388" s="293"/>
      <c r="AP388" s="293"/>
      <c r="AQ388" s="293"/>
      <c r="AR388" s="293"/>
      <c r="AS388" s="293"/>
      <c r="AT388" s="293"/>
      <c r="AU388" s="293"/>
      <c r="AV388" s="293"/>
      <c r="AW388" s="293"/>
      <c r="AX388" s="293"/>
      <c r="AY388" s="293"/>
      <c r="AZ388" s="293"/>
      <c r="BA388" s="293"/>
      <c r="BB388" s="293"/>
      <c r="BC388" s="293"/>
      <c r="BD388" s="293"/>
      <c r="BE388" s="293"/>
      <c r="BF388" s="293"/>
      <c r="BG388" s="293"/>
      <c r="BH388" s="293"/>
      <c r="BI388" s="293"/>
      <c r="BJ388" s="293"/>
      <c r="BK388" s="293"/>
      <c r="BL388" s="293"/>
      <c r="BM388" s="293"/>
      <c r="BN388" s="293"/>
      <c r="BO388" s="293"/>
      <c r="BP388" s="293"/>
      <c r="BQ388" s="293"/>
      <c r="BR388" s="293"/>
      <c r="BS388" s="293"/>
      <c r="BT388" s="293"/>
      <c r="BU388" s="293"/>
      <c r="BV388" s="293"/>
      <c r="BW388" s="293"/>
      <c r="BX388" s="293"/>
      <c r="BY388" s="293"/>
      <c r="BZ388" s="293"/>
      <c r="CA388" s="293"/>
      <c r="CB388" s="293"/>
      <c r="CC388" s="293"/>
      <c r="CD388" s="293"/>
      <c r="CE388" s="293"/>
      <c r="CF388" s="293"/>
      <c r="CG388" s="293"/>
      <c r="CH388" s="293"/>
      <c r="CI388" s="293"/>
      <c r="CJ388" s="293"/>
      <c r="CK388" s="293"/>
      <c r="CL388" s="293"/>
      <c r="CM388" s="293"/>
      <c r="CN388" s="293"/>
      <c r="CO388" s="293"/>
      <c r="CP388" s="293"/>
      <c r="CQ388" s="293"/>
      <c r="CR388" s="293"/>
      <c r="CS388" s="293"/>
      <c r="CT388" s="293"/>
      <c r="CU388" s="293"/>
      <c r="CV388" s="293"/>
      <c r="CW388" s="293"/>
      <c r="CX388" s="293"/>
      <c r="CY388" s="293"/>
      <c r="CZ388" s="293"/>
      <c r="DA388" s="293"/>
      <c r="DB388" s="293"/>
      <c r="DC388" s="293"/>
      <c r="DD388" s="293"/>
      <c r="DE388" s="293"/>
      <c r="DF388" s="293"/>
      <c r="DG388" s="293"/>
      <c r="DH388" s="293"/>
      <c r="DI388" s="293"/>
      <c r="DJ388" s="293"/>
      <c r="DK388" s="293"/>
      <c r="DL388" s="293"/>
      <c r="DM388" s="293"/>
      <c r="DN388" s="293"/>
      <c r="DO388" s="293"/>
      <c r="DP388" s="293"/>
      <c r="DQ388" s="293"/>
      <c r="DR388" s="293"/>
      <c r="DS388" s="293"/>
      <c r="DT388" s="293"/>
      <c r="DU388" s="293"/>
      <c r="DV388" s="293"/>
      <c r="DW388" s="293"/>
      <c r="DX388" s="293"/>
      <c r="DY388" s="293"/>
      <c r="DZ388" s="293"/>
      <c r="EA388" s="293"/>
      <c r="EB388" s="293"/>
      <c r="EC388" s="293"/>
      <c r="ED388" s="293"/>
      <c r="EE388" s="293"/>
      <c r="EF388" s="293"/>
      <c r="EG388" s="293"/>
      <c r="EH388" s="293"/>
      <c r="EI388" s="293"/>
      <c r="EJ388" s="293"/>
      <c r="EK388" s="293"/>
      <c r="EL388" s="293"/>
      <c r="EM388" s="293"/>
      <c r="EN388" s="293"/>
      <c r="EO388" s="293"/>
      <c r="EP388" s="293"/>
      <c r="EQ388" s="293"/>
      <c r="ER388" s="293"/>
      <c r="ES388" s="293"/>
      <c r="ET388" s="293"/>
      <c r="EU388" s="293"/>
      <c r="EV388" s="293"/>
      <c r="EW388" s="293"/>
      <c r="EX388" s="293"/>
    </row>
    <row r="389" spans="2:154" x14ac:dyDescent="0.2">
      <c r="B389" s="293"/>
      <c r="C389" s="293"/>
      <c r="D389" s="293"/>
      <c r="E389" s="293"/>
      <c r="F389" s="293"/>
      <c r="G389" s="293"/>
      <c r="H389" s="293"/>
      <c r="I389" s="293"/>
      <c r="J389" s="293"/>
      <c r="K389" s="293"/>
      <c r="L389" s="293"/>
      <c r="M389" s="293"/>
      <c r="N389" s="293"/>
      <c r="O389" s="293"/>
      <c r="P389" s="293"/>
      <c r="Q389" s="293"/>
      <c r="R389" s="293"/>
      <c r="S389" s="293"/>
      <c r="T389" s="293"/>
      <c r="U389" s="293"/>
      <c r="V389" s="293"/>
      <c r="W389" s="293"/>
      <c r="X389" s="293"/>
      <c r="Y389" s="293"/>
      <c r="Z389" s="293"/>
      <c r="AA389" s="293"/>
      <c r="AB389" s="293"/>
      <c r="AC389" s="293"/>
      <c r="AD389" s="293"/>
      <c r="AE389" s="293"/>
      <c r="AF389" s="293"/>
      <c r="AG389" s="293"/>
      <c r="AH389" s="293"/>
      <c r="AI389" s="293"/>
      <c r="AJ389" s="293"/>
      <c r="AK389" s="293"/>
      <c r="AL389" s="293"/>
      <c r="AM389" s="293"/>
      <c r="AN389" s="293"/>
      <c r="AO389" s="293"/>
      <c r="AP389" s="293"/>
      <c r="AQ389" s="293"/>
      <c r="AR389" s="293"/>
      <c r="AS389" s="293"/>
      <c r="AT389" s="293"/>
      <c r="AU389" s="293"/>
      <c r="AV389" s="293"/>
      <c r="AW389" s="293"/>
      <c r="AX389" s="293"/>
      <c r="AY389" s="293"/>
      <c r="AZ389" s="293"/>
      <c r="BA389" s="293"/>
      <c r="BB389" s="293"/>
      <c r="BC389" s="293"/>
      <c r="BD389" s="293"/>
      <c r="BE389" s="293"/>
      <c r="BF389" s="293"/>
      <c r="BG389" s="293"/>
      <c r="BH389" s="293"/>
      <c r="BI389" s="293"/>
      <c r="BJ389" s="293"/>
      <c r="BK389" s="293"/>
      <c r="BL389" s="293"/>
      <c r="BM389" s="293"/>
      <c r="BN389" s="293"/>
      <c r="BO389" s="293"/>
      <c r="BP389" s="293"/>
      <c r="BQ389" s="293"/>
      <c r="BR389" s="293"/>
      <c r="BS389" s="293"/>
      <c r="BT389" s="293"/>
      <c r="BU389" s="293"/>
      <c r="BV389" s="293"/>
      <c r="BW389" s="293"/>
      <c r="BX389" s="293"/>
      <c r="BY389" s="293"/>
      <c r="BZ389" s="293"/>
      <c r="CA389" s="293"/>
      <c r="CB389" s="293"/>
      <c r="CC389" s="293"/>
      <c r="CD389" s="293"/>
      <c r="CE389" s="293"/>
      <c r="CF389" s="293"/>
      <c r="CG389" s="293"/>
      <c r="CH389" s="293"/>
      <c r="CI389" s="293"/>
      <c r="CJ389" s="293"/>
      <c r="CK389" s="293"/>
      <c r="CL389" s="293"/>
      <c r="CM389" s="293"/>
      <c r="CN389" s="293"/>
      <c r="CO389" s="293"/>
      <c r="CP389" s="293"/>
      <c r="CQ389" s="293"/>
      <c r="CR389" s="293"/>
      <c r="CS389" s="293"/>
      <c r="CT389" s="293"/>
      <c r="CU389" s="293"/>
      <c r="CV389" s="293"/>
      <c r="CW389" s="293"/>
      <c r="CX389" s="293"/>
      <c r="CY389" s="293"/>
      <c r="CZ389" s="293"/>
      <c r="DA389" s="293"/>
      <c r="DB389" s="293"/>
      <c r="DC389" s="293"/>
      <c r="DD389" s="293"/>
      <c r="DE389" s="293"/>
      <c r="DF389" s="293"/>
      <c r="DG389" s="293"/>
      <c r="DH389" s="293"/>
      <c r="DI389" s="293"/>
      <c r="DJ389" s="293"/>
      <c r="DK389" s="293"/>
      <c r="DL389" s="293"/>
      <c r="DM389" s="293"/>
      <c r="DN389" s="293"/>
      <c r="DO389" s="293"/>
      <c r="DP389" s="293"/>
      <c r="DQ389" s="293"/>
      <c r="DR389" s="293"/>
      <c r="DS389" s="293"/>
      <c r="DT389" s="293"/>
      <c r="DU389" s="293"/>
      <c r="DV389" s="293"/>
      <c r="DW389" s="293"/>
      <c r="DX389" s="293"/>
      <c r="DY389" s="293"/>
      <c r="DZ389" s="293"/>
      <c r="EA389" s="293"/>
      <c r="EB389" s="293"/>
      <c r="EC389" s="293"/>
      <c r="ED389" s="293"/>
      <c r="EE389" s="293"/>
      <c r="EF389" s="293"/>
      <c r="EG389" s="293"/>
      <c r="EH389" s="293"/>
      <c r="EI389" s="293"/>
      <c r="EJ389" s="293"/>
      <c r="EK389" s="293"/>
      <c r="EL389" s="293"/>
      <c r="EM389" s="293"/>
      <c r="EN389" s="293"/>
      <c r="EO389" s="293"/>
      <c r="EP389" s="293"/>
      <c r="EQ389" s="293"/>
      <c r="ER389" s="293"/>
      <c r="ES389" s="293"/>
      <c r="ET389" s="293"/>
      <c r="EU389" s="293"/>
      <c r="EV389" s="293"/>
      <c r="EW389" s="293"/>
      <c r="EX389" s="293"/>
    </row>
    <row r="390" spans="2:154" x14ac:dyDescent="0.2">
      <c r="B390" s="293"/>
      <c r="C390" s="293"/>
      <c r="D390" s="293"/>
      <c r="E390" s="293"/>
      <c r="F390" s="293"/>
      <c r="G390" s="293"/>
      <c r="H390" s="293"/>
      <c r="I390" s="293"/>
      <c r="J390" s="293"/>
      <c r="K390" s="293"/>
      <c r="L390" s="293"/>
      <c r="M390" s="293"/>
      <c r="N390" s="293"/>
      <c r="O390" s="293"/>
      <c r="P390" s="293"/>
      <c r="Q390" s="293"/>
      <c r="R390" s="293"/>
      <c r="S390" s="293"/>
      <c r="T390" s="293"/>
      <c r="U390" s="293"/>
      <c r="V390" s="293"/>
      <c r="W390" s="293"/>
      <c r="X390" s="293"/>
      <c r="Y390" s="293"/>
      <c r="Z390" s="293"/>
      <c r="AA390" s="293"/>
      <c r="AB390" s="293"/>
      <c r="AC390" s="293"/>
      <c r="AD390" s="293"/>
      <c r="AE390" s="293"/>
      <c r="AF390" s="293"/>
      <c r="AG390" s="293"/>
      <c r="AH390" s="293"/>
      <c r="AI390" s="293"/>
      <c r="AJ390" s="293"/>
      <c r="AK390" s="293"/>
      <c r="AL390" s="293"/>
      <c r="AM390" s="293"/>
      <c r="AN390" s="293"/>
      <c r="AO390" s="293"/>
      <c r="AP390" s="293"/>
      <c r="AQ390" s="293"/>
      <c r="AR390" s="293"/>
      <c r="AS390" s="293"/>
      <c r="AT390" s="293"/>
      <c r="AU390" s="293"/>
      <c r="AV390" s="293"/>
      <c r="AW390" s="293"/>
      <c r="AX390" s="293"/>
      <c r="AY390" s="293"/>
      <c r="AZ390" s="293"/>
      <c r="BA390" s="293"/>
      <c r="BB390" s="293"/>
      <c r="BC390" s="293"/>
      <c r="BD390" s="293"/>
      <c r="BE390" s="293"/>
      <c r="BF390" s="293"/>
      <c r="BG390" s="293"/>
      <c r="BH390" s="293"/>
      <c r="BI390" s="293"/>
      <c r="BJ390" s="293"/>
      <c r="BK390" s="293"/>
      <c r="BL390" s="293"/>
      <c r="BM390" s="293"/>
      <c r="BN390" s="293"/>
      <c r="BO390" s="293"/>
      <c r="BP390" s="293"/>
      <c r="BQ390" s="293"/>
      <c r="BR390" s="293"/>
      <c r="BS390" s="293"/>
      <c r="BT390" s="293"/>
      <c r="BU390" s="293"/>
      <c r="BV390" s="293"/>
      <c r="BW390" s="293"/>
      <c r="BX390" s="293"/>
      <c r="BY390" s="293"/>
      <c r="BZ390" s="293"/>
      <c r="CA390" s="293"/>
      <c r="CB390" s="293"/>
      <c r="CC390" s="293"/>
      <c r="CD390" s="293"/>
      <c r="CE390" s="293"/>
      <c r="CF390" s="293"/>
      <c r="CG390" s="293"/>
      <c r="CH390" s="293"/>
      <c r="CI390" s="293"/>
      <c r="CJ390" s="293"/>
      <c r="CK390" s="293"/>
      <c r="CL390" s="293"/>
      <c r="CM390" s="293"/>
      <c r="CN390" s="293"/>
      <c r="CO390" s="293"/>
      <c r="CP390" s="293"/>
      <c r="CQ390" s="293"/>
      <c r="CR390" s="293"/>
      <c r="CS390" s="293"/>
      <c r="CT390" s="293"/>
      <c r="CU390" s="293"/>
      <c r="CV390" s="293"/>
      <c r="CW390" s="293"/>
      <c r="CX390" s="293"/>
      <c r="CY390" s="293"/>
      <c r="CZ390" s="293"/>
      <c r="DA390" s="293"/>
      <c r="DB390" s="293"/>
      <c r="DC390" s="293"/>
      <c r="DD390" s="293"/>
      <c r="DE390" s="293"/>
      <c r="DF390" s="293"/>
      <c r="DG390" s="293"/>
      <c r="DH390" s="293"/>
      <c r="DI390" s="293"/>
      <c r="DJ390" s="293"/>
      <c r="DK390" s="293"/>
      <c r="DL390" s="293"/>
      <c r="DM390" s="293"/>
      <c r="DN390" s="293"/>
      <c r="DO390" s="293"/>
      <c r="DP390" s="293"/>
      <c r="DQ390" s="293"/>
      <c r="DR390" s="293"/>
      <c r="DS390" s="293"/>
      <c r="DT390" s="293"/>
      <c r="DU390" s="293"/>
      <c r="DV390" s="293"/>
      <c r="DW390" s="293"/>
      <c r="DX390" s="293"/>
      <c r="DY390" s="293"/>
      <c r="DZ390" s="293"/>
      <c r="EA390" s="293"/>
      <c r="EB390" s="293"/>
      <c r="EC390" s="293"/>
      <c r="ED390" s="293"/>
      <c r="EE390" s="293"/>
      <c r="EF390" s="293"/>
      <c r="EG390" s="293"/>
      <c r="EH390" s="293"/>
      <c r="EI390" s="293"/>
      <c r="EJ390" s="293"/>
      <c r="EK390" s="293"/>
      <c r="EL390" s="293"/>
      <c r="EM390" s="293"/>
      <c r="EN390" s="293"/>
      <c r="EO390" s="293"/>
      <c r="EP390" s="293"/>
      <c r="EQ390" s="293"/>
      <c r="ER390" s="293"/>
      <c r="ES390" s="293"/>
      <c r="ET390" s="293"/>
      <c r="EU390" s="293"/>
      <c r="EV390" s="293"/>
      <c r="EW390" s="293"/>
      <c r="EX390" s="293"/>
    </row>
    <row r="391" spans="2:154" x14ac:dyDescent="0.2">
      <c r="B391" s="293"/>
      <c r="C391" s="293"/>
      <c r="D391" s="293"/>
      <c r="E391" s="293"/>
      <c r="F391" s="293"/>
      <c r="G391" s="293"/>
      <c r="H391" s="293"/>
      <c r="I391" s="293"/>
      <c r="J391" s="293"/>
      <c r="K391" s="293"/>
      <c r="L391" s="293"/>
      <c r="M391" s="293"/>
      <c r="N391" s="293"/>
      <c r="O391" s="293"/>
      <c r="P391" s="293"/>
      <c r="Q391" s="293"/>
      <c r="R391" s="293"/>
      <c r="S391" s="293"/>
      <c r="T391" s="293"/>
      <c r="U391" s="293"/>
      <c r="V391" s="293"/>
      <c r="W391" s="293"/>
      <c r="X391" s="293"/>
      <c r="Y391" s="293"/>
      <c r="Z391" s="293"/>
      <c r="AA391" s="293"/>
      <c r="AB391" s="293"/>
      <c r="AC391" s="293"/>
      <c r="AD391" s="293"/>
      <c r="AE391" s="293"/>
      <c r="AF391" s="293"/>
      <c r="AG391" s="293"/>
      <c r="AH391" s="293"/>
      <c r="AI391" s="293"/>
      <c r="AJ391" s="293"/>
      <c r="AK391" s="293"/>
      <c r="AL391" s="293"/>
      <c r="AM391" s="293"/>
      <c r="AN391" s="293"/>
      <c r="AO391" s="293"/>
      <c r="AP391" s="293"/>
      <c r="AQ391" s="293"/>
      <c r="AR391" s="293"/>
      <c r="AS391" s="293"/>
      <c r="AT391" s="293"/>
      <c r="AU391" s="293"/>
      <c r="AV391" s="293"/>
      <c r="AW391" s="293"/>
      <c r="AX391" s="293"/>
      <c r="AY391" s="293"/>
      <c r="AZ391" s="293"/>
      <c r="BA391" s="293"/>
      <c r="BB391" s="293"/>
      <c r="BC391" s="293"/>
      <c r="BD391" s="293"/>
      <c r="BE391" s="293"/>
      <c r="BF391" s="293"/>
      <c r="BG391" s="293"/>
      <c r="BH391" s="293"/>
      <c r="BI391" s="293"/>
      <c r="BJ391" s="293"/>
      <c r="BK391" s="293"/>
      <c r="BL391" s="293"/>
      <c r="BM391" s="293"/>
      <c r="BN391" s="293"/>
      <c r="BO391" s="293"/>
      <c r="BP391" s="293"/>
      <c r="BQ391" s="293"/>
      <c r="BR391" s="293"/>
      <c r="BS391" s="293"/>
      <c r="BT391" s="293"/>
      <c r="BU391" s="293"/>
      <c r="BV391" s="293"/>
      <c r="BW391" s="293"/>
      <c r="BX391" s="293"/>
      <c r="BY391" s="293"/>
      <c r="BZ391" s="293"/>
      <c r="CA391" s="293"/>
      <c r="CB391" s="293"/>
      <c r="CC391" s="293"/>
      <c r="CD391" s="293"/>
      <c r="CE391" s="293"/>
      <c r="CF391" s="293"/>
      <c r="CG391" s="293"/>
      <c r="CH391" s="293"/>
      <c r="CI391" s="293"/>
      <c r="CJ391" s="293"/>
      <c r="CK391" s="293"/>
      <c r="CL391" s="293"/>
      <c r="CM391" s="293"/>
      <c r="CN391" s="293"/>
      <c r="CO391" s="293"/>
      <c r="CP391" s="293"/>
      <c r="CQ391" s="293"/>
      <c r="CR391" s="293"/>
      <c r="CS391" s="293"/>
      <c r="CT391" s="293"/>
      <c r="CU391" s="293"/>
      <c r="CV391" s="293"/>
      <c r="CW391" s="293"/>
      <c r="CX391" s="293"/>
      <c r="CY391" s="293"/>
      <c r="CZ391" s="293"/>
      <c r="DA391" s="293"/>
      <c r="DB391" s="293"/>
      <c r="DC391" s="293"/>
      <c r="DD391" s="293"/>
      <c r="DE391" s="293"/>
      <c r="DF391" s="293"/>
      <c r="DG391" s="293"/>
      <c r="DH391" s="293"/>
      <c r="DI391" s="293"/>
      <c r="DJ391" s="293"/>
      <c r="DK391" s="293"/>
      <c r="DL391" s="293"/>
      <c r="DM391" s="293"/>
      <c r="DN391" s="293"/>
      <c r="DO391" s="293"/>
      <c r="DP391" s="293"/>
      <c r="DQ391" s="293"/>
      <c r="DR391" s="293"/>
      <c r="DS391" s="293"/>
      <c r="DT391" s="293"/>
      <c r="DU391" s="293"/>
      <c r="DV391" s="293"/>
      <c r="DW391" s="293"/>
      <c r="DX391" s="293"/>
      <c r="DY391" s="293"/>
      <c r="DZ391" s="293"/>
      <c r="EA391" s="293"/>
      <c r="EB391" s="293"/>
      <c r="EC391" s="293"/>
      <c r="ED391" s="293"/>
      <c r="EE391" s="293"/>
      <c r="EF391" s="293"/>
      <c r="EG391" s="293"/>
      <c r="EH391" s="293"/>
      <c r="EI391" s="293"/>
      <c r="EJ391" s="293"/>
      <c r="EK391" s="293"/>
      <c r="EL391" s="293"/>
      <c r="EM391" s="293"/>
      <c r="EN391" s="293"/>
      <c r="EO391" s="293"/>
      <c r="EP391" s="293"/>
      <c r="EQ391" s="293"/>
      <c r="ER391" s="293"/>
      <c r="ES391" s="293"/>
      <c r="ET391" s="293"/>
      <c r="EU391" s="293"/>
      <c r="EV391" s="293"/>
      <c r="EW391" s="293"/>
      <c r="EX391" s="293"/>
    </row>
    <row r="392" spans="2:154" x14ac:dyDescent="0.2">
      <c r="B392" s="293"/>
      <c r="C392" s="293"/>
      <c r="D392" s="293"/>
      <c r="E392" s="293"/>
      <c r="F392" s="293"/>
      <c r="G392" s="293"/>
      <c r="H392" s="293"/>
      <c r="I392" s="293"/>
      <c r="J392" s="293"/>
      <c r="K392" s="293"/>
      <c r="L392" s="293"/>
      <c r="M392" s="293"/>
      <c r="N392" s="293"/>
      <c r="O392" s="293"/>
      <c r="P392" s="293"/>
      <c r="Q392" s="293"/>
      <c r="R392" s="293"/>
      <c r="S392" s="293"/>
      <c r="T392" s="293"/>
      <c r="U392" s="293"/>
      <c r="V392" s="293"/>
      <c r="W392" s="293"/>
      <c r="X392" s="293"/>
      <c r="Y392" s="293"/>
      <c r="Z392" s="293"/>
      <c r="AA392" s="293"/>
      <c r="AB392" s="293"/>
      <c r="AC392" s="293"/>
      <c r="AD392" s="293"/>
      <c r="AE392" s="293"/>
      <c r="AF392" s="293"/>
      <c r="AG392" s="293"/>
      <c r="AH392" s="293"/>
      <c r="AI392" s="293"/>
      <c r="AJ392" s="293"/>
      <c r="AK392" s="293"/>
      <c r="AL392" s="293"/>
      <c r="AM392" s="293"/>
      <c r="AN392" s="293"/>
      <c r="AO392" s="293"/>
      <c r="AP392" s="293"/>
      <c r="AQ392" s="293"/>
      <c r="AR392" s="293"/>
      <c r="AS392" s="293"/>
      <c r="AT392" s="293"/>
      <c r="AU392" s="293"/>
      <c r="AV392" s="293"/>
      <c r="AW392" s="293"/>
      <c r="AX392" s="293"/>
      <c r="AY392" s="293"/>
      <c r="AZ392" s="293"/>
      <c r="BA392" s="293"/>
      <c r="BB392" s="293"/>
      <c r="BC392" s="293"/>
      <c r="BD392" s="293"/>
      <c r="BE392" s="293"/>
      <c r="BF392" s="293"/>
      <c r="BG392" s="293"/>
      <c r="BH392" s="293"/>
      <c r="BI392" s="293"/>
      <c r="BJ392" s="293"/>
      <c r="BK392" s="293"/>
      <c r="BL392" s="293"/>
      <c r="BM392" s="293"/>
      <c r="BN392" s="293"/>
      <c r="BO392" s="293"/>
      <c r="BP392" s="293"/>
      <c r="BQ392" s="293"/>
      <c r="BR392" s="293"/>
      <c r="BS392" s="293"/>
      <c r="BT392" s="293"/>
      <c r="BU392" s="293"/>
      <c r="BV392" s="293"/>
      <c r="BW392" s="293"/>
      <c r="BX392" s="293"/>
      <c r="BY392" s="293"/>
      <c r="BZ392" s="293"/>
      <c r="CA392" s="293"/>
      <c r="CB392" s="293"/>
      <c r="CC392" s="293"/>
      <c r="CD392" s="293"/>
      <c r="CE392" s="293"/>
      <c r="CF392" s="293"/>
      <c r="CG392" s="293"/>
      <c r="CH392" s="293"/>
      <c r="CI392" s="293"/>
      <c r="CJ392" s="293"/>
      <c r="CK392" s="293"/>
      <c r="CL392" s="293"/>
      <c r="CM392" s="293"/>
      <c r="CN392" s="293"/>
      <c r="CO392" s="293"/>
      <c r="CP392" s="293"/>
      <c r="CQ392" s="293"/>
      <c r="CR392" s="293"/>
      <c r="CS392" s="293"/>
      <c r="CT392" s="293"/>
      <c r="CU392" s="293"/>
      <c r="CV392" s="293"/>
      <c r="CW392" s="293"/>
      <c r="CX392" s="293"/>
      <c r="CY392" s="293"/>
      <c r="CZ392" s="293"/>
      <c r="DA392" s="293"/>
      <c r="DB392" s="293"/>
      <c r="DC392" s="293"/>
      <c r="DD392" s="293"/>
      <c r="DE392" s="293"/>
      <c r="DF392" s="293"/>
      <c r="DG392" s="293"/>
      <c r="DH392" s="293"/>
      <c r="DI392" s="293"/>
      <c r="DJ392" s="293"/>
      <c r="DK392" s="293"/>
      <c r="DL392" s="293"/>
      <c r="DM392" s="293"/>
      <c r="DN392" s="293"/>
      <c r="DO392" s="293"/>
      <c r="DP392" s="293"/>
      <c r="DQ392" s="293"/>
      <c r="DR392" s="293"/>
      <c r="DS392" s="293"/>
      <c r="DT392" s="293"/>
      <c r="DU392" s="293"/>
      <c r="DV392" s="293"/>
      <c r="DW392" s="293"/>
      <c r="DX392" s="293"/>
      <c r="DY392" s="293"/>
      <c r="DZ392" s="293"/>
      <c r="EA392" s="293"/>
      <c r="EB392" s="293"/>
      <c r="EC392" s="293"/>
      <c r="ED392" s="293"/>
      <c r="EE392" s="293"/>
      <c r="EF392" s="293"/>
      <c r="EG392" s="293"/>
      <c r="EH392" s="293"/>
      <c r="EI392" s="293"/>
      <c r="EJ392" s="293"/>
      <c r="EK392" s="293"/>
      <c r="EL392" s="293"/>
      <c r="EM392" s="293"/>
      <c r="EN392" s="293"/>
      <c r="EO392" s="293"/>
      <c r="EP392" s="293"/>
      <c r="EQ392" s="293"/>
      <c r="ER392" s="293"/>
      <c r="ES392" s="293"/>
      <c r="ET392" s="293"/>
      <c r="EU392" s="293"/>
      <c r="EV392" s="293"/>
      <c r="EW392" s="293"/>
      <c r="EX392" s="293"/>
    </row>
    <row r="393" spans="2:154" x14ac:dyDescent="0.2">
      <c r="B393" s="293"/>
      <c r="C393" s="293"/>
      <c r="D393" s="293"/>
      <c r="E393" s="293"/>
      <c r="F393" s="293"/>
      <c r="G393" s="293"/>
      <c r="H393" s="293"/>
      <c r="I393" s="293"/>
      <c r="J393" s="293"/>
      <c r="K393" s="293"/>
      <c r="L393" s="293"/>
      <c r="M393" s="293"/>
      <c r="N393" s="293"/>
      <c r="O393" s="293"/>
      <c r="P393" s="293"/>
      <c r="Q393" s="293"/>
      <c r="R393" s="293"/>
      <c r="S393" s="293"/>
      <c r="T393" s="293"/>
      <c r="U393" s="293"/>
      <c r="V393" s="293"/>
      <c r="W393" s="293"/>
      <c r="X393" s="293"/>
      <c r="Y393" s="293"/>
      <c r="Z393" s="293"/>
      <c r="AA393" s="293"/>
      <c r="AB393" s="293"/>
      <c r="AC393" s="293"/>
      <c r="AD393" s="293"/>
      <c r="AE393" s="293"/>
      <c r="AF393" s="293"/>
      <c r="AG393" s="293"/>
      <c r="AH393" s="293"/>
      <c r="AI393" s="293"/>
      <c r="AJ393" s="293"/>
      <c r="AK393" s="293"/>
      <c r="AL393" s="293"/>
      <c r="AM393" s="293"/>
      <c r="AN393" s="293"/>
      <c r="AO393" s="293"/>
      <c r="AP393" s="293"/>
      <c r="AQ393" s="293"/>
      <c r="AR393" s="293"/>
      <c r="AS393" s="293"/>
      <c r="AT393" s="293"/>
      <c r="AU393" s="293"/>
      <c r="AV393" s="293"/>
      <c r="AW393" s="293"/>
      <c r="AX393" s="293"/>
      <c r="AY393" s="293"/>
      <c r="AZ393" s="293"/>
      <c r="BA393" s="293"/>
      <c r="BB393" s="293"/>
      <c r="BC393" s="293"/>
      <c r="BD393" s="293"/>
      <c r="BE393" s="293"/>
      <c r="BF393" s="293"/>
      <c r="BG393" s="293"/>
      <c r="BH393" s="293"/>
      <c r="BI393" s="293"/>
      <c r="BJ393" s="293"/>
      <c r="BK393" s="293"/>
      <c r="BL393" s="293"/>
      <c r="BM393" s="293"/>
      <c r="BN393" s="293"/>
      <c r="BO393" s="293"/>
      <c r="BP393" s="293"/>
      <c r="BQ393" s="293"/>
      <c r="BR393" s="293"/>
      <c r="BS393" s="293"/>
      <c r="BT393" s="293"/>
      <c r="BU393" s="293"/>
      <c r="BV393" s="293"/>
      <c r="BW393" s="293"/>
      <c r="BX393" s="293"/>
      <c r="BY393" s="293"/>
      <c r="BZ393" s="293"/>
      <c r="CA393" s="293"/>
      <c r="CB393" s="293"/>
      <c r="CC393" s="293"/>
      <c r="CD393" s="293"/>
      <c r="CE393" s="293"/>
      <c r="CF393" s="293"/>
      <c r="CG393" s="293"/>
      <c r="CH393" s="293"/>
      <c r="CI393" s="293"/>
      <c r="CJ393" s="293"/>
      <c r="CK393" s="293"/>
      <c r="CL393" s="293"/>
      <c r="CM393" s="293"/>
      <c r="CN393" s="293"/>
      <c r="CO393" s="293"/>
      <c r="CP393" s="293"/>
      <c r="CQ393" s="293"/>
      <c r="CR393" s="293"/>
      <c r="CS393" s="293"/>
      <c r="CT393" s="293"/>
      <c r="CU393" s="293"/>
      <c r="CV393" s="293"/>
      <c r="CW393" s="293"/>
      <c r="CX393" s="293"/>
      <c r="CY393" s="293"/>
      <c r="CZ393" s="293"/>
      <c r="DA393" s="293"/>
      <c r="DB393" s="293"/>
      <c r="DC393" s="293"/>
      <c r="DD393" s="293"/>
      <c r="DE393" s="293"/>
      <c r="DF393" s="293"/>
      <c r="DG393" s="293"/>
      <c r="DH393" s="293"/>
      <c r="DI393" s="293"/>
      <c r="DJ393" s="293"/>
      <c r="DK393" s="293"/>
      <c r="DL393" s="293"/>
      <c r="DM393" s="293"/>
      <c r="DN393" s="293"/>
      <c r="DO393" s="293"/>
      <c r="DP393" s="293"/>
      <c r="DQ393" s="293"/>
      <c r="DR393" s="293"/>
      <c r="DS393" s="293"/>
      <c r="DT393" s="293"/>
      <c r="DU393" s="293"/>
      <c r="DV393" s="293"/>
      <c r="DW393" s="293"/>
      <c r="DX393" s="293"/>
      <c r="DY393" s="293"/>
      <c r="DZ393" s="293"/>
      <c r="EA393" s="293"/>
      <c r="EB393" s="293"/>
      <c r="EC393" s="293"/>
      <c r="ED393" s="293"/>
      <c r="EE393" s="293"/>
      <c r="EF393" s="293"/>
      <c r="EG393" s="293"/>
      <c r="EH393" s="293"/>
      <c r="EI393" s="293"/>
      <c r="EJ393" s="293"/>
      <c r="EK393" s="293"/>
      <c r="EL393" s="293"/>
      <c r="EM393" s="293"/>
      <c r="EN393" s="293"/>
      <c r="EO393" s="293"/>
      <c r="EP393" s="293"/>
      <c r="EQ393" s="293"/>
      <c r="ER393" s="293"/>
      <c r="ES393" s="293"/>
      <c r="ET393" s="293"/>
      <c r="EU393" s="293"/>
      <c r="EV393" s="293"/>
      <c r="EW393" s="293"/>
      <c r="EX393" s="293"/>
    </row>
    <row r="394" spans="2:154" x14ac:dyDescent="0.2">
      <c r="B394" s="293"/>
      <c r="C394" s="293"/>
      <c r="D394" s="293"/>
      <c r="E394" s="293"/>
      <c r="F394" s="293"/>
      <c r="G394" s="293"/>
      <c r="H394" s="293"/>
      <c r="I394" s="293"/>
      <c r="J394" s="293"/>
      <c r="K394" s="293"/>
      <c r="L394" s="293"/>
      <c r="M394" s="293"/>
      <c r="N394" s="293"/>
      <c r="O394" s="293"/>
      <c r="P394" s="293"/>
      <c r="Q394" s="293"/>
      <c r="R394" s="293"/>
      <c r="S394" s="293"/>
      <c r="T394" s="293"/>
      <c r="U394" s="293"/>
      <c r="V394" s="293"/>
      <c r="W394" s="293"/>
      <c r="X394" s="293"/>
      <c r="Y394" s="293"/>
      <c r="Z394" s="293"/>
      <c r="AA394" s="293"/>
      <c r="AB394" s="293"/>
      <c r="AC394" s="293"/>
      <c r="AD394" s="293"/>
      <c r="AE394" s="293"/>
      <c r="AF394" s="293"/>
      <c r="AG394" s="293"/>
      <c r="AH394" s="293"/>
      <c r="AI394" s="293"/>
      <c r="AJ394" s="293"/>
      <c r="AK394" s="293"/>
      <c r="AL394" s="293"/>
      <c r="AM394" s="293"/>
      <c r="AN394" s="293"/>
      <c r="AO394" s="293"/>
      <c r="AP394" s="293"/>
      <c r="AQ394" s="293"/>
      <c r="AR394" s="293"/>
      <c r="AS394" s="293"/>
      <c r="AT394" s="293"/>
      <c r="AU394" s="293"/>
      <c r="AV394" s="293"/>
      <c r="AW394" s="293"/>
      <c r="AX394" s="293"/>
      <c r="AY394" s="293"/>
      <c r="AZ394" s="293"/>
      <c r="BA394" s="293"/>
      <c r="BB394" s="293"/>
      <c r="BC394" s="293"/>
      <c r="BD394" s="293"/>
      <c r="BE394" s="293"/>
      <c r="BF394" s="293"/>
      <c r="BG394" s="293"/>
      <c r="BH394" s="293"/>
      <c r="BI394" s="293"/>
      <c r="BJ394" s="293"/>
      <c r="BK394" s="293"/>
      <c r="BL394" s="293"/>
      <c r="BM394" s="293"/>
      <c r="BN394" s="293"/>
      <c r="BO394" s="293"/>
      <c r="BP394" s="293"/>
      <c r="BQ394" s="293"/>
      <c r="BR394" s="293"/>
      <c r="BS394" s="293"/>
      <c r="BT394" s="293"/>
      <c r="BU394" s="293"/>
      <c r="BV394" s="293"/>
      <c r="BW394" s="293"/>
      <c r="BX394" s="293"/>
      <c r="BY394" s="293"/>
      <c r="BZ394" s="293"/>
      <c r="CA394" s="293"/>
      <c r="CB394" s="293"/>
      <c r="CC394" s="293"/>
      <c r="CD394" s="293"/>
      <c r="CE394" s="293"/>
      <c r="CF394" s="293"/>
      <c r="CG394" s="293"/>
      <c r="CH394" s="293"/>
      <c r="CI394" s="293"/>
      <c r="CJ394" s="293"/>
      <c r="CK394" s="293"/>
      <c r="CL394" s="293"/>
      <c r="CM394" s="293"/>
      <c r="CN394" s="293"/>
      <c r="CO394" s="293"/>
      <c r="CP394" s="293"/>
      <c r="CQ394" s="293"/>
      <c r="CR394" s="293"/>
      <c r="CS394" s="293"/>
      <c r="CT394" s="293"/>
      <c r="CU394" s="293"/>
      <c r="CV394" s="293"/>
      <c r="CW394" s="293"/>
      <c r="CX394" s="293"/>
      <c r="CY394" s="293"/>
      <c r="CZ394" s="293"/>
      <c r="DA394" s="293"/>
      <c r="DB394" s="293"/>
      <c r="DC394" s="293"/>
      <c r="DD394" s="293"/>
      <c r="DE394" s="293"/>
      <c r="DF394" s="293"/>
      <c r="DG394" s="293"/>
      <c r="DH394" s="293"/>
      <c r="DI394" s="293"/>
      <c r="DJ394" s="293"/>
      <c r="DK394" s="293"/>
      <c r="DL394" s="293"/>
      <c r="DM394" s="293"/>
      <c r="DN394" s="293"/>
      <c r="DO394" s="293"/>
      <c r="DP394" s="293"/>
      <c r="DQ394" s="293"/>
      <c r="DR394" s="293"/>
      <c r="DS394" s="293"/>
      <c r="DT394" s="293"/>
      <c r="DU394" s="293"/>
      <c r="DV394" s="293"/>
      <c r="DW394" s="293"/>
      <c r="DX394" s="293"/>
      <c r="DY394" s="293"/>
      <c r="DZ394" s="293"/>
      <c r="EA394" s="293"/>
      <c r="EB394" s="293"/>
      <c r="EC394" s="293"/>
      <c r="ED394" s="293"/>
      <c r="EE394" s="293"/>
      <c r="EF394" s="293"/>
      <c r="EG394" s="293"/>
      <c r="EH394" s="293"/>
      <c r="EI394" s="293"/>
      <c r="EJ394" s="293"/>
      <c r="EK394" s="293"/>
      <c r="EL394" s="293"/>
      <c r="EM394" s="293"/>
      <c r="EN394" s="293"/>
      <c r="EO394" s="293"/>
      <c r="EP394" s="293"/>
      <c r="EQ394" s="293"/>
      <c r="ER394" s="293"/>
      <c r="ES394" s="293"/>
      <c r="ET394" s="293"/>
      <c r="EU394" s="293"/>
      <c r="EV394" s="293"/>
      <c r="EW394" s="293"/>
      <c r="EX394" s="293"/>
    </row>
    <row r="395" spans="2:154" x14ac:dyDescent="0.2">
      <c r="B395" s="293"/>
      <c r="C395" s="293"/>
      <c r="D395" s="293"/>
      <c r="E395" s="293"/>
      <c r="F395" s="293"/>
      <c r="G395" s="293"/>
      <c r="H395" s="293"/>
      <c r="I395" s="293"/>
      <c r="J395" s="293"/>
      <c r="K395" s="293"/>
      <c r="L395" s="293"/>
      <c r="M395" s="293"/>
      <c r="N395" s="293"/>
      <c r="O395" s="293"/>
      <c r="P395" s="293"/>
      <c r="Q395" s="293"/>
      <c r="R395" s="293"/>
      <c r="S395" s="293"/>
      <c r="T395" s="293"/>
      <c r="U395" s="293"/>
      <c r="V395" s="293"/>
      <c r="W395" s="293"/>
      <c r="X395" s="293"/>
      <c r="Y395" s="293"/>
      <c r="Z395" s="293"/>
      <c r="AA395" s="293"/>
      <c r="AB395" s="293"/>
      <c r="AC395" s="293"/>
      <c r="AD395" s="293"/>
      <c r="AE395" s="293"/>
      <c r="AF395" s="293"/>
      <c r="AG395" s="293"/>
      <c r="AH395" s="293"/>
      <c r="AI395" s="293"/>
      <c r="AJ395" s="293"/>
      <c r="AK395" s="293"/>
      <c r="AL395" s="293"/>
      <c r="AM395" s="293"/>
      <c r="AN395" s="293"/>
      <c r="AO395" s="293"/>
      <c r="AP395" s="293"/>
      <c r="AQ395" s="293"/>
      <c r="AR395" s="293"/>
      <c r="AS395" s="293"/>
      <c r="AT395" s="293"/>
      <c r="AU395" s="293"/>
      <c r="AV395" s="293"/>
      <c r="AW395" s="293"/>
      <c r="AX395" s="293"/>
      <c r="AY395" s="293"/>
      <c r="AZ395" s="293"/>
      <c r="BA395" s="293"/>
      <c r="BB395" s="293"/>
      <c r="BC395" s="293"/>
      <c r="BD395" s="293"/>
      <c r="BE395" s="293"/>
      <c r="BF395" s="293"/>
      <c r="BG395" s="293"/>
      <c r="BH395" s="293"/>
      <c r="BI395" s="293"/>
      <c r="BJ395" s="293"/>
      <c r="BK395" s="293"/>
      <c r="BL395" s="293"/>
      <c r="BM395" s="293"/>
      <c r="BN395" s="293"/>
      <c r="BO395" s="293"/>
      <c r="BP395" s="293"/>
      <c r="BQ395" s="293"/>
      <c r="BR395" s="293"/>
      <c r="BS395" s="293"/>
      <c r="BT395" s="293"/>
      <c r="BU395" s="293"/>
      <c r="BV395" s="293"/>
      <c r="BW395" s="293"/>
      <c r="BX395" s="293"/>
      <c r="BY395" s="293"/>
      <c r="BZ395" s="293"/>
      <c r="CA395" s="293"/>
      <c r="CB395" s="293"/>
      <c r="CC395" s="293"/>
      <c r="CD395" s="293"/>
      <c r="CE395" s="293"/>
      <c r="CF395" s="293"/>
      <c r="CG395" s="293"/>
      <c r="CH395" s="293"/>
      <c r="CI395" s="293"/>
      <c r="CJ395" s="293"/>
      <c r="CK395" s="293"/>
      <c r="CL395" s="293"/>
      <c r="CM395" s="293"/>
      <c r="CN395" s="293"/>
      <c r="CO395" s="293"/>
      <c r="CP395" s="293"/>
      <c r="CQ395" s="293"/>
      <c r="CR395" s="293"/>
      <c r="CS395" s="293"/>
      <c r="CT395" s="293"/>
      <c r="CU395" s="293"/>
      <c r="CV395" s="293"/>
      <c r="CW395" s="293"/>
      <c r="CX395" s="293"/>
      <c r="CY395" s="293"/>
      <c r="CZ395" s="293"/>
      <c r="DA395" s="293"/>
      <c r="DB395" s="293"/>
      <c r="DC395" s="293"/>
      <c r="DD395" s="293"/>
      <c r="DE395" s="293"/>
      <c r="DF395" s="293"/>
      <c r="DG395" s="293"/>
      <c r="DH395" s="293"/>
      <c r="DI395" s="293"/>
      <c r="DJ395" s="293"/>
      <c r="DK395" s="293"/>
      <c r="DL395" s="293"/>
      <c r="DM395" s="293"/>
      <c r="DN395" s="293"/>
      <c r="DO395" s="293"/>
      <c r="DP395" s="293"/>
      <c r="DQ395" s="293"/>
      <c r="DR395" s="293"/>
      <c r="DS395" s="293"/>
      <c r="DT395" s="293"/>
      <c r="DU395" s="293"/>
      <c r="DV395" s="293"/>
      <c r="DW395" s="293"/>
      <c r="DX395" s="293"/>
      <c r="DY395" s="293"/>
      <c r="DZ395" s="293"/>
      <c r="EA395" s="293"/>
      <c r="EB395" s="293"/>
      <c r="EC395" s="293"/>
      <c r="ED395" s="293"/>
      <c r="EE395" s="293"/>
      <c r="EF395" s="293"/>
      <c r="EG395" s="293"/>
      <c r="EH395" s="293"/>
      <c r="EI395" s="293"/>
      <c r="EJ395" s="293"/>
      <c r="EK395" s="293"/>
      <c r="EL395" s="293"/>
      <c r="EM395" s="293"/>
      <c r="EN395" s="293"/>
      <c r="EO395" s="293"/>
      <c r="EP395" s="293"/>
      <c r="EQ395" s="293"/>
      <c r="ER395" s="293"/>
      <c r="ES395" s="293"/>
      <c r="ET395" s="293"/>
      <c r="EU395" s="293"/>
      <c r="EV395" s="293"/>
      <c r="EW395" s="293"/>
      <c r="EX395" s="293"/>
    </row>
    <row r="396" spans="2:154" x14ac:dyDescent="0.2">
      <c r="B396" s="293"/>
      <c r="C396" s="293"/>
      <c r="D396" s="293"/>
      <c r="E396" s="293"/>
      <c r="F396" s="293"/>
      <c r="G396" s="293"/>
      <c r="H396" s="293"/>
      <c r="I396" s="293"/>
      <c r="J396" s="293"/>
      <c r="K396" s="293"/>
      <c r="L396" s="293"/>
      <c r="M396" s="293"/>
      <c r="N396" s="293"/>
      <c r="O396" s="293"/>
      <c r="P396" s="293"/>
      <c r="Q396" s="293"/>
      <c r="R396" s="293"/>
      <c r="S396" s="293"/>
      <c r="T396" s="293"/>
      <c r="U396" s="293"/>
      <c r="V396" s="293"/>
      <c r="W396" s="293"/>
      <c r="X396" s="293"/>
      <c r="Y396" s="293"/>
      <c r="Z396" s="293"/>
      <c r="AA396" s="293"/>
      <c r="AB396" s="293"/>
      <c r="AC396" s="293"/>
      <c r="AD396" s="293"/>
      <c r="AE396" s="293"/>
      <c r="AF396" s="293"/>
      <c r="AG396" s="293"/>
      <c r="AH396" s="293"/>
      <c r="AI396" s="293"/>
      <c r="AJ396" s="293"/>
      <c r="AK396" s="293"/>
      <c r="AL396" s="293"/>
      <c r="AM396" s="293"/>
      <c r="AN396" s="293"/>
      <c r="AO396" s="293"/>
      <c r="AP396" s="293"/>
      <c r="AQ396" s="293"/>
      <c r="AR396" s="293"/>
      <c r="AS396" s="293"/>
      <c r="AT396" s="293"/>
      <c r="AU396" s="293"/>
      <c r="AV396" s="293"/>
      <c r="AW396" s="293"/>
      <c r="AX396" s="293"/>
      <c r="AY396" s="293"/>
      <c r="AZ396" s="293"/>
      <c r="BA396" s="293"/>
      <c r="BB396" s="293"/>
      <c r="BC396" s="293"/>
      <c r="BD396" s="293"/>
      <c r="BE396" s="293"/>
      <c r="BF396" s="293"/>
      <c r="BG396" s="293"/>
      <c r="BH396" s="293"/>
      <c r="BI396" s="293"/>
      <c r="BJ396" s="293"/>
      <c r="BK396" s="293"/>
      <c r="BL396" s="293"/>
      <c r="BM396" s="293"/>
      <c r="BN396" s="293"/>
      <c r="BO396" s="293"/>
      <c r="BP396" s="293"/>
      <c r="BQ396" s="293"/>
      <c r="BR396" s="293"/>
      <c r="BS396" s="293"/>
      <c r="BT396" s="293"/>
      <c r="BU396" s="293"/>
      <c r="BV396" s="293"/>
      <c r="BW396" s="293"/>
      <c r="BX396" s="293"/>
      <c r="BY396" s="293"/>
      <c r="BZ396" s="293"/>
      <c r="CA396" s="293"/>
      <c r="CB396" s="293"/>
      <c r="CC396" s="293"/>
      <c r="CD396" s="293"/>
      <c r="CE396" s="293"/>
      <c r="CF396" s="293"/>
      <c r="CG396" s="293"/>
      <c r="CH396" s="293"/>
      <c r="CI396" s="293"/>
      <c r="CJ396" s="293"/>
      <c r="CK396" s="293"/>
      <c r="CL396" s="293"/>
      <c r="CM396" s="293"/>
      <c r="CN396" s="293"/>
      <c r="CO396" s="293"/>
      <c r="CP396" s="293"/>
      <c r="CQ396" s="293"/>
      <c r="CR396" s="293"/>
      <c r="CS396" s="293"/>
      <c r="CT396" s="293"/>
      <c r="CU396" s="293"/>
      <c r="CV396" s="293"/>
      <c r="CW396" s="293"/>
      <c r="CX396" s="293"/>
      <c r="CY396" s="293"/>
      <c r="CZ396" s="293"/>
      <c r="DA396" s="293"/>
      <c r="DB396" s="293"/>
      <c r="DC396" s="293"/>
      <c r="DD396" s="293"/>
      <c r="DE396" s="293"/>
      <c r="DF396" s="293"/>
      <c r="DG396" s="293"/>
      <c r="DH396" s="293"/>
      <c r="DI396" s="293"/>
      <c r="DJ396" s="293"/>
      <c r="DK396" s="293"/>
      <c r="DL396" s="293"/>
      <c r="DM396" s="293"/>
      <c r="DN396" s="293"/>
      <c r="DO396" s="293"/>
      <c r="DP396" s="293"/>
      <c r="DQ396" s="293"/>
      <c r="DR396" s="293"/>
      <c r="DS396" s="293"/>
      <c r="DT396" s="293"/>
      <c r="DU396" s="293"/>
      <c r="DV396" s="293"/>
      <c r="DW396" s="293"/>
      <c r="DX396" s="293"/>
      <c r="DY396" s="293"/>
      <c r="DZ396" s="293"/>
      <c r="EA396" s="293"/>
      <c r="EB396" s="293"/>
      <c r="EC396" s="293"/>
      <c r="ED396" s="293"/>
      <c r="EE396" s="293"/>
      <c r="EF396" s="293"/>
      <c r="EG396" s="293"/>
      <c r="EH396" s="293"/>
      <c r="EI396" s="293"/>
      <c r="EJ396" s="293"/>
      <c r="EK396" s="293"/>
      <c r="EL396" s="293"/>
      <c r="EM396" s="293"/>
      <c r="EN396" s="293"/>
      <c r="EO396" s="293"/>
      <c r="EP396" s="293"/>
      <c r="EQ396" s="293"/>
      <c r="ER396" s="293"/>
      <c r="ES396" s="293"/>
      <c r="ET396" s="293"/>
      <c r="EU396" s="293"/>
      <c r="EV396" s="293"/>
      <c r="EW396" s="293"/>
      <c r="EX396" s="293"/>
    </row>
    <row r="397" spans="2:154" x14ac:dyDescent="0.2">
      <c r="B397" s="293"/>
      <c r="C397" s="293"/>
      <c r="D397" s="293"/>
      <c r="E397" s="293"/>
      <c r="F397" s="293"/>
      <c r="G397" s="293"/>
      <c r="H397" s="293"/>
      <c r="I397" s="293"/>
      <c r="J397" s="293"/>
      <c r="K397" s="293"/>
      <c r="L397" s="293"/>
      <c r="M397" s="293"/>
      <c r="N397" s="293"/>
      <c r="O397" s="293"/>
      <c r="P397" s="293"/>
      <c r="Q397" s="293"/>
      <c r="R397" s="293"/>
      <c r="S397" s="293"/>
      <c r="T397" s="293"/>
      <c r="U397" s="293"/>
      <c r="V397" s="293"/>
      <c r="W397" s="293"/>
      <c r="X397" s="293"/>
      <c r="Y397" s="293"/>
      <c r="Z397" s="293"/>
      <c r="AA397" s="293"/>
      <c r="AB397" s="293"/>
      <c r="AC397" s="293"/>
      <c r="AD397" s="293"/>
      <c r="AE397" s="293"/>
      <c r="AF397" s="293"/>
      <c r="AG397" s="293"/>
      <c r="AH397" s="293"/>
      <c r="AI397" s="293"/>
      <c r="AJ397" s="293"/>
      <c r="AK397" s="293"/>
      <c r="AL397" s="293"/>
      <c r="AM397" s="293"/>
      <c r="AN397" s="293"/>
      <c r="AO397" s="293"/>
      <c r="AP397" s="293"/>
      <c r="AQ397" s="293"/>
      <c r="AR397" s="293"/>
      <c r="AS397" s="293"/>
      <c r="AT397" s="293"/>
      <c r="AU397" s="293"/>
      <c r="AV397" s="293"/>
      <c r="AW397" s="293"/>
      <c r="AX397" s="293"/>
      <c r="AY397" s="293"/>
      <c r="AZ397" s="293"/>
      <c r="BA397" s="293"/>
      <c r="BB397" s="293"/>
      <c r="BC397" s="293"/>
      <c r="BD397" s="293"/>
      <c r="BE397" s="293"/>
      <c r="BF397" s="293"/>
      <c r="BG397" s="293"/>
      <c r="BH397" s="293"/>
      <c r="BI397" s="293"/>
      <c r="BJ397" s="293"/>
      <c r="BK397" s="293"/>
      <c r="BL397" s="293"/>
      <c r="BM397" s="293"/>
      <c r="BN397" s="293"/>
      <c r="BO397" s="293"/>
      <c r="BP397" s="293"/>
      <c r="BQ397" s="293"/>
      <c r="BR397" s="293"/>
      <c r="BS397" s="293"/>
      <c r="BT397" s="293"/>
      <c r="BU397" s="293"/>
      <c r="BV397" s="293"/>
      <c r="BW397" s="293"/>
      <c r="BX397" s="293"/>
      <c r="BY397" s="293"/>
      <c r="BZ397" s="293"/>
      <c r="CA397" s="293"/>
      <c r="CB397" s="293"/>
      <c r="CC397" s="293"/>
      <c r="CD397" s="293"/>
      <c r="CE397" s="293"/>
      <c r="CF397" s="293"/>
      <c r="CG397" s="293"/>
      <c r="CH397" s="293"/>
      <c r="CI397" s="293"/>
      <c r="CJ397" s="293"/>
      <c r="CK397" s="293"/>
      <c r="CL397" s="293"/>
      <c r="CM397" s="293"/>
      <c r="CN397" s="293"/>
      <c r="CO397" s="293"/>
      <c r="CP397" s="293"/>
      <c r="CQ397" s="293"/>
      <c r="CR397" s="293"/>
      <c r="CS397" s="293"/>
      <c r="CT397" s="293"/>
      <c r="CU397" s="293"/>
      <c r="CV397" s="293"/>
      <c r="CW397" s="293"/>
      <c r="CX397" s="293"/>
      <c r="CY397" s="293"/>
      <c r="CZ397" s="293"/>
      <c r="DA397" s="293"/>
      <c r="DB397" s="293"/>
      <c r="DC397" s="293"/>
      <c r="DD397" s="293"/>
      <c r="DE397" s="293"/>
      <c r="DF397" s="293"/>
      <c r="DG397" s="293"/>
      <c r="DH397" s="293"/>
      <c r="DI397" s="293"/>
      <c r="DJ397" s="293"/>
      <c r="DK397" s="293"/>
      <c r="DL397" s="293"/>
      <c r="DM397" s="293"/>
      <c r="DN397" s="293"/>
      <c r="DO397" s="293"/>
      <c r="DP397" s="293"/>
      <c r="DQ397" s="293"/>
      <c r="DR397" s="293"/>
      <c r="DS397" s="293"/>
      <c r="DT397" s="293"/>
      <c r="DU397" s="293"/>
      <c r="DV397" s="293"/>
      <c r="DW397" s="293"/>
      <c r="DX397" s="293"/>
      <c r="DY397" s="293"/>
      <c r="DZ397" s="293"/>
      <c r="EA397" s="293"/>
      <c r="EB397" s="293"/>
      <c r="EC397" s="293"/>
      <c r="ED397" s="293"/>
      <c r="EE397" s="293"/>
      <c r="EF397" s="293"/>
      <c r="EG397" s="293"/>
      <c r="EH397" s="293"/>
      <c r="EI397" s="293"/>
      <c r="EJ397" s="293"/>
      <c r="EK397" s="293"/>
      <c r="EL397" s="293"/>
      <c r="EM397" s="293"/>
      <c r="EN397" s="293"/>
      <c r="EO397" s="293"/>
      <c r="EP397" s="293"/>
      <c r="EQ397" s="293"/>
      <c r="ER397" s="293"/>
      <c r="ES397" s="293"/>
      <c r="ET397" s="293"/>
      <c r="EU397" s="293"/>
      <c r="EV397" s="293"/>
      <c r="EW397" s="293"/>
      <c r="EX397" s="293"/>
    </row>
    <row r="398" spans="2:154" x14ac:dyDescent="0.2">
      <c r="B398" s="293"/>
      <c r="C398" s="293"/>
      <c r="D398" s="293"/>
      <c r="E398" s="293"/>
      <c r="F398" s="293"/>
      <c r="G398" s="293"/>
      <c r="H398" s="293"/>
      <c r="I398" s="293"/>
      <c r="J398" s="293"/>
      <c r="K398" s="293"/>
      <c r="L398" s="293"/>
      <c r="M398" s="293"/>
      <c r="N398" s="293"/>
      <c r="O398" s="293"/>
      <c r="P398" s="293"/>
      <c r="Q398" s="293"/>
      <c r="R398" s="293"/>
      <c r="S398" s="293"/>
      <c r="T398" s="293"/>
      <c r="U398" s="293"/>
      <c r="V398" s="293"/>
      <c r="W398" s="293"/>
      <c r="X398" s="293"/>
      <c r="Y398" s="293"/>
      <c r="Z398" s="293"/>
      <c r="AA398" s="293"/>
      <c r="AB398" s="293"/>
      <c r="AC398" s="293"/>
      <c r="AD398" s="293"/>
      <c r="AE398" s="293"/>
      <c r="AF398" s="293"/>
      <c r="AG398" s="293"/>
      <c r="AH398" s="293"/>
      <c r="AI398" s="293"/>
      <c r="AJ398" s="293"/>
      <c r="AK398" s="293"/>
      <c r="AL398" s="293"/>
      <c r="AM398" s="293"/>
      <c r="AN398" s="293"/>
      <c r="AO398" s="293"/>
      <c r="AP398" s="293"/>
      <c r="AQ398" s="293"/>
      <c r="AR398" s="293"/>
      <c r="AS398" s="293"/>
      <c r="AT398" s="293"/>
      <c r="AU398" s="293"/>
      <c r="AV398" s="293"/>
      <c r="AW398" s="293"/>
      <c r="AX398" s="293"/>
      <c r="AY398" s="293"/>
      <c r="AZ398" s="293"/>
      <c r="BA398" s="293"/>
      <c r="BB398" s="293"/>
      <c r="BC398" s="293"/>
      <c r="BD398" s="293"/>
      <c r="BE398" s="293"/>
      <c r="BF398" s="293"/>
      <c r="BG398" s="293"/>
      <c r="BH398" s="293"/>
      <c r="BI398" s="293"/>
      <c r="BJ398" s="293"/>
      <c r="BK398" s="293"/>
      <c r="BL398" s="293"/>
      <c r="BM398" s="293"/>
      <c r="BN398" s="293"/>
      <c r="BO398" s="293"/>
      <c r="BP398" s="293"/>
      <c r="BQ398" s="293"/>
      <c r="BR398" s="293"/>
      <c r="BS398" s="293"/>
      <c r="BT398" s="293"/>
      <c r="BU398" s="293"/>
      <c r="BV398" s="293"/>
      <c r="BW398" s="293"/>
      <c r="BX398" s="293"/>
      <c r="BY398" s="293"/>
      <c r="BZ398" s="293"/>
      <c r="CA398" s="293"/>
      <c r="CB398" s="293"/>
      <c r="CC398" s="293"/>
      <c r="CD398" s="293"/>
      <c r="CE398" s="293"/>
      <c r="CF398" s="293"/>
      <c r="CG398" s="293"/>
      <c r="CH398" s="293"/>
      <c r="CI398" s="293"/>
      <c r="CJ398" s="293"/>
      <c r="CK398" s="293"/>
      <c r="CL398" s="293"/>
      <c r="CM398" s="293"/>
      <c r="CN398" s="293"/>
      <c r="CO398" s="293"/>
      <c r="CP398" s="293"/>
      <c r="CQ398" s="293"/>
      <c r="CR398" s="293"/>
      <c r="CS398" s="293"/>
      <c r="CT398" s="293"/>
      <c r="CU398" s="293"/>
      <c r="CV398" s="293"/>
      <c r="CW398" s="293"/>
      <c r="CX398" s="293"/>
      <c r="CY398" s="293"/>
      <c r="CZ398" s="293"/>
      <c r="DA398" s="293"/>
      <c r="DB398" s="293"/>
      <c r="DC398" s="293"/>
      <c r="DD398" s="293"/>
      <c r="DE398" s="293"/>
      <c r="DF398" s="293"/>
      <c r="DG398" s="293"/>
      <c r="DH398" s="293"/>
      <c r="DI398" s="293"/>
      <c r="DJ398" s="293"/>
      <c r="DK398" s="293"/>
      <c r="DL398" s="293"/>
      <c r="DM398" s="293"/>
      <c r="DN398" s="293"/>
      <c r="DO398" s="293"/>
      <c r="DP398" s="293"/>
      <c r="DQ398" s="293"/>
      <c r="DR398" s="293"/>
      <c r="DS398" s="293"/>
      <c r="DT398" s="293"/>
      <c r="DU398" s="293"/>
      <c r="DV398" s="293"/>
      <c r="DW398" s="293"/>
      <c r="DX398" s="293"/>
      <c r="DY398" s="293"/>
      <c r="DZ398" s="293"/>
      <c r="EA398" s="293"/>
      <c r="EB398" s="293"/>
      <c r="EC398" s="293"/>
      <c r="ED398" s="293"/>
      <c r="EE398" s="293"/>
      <c r="EF398" s="293"/>
      <c r="EG398" s="293"/>
      <c r="EH398" s="293"/>
      <c r="EI398" s="293"/>
      <c r="EJ398" s="293"/>
      <c r="EK398" s="293"/>
      <c r="EL398" s="293"/>
      <c r="EM398" s="293"/>
      <c r="EN398" s="293"/>
      <c r="EO398" s="293"/>
      <c r="EP398" s="293"/>
      <c r="EQ398" s="293"/>
      <c r="ER398" s="293"/>
      <c r="ES398" s="293"/>
      <c r="ET398" s="293"/>
      <c r="EU398" s="293"/>
      <c r="EV398" s="293"/>
      <c r="EW398" s="293"/>
      <c r="EX398" s="293"/>
    </row>
    <row r="399" spans="2:154" x14ac:dyDescent="0.2">
      <c r="B399" s="293"/>
      <c r="C399" s="293"/>
      <c r="D399" s="293"/>
      <c r="E399" s="293"/>
      <c r="F399" s="293"/>
      <c r="G399" s="293"/>
      <c r="H399" s="293"/>
      <c r="I399" s="293"/>
      <c r="J399" s="293"/>
      <c r="K399" s="293"/>
      <c r="L399" s="293"/>
      <c r="M399" s="293"/>
      <c r="N399" s="293"/>
      <c r="O399" s="293"/>
      <c r="P399" s="293"/>
      <c r="Q399" s="293"/>
      <c r="R399" s="293"/>
      <c r="S399" s="293"/>
      <c r="T399" s="293"/>
      <c r="U399" s="293"/>
      <c r="V399" s="293"/>
      <c r="W399" s="293"/>
      <c r="X399" s="293"/>
      <c r="Y399" s="293"/>
      <c r="Z399" s="293"/>
      <c r="AA399" s="293"/>
      <c r="AB399" s="293"/>
      <c r="AC399" s="293"/>
      <c r="AD399" s="293"/>
      <c r="AE399" s="293"/>
      <c r="AF399" s="293"/>
      <c r="AG399" s="293"/>
      <c r="AH399" s="293"/>
      <c r="AI399" s="293"/>
      <c r="AJ399" s="293"/>
      <c r="AK399" s="293"/>
      <c r="AL399" s="293"/>
      <c r="AM399" s="293"/>
      <c r="AN399" s="293"/>
      <c r="AO399" s="293"/>
      <c r="AP399" s="293"/>
      <c r="AQ399" s="293"/>
      <c r="AR399" s="293"/>
      <c r="AS399" s="293"/>
      <c r="AT399" s="293"/>
      <c r="AU399" s="293"/>
      <c r="AV399" s="293"/>
      <c r="AW399" s="293"/>
      <c r="AX399" s="293"/>
      <c r="AY399" s="293"/>
      <c r="AZ399" s="293"/>
      <c r="BA399" s="293"/>
      <c r="BB399" s="293"/>
      <c r="BC399" s="293"/>
      <c r="BD399" s="293"/>
      <c r="BE399" s="293"/>
      <c r="BF399" s="293"/>
      <c r="BG399" s="293"/>
      <c r="BH399" s="293"/>
      <c r="BI399" s="293"/>
      <c r="BJ399" s="293"/>
      <c r="BK399" s="293"/>
      <c r="BL399" s="293"/>
      <c r="BM399" s="293"/>
      <c r="BN399" s="293"/>
      <c r="BO399" s="293"/>
      <c r="BP399" s="293"/>
      <c r="BQ399" s="293"/>
      <c r="BR399" s="293"/>
      <c r="BS399" s="293"/>
      <c r="BT399" s="293"/>
      <c r="BU399" s="293"/>
      <c r="BV399" s="293"/>
      <c r="BW399" s="293"/>
      <c r="BX399" s="293"/>
      <c r="BY399" s="293"/>
      <c r="BZ399" s="293"/>
      <c r="CA399" s="293"/>
      <c r="CB399" s="293"/>
      <c r="CC399" s="293"/>
      <c r="CD399" s="293"/>
      <c r="CE399" s="293"/>
      <c r="CF399" s="293"/>
      <c r="CG399" s="293"/>
      <c r="CH399" s="293"/>
      <c r="CI399" s="293"/>
      <c r="CJ399" s="293"/>
      <c r="CK399" s="293"/>
      <c r="CL399" s="293"/>
      <c r="CM399" s="293"/>
      <c r="CN399" s="293"/>
      <c r="CO399" s="293"/>
      <c r="CP399" s="293"/>
      <c r="CQ399" s="293"/>
      <c r="CR399" s="293"/>
      <c r="CS399" s="293"/>
      <c r="CT399" s="293"/>
      <c r="CU399" s="293"/>
      <c r="CV399" s="293"/>
      <c r="CW399" s="293"/>
      <c r="CX399" s="293"/>
      <c r="CY399" s="293"/>
      <c r="CZ399" s="293"/>
      <c r="DA399" s="293"/>
      <c r="DB399" s="293"/>
      <c r="DC399" s="293"/>
      <c r="DD399" s="293"/>
      <c r="DE399" s="293"/>
      <c r="DF399" s="293"/>
      <c r="DG399" s="293"/>
      <c r="DH399" s="293"/>
      <c r="DI399" s="293"/>
      <c r="DJ399" s="293"/>
      <c r="DK399" s="293"/>
      <c r="DL399" s="293"/>
      <c r="DM399" s="293"/>
      <c r="DN399" s="293"/>
      <c r="DO399" s="293"/>
      <c r="DP399" s="293"/>
      <c r="DQ399" s="293"/>
      <c r="DR399" s="293"/>
      <c r="DS399" s="293"/>
      <c r="DT399" s="293"/>
      <c r="DU399" s="293"/>
      <c r="DV399" s="293"/>
      <c r="DW399" s="293"/>
      <c r="DX399" s="293"/>
      <c r="DY399" s="293"/>
      <c r="DZ399" s="293"/>
      <c r="EA399" s="293"/>
      <c r="EB399" s="293"/>
      <c r="EC399" s="293"/>
      <c r="ED399" s="293"/>
      <c r="EE399" s="293"/>
      <c r="EF399" s="293"/>
      <c r="EG399" s="293"/>
      <c r="EH399" s="293"/>
      <c r="EI399" s="293"/>
      <c r="EJ399" s="293"/>
      <c r="EK399" s="293"/>
      <c r="EL399" s="293"/>
      <c r="EM399" s="293"/>
      <c r="EN399" s="293"/>
      <c r="EO399" s="293"/>
      <c r="EP399" s="293"/>
      <c r="EQ399" s="293"/>
      <c r="ER399" s="293"/>
      <c r="ES399" s="293"/>
      <c r="ET399" s="293"/>
      <c r="EU399" s="293"/>
      <c r="EV399" s="293"/>
      <c r="EW399" s="293"/>
      <c r="EX399" s="293"/>
    </row>
    <row r="400" spans="2:154" x14ac:dyDescent="0.2">
      <c r="B400" s="293"/>
      <c r="C400" s="293"/>
      <c r="D400" s="293"/>
      <c r="E400" s="293"/>
      <c r="F400" s="293"/>
      <c r="G400" s="293"/>
      <c r="H400" s="293"/>
      <c r="I400" s="293"/>
      <c r="J400" s="293"/>
      <c r="K400" s="293"/>
      <c r="L400" s="293"/>
      <c r="M400" s="293"/>
      <c r="N400" s="293"/>
      <c r="O400" s="293"/>
      <c r="P400" s="293"/>
      <c r="Q400" s="293"/>
      <c r="R400" s="293"/>
      <c r="S400" s="293"/>
      <c r="T400" s="293"/>
      <c r="U400" s="293"/>
      <c r="V400" s="293"/>
      <c r="W400" s="293"/>
      <c r="X400" s="293"/>
      <c r="Y400" s="293"/>
      <c r="Z400" s="293"/>
      <c r="AA400" s="293"/>
      <c r="AB400" s="293"/>
      <c r="AC400" s="293"/>
      <c r="AD400" s="293"/>
      <c r="AE400" s="293"/>
      <c r="AF400" s="293"/>
      <c r="AG400" s="293"/>
      <c r="AH400" s="293"/>
      <c r="AI400" s="293"/>
      <c r="AJ400" s="293"/>
      <c r="AK400" s="293"/>
      <c r="AL400" s="293"/>
      <c r="AM400" s="293"/>
      <c r="AN400" s="293"/>
      <c r="AO400" s="293"/>
      <c r="AP400" s="293"/>
      <c r="AQ400" s="293"/>
      <c r="AR400" s="293"/>
      <c r="AS400" s="293"/>
      <c r="AT400" s="293"/>
      <c r="AU400" s="293"/>
      <c r="AV400" s="293"/>
      <c r="AW400" s="293"/>
      <c r="AX400" s="293"/>
      <c r="AY400" s="293"/>
      <c r="AZ400" s="293"/>
      <c r="BA400" s="293"/>
      <c r="BB400" s="293"/>
      <c r="BC400" s="293"/>
      <c r="BD400" s="293"/>
      <c r="BE400" s="293"/>
      <c r="BF400" s="293"/>
      <c r="BG400" s="293"/>
      <c r="BH400" s="293"/>
      <c r="BI400" s="293"/>
      <c r="BJ400" s="293"/>
      <c r="BK400" s="293"/>
      <c r="BL400" s="293"/>
      <c r="BM400" s="293"/>
      <c r="BN400" s="293"/>
      <c r="BO400" s="293"/>
      <c r="BP400" s="293"/>
      <c r="BQ400" s="293"/>
      <c r="BR400" s="293"/>
      <c r="BS400" s="293"/>
      <c r="BT400" s="293"/>
      <c r="BU400" s="293"/>
      <c r="BV400" s="293"/>
      <c r="BW400" s="293"/>
      <c r="BX400" s="293"/>
      <c r="BY400" s="293"/>
      <c r="BZ400" s="293"/>
      <c r="CA400" s="293"/>
      <c r="CB400" s="293"/>
      <c r="CC400" s="293"/>
      <c r="CD400" s="293"/>
      <c r="CE400" s="293"/>
      <c r="CF400" s="293"/>
      <c r="CG400" s="293"/>
      <c r="CH400" s="293"/>
      <c r="CI400" s="293"/>
      <c r="CJ400" s="293"/>
      <c r="CK400" s="293"/>
      <c r="CL400" s="293"/>
      <c r="CM400" s="293"/>
      <c r="CN400" s="293"/>
      <c r="CO400" s="293"/>
      <c r="CP400" s="293"/>
      <c r="CQ400" s="293"/>
      <c r="CR400" s="293"/>
      <c r="CS400" s="293"/>
      <c r="CT400" s="293"/>
      <c r="CU400" s="293"/>
      <c r="CV400" s="293"/>
      <c r="CW400" s="293"/>
      <c r="CX400" s="293"/>
      <c r="CY400" s="293"/>
      <c r="CZ400" s="293"/>
      <c r="DA400" s="293"/>
      <c r="DB400" s="293"/>
      <c r="DC400" s="293"/>
      <c r="DD400" s="293"/>
      <c r="DE400" s="293"/>
      <c r="DF400" s="293"/>
      <c r="DG400" s="293"/>
      <c r="DH400" s="293"/>
      <c r="DI400" s="293"/>
      <c r="DJ400" s="293"/>
      <c r="DK400" s="293"/>
      <c r="DL400" s="293"/>
      <c r="DM400" s="293"/>
      <c r="DN400" s="293"/>
      <c r="DO400" s="293"/>
      <c r="DP400" s="293"/>
      <c r="DQ400" s="293"/>
      <c r="DR400" s="293"/>
      <c r="DS400" s="293"/>
      <c r="DT400" s="293"/>
      <c r="DU400" s="293"/>
      <c r="DV400" s="293"/>
      <c r="DW400" s="293"/>
      <c r="DX400" s="293"/>
      <c r="DY400" s="293"/>
      <c r="DZ400" s="293"/>
      <c r="EA400" s="293"/>
      <c r="EB400" s="293"/>
      <c r="EC400" s="293"/>
      <c r="ED400" s="293"/>
      <c r="EE400" s="293"/>
      <c r="EF400" s="293"/>
      <c r="EG400" s="293"/>
      <c r="EH400" s="293"/>
      <c r="EI400" s="293"/>
      <c r="EJ400" s="293"/>
      <c r="EK400" s="293"/>
      <c r="EL400" s="293"/>
      <c r="EM400" s="293"/>
      <c r="EN400" s="293"/>
      <c r="EO400" s="293"/>
      <c r="EP400" s="293"/>
      <c r="EQ400" s="293"/>
      <c r="ER400" s="293"/>
      <c r="ES400" s="293"/>
      <c r="ET400" s="293"/>
      <c r="EU400" s="293"/>
      <c r="EV400" s="293"/>
      <c r="EW400" s="293"/>
      <c r="EX400" s="293"/>
    </row>
    <row r="401" spans="2:154" x14ac:dyDescent="0.2">
      <c r="B401" s="293"/>
      <c r="C401" s="293"/>
      <c r="D401" s="293"/>
      <c r="E401" s="293"/>
      <c r="F401" s="293"/>
      <c r="G401" s="293"/>
      <c r="H401" s="293"/>
      <c r="I401" s="293"/>
      <c r="J401" s="293"/>
      <c r="K401" s="293"/>
      <c r="L401" s="293"/>
      <c r="M401" s="293"/>
      <c r="N401" s="293"/>
      <c r="O401" s="293"/>
      <c r="P401" s="293"/>
      <c r="Q401" s="293"/>
      <c r="R401" s="293"/>
      <c r="S401" s="293"/>
      <c r="T401" s="293"/>
      <c r="U401" s="293"/>
      <c r="V401" s="293"/>
      <c r="W401" s="293"/>
      <c r="X401" s="293"/>
      <c r="Y401" s="293"/>
      <c r="Z401" s="293"/>
      <c r="AA401" s="293"/>
      <c r="AB401" s="293"/>
      <c r="AC401" s="293"/>
      <c r="AD401" s="293"/>
      <c r="AE401" s="293"/>
      <c r="AF401" s="293"/>
      <c r="AG401" s="293"/>
      <c r="AH401" s="293"/>
      <c r="AI401" s="293"/>
      <c r="AJ401" s="293"/>
      <c r="AK401" s="293"/>
      <c r="AL401" s="293"/>
      <c r="AM401" s="293"/>
      <c r="AN401" s="293"/>
      <c r="AO401" s="293"/>
      <c r="AP401" s="293"/>
      <c r="AQ401" s="293"/>
      <c r="AR401" s="293"/>
      <c r="AS401" s="293"/>
      <c r="AT401" s="293"/>
      <c r="AU401" s="293"/>
      <c r="AV401" s="293"/>
      <c r="AW401" s="293"/>
      <c r="AX401" s="293"/>
      <c r="AY401" s="293"/>
      <c r="AZ401" s="293"/>
      <c r="BA401" s="293"/>
      <c r="BB401" s="293"/>
      <c r="BC401" s="293"/>
      <c r="BD401" s="293"/>
      <c r="BE401" s="293"/>
      <c r="BF401" s="293"/>
      <c r="BG401" s="293"/>
      <c r="BH401" s="293"/>
      <c r="BI401" s="293"/>
      <c r="BJ401" s="293"/>
      <c r="BK401" s="293"/>
      <c r="BL401" s="293"/>
      <c r="BM401" s="293"/>
      <c r="BN401" s="293"/>
      <c r="BO401" s="293"/>
      <c r="BP401" s="293"/>
      <c r="BQ401" s="293"/>
      <c r="BR401" s="293"/>
      <c r="BS401" s="293"/>
      <c r="BT401" s="293"/>
      <c r="BU401" s="293"/>
      <c r="BV401" s="293"/>
      <c r="BW401" s="293"/>
      <c r="BX401" s="293"/>
      <c r="BY401" s="293"/>
      <c r="BZ401" s="293"/>
      <c r="CA401" s="293"/>
      <c r="CB401" s="293"/>
      <c r="CC401" s="293"/>
      <c r="CD401" s="293"/>
      <c r="CE401" s="293"/>
      <c r="CF401" s="293"/>
      <c r="CG401" s="293"/>
      <c r="CH401" s="293"/>
      <c r="CI401" s="293"/>
      <c r="CJ401" s="293"/>
      <c r="CK401" s="293"/>
      <c r="CL401" s="293"/>
      <c r="CM401" s="293"/>
      <c r="CN401" s="293"/>
      <c r="CO401" s="293"/>
      <c r="CP401" s="293"/>
      <c r="CQ401" s="293"/>
      <c r="CR401" s="293"/>
      <c r="CS401" s="293"/>
      <c r="CT401" s="293"/>
      <c r="CU401" s="293"/>
      <c r="CV401" s="293"/>
      <c r="CW401" s="293"/>
      <c r="CX401" s="293"/>
      <c r="CY401" s="293"/>
      <c r="CZ401" s="293"/>
      <c r="DA401" s="293"/>
      <c r="DB401" s="293"/>
      <c r="DC401" s="293"/>
      <c r="DD401" s="293"/>
      <c r="DE401" s="293"/>
      <c r="DF401" s="293"/>
      <c r="DG401" s="293"/>
      <c r="DH401" s="293"/>
      <c r="DI401" s="293"/>
      <c r="DJ401" s="293"/>
      <c r="DK401" s="293"/>
      <c r="DL401" s="293"/>
      <c r="DM401" s="293"/>
      <c r="DN401" s="293"/>
      <c r="DO401" s="293"/>
      <c r="DP401" s="293"/>
      <c r="DQ401" s="293"/>
      <c r="DR401" s="293"/>
      <c r="DS401" s="293"/>
      <c r="DT401" s="293"/>
      <c r="DU401" s="293"/>
      <c r="DV401" s="293"/>
      <c r="DW401" s="293"/>
      <c r="DX401" s="293"/>
      <c r="DY401" s="293"/>
      <c r="DZ401" s="293"/>
      <c r="EA401" s="293"/>
      <c r="EB401" s="293"/>
      <c r="EC401" s="293"/>
      <c r="ED401" s="293"/>
      <c r="EE401" s="293"/>
      <c r="EF401" s="293"/>
      <c r="EG401" s="293"/>
      <c r="EH401" s="293"/>
      <c r="EI401" s="293"/>
      <c r="EJ401" s="293"/>
      <c r="EK401" s="293"/>
      <c r="EL401" s="293"/>
      <c r="EM401" s="293"/>
      <c r="EN401" s="293"/>
      <c r="EO401" s="293"/>
      <c r="EP401" s="293"/>
      <c r="EQ401" s="293"/>
      <c r="ER401" s="293"/>
      <c r="ES401" s="293"/>
      <c r="ET401" s="293"/>
      <c r="EU401" s="293"/>
      <c r="EV401" s="293"/>
      <c r="EW401" s="293"/>
      <c r="EX401" s="293"/>
    </row>
    <row r="402" spans="2:154" x14ac:dyDescent="0.2">
      <c r="B402" s="293"/>
      <c r="C402" s="293"/>
      <c r="D402" s="293"/>
      <c r="E402" s="293"/>
      <c r="F402" s="293"/>
      <c r="G402" s="293"/>
      <c r="H402" s="293"/>
      <c r="I402" s="293"/>
      <c r="J402" s="293"/>
      <c r="K402" s="293"/>
      <c r="L402" s="293"/>
      <c r="M402" s="293"/>
      <c r="N402" s="293"/>
      <c r="O402" s="293"/>
      <c r="P402" s="293"/>
      <c r="Q402" s="293"/>
      <c r="R402" s="293"/>
      <c r="S402" s="293"/>
      <c r="T402" s="293"/>
      <c r="U402" s="293"/>
      <c r="V402" s="293"/>
      <c r="W402" s="293"/>
      <c r="X402" s="293"/>
      <c r="Y402" s="293"/>
      <c r="Z402" s="293"/>
      <c r="AA402" s="293"/>
      <c r="AB402" s="293"/>
      <c r="AC402" s="293"/>
      <c r="AD402" s="293"/>
      <c r="AE402" s="293"/>
      <c r="AF402" s="293"/>
      <c r="AG402" s="293"/>
      <c r="AH402" s="293"/>
      <c r="AI402" s="293"/>
      <c r="AJ402" s="293"/>
      <c r="AK402" s="293"/>
      <c r="AL402" s="293"/>
      <c r="AM402" s="293"/>
      <c r="AN402" s="293"/>
      <c r="AO402" s="293"/>
      <c r="AP402" s="293"/>
      <c r="AQ402" s="293"/>
      <c r="AR402" s="293"/>
      <c r="AS402" s="293"/>
      <c r="AT402" s="293"/>
      <c r="AU402" s="293"/>
      <c r="AV402" s="293"/>
      <c r="AW402" s="293"/>
      <c r="AX402" s="293"/>
      <c r="AY402" s="293"/>
      <c r="AZ402" s="293"/>
      <c r="BA402" s="293"/>
      <c r="BB402" s="293"/>
      <c r="BC402" s="293"/>
      <c r="BD402" s="293"/>
      <c r="BE402" s="293"/>
      <c r="BF402" s="293"/>
      <c r="BG402" s="293"/>
      <c r="BH402" s="293"/>
      <c r="BI402" s="293"/>
      <c r="BJ402" s="293"/>
      <c r="BK402" s="293"/>
      <c r="BL402" s="293"/>
      <c r="BM402" s="293"/>
      <c r="BN402" s="293"/>
      <c r="BO402" s="293"/>
      <c r="BP402" s="293"/>
      <c r="BQ402" s="293"/>
      <c r="BR402" s="293"/>
      <c r="BS402" s="293"/>
      <c r="BT402" s="293"/>
      <c r="BU402" s="293"/>
      <c r="BV402" s="293"/>
      <c r="BW402" s="293"/>
      <c r="BX402" s="293"/>
      <c r="BY402" s="293"/>
      <c r="BZ402" s="293"/>
      <c r="CA402" s="293"/>
      <c r="CB402" s="293"/>
      <c r="CC402" s="293"/>
      <c r="CD402" s="293"/>
      <c r="CE402" s="293"/>
      <c r="CF402" s="293"/>
      <c r="CG402" s="293"/>
      <c r="CH402" s="293"/>
      <c r="CI402" s="293"/>
      <c r="CJ402" s="293"/>
      <c r="CK402" s="293"/>
      <c r="CL402" s="293"/>
      <c r="CM402" s="293"/>
      <c r="CN402" s="293"/>
      <c r="CO402" s="293"/>
      <c r="CP402" s="293"/>
      <c r="CQ402" s="293"/>
      <c r="CR402" s="293"/>
      <c r="CS402" s="293"/>
      <c r="CT402" s="293"/>
      <c r="CU402" s="293"/>
      <c r="CV402" s="293"/>
      <c r="CW402" s="293"/>
      <c r="CX402" s="293"/>
      <c r="CY402" s="293"/>
      <c r="CZ402" s="293"/>
      <c r="DA402" s="293"/>
      <c r="DB402" s="293"/>
      <c r="DC402" s="293"/>
      <c r="DD402" s="293"/>
      <c r="DE402" s="293"/>
      <c r="DF402" s="293"/>
      <c r="DG402" s="293"/>
      <c r="DH402" s="293"/>
      <c r="DI402" s="293"/>
      <c r="DJ402" s="293"/>
      <c r="DK402" s="293"/>
      <c r="DL402" s="293"/>
      <c r="DM402" s="293"/>
      <c r="DN402" s="293"/>
      <c r="DO402" s="293"/>
      <c r="DP402" s="293"/>
      <c r="DQ402" s="293"/>
      <c r="DR402" s="293"/>
      <c r="DS402" s="293"/>
      <c r="DT402" s="293"/>
      <c r="DU402" s="293"/>
      <c r="DV402" s="293"/>
      <c r="DW402" s="293"/>
      <c r="DX402" s="293"/>
      <c r="DY402" s="293"/>
      <c r="DZ402" s="293"/>
      <c r="EA402" s="293"/>
      <c r="EB402" s="293"/>
      <c r="EC402" s="293"/>
      <c r="ED402" s="293"/>
      <c r="EE402" s="293"/>
      <c r="EF402" s="293"/>
      <c r="EG402" s="293"/>
      <c r="EH402" s="293"/>
      <c r="EI402" s="293"/>
      <c r="EJ402" s="293"/>
      <c r="EK402" s="293"/>
      <c r="EL402" s="293"/>
      <c r="EM402" s="293"/>
      <c r="EN402" s="293"/>
      <c r="EO402" s="293"/>
      <c r="EP402" s="293"/>
      <c r="EQ402" s="293"/>
      <c r="ER402" s="293"/>
      <c r="ES402" s="293"/>
      <c r="ET402" s="293"/>
      <c r="EU402" s="293"/>
      <c r="EV402" s="293"/>
      <c r="EW402" s="293"/>
      <c r="EX402" s="293"/>
    </row>
    <row r="403" spans="2:154" x14ac:dyDescent="0.2">
      <c r="B403" s="293"/>
      <c r="C403" s="293"/>
      <c r="D403" s="293"/>
      <c r="E403" s="293"/>
      <c r="F403" s="293"/>
      <c r="G403" s="293"/>
      <c r="H403" s="293"/>
      <c r="I403" s="293"/>
      <c r="J403" s="293"/>
      <c r="K403" s="293"/>
      <c r="L403" s="293"/>
      <c r="M403" s="293"/>
      <c r="N403" s="293"/>
      <c r="O403" s="293"/>
      <c r="P403" s="293"/>
      <c r="Q403" s="293"/>
      <c r="R403" s="293"/>
      <c r="S403" s="293"/>
      <c r="T403" s="293"/>
      <c r="U403" s="293"/>
      <c r="V403" s="293"/>
      <c r="W403" s="293"/>
      <c r="X403" s="293"/>
      <c r="Y403" s="293"/>
      <c r="Z403" s="293"/>
      <c r="AA403" s="293"/>
      <c r="AB403" s="293"/>
      <c r="AC403" s="293"/>
      <c r="AD403" s="293"/>
      <c r="AE403" s="293"/>
      <c r="AF403" s="293"/>
      <c r="AG403" s="293"/>
      <c r="AH403" s="293"/>
      <c r="AI403" s="293"/>
      <c r="AJ403" s="293"/>
      <c r="AK403" s="293"/>
      <c r="AL403" s="293"/>
      <c r="AM403" s="293"/>
      <c r="AN403" s="293"/>
      <c r="AO403" s="293"/>
      <c r="AP403" s="293"/>
      <c r="AQ403" s="293"/>
      <c r="AR403" s="293"/>
      <c r="AS403" s="293"/>
      <c r="AT403" s="293"/>
      <c r="AU403" s="293"/>
      <c r="AV403" s="293"/>
      <c r="AW403" s="293"/>
      <c r="AX403" s="293"/>
      <c r="AY403" s="293"/>
      <c r="AZ403" s="293"/>
      <c r="BA403" s="293"/>
      <c r="BB403" s="293"/>
      <c r="BC403" s="293"/>
      <c r="BD403" s="293"/>
      <c r="BE403" s="293"/>
      <c r="BF403" s="293"/>
      <c r="BG403" s="293"/>
      <c r="BH403" s="293"/>
      <c r="BI403" s="293"/>
      <c r="BJ403" s="293"/>
      <c r="BK403" s="293"/>
      <c r="BL403" s="293"/>
      <c r="BM403" s="293"/>
      <c r="BN403" s="293"/>
      <c r="BO403" s="293"/>
      <c r="BP403" s="293"/>
      <c r="BQ403" s="293"/>
      <c r="BR403" s="293"/>
      <c r="BS403" s="293"/>
      <c r="BT403" s="293"/>
      <c r="BU403" s="293"/>
      <c r="BV403" s="293"/>
      <c r="BW403" s="293"/>
      <c r="BX403" s="293"/>
      <c r="BY403" s="293"/>
      <c r="BZ403" s="293"/>
      <c r="CA403" s="293"/>
      <c r="CB403" s="293"/>
      <c r="CC403" s="293"/>
      <c r="CD403" s="293"/>
      <c r="CE403" s="293"/>
      <c r="CF403" s="293"/>
      <c r="CG403" s="293"/>
      <c r="CH403" s="293"/>
      <c r="CI403" s="293"/>
      <c r="CJ403" s="293"/>
      <c r="CK403" s="293"/>
      <c r="CL403" s="293"/>
      <c r="CM403" s="293"/>
      <c r="CN403" s="293"/>
      <c r="CO403" s="293"/>
      <c r="CP403" s="293"/>
      <c r="CQ403" s="293"/>
      <c r="CR403" s="293"/>
      <c r="CS403" s="293"/>
      <c r="CT403" s="293"/>
      <c r="CU403" s="293"/>
      <c r="CV403" s="293"/>
      <c r="CW403" s="293"/>
      <c r="CX403" s="293"/>
      <c r="CY403" s="293"/>
      <c r="CZ403" s="293"/>
      <c r="DA403" s="293"/>
      <c r="DB403" s="293"/>
      <c r="DC403" s="293"/>
      <c r="DD403" s="293"/>
      <c r="DE403" s="293"/>
      <c r="DF403" s="293"/>
      <c r="DG403" s="293"/>
      <c r="DH403" s="293"/>
      <c r="DI403" s="293"/>
      <c r="DJ403" s="293"/>
      <c r="DK403" s="293"/>
      <c r="DL403" s="293"/>
      <c r="DM403" s="293"/>
      <c r="DN403" s="293"/>
      <c r="DO403" s="293"/>
      <c r="DP403" s="293"/>
      <c r="DQ403" s="293"/>
      <c r="DR403" s="293"/>
      <c r="DS403" s="293"/>
      <c r="DT403" s="293"/>
      <c r="DU403" s="293"/>
      <c r="DV403" s="293"/>
      <c r="DW403" s="293"/>
      <c r="DX403" s="293"/>
      <c r="DY403" s="293"/>
      <c r="DZ403" s="293"/>
      <c r="EA403" s="293"/>
      <c r="EB403" s="293"/>
      <c r="EC403" s="293"/>
      <c r="ED403" s="293"/>
      <c r="EE403" s="293"/>
      <c r="EF403" s="293"/>
      <c r="EG403" s="293"/>
      <c r="EH403" s="293"/>
      <c r="EI403" s="293"/>
      <c r="EJ403" s="293"/>
      <c r="EK403" s="293"/>
      <c r="EL403" s="293"/>
      <c r="EM403" s="293"/>
      <c r="EN403" s="293"/>
      <c r="EO403" s="293"/>
      <c r="EP403" s="293"/>
      <c r="EQ403" s="293"/>
      <c r="ER403" s="293"/>
      <c r="ES403" s="293"/>
      <c r="ET403" s="293"/>
      <c r="EU403" s="293"/>
      <c r="EV403" s="293"/>
      <c r="EW403" s="293"/>
      <c r="EX403" s="293"/>
    </row>
    <row r="404" spans="2:154" x14ac:dyDescent="0.2">
      <c r="B404" s="293"/>
      <c r="C404" s="293"/>
      <c r="D404" s="293"/>
      <c r="E404" s="293"/>
      <c r="F404" s="293"/>
      <c r="G404" s="293"/>
      <c r="H404" s="293"/>
      <c r="I404" s="293"/>
      <c r="J404" s="293"/>
      <c r="K404" s="293"/>
      <c r="L404" s="293"/>
      <c r="M404" s="293"/>
      <c r="N404" s="293"/>
      <c r="O404" s="293"/>
      <c r="P404" s="293"/>
      <c r="Q404" s="293"/>
      <c r="R404" s="293"/>
      <c r="S404" s="293"/>
      <c r="T404" s="293"/>
      <c r="U404" s="293"/>
      <c r="V404" s="293"/>
      <c r="W404" s="293"/>
      <c r="X404" s="293"/>
      <c r="Y404" s="293"/>
      <c r="Z404" s="293"/>
      <c r="AA404" s="293"/>
      <c r="AB404" s="293"/>
      <c r="AC404" s="293"/>
      <c r="AD404" s="293"/>
      <c r="AE404" s="293"/>
      <c r="AF404" s="293"/>
      <c r="AG404" s="293"/>
      <c r="AH404" s="293"/>
      <c r="AI404" s="293"/>
      <c r="AJ404" s="293"/>
      <c r="AK404" s="293"/>
      <c r="AL404" s="293"/>
      <c r="AM404" s="293"/>
      <c r="AN404" s="293"/>
      <c r="AO404" s="293"/>
      <c r="AP404" s="293"/>
      <c r="AQ404" s="293"/>
      <c r="AR404" s="293"/>
      <c r="AS404" s="293"/>
      <c r="AT404" s="293"/>
      <c r="AU404" s="293"/>
      <c r="AV404" s="293"/>
      <c r="AW404" s="293"/>
      <c r="AX404" s="293"/>
      <c r="AY404" s="293"/>
      <c r="AZ404" s="293"/>
      <c r="BA404" s="293"/>
      <c r="BB404" s="293"/>
      <c r="BC404" s="293"/>
      <c r="BD404" s="293"/>
      <c r="BE404" s="293"/>
      <c r="BF404" s="293"/>
      <c r="BG404" s="293"/>
      <c r="BH404" s="293"/>
      <c r="BI404" s="293"/>
      <c r="BJ404" s="293"/>
      <c r="BK404" s="293"/>
      <c r="BL404" s="293"/>
      <c r="BM404" s="293"/>
      <c r="BN404" s="293"/>
      <c r="BO404" s="293"/>
      <c r="BP404" s="293"/>
      <c r="BQ404" s="293"/>
      <c r="BR404" s="293"/>
      <c r="BS404" s="293"/>
      <c r="BT404" s="293"/>
      <c r="BU404" s="293"/>
      <c r="BV404" s="293"/>
      <c r="BW404" s="293"/>
      <c r="BX404" s="293"/>
      <c r="BY404" s="293"/>
      <c r="BZ404" s="293"/>
      <c r="CA404" s="293"/>
      <c r="CB404" s="293"/>
      <c r="CC404" s="293"/>
      <c r="CD404" s="293"/>
      <c r="CE404" s="293"/>
      <c r="CF404" s="293"/>
      <c r="CG404" s="293"/>
      <c r="CH404" s="293"/>
      <c r="CI404" s="293"/>
      <c r="CJ404" s="293"/>
      <c r="CK404" s="293"/>
      <c r="CL404" s="293"/>
      <c r="CM404" s="293"/>
      <c r="CN404" s="293"/>
      <c r="CO404" s="293"/>
      <c r="CP404" s="293"/>
      <c r="CQ404" s="293"/>
      <c r="CR404" s="293"/>
      <c r="CS404" s="293"/>
      <c r="CT404" s="293"/>
      <c r="CU404" s="293"/>
      <c r="CV404" s="293"/>
      <c r="CW404" s="293"/>
      <c r="CX404" s="293"/>
      <c r="CY404" s="293"/>
      <c r="CZ404" s="293"/>
      <c r="DA404" s="293"/>
      <c r="DB404" s="293"/>
      <c r="DC404" s="293"/>
      <c r="DD404" s="293"/>
      <c r="DE404" s="293"/>
      <c r="DF404" s="293"/>
      <c r="DG404" s="293"/>
      <c r="DH404" s="293"/>
      <c r="DI404" s="293"/>
      <c r="DJ404" s="293"/>
      <c r="DK404" s="293"/>
      <c r="DL404" s="293"/>
      <c r="DM404" s="293"/>
      <c r="DN404" s="293"/>
      <c r="DO404" s="293"/>
      <c r="DP404" s="293"/>
      <c r="DQ404" s="293"/>
      <c r="DR404" s="293"/>
      <c r="DS404" s="293"/>
      <c r="DT404" s="293"/>
      <c r="DU404" s="293"/>
      <c r="DV404" s="293"/>
      <c r="DW404" s="293"/>
      <c r="DX404" s="293"/>
      <c r="DY404" s="293"/>
      <c r="DZ404" s="293"/>
      <c r="EA404" s="293"/>
      <c r="EB404" s="293"/>
      <c r="EC404" s="293"/>
      <c r="ED404" s="293"/>
      <c r="EE404" s="293"/>
      <c r="EF404" s="293"/>
      <c r="EG404" s="293"/>
      <c r="EH404" s="293"/>
      <c r="EI404" s="293"/>
      <c r="EJ404" s="293"/>
      <c r="EK404" s="293"/>
      <c r="EL404" s="293"/>
      <c r="EM404" s="293"/>
      <c r="EN404" s="293"/>
      <c r="EO404" s="293"/>
      <c r="EP404" s="293"/>
      <c r="EQ404" s="293"/>
      <c r="ER404" s="293"/>
      <c r="ES404" s="293"/>
      <c r="ET404" s="293"/>
      <c r="EU404" s="293"/>
      <c r="EV404" s="293"/>
      <c r="EW404" s="293"/>
      <c r="EX404" s="293"/>
    </row>
    <row r="405" spans="2:154" x14ac:dyDescent="0.2">
      <c r="B405" s="293"/>
      <c r="C405" s="293"/>
      <c r="D405" s="293"/>
      <c r="E405" s="293"/>
      <c r="F405" s="293"/>
      <c r="G405" s="293"/>
      <c r="H405" s="293"/>
      <c r="I405" s="293"/>
      <c r="J405" s="293"/>
      <c r="K405" s="293"/>
      <c r="L405" s="293"/>
      <c r="M405" s="293"/>
      <c r="N405" s="293"/>
      <c r="O405" s="293"/>
      <c r="P405" s="293"/>
      <c r="Q405" s="293"/>
      <c r="R405" s="293"/>
      <c r="S405" s="293"/>
      <c r="T405" s="293"/>
      <c r="U405" s="293"/>
      <c r="V405" s="293"/>
      <c r="W405" s="293"/>
      <c r="X405" s="293"/>
      <c r="Y405" s="293"/>
      <c r="Z405" s="293"/>
      <c r="AA405" s="293"/>
      <c r="AB405" s="293"/>
      <c r="AC405" s="293"/>
      <c r="AD405" s="293"/>
      <c r="AE405" s="293"/>
      <c r="AF405" s="293"/>
      <c r="AG405" s="293"/>
      <c r="AH405" s="293"/>
      <c r="AI405" s="293"/>
      <c r="AJ405" s="293"/>
      <c r="AK405" s="293"/>
      <c r="AL405" s="293"/>
      <c r="AM405" s="293"/>
      <c r="AN405" s="293"/>
      <c r="AO405" s="293"/>
      <c r="AP405" s="293"/>
      <c r="AQ405" s="293"/>
      <c r="AR405" s="293"/>
      <c r="AS405" s="293"/>
      <c r="AT405" s="293"/>
      <c r="AU405" s="293"/>
      <c r="AV405" s="293"/>
      <c r="AW405" s="293"/>
      <c r="AX405" s="293"/>
      <c r="AY405" s="293"/>
      <c r="AZ405" s="293"/>
      <c r="BA405" s="293"/>
      <c r="BB405" s="293"/>
      <c r="BC405" s="293"/>
      <c r="BD405" s="293"/>
      <c r="BE405" s="293"/>
      <c r="BF405" s="293"/>
      <c r="BG405" s="293"/>
      <c r="BH405" s="293"/>
      <c r="BI405" s="293"/>
      <c r="BJ405" s="293"/>
      <c r="BK405" s="293"/>
      <c r="BL405" s="293"/>
      <c r="BM405" s="293"/>
      <c r="BN405" s="293"/>
      <c r="BO405" s="293"/>
      <c r="BP405" s="293"/>
      <c r="BQ405" s="293"/>
      <c r="BR405" s="293"/>
      <c r="BS405" s="293"/>
      <c r="BT405" s="293"/>
      <c r="BU405" s="293"/>
      <c r="BV405" s="293"/>
      <c r="BW405" s="293"/>
      <c r="BX405" s="293"/>
      <c r="BY405" s="293"/>
      <c r="BZ405" s="293"/>
      <c r="CA405" s="293"/>
      <c r="CB405" s="293"/>
      <c r="CC405" s="293"/>
      <c r="CD405" s="293"/>
      <c r="CE405" s="293"/>
      <c r="CF405" s="293"/>
      <c r="CG405" s="293"/>
      <c r="CH405" s="293"/>
      <c r="CI405" s="293"/>
      <c r="CJ405" s="293"/>
      <c r="CK405" s="293"/>
      <c r="CL405" s="293"/>
      <c r="CM405" s="293"/>
      <c r="CN405" s="293"/>
      <c r="CO405" s="293"/>
      <c r="CP405" s="293"/>
      <c r="CQ405" s="293"/>
      <c r="CR405" s="293"/>
      <c r="CS405" s="293"/>
      <c r="CT405" s="293"/>
      <c r="CU405" s="293"/>
      <c r="CV405" s="293"/>
      <c r="CW405" s="293"/>
      <c r="CX405" s="293"/>
      <c r="CY405" s="293"/>
      <c r="CZ405" s="293"/>
      <c r="DA405" s="293"/>
      <c r="DB405" s="293"/>
      <c r="DC405" s="293"/>
      <c r="DD405" s="293"/>
      <c r="DE405" s="293"/>
      <c r="DF405" s="293"/>
      <c r="DG405" s="293"/>
      <c r="DH405" s="293"/>
      <c r="DI405" s="293"/>
      <c r="DJ405" s="293"/>
      <c r="DK405" s="293"/>
      <c r="DL405" s="293"/>
      <c r="DM405" s="293"/>
      <c r="DN405" s="293"/>
      <c r="DO405" s="293"/>
      <c r="DP405" s="293"/>
      <c r="DQ405" s="293"/>
      <c r="DR405" s="293"/>
      <c r="DS405" s="293"/>
      <c r="DT405" s="293"/>
      <c r="DU405" s="293"/>
      <c r="DV405" s="293"/>
      <c r="DW405" s="293"/>
      <c r="DX405" s="293"/>
      <c r="DY405" s="293"/>
      <c r="DZ405" s="293"/>
      <c r="EA405" s="293"/>
      <c r="EB405" s="293"/>
      <c r="EC405" s="293"/>
      <c r="ED405" s="293"/>
      <c r="EE405" s="293"/>
      <c r="EF405" s="293"/>
      <c r="EG405" s="293"/>
      <c r="EH405" s="293"/>
      <c r="EI405" s="293"/>
      <c r="EJ405" s="293"/>
      <c r="EK405" s="293"/>
      <c r="EL405" s="293"/>
      <c r="EM405" s="293"/>
      <c r="EN405" s="293"/>
      <c r="EO405" s="293"/>
      <c r="EP405" s="293"/>
      <c r="EQ405" s="293"/>
      <c r="ER405" s="293"/>
      <c r="ES405" s="293"/>
      <c r="ET405" s="293"/>
      <c r="EU405" s="293"/>
      <c r="EV405" s="293"/>
      <c r="EW405" s="293"/>
      <c r="EX405" s="293"/>
    </row>
    <row r="406" spans="2:154" x14ac:dyDescent="0.2">
      <c r="B406" s="293"/>
      <c r="C406" s="293"/>
      <c r="D406" s="293"/>
      <c r="E406" s="293"/>
      <c r="F406" s="293"/>
      <c r="G406" s="293"/>
      <c r="H406" s="293"/>
      <c r="I406" s="293"/>
      <c r="J406" s="293"/>
      <c r="K406" s="293"/>
      <c r="L406" s="293"/>
      <c r="M406" s="293"/>
      <c r="N406" s="293"/>
      <c r="O406" s="293"/>
      <c r="P406" s="293"/>
      <c r="Q406" s="293"/>
      <c r="R406" s="293"/>
      <c r="S406" s="293"/>
      <c r="T406" s="293"/>
      <c r="U406" s="293"/>
      <c r="V406" s="293"/>
      <c r="W406" s="293"/>
      <c r="X406" s="293"/>
      <c r="Y406" s="293"/>
      <c r="Z406" s="293"/>
      <c r="AA406" s="293"/>
      <c r="AB406" s="293"/>
      <c r="AC406" s="293"/>
      <c r="AD406" s="293"/>
      <c r="AE406" s="293"/>
      <c r="AF406" s="293"/>
      <c r="AG406" s="293"/>
      <c r="AH406" s="293"/>
      <c r="AI406" s="293"/>
      <c r="AJ406" s="293"/>
      <c r="AK406" s="293"/>
      <c r="AL406" s="293"/>
      <c r="AM406" s="293"/>
      <c r="AN406" s="293"/>
      <c r="AO406" s="293"/>
      <c r="AP406" s="293"/>
      <c r="AQ406" s="293"/>
      <c r="AR406" s="293"/>
      <c r="AS406" s="293"/>
      <c r="AT406" s="293"/>
      <c r="AU406" s="293"/>
      <c r="AV406" s="293"/>
      <c r="AW406" s="293"/>
      <c r="AX406" s="293"/>
      <c r="AY406" s="293"/>
      <c r="AZ406" s="293"/>
      <c r="BA406" s="293"/>
      <c r="BB406" s="293"/>
      <c r="BC406" s="293"/>
      <c r="BD406" s="293"/>
      <c r="BE406" s="293"/>
      <c r="BF406" s="293"/>
      <c r="BG406" s="293"/>
      <c r="BH406" s="293"/>
      <c r="BI406" s="293"/>
      <c r="BJ406" s="293"/>
      <c r="BK406" s="293"/>
      <c r="BL406" s="293"/>
      <c r="BM406" s="293"/>
      <c r="BN406" s="293"/>
      <c r="BO406" s="293"/>
      <c r="BP406" s="293"/>
      <c r="BQ406" s="293"/>
      <c r="BR406" s="293"/>
      <c r="BS406" s="293"/>
      <c r="BT406" s="293"/>
      <c r="BU406" s="293"/>
      <c r="BV406" s="293"/>
      <c r="BW406" s="293"/>
      <c r="BX406" s="293"/>
      <c r="BY406" s="293"/>
      <c r="BZ406" s="293"/>
      <c r="CA406" s="293"/>
      <c r="CB406" s="293"/>
      <c r="CC406" s="293"/>
      <c r="CD406" s="293"/>
      <c r="CE406" s="293"/>
      <c r="CF406" s="293"/>
      <c r="CG406" s="293"/>
      <c r="CH406" s="293"/>
      <c r="CI406" s="293"/>
      <c r="CJ406" s="293"/>
      <c r="CK406" s="293"/>
      <c r="CL406" s="293"/>
      <c r="CM406" s="293"/>
      <c r="CN406" s="293"/>
      <c r="CO406" s="293"/>
      <c r="CP406" s="293"/>
      <c r="CQ406" s="293"/>
      <c r="CR406" s="293"/>
      <c r="CS406" s="293"/>
      <c r="CT406" s="293"/>
      <c r="CU406" s="293"/>
      <c r="CV406" s="293"/>
      <c r="CW406" s="293"/>
      <c r="CX406" s="293"/>
      <c r="CY406" s="293"/>
      <c r="CZ406" s="293"/>
      <c r="DA406" s="293"/>
      <c r="DB406" s="293"/>
      <c r="DC406" s="293"/>
      <c r="DD406" s="293"/>
      <c r="DE406" s="293"/>
      <c r="DF406" s="293"/>
      <c r="DG406" s="293"/>
      <c r="DH406" s="293"/>
      <c r="DI406" s="293"/>
      <c r="DJ406" s="293"/>
      <c r="DK406" s="293"/>
      <c r="DL406" s="293"/>
      <c r="DM406" s="293"/>
      <c r="DN406" s="293"/>
      <c r="DO406" s="293"/>
      <c r="DP406" s="293"/>
      <c r="DQ406" s="293"/>
      <c r="DR406" s="293"/>
      <c r="DS406" s="293"/>
      <c r="DT406" s="293"/>
      <c r="DU406" s="293"/>
      <c r="DV406" s="293"/>
      <c r="DW406" s="293"/>
      <c r="DX406" s="293"/>
      <c r="DY406" s="293"/>
      <c r="DZ406" s="293"/>
      <c r="EA406" s="293"/>
      <c r="EB406" s="293"/>
      <c r="EC406" s="293"/>
      <c r="ED406" s="293"/>
      <c r="EE406" s="293"/>
      <c r="EF406" s="293"/>
      <c r="EG406" s="293"/>
      <c r="EH406" s="293"/>
      <c r="EI406" s="293"/>
      <c r="EJ406" s="293"/>
      <c r="EK406" s="293"/>
      <c r="EL406" s="293"/>
      <c r="EM406" s="293"/>
      <c r="EN406" s="293"/>
      <c r="EO406" s="293"/>
      <c r="EP406" s="293"/>
      <c r="EQ406" s="293"/>
      <c r="ER406" s="293"/>
      <c r="ES406" s="293"/>
      <c r="ET406" s="293"/>
      <c r="EU406" s="293"/>
      <c r="EV406" s="293"/>
      <c r="EW406" s="293"/>
      <c r="EX406" s="293"/>
    </row>
    <row r="407" spans="2:154" x14ac:dyDescent="0.2">
      <c r="B407" s="293"/>
      <c r="C407" s="293"/>
      <c r="D407" s="293"/>
      <c r="E407" s="293"/>
      <c r="F407" s="293"/>
      <c r="G407" s="293"/>
      <c r="H407" s="293"/>
      <c r="I407" s="293"/>
      <c r="J407" s="293"/>
      <c r="K407" s="293"/>
      <c r="L407" s="293"/>
      <c r="M407" s="293"/>
      <c r="N407" s="293"/>
      <c r="O407" s="293"/>
      <c r="P407" s="293"/>
      <c r="Q407" s="293"/>
      <c r="R407" s="293"/>
      <c r="S407" s="293"/>
      <c r="T407" s="293"/>
      <c r="U407" s="293"/>
      <c r="V407" s="293"/>
      <c r="W407" s="293"/>
      <c r="X407" s="293"/>
      <c r="Y407" s="293"/>
      <c r="Z407" s="293"/>
      <c r="AA407" s="293"/>
      <c r="AB407" s="293"/>
      <c r="AC407" s="293"/>
      <c r="AD407" s="293"/>
      <c r="AE407" s="293"/>
      <c r="AF407" s="293"/>
      <c r="AG407" s="293"/>
      <c r="AH407" s="293"/>
      <c r="AI407" s="293"/>
      <c r="AJ407" s="293"/>
      <c r="AK407" s="293"/>
      <c r="AL407" s="293"/>
      <c r="AM407" s="293"/>
      <c r="AN407" s="293"/>
      <c r="AO407" s="293"/>
      <c r="AP407" s="293"/>
      <c r="AQ407" s="293"/>
      <c r="AR407" s="293"/>
      <c r="AS407" s="293"/>
      <c r="AT407" s="293"/>
      <c r="AU407" s="293"/>
      <c r="AV407" s="293"/>
      <c r="AW407" s="293"/>
      <c r="AX407" s="293"/>
      <c r="AY407" s="293"/>
      <c r="AZ407" s="293"/>
      <c r="BA407" s="293"/>
      <c r="BB407" s="293"/>
      <c r="BC407" s="293"/>
      <c r="BD407" s="293"/>
      <c r="BE407" s="293"/>
      <c r="BF407" s="293"/>
      <c r="BG407" s="293"/>
      <c r="BH407" s="293"/>
      <c r="BI407" s="293"/>
      <c r="BJ407" s="293"/>
      <c r="BK407" s="293"/>
      <c r="BL407" s="293"/>
      <c r="BM407" s="293"/>
      <c r="BN407" s="293"/>
      <c r="BO407" s="293"/>
      <c r="BP407" s="293"/>
      <c r="BQ407" s="293"/>
      <c r="BR407" s="293"/>
      <c r="BS407" s="293"/>
      <c r="BT407" s="293"/>
      <c r="BU407" s="293"/>
      <c r="BV407" s="293"/>
      <c r="BW407" s="293"/>
      <c r="BX407" s="293"/>
      <c r="BY407" s="293"/>
      <c r="BZ407" s="293"/>
      <c r="CA407" s="293"/>
      <c r="CB407" s="293"/>
      <c r="CC407" s="293"/>
      <c r="CD407" s="293"/>
      <c r="CE407" s="293"/>
      <c r="CF407" s="293"/>
      <c r="CG407" s="293"/>
      <c r="CH407" s="293"/>
      <c r="CI407" s="293"/>
      <c r="CJ407" s="293"/>
      <c r="CK407" s="293"/>
      <c r="CL407" s="293"/>
      <c r="CM407" s="293"/>
      <c r="CN407" s="293"/>
      <c r="CO407" s="293"/>
      <c r="CP407" s="293"/>
      <c r="CQ407" s="293"/>
      <c r="CR407" s="293"/>
      <c r="CS407" s="293"/>
      <c r="CT407" s="293"/>
      <c r="CU407" s="293"/>
      <c r="CV407" s="293"/>
      <c r="CW407" s="293"/>
      <c r="CX407" s="293"/>
      <c r="CY407" s="293"/>
      <c r="CZ407" s="293"/>
      <c r="DA407" s="293"/>
      <c r="DB407" s="293"/>
      <c r="DC407" s="293"/>
      <c r="DD407" s="293"/>
      <c r="DE407" s="293"/>
      <c r="DF407" s="293"/>
      <c r="DG407" s="293"/>
      <c r="DH407" s="293"/>
      <c r="DI407" s="293"/>
      <c r="DJ407" s="293"/>
      <c r="DK407" s="293"/>
      <c r="DL407" s="293"/>
      <c r="DM407" s="293"/>
      <c r="DN407" s="293"/>
      <c r="DO407" s="293"/>
      <c r="DP407" s="293"/>
      <c r="DQ407" s="293"/>
      <c r="DR407" s="293"/>
      <c r="DS407" s="293"/>
      <c r="DT407" s="293"/>
      <c r="DU407" s="293"/>
      <c r="DV407" s="293"/>
      <c r="DW407" s="293"/>
      <c r="DX407" s="293"/>
      <c r="DY407" s="293"/>
      <c r="DZ407" s="293"/>
      <c r="EA407" s="293"/>
      <c r="EB407" s="293"/>
      <c r="EC407" s="293"/>
      <c r="ED407" s="293"/>
      <c r="EE407" s="293"/>
      <c r="EF407" s="293"/>
      <c r="EG407" s="293"/>
      <c r="EH407" s="293"/>
      <c r="EI407" s="293"/>
      <c r="EJ407" s="293"/>
      <c r="EK407" s="293"/>
      <c r="EL407" s="293"/>
      <c r="EM407" s="293"/>
      <c r="EN407" s="293"/>
      <c r="EO407" s="293"/>
      <c r="EP407" s="293"/>
      <c r="EQ407" s="293"/>
      <c r="ER407" s="293"/>
      <c r="ES407" s="293"/>
      <c r="ET407" s="293"/>
      <c r="EU407" s="293"/>
      <c r="EV407" s="293"/>
      <c r="EW407" s="293"/>
      <c r="EX407" s="293"/>
    </row>
    <row r="408" spans="2:154" x14ac:dyDescent="0.2">
      <c r="B408" s="293"/>
      <c r="C408" s="293"/>
      <c r="D408" s="293"/>
      <c r="E408" s="293"/>
      <c r="F408" s="293"/>
      <c r="G408" s="293"/>
      <c r="H408" s="293"/>
      <c r="I408" s="293"/>
      <c r="J408" s="293"/>
      <c r="K408" s="293"/>
      <c r="L408" s="293"/>
      <c r="M408" s="293"/>
      <c r="N408" s="293"/>
      <c r="O408" s="293"/>
      <c r="P408" s="293"/>
      <c r="Q408" s="293"/>
      <c r="R408" s="293"/>
      <c r="S408" s="293"/>
      <c r="T408" s="293"/>
      <c r="U408" s="293"/>
      <c r="V408" s="293"/>
      <c r="W408" s="293"/>
      <c r="X408" s="293"/>
      <c r="Y408" s="293"/>
      <c r="Z408" s="293"/>
      <c r="AA408" s="293"/>
      <c r="AB408" s="293"/>
      <c r="AC408" s="293"/>
      <c r="AD408" s="293"/>
      <c r="AE408" s="293"/>
      <c r="AF408" s="293"/>
      <c r="AG408" s="293"/>
      <c r="AH408" s="293"/>
      <c r="AI408" s="293"/>
      <c r="AJ408" s="293"/>
      <c r="AK408" s="293"/>
      <c r="AL408" s="293"/>
      <c r="AM408" s="293"/>
      <c r="AN408" s="293"/>
      <c r="AO408" s="293"/>
      <c r="AP408" s="293"/>
      <c r="AQ408" s="293"/>
      <c r="AR408" s="293"/>
      <c r="AS408" s="293"/>
      <c r="AT408" s="293"/>
      <c r="AU408" s="293"/>
      <c r="AV408" s="293"/>
      <c r="AW408" s="293"/>
      <c r="AX408" s="293"/>
      <c r="AY408" s="293"/>
      <c r="AZ408" s="293"/>
      <c r="BA408" s="293"/>
      <c r="BB408" s="293"/>
      <c r="BC408" s="293"/>
      <c r="BD408" s="293"/>
      <c r="BE408" s="293"/>
      <c r="BF408" s="293"/>
      <c r="BG408" s="293"/>
      <c r="BH408" s="293"/>
      <c r="BI408" s="293"/>
      <c r="BJ408" s="293"/>
      <c r="BK408" s="293"/>
      <c r="BL408" s="293"/>
      <c r="BM408" s="293"/>
      <c r="BN408" s="293"/>
      <c r="BO408" s="293"/>
      <c r="BP408" s="293"/>
      <c r="BQ408" s="293"/>
      <c r="BR408" s="293"/>
      <c r="BS408" s="293"/>
      <c r="BT408" s="293"/>
      <c r="BU408" s="293"/>
      <c r="BV408" s="293"/>
      <c r="BW408" s="293"/>
      <c r="BX408" s="293"/>
      <c r="BY408" s="293"/>
      <c r="BZ408" s="293"/>
      <c r="CA408" s="293"/>
      <c r="CB408" s="293"/>
      <c r="CC408" s="293"/>
      <c r="CD408" s="293"/>
      <c r="CE408" s="293"/>
      <c r="CF408" s="293"/>
      <c r="CG408" s="293"/>
      <c r="CH408" s="293"/>
      <c r="CI408" s="293"/>
      <c r="CJ408" s="293"/>
      <c r="CK408" s="293"/>
      <c r="CL408" s="293"/>
      <c r="CM408" s="293"/>
      <c r="CN408" s="293"/>
      <c r="CO408" s="293"/>
      <c r="CP408" s="293"/>
      <c r="CQ408" s="293"/>
      <c r="CR408" s="293"/>
      <c r="CS408" s="293"/>
      <c r="CT408" s="293"/>
      <c r="CU408" s="293"/>
      <c r="CV408" s="293"/>
      <c r="CW408" s="293"/>
      <c r="CX408" s="293"/>
      <c r="CY408" s="293"/>
      <c r="CZ408" s="293"/>
      <c r="DA408" s="293"/>
      <c r="DB408" s="293"/>
      <c r="DC408" s="293"/>
      <c r="DD408" s="293"/>
      <c r="DE408" s="293"/>
      <c r="DF408" s="293"/>
      <c r="DG408" s="293"/>
      <c r="DH408" s="293"/>
      <c r="DI408" s="293"/>
      <c r="DJ408" s="293"/>
      <c r="DK408" s="293"/>
      <c r="DL408" s="293"/>
      <c r="DM408" s="293"/>
      <c r="DN408" s="293"/>
      <c r="DO408" s="293"/>
      <c r="DP408" s="293"/>
      <c r="DQ408" s="293"/>
      <c r="DR408" s="293"/>
      <c r="DS408" s="293"/>
      <c r="DT408" s="293"/>
      <c r="DU408" s="293"/>
      <c r="DV408" s="293"/>
      <c r="DW408" s="293"/>
      <c r="DX408" s="293"/>
      <c r="DY408" s="293"/>
      <c r="DZ408" s="293"/>
      <c r="EA408" s="293"/>
      <c r="EB408" s="293"/>
      <c r="EC408" s="293"/>
      <c r="ED408" s="293"/>
      <c r="EE408" s="293"/>
      <c r="EF408" s="293"/>
      <c r="EG408" s="293"/>
      <c r="EH408" s="293"/>
      <c r="EI408" s="293"/>
      <c r="EJ408" s="293"/>
      <c r="EK408" s="293"/>
      <c r="EL408" s="293"/>
      <c r="EM408" s="293"/>
      <c r="EN408" s="293"/>
      <c r="EO408" s="293"/>
      <c r="EP408" s="293"/>
      <c r="EQ408" s="293"/>
      <c r="ER408" s="293"/>
      <c r="ES408" s="293"/>
      <c r="ET408" s="293"/>
      <c r="EU408" s="293"/>
      <c r="EV408" s="293"/>
      <c r="EW408" s="293"/>
      <c r="EX408" s="293"/>
    </row>
    <row r="409" spans="2:154" x14ac:dyDescent="0.2">
      <c r="B409" s="293"/>
      <c r="C409" s="293"/>
      <c r="D409" s="293"/>
      <c r="E409" s="293"/>
      <c r="F409" s="293"/>
      <c r="G409" s="293"/>
      <c r="H409" s="293"/>
      <c r="I409" s="293"/>
      <c r="J409" s="293"/>
      <c r="K409" s="293"/>
      <c r="L409" s="293"/>
      <c r="M409" s="293"/>
      <c r="N409" s="293"/>
      <c r="O409" s="293"/>
      <c r="P409" s="293"/>
      <c r="Q409" s="293"/>
      <c r="R409" s="293"/>
      <c r="S409" s="293"/>
      <c r="T409" s="293"/>
      <c r="U409" s="293"/>
      <c r="V409" s="293"/>
      <c r="W409" s="293"/>
      <c r="X409" s="293"/>
      <c r="Y409" s="293"/>
      <c r="Z409" s="293"/>
      <c r="AA409" s="293"/>
      <c r="AB409" s="293"/>
      <c r="AC409" s="293"/>
      <c r="AD409" s="293"/>
      <c r="AE409" s="293"/>
      <c r="AF409" s="293"/>
      <c r="AG409" s="293"/>
      <c r="AH409" s="293"/>
      <c r="AI409" s="293"/>
      <c r="AJ409" s="293"/>
      <c r="AK409" s="293"/>
      <c r="AL409" s="293"/>
      <c r="AM409" s="293"/>
      <c r="AN409" s="293"/>
      <c r="AO409" s="293"/>
      <c r="AP409" s="293"/>
      <c r="AQ409" s="293"/>
      <c r="AR409" s="293"/>
      <c r="AS409" s="293"/>
      <c r="AT409" s="293"/>
      <c r="AU409" s="293"/>
      <c r="AV409" s="293"/>
      <c r="AW409" s="293"/>
      <c r="AX409" s="293"/>
      <c r="AY409" s="293"/>
      <c r="AZ409" s="293"/>
      <c r="BA409" s="293"/>
      <c r="BB409" s="293"/>
      <c r="BC409" s="293"/>
      <c r="BD409" s="293"/>
      <c r="BE409" s="293"/>
      <c r="BF409" s="293"/>
      <c r="BG409" s="293"/>
      <c r="BH409" s="293"/>
      <c r="BI409" s="293"/>
      <c r="BJ409" s="293"/>
      <c r="BK409" s="293"/>
      <c r="BL409" s="293"/>
      <c r="BM409" s="293"/>
      <c r="BN409" s="293"/>
      <c r="BO409" s="293"/>
      <c r="BP409" s="293"/>
      <c r="BQ409" s="293"/>
      <c r="BR409" s="293"/>
      <c r="BS409" s="293"/>
      <c r="BT409" s="293"/>
      <c r="BU409" s="293"/>
      <c r="BV409" s="293"/>
      <c r="BW409" s="293"/>
      <c r="BX409" s="293"/>
      <c r="BY409" s="293"/>
      <c r="BZ409" s="293"/>
      <c r="CA409" s="293"/>
      <c r="CB409" s="293"/>
      <c r="CC409" s="293"/>
      <c r="CD409" s="293"/>
      <c r="CE409" s="293"/>
      <c r="CF409" s="293"/>
      <c r="CG409" s="293"/>
      <c r="CH409" s="293"/>
      <c r="CI409" s="293"/>
      <c r="CJ409" s="293"/>
      <c r="CK409" s="293"/>
      <c r="CL409" s="293"/>
      <c r="CM409" s="293"/>
      <c r="CN409" s="293"/>
      <c r="CO409" s="293"/>
      <c r="CP409" s="293"/>
      <c r="CQ409" s="293"/>
      <c r="CR409" s="293"/>
      <c r="CS409" s="293"/>
      <c r="CT409" s="293"/>
      <c r="CU409" s="293"/>
      <c r="CV409" s="293"/>
      <c r="CW409" s="293"/>
      <c r="CX409" s="293"/>
      <c r="CY409" s="293"/>
      <c r="CZ409" s="293"/>
      <c r="DA409" s="293"/>
      <c r="DB409" s="293"/>
      <c r="DC409" s="293"/>
      <c r="DD409" s="293"/>
      <c r="DE409" s="293"/>
      <c r="DF409" s="293"/>
      <c r="DG409" s="293"/>
      <c r="DH409" s="293"/>
      <c r="DI409" s="293"/>
      <c r="DJ409" s="293"/>
      <c r="DK409" s="293"/>
      <c r="DL409" s="293"/>
      <c r="DM409" s="293"/>
      <c r="DN409" s="293"/>
      <c r="DO409" s="293"/>
      <c r="DP409" s="293"/>
      <c r="DQ409" s="293"/>
      <c r="DR409" s="293"/>
      <c r="DS409" s="293"/>
      <c r="DT409" s="293"/>
      <c r="DU409" s="293"/>
      <c r="DV409" s="293"/>
      <c r="DW409" s="293"/>
      <c r="DX409" s="293"/>
      <c r="DY409" s="293"/>
      <c r="DZ409" s="293"/>
      <c r="EA409" s="293"/>
      <c r="EB409" s="293"/>
      <c r="EC409" s="293"/>
      <c r="ED409" s="293"/>
      <c r="EE409" s="293"/>
      <c r="EF409" s="293"/>
      <c r="EG409" s="293"/>
      <c r="EH409" s="293"/>
      <c r="EI409" s="293"/>
      <c r="EJ409" s="293"/>
      <c r="EK409" s="293"/>
      <c r="EL409" s="293"/>
      <c r="EM409" s="293"/>
      <c r="EN409" s="293"/>
      <c r="EO409" s="293"/>
      <c r="EP409" s="293"/>
      <c r="EQ409" s="293"/>
      <c r="ER409" s="293"/>
      <c r="ES409" s="293"/>
      <c r="ET409" s="293"/>
      <c r="EU409" s="293"/>
      <c r="EV409" s="293"/>
      <c r="EW409" s="293"/>
      <c r="EX409" s="293"/>
    </row>
    <row r="410" spans="2:154" x14ac:dyDescent="0.2">
      <c r="B410" s="293"/>
      <c r="C410" s="293"/>
      <c r="D410" s="293"/>
      <c r="E410" s="293"/>
      <c r="F410" s="293"/>
      <c r="G410" s="293"/>
      <c r="H410" s="293"/>
      <c r="I410" s="293"/>
      <c r="J410" s="293"/>
      <c r="K410" s="293"/>
      <c r="L410" s="293"/>
      <c r="M410" s="293"/>
      <c r="N410" s="293"/>
      <c r="O410" s="293"/>
      <c r="P410" s="293"/>
      <c r="Q410" s="293"/>
      <c r="R410" s="293"/>
      <c r="S410" s="293"/>
      <c r="T410" s="293"/>
      <c r="U410" s="293"/>
      <c r="V410" s="293"/>
      <c r="W410" s="293"/>
      <c r="X410" s="293"/>
      <c r="Y410" s="293"/>
      <c r="Z410" s="293"/>
      <c r="AA410" s="293"/>
      <c r="AB410" s="293"/>
      <c r="AC410" s="293"/>
      <c r="AD410" s="293"/>
      <c r="AE410" s="293"/>
      <c r="AF410" s="293"/>
      <c r="AG410" s="293"/>
      <c r="AH410" s="293"/>
      <c r="AI410" s="293"/>
      <c r="AJ410" s="293"/>
      <c r="AK410" s="293"/>
      <c r="AL410" s="293"/>
      <c r="AM410" s="293"/>
      <c r="AN410" s="293"/>
      <c r="AO410" s="293"/>
      <c r="AP410" s="293"/>
      <c r="AQ410" s="293"/>
      <c r="AR410" s="293"/>
      <c r="AS410" s="293"/>
      <c r="AT410" s="293"/>
      <c r="AU410" s="293"/>
      <c r="AV410" s="293"/>
      <c r="AW410" s="293"/>
      <c r="AX410" s="293"/>
      <c r="AY410" s="293"/>
      <c r="AZ410" s="293"/>
      <c r="BA410" s="293"/>
      <c r="BB410" s="293"/>
      <c r="BC410" s="293"/>
      <c r="BD410" s="293"/>
      <c r="BE410" s="293"/>
      <c r="BF410" s="293"/>
      <c r="BG410" s="293"/>
      <c r="BH410" s="293"/>
      <c r="BI410" s="293"/>
      <c r="BJ410" s="293"/>
      <c r="BK410" s="293"/>
      <c r="BL410" s="293"/>
      <c r="BM410" s="293"/>
      <c r="BN410" s="293"/>
      <c r="BO410" s="293"/>
      <c r="BP410" s="293"/>
      <c r="BQ410" s="293"/>
      <c r="BR410" s="293"/>
      <c r="BS410" s="293"/>
      <c r="BT410" s="293"/>
      <c r="BU410" s="293"/>
      <c r="BV410" s="293"/>
      <c r="BW410" s="293"/>
      <c r="BX410" s="293"/>
      <c r="BY410" s="293"/>
      <c r="BZ410" s="293"/>
      <c r="CA410" s="293"/>
      <c r="CB410" s="293"/>
      <c r="CC410" s="293"/>
      <c r="CD410" s="293"/>
      <c r="CE410" s="293"/>
      <c r="CF410" s="293"/>
      <c r="CG410" s="293"/>
      <c r="CH410" s="293"/>
      <c r="CI410" s="293"/>
      <c r="CJ410" s="293"/>
      <c r="CK410" s="293"/>
      <c r="CL410" s="293"/>
      <c r="CM410" s="293"/>
      <c r="CN410" s="293"/>
      <c r="CO410" s="293"/>
      <c r="CP410" s="293"/>
      <c r="CQ410" s="293"/>
      <c r="CR410" s="293"/>
      <c r="CS410" s="293"/>
      <c r="CT410" s="293"/>
      <c r="CU410" s="293"/>
      <c r="CV410" s="293"/>
      <c r="CW410" s="293"/>
      <c r="CX410" s="293"/>
      <c r="CY410" s="293"/>
      <c r="CZ410" s="293"/>
      <c r="DA410" s="293"/>
      <c r="DB410" s="293"/>
      <c r="DC410" s="293"/>
      <c r="DD410" s="293"/>
      <c r="DE410" s="293"/>
      <c r="DF410" s="293"/>
      <c r="DG410" s="293"/>
      <c r="DH410" s="293"/>
      <c r="DI410" s="293"/>
      <c r="DJ410" s="293"/>
      <c r="DK410" s="293"/>
      <c r="DL410" s="293"/>
      <c r="DM410" s="293"/>
      <c r="DN410" s="293"/>
      <c r="DO410" s="293"/>
      <c r="DP410" s="293"/>
      <c r="DQ410" s="293"/>
      <c r="DR410" s="293"/>
      <c r="DS410" s="293"/>
      <c r="DT410" s="293"/>
      <c r="DU410" s="293"/>
      <c r="DV410" s="293"/>
      <c r="DW410" s="293"/>
      <c r="DX410" s="293"/>
      <c r="DY410" s="293"/>
      <c r="DZ410" s="293"/>
      <c r="EA410" s="293"/>
      <c r="EB410" s="293"/>
      <c r="EC410" s="293"/>
      <c r="ED410" s="293"/>
      <c r="EE410" s="293"/>
      <c r="EF410" s="293"/>
      <c r="EG410" s="293"/>
      <c r="EH410" s="293"/>
      <c r="EI410" s="293"/>
      <c r="EJ410" s="293"/>
      <c r="EK410" s="293"/>
      <c r="EL410" s="293"/>
      <c r="EM410" s="293"/>
      <c r="EN410" s="293"/>
      <c r="EO410" s="293"/>
      <c r="EP410" s="293"/>
      <c r="EQ410" s="293"/>
      <c r="ER410" s="293"/>
      <c r="ES410" s="293"/>
      <c r="ET410" s="293"/>
      <c r="EU410" s="293"/>
      <c r="EV410" s="293"/>
      <c r="EW410" s="293"/>
      <c r="EX410" s="293"/>
    </row>
    <row r="411" spans="2:154" x14ac:dyDescent="0.2">
      <c r="B411" s="293"/>
      <c r="C411" s="293"/>
      <c r="D411" s="293"/>
      <c r="E411" s="293"/>
      <c r="F411" s="293"/>
      <c r="G411" s="293"/>
      <c r="H411" s="293"/>
      <c r="I411" s="293"/>
      <c r="J411" s="293"/>
      <c r="K411" s="293"/>
      <c r="L411" s="293"/>
      <c r="M411" s="293"/>
      <c r="N411" s="293"/>
      <c r="O411" s="293"/>
      <c r="P411" s="293"/>
      <c r="Q411" s="293"/>
      <c r="R411" s="293"/>
      <c r="S411" s="293"/>
      <c r="T411" s="293"/>
      <c r="U411" s="293"/>
      <c r="V411" s="293"/>
      <c r="W411" s="293"/>
      <c r="X411" s="293"/>
      <c r="Y411" s="293"/>
      <c r="Z411" s="293"/>
      <c r="AA411" s="293"/>
      <c r="AB411" s="293"/>
      <c r="AC411" s="293"/>
      <c r="AD411" s="293"/>
      <c r="AE411" s="293"/>
      <c r="AF411" s="293"/>
      <c r="AG411" s="293"/>
      <c r="AH411" s="293"/>
      <c r="AI411" s="293"/>
      <c r="AJ411" s="293"/>
      <c r="AK411" s="293"/>
      <c r="AL411" s="293"/>
      <c r="AM411" s="293"/>
      <c r="AN411" s="293"/>
      <c r="AO411" s="293"/>
      <c r="AP411" s="293"/>
      <c r="AQ411" s="293"/>
      <c r="AR411" s="293"/>
      <c r="AS411" s="293"/>
      <c r="AT411" s="293"/>
      <c r="AU411" s="293"/>
      <c r="AV411" s="293"/>
      <c r="AW411" s="293"/>
      <c r="AX411" s="293"/>
      <c r="AY411" s="293"/>
      <c r="AZ411" s="293"/>
      <c r="BA411" s="293"/>
      <c r="BB411" s="293"/>
      <c r="BC411" s="293"/>
      <c r="BD411" s="293"/>
      <c r="BE411" s="293"/>
      <c r="BF411" s="293"/>
      <c r="BG411" s="293"/>
      <c r="BH411" s="293"/>
      <c r="BI411" s="293"/>
      <c r="BJ411" s="293"/>
      <c r="BK411" s="293"/>
      <c r="BL411" s="293"/>
      <c r="BM411" s="293"/>
      <c r="BN411" s="293"/>
      <c r="BO411" s="293"/>
      <c r="BP411" s="293"/>
      <c r="BQ411" s="293"/>
      <c r="BR411" s="293"/>
      <c r="BS411" s="293"/>
      <c r="BT411" s="293"/>
      <c r="BU411" s="293"/>
      <c r="BV411" s="293"/>
      <c r="BW411" s="293"/>
      <c r="BX411" s="293"/>
      <c r="BY411" s="293"/>
      <c r="BZ411" s="293"/>
      <c r="CA411" s="293"/>
      <c r="CB411" s="293"/>
      <c r="CC411" s="293"/>
      <c r="CD411" s="293"/>
      <c r="CE411" s="293"/>
      <c r="CF411" s="293"/>
      <c r="CG411" s="293"/>
      <c r="CH411" s="293"/>
      <c r="CI411" s="293"/>
      <c r="CJ411" s="293"/>
      <c r="CK411" s="293"/>
      <c r="CL411" s="293"/>
      <c r="CM411" s="293"/>
      <c r="CN411" s="293"/>
      <c r="CO411" s="293"/>
      <c r="CP411" s="293"/>
      <c r="CQ411" s="293"/>
      <c r="CR411" s="293"/>
      <c r="CS411" s="293"/>
      <c r="CT411" s="293"/>
      <c r="CU411" s="293"/>
      <c r="CV411" s="293"/>
      <c r="CW411" s="293"/>
      <c r="CX411" s="293"/>
      <c r="CY411" s="293"/>
      <c r="CZ411" s="293"/>
      <c r="DA411" s="293"/>
      <c r="DB411" s="293"/>
      <c r="DC411" s="293"/>
      <c r="DD411" s="293"/>
      <c r="DE411" s="293"/>
      <c r="DF411" s="293"/>
      <c r="DG411" s="293"/>
      <c r="DH411" s="293"/>
      <c r="DI411" s="293"/>
      <c r="DJ411" s="293"/>
      <c r="DK411" s="293"/>
      <c r="DL411" s="293"/>
      <c r="DM411" s="293"/>
      <c r="DN411" s="293"/>
      <c r="DO411" s="293"/>
      <c r="DP411" s="293"/>
      <c r="DQ411" s="293"/>
      <c r="DR411" s="293"/>
      <c r="DS411" s="293"/>
      <c r="DT411" s="293"/>
      <c r="DU411" s="293"/>
      <c r="DV411" s="293"/>
      <c r="DW411" s="293"/>
      <c r="DX411" s="293"/>
      <c r="DY411" s="293"/>
      <c r="DZ411" s="293"/>
      <c r="EA411" s="293"/>
      <c r="EB411" s="293"/>
      <c r="EC411" s="293"/>
      <c r="ED411" s="293"/>
      <c r="EE411" s="293"/>
      <c r="EF411" s="293"/>
      <c r="EG411" s="293"/>
      <c r="EH411" s="293"/>
      <c r="EI411" s="293"/>
      <c r="EJ411" s="293"/>
      <c r="EK411" s="293"/>
      <c r="EL411" s="293"/>
      <c r="EM411" s="293"/>
      <c r="EN411" s="293"/>
      <c r="EO411" s="293"/>
      <c r="EP411" s="293"/>
      <c r="EQ411" s="293"/>
      <c r="ER411" s="293"/>
      <c r="ES411" s="293"/>
      <c r="ET411" s="293"/>
      <c r="EU411" s="293"/>
      <c r="EV411" s="293"/>
      <c r="EW411" s="293"/>
      <c r="EX411" s="293"/>
    </row>
    <row r="412" spans="2:154" x14ac:dyDescent="0.2">
      <c r="B412" s="293"/>
      <c r="C412" s="293"/>
      <c r="D412" s="293"/>
      <c r="E412" s="293"/>
      <c r="F412" s="293"/>
      <c r="G412" s="293"/>
      <c r="H412" s="293"/>
      <c r="I412" s="293"/>
      <c r="J412" s="293"/>
      <c r="K412" s="293"/>
      <c r="L412" s="293"/>
      <c r="M412" s="293"/>
      <c r="N412" s="293"/>
      <c r="O412" s="293"/>
      <c r="P412" s="293"/>
      <c r="Q412" s="293"/>
      <c r="R412" s="293"/>
      <c r="S412" s="293"/>
      <c r="T412" s="293"/>
      <c r="U412" s="293"/>
      <c r="V412" s="293"/>
      <c r="W412" s="293"/>
      <c r="X412" s="293"/>
      <c r="Y412" s="293"/>
      <c r="Z412" s="293"/>
      <c r="AA412" s="293"/>
      <c r="AB412" s="293"/>
      <c r="AC412" s="293"/>
      <c r="AD412" s="293"/>
      <c r="AE412" s="293"/>
      <c r="AF412" s="293"/>
      <c r="AG412" s="293"/>
      <c r="AH412" s="293"/>
      <c r="AI412" s="293"/>
      <c r="AJ412" s="293"/>
      <c r="AK412" s="293"/>
      <c r="AL412" s="293"/>
      <c r="AM412" s="293"/>
      <c r="AN412" s="293"/>
      <c r="AO412" s="293"/>
      <c r="AP412" s="293"/>
      <c r="AQ412" s="293"/>
      <c r="AR412" s="293"/>
      <c r="AS412" s="293"/>
      <c r="AT412" s="293"/>
      <c r="AU412" s="293"/>
      <c r="AV412" s="293"/>
      <c r="AW412" s="293"/>
      <c r="AX412" s="293"/>
      <c r="AY412" s="293"/>
      <c r="AZ412" s="293"/>
      <c r="BA412" s="293"/>
      <c r="BB412" s="293"/>
      <c r="BC412" s="293"/>
      <c r="BD412" s="293"/>
      <c r="BE412" s="293"/>
      <c r="BF412" s="293"/>
      <c r="BG412" s="293"/>
      <c r="BH412" s="293"/>
      <c r="BI412" s="293"/>
      <c r="BJ412" s="293"/>
      <c r="BK412" s="293"/>
      <c r="BL412" s="293"/>
      <c r="BM412" s="293"/>
      <c r="BN412" s="293"/>
      <c r="BO412" s="293"/>
      <c r="BP412" s="293"/>
      <c r="BQ412" s="293"/>
      <c r="BR412" s="293"/>
      <c r="BS412" s="293"/>
      <c r="BT412" s="293"/>
      <c r="BU412" s="293"/>
      <c r="BV412" s="293"/>
      <c r="BW412" s="293"/>
      <c r="BX412" s="293"/>
      <c r="BY412" s="293"/>
      <c r="BZ412" s="293"/>
      <c r="CA412" s="293"/>
      <c r="CB412" s="293"/>
      <c r="CC412" s="293"/>
      <c r="CD412" s="293"/>
      <c r="CE412" s="293"/>
      <c r="CF412" s="293"/>
      <c r="CG412" s="293"/>
      <c r="CH412" s="293"/>
      <c r="CI412" s="293"/>
      <c r="CJ412" s="293"/>
      <c r="CK412" s="293"/>
      <c r="CL412" s="293"/>
      <c r="CM412" s="293"/>
      <c r="CN412" s="293"/>
      <c r="CO412" s="293"/>
      <c r="CP412" s="293"/>
      <c r="CQ412" s="293"/>
      <c r="CR412" s="293"/>
      <c r="CS412" s="293"/>
      <c r="CT412" s="293"/>
      <c r="CU412" s="293"/>
      <c r="CV412" s="293"/>
      <c r="CW412" s="293"/>
      <c r="CX412" s="293"/>
      <c r="CY412" s="293"/>
      <c r="CZ412" s="293"/>
      <c r="DA412" s="293"/>
      <c r="DB412" s="293"/>
      <c r="DC412" s="293"/>
      <c r="DD412" s="293"/>
      <c r="DE412" s="293"/>
      <c r="DF412" s="293"/>
      <c r="DG412" s="293"/>
      <c r="DH412" s="293"/>
      <c r="DI412" s="293"/>
      <c r="DJ412" s="293"/>
      <c r="DK412" s="293"/>
      <c r="DL412" s="293"/>
      <c r="DM412" s="293"/>
      <c r="DN412" s="293"/>
      <c r="DO412" s="293"/>
      <c r="DP412" s="293"/>
      <c r="DQ412" s="293"/>
      <c r="DR412" s="293"/>
      <c r="DS412" s="293"/>
      <c r="DT412" s="293"/>
      <c r="DU412" s="293"/>
      <c r="DV412" s="293"/>
      <c r="DW412" s="293"/>
      <c r="DX412" s="293"/>
      <c r="DY412" s="293"/>
      <c r="DZ412" s="293"/>
      <c r="EA412" s="293"/>
      <c r="EB412" s="293"/>
      <c r="EC412" s="293"/>
      <c r="ED412" s="293"/>
      <c r="EE412" s="293"/>
      <c r="EF412" s="293"/>
      <c r="EG412" s="293"/>
      <c r="EH412" s="293"/>
      <c r="EI412" s="293"/>
      <c r="EJ412" s="293"/>
      <c r="EK412" s="293"/>
      <c r="EL412" s="293"/>
      <c r="EM412" s="293"/>
      <c r="EN412" s="293"/>
      <c r="EO412" s="293"/>
      <c r="EP412" s="293"/>
      <c r="EQ412" s="293"/>
      <c r="ER412" s="293"/>
      <c r="ES412" s="293"/>
      <c r="ET412" s="293"/>
      <c r="EU412" s="293"/>
      <c r="EV412" s="293"/>
      <c r="EW412" s="293"/>
      <c r="EX412" s="293"/>
    </row>
    <row r="413" spans="2:154" x14ac:dyDescent="0.2">
      <c r="B413" s="293"/>
      <c r="C413" s="293"/>
      <c r="D413" s="293"/>
      <c r="E413" s="293"/>
      <c r="F413" s="293"/>
      <c r="G413" s="293"/>
      <c r="H413" s="293"/>
      <c r="I413" s="293"/>
      <c r="J413" s="293"/>
      <c r="K413" s="293"/>
      <c r="L413" s="293"/>
      <c r="M413" s="293"/>
      <c r="N413" s="293"/>
      <c r="O413" s="293"/>
      <c r="P413" s="293"/>
      <c r="Q413" s="293"/>
      <c r="R413" s="293"/>
      <c r="S413" s="293"/>
      <c r="T413" s="293"/>
      <c r="U413" s="293"/>
      <c r="V413" s="293"/>
      <c r="W413" s="293"/>
      <c r="X413" s="293"/>
      <c r="Y413" s="293"/>
      <c r="Z413" s="293"/>
      <c r="AA413" s="293"/>
      <c r="AB413" s="293"/>
      <c r="AC413" s="293"/>
      <c r="AD413" s="293"/>
      <c r="AE413" s="293"/>
      <c r="AF413" s="293"/>
      <c r="AG413" s="293"/>
      <c r="AH413" s="293"/>
      <c r="AI413" s="293"/>
      <c r="AJ413" s="293"/>
      <c r="AK413" s="293"/>
      <c r="AL413" s="293"/>
      <c r="AM413" s="293"/>
      <c r="AN413" s="293"/>
      <c r="AO413" s="293"/>
      <c r="AP413" s="293"/>
      <c r="AQ413" s="293"/>
      <c r="AR413" s="293"/>
      <c r="AS413" s="293"/>
      <c r="AT413" s="293"/>
      <c r="AU413" s="293"/>
      <c r="AV413" s="293"/>
      <c r="AW413" s="293"/>
      <c r="AX413" s="293"/>
      <c r="AY413" s="293"/>
      <c r="AZ413" s="293"/>
      <c r="BA413" s="293"/>
      <c r="BB413" s="293"/>
      <c r="BC413" s="293"/>
      <c r="BD413" s="293"/>
      <c r="BE413" s="293"/>
      <c r="BF413" s="293"/>
      <c r="BG413" s="293"/>
      <c r="BH413" s="293"/>
      <c r="BI413" s="293"/>
      <c r="BJ413" s="293"/>
      <c r="BK413" s="293"/>
      <c r="BL413" s="293"/>
      <c r="BM413" s="293"/>
      <c r="BN413" s="293"/>
      <c r="BO413" s="293"/>
      <c r="BP413" s="293"/>
      <c r="BQ413" s="293"/>
      <c r="BR413" s="293"/>
      <c r="BS413" s="293"/>
      <c r="BT413" s="293"/>
      <c r="BU413" s="293"/>
      <c r="BV413" s="293"/>
      <c r="BW413" s="293"/>
      <c r="BX413" s="293"/>
      <c r="BY413" s="293"/>
      <c r="BZ413" s="293"/>
      <c r="CA413" s="293"/>
      <c r="CB413" s="293"/>
      <c r="CC413" s="293"/>
      <c r="CD413" s="293"/>
      <c r="CE413" s="293"/>
      <c r="CF413" s="293"/>
      <c r="CG413" s="293"/>
      <c r="CH413" s="293"/>
      <c r="CI413" s="293"/>
      <c r="CJ413" s="293"/>
      <c r="CK413" s="293"/>
      <c r="CL413" s="293"/>
      <c r="CM413" s="293"/>
      <c r="CN413" s="293"/>
      <c r="CO413" s="293"/>
      <c r="CP413" s="293"/>
      <c r="CQ413" s="293"/>
      <c r="CR413" s="293"/>
      <c r="CS413" s="293"/>
      <c r="CT413" s="293"/>
      <c r="CU413" s="293"/>
      <c r="CV413" s="293"/>
      <c r="CW413" s="293"/>
      <c r="CX413" s="293"/>
      <c r="CY413" s="293"/>
      <c r="CZ413" s="293"/>
      <c r="DA413" s="293"/>
      <c r="DB413" s="293"/>
      <c r="DC413" s="293"/>
      <c r="DD413" s="293"/>
      <c r="DE413" s="293"/>
      <c r="DF413" s="293"/>
      <c r="DG413" s="293"/>
      <c r="DH413" s="293"/>
      <c r="DI413" s="293"/>
      <c r="DJ413" s="293"/>
      <c r="DK413" s="293"/>
      <c r="DL413" s="293"/>
      <c r="DM413" s="293"/>
      <c r="DN413" s="293"/>
      <c r="DO413" s="293"/>
      <c r="DP413" s="293"/>
      <c r="DQ413" s="293"/>
      <c r="DR413" s="293"/>
      <c r="DS413" s="293"/>
      <c r="DT413" s="293"/>
      <c r="DU413" s="293"/>
      <c r="DV413" s="293"/>
      <c r="DW413" s="293"/>
      <c r="DX413" s="293"/>
      <c r="DY413" s="293"/>
      <c r="DZ413" s="293"/>
      <c r="EA413" s="293"/>
      <c r="EB413" s="293"/>
      <c r="EC413" s="293"/>
      <c r="ED413" s="293"/>
      <c r="EE413" s="293"/>
      <c r="EF413" s="293"/>
      <c r="EG413" s="293"/>
      <c r="EH413" s="293"/>
      <c r="EI413" s="293"/>
      <c r="EJ413" s="293"/>
      <c r="EK413" s="293"/>
      <c r="EL413" s="293"/>
      <c r="EM413" s="293"/>
      <c r="EN413" s="293"/>
      <c r="EO413" s="293"/>
      <c r="EP413" s="293"/>
      <c r="EQ413" s="293"/>
      <c r="ER413" s="293"/>
      <c r="ES413" s="293"/>
      <c r="ET413" s="293"/>
      <c r="EU413" s="293"/>
      <c r="EV413" s="293"/>
      <c r="EW413" s="293"/>
      <c r="EX413" s="293"/>
    </row>
    <row r="414" spans="2:154" x14ac:dyDescent="0.2">
      <c r="B414" s="293"/>
      <c r="C414" s="293"/>
      <c r="D414" s="293"/>
      <c r="E414" s="293"/>
      <c r="F414" s="293"/>
      <c r="G414" s="293"/>
      <c r="H414" s="293"/>
      <c r="I414" s="293"/>
      <c r="J414" s="293"/>
      <c r="K414" s="293"/>
      <c r="L414" s="293"/>
      <c r="M414" s="293"/>
      <c r="N414" s="293"/>
      <c r="O414" s="293"/>
      <c r="P414" s="293"/>
      <c r="Q414" s="293"/>
      <c r="R414" s="293"/>
      <c r="S414" s="293"/>
      <c r="T414" s="293"/>
      <c r="U414" s="293"/>
      <c r="V414" s="293"/>
      <c r="W414" s="293"/>
      <c r="X414" s="293"/>
      <c r="Y414" s="293"/>
      <c r="Z414" s="293"/>
      <c r="AA414" s="293"/>
      <c r="AB414" s="293"/>
      <c r="AC414" s="293"/>
      <c r="AD414" s="293"/>
      <c r="AE414" s="293"/>
      <c r="AF414" s="293"/>
      <c r="AG414" s="293"/>
      <c r="AH414" s="293"/>
      <c r="AI414" s="293"/>
      <c r="AJ414" s="293"/>
      <c r="AK414" s="293"/>
      <c r="AL414" s="293"/>
      <c r="AM414" s="293"/>
      <c r="AN414" s="293"/>
      <c r="AO414" s="293"/>
      <c r="AP414" s="293"/>
      <c r="AQ414" s="293"/>
      <c r="AR414" s="293"/>
      <c r="AS414" s="293"/>
      <c r="AT414" s="293"/>
      <c r="AU414" s="293"/>
      <c r="AV414" s="293"/>
      <c r="AW414" s="293"/>
      <c r="AX414" s="293"/>
      <c r="AY414" s="293"/>
      <c r="AZ414" s="293"/>
      <c r="BA414" s="293"/>
      <c r="BB414" s="293"/>
      <c r="BC414" s="293"/>
      <c r="BD414" s="293"/>
      <c r="BE414" s="293"/>
      <c r="BF414" s="293"/>
      <c r="BG414" s="293"/>
      <c r="BH414" s="293"/>
      <c r="BI414" s="293"/>
      <c r="BJ414" s="293"/>
      <c r="BK414" s="293"/>
      <c r="BL414" s="293"/>
      <c r="BM414" s="293"/>
      <c r="BN414" s="293"/>
      <c r="BO414" s="293"/>
      <c r="BP414" s="293"/>
      <c r="BQ414" s="293"/>
      <c r="BR414" s="293"/>
      <c r="BS414" s="293"/>
      <c r="BT414" s="293"/>
      <c r="BU414" s="293"/>
      <c r="BV414" s="293"/>
      <c r="BW414" s="293"/>
      <c r="BX414" s="293"/>
      <c r="BY414" s="293"/>
      <c r="BZ414" s="293"/>
      <c r="CA414" s="293"/>
      <c r="CB414" s="293"/>
      <c r="CC414" s="293"/>
      <c r="CD414" s="293"/>
      <c r="CE414" s="293"/>
      <c r="CF414" s="293"/>
      <c r="CG414" s="293"/>
      <c r="CH414" s="293"/>
      <c r="CI414" s="293"/>
      <c r="CJ414" s="293"/>
      <c r="CK414" s="293"/>
      <c r="CL414" s="293"/>
      <c r="CM414" s="293"/>
      <c r="CN414" s="293"/>
      <c r="CO414" s="293"/>
      <c r="CP414" s="293"/>
      <c r="CQ414" s="293"/>
      <c r="CR414" s="293"/>
      <c r="CS414" s="293"/>
      <c r="CT414" s="293"/>
      <c r="CU414" s="293"/>
      <c r="CV414" s="293"/>
      <c r="CW414" s="293"/>
      <c r="CX414" s="293"/>
      <c r="CY414" s="293"/>
      <c r="CZ414" s="293"/>
      <c r="DA414" s="293"/>
      <c r="DB414" s="293"/>
      <c r="DC414" s="293"/>
      <c r="DD414" s="293"/>
      <c r="DE414" s="293"/>
      <c r="DF414" s="293"/>
      <c r="DG414" s="293"/>
      <c r="DH414" s="293"/>
      <c r="DI414" s="293"/>
      <c r="DJ414" s="293"/>
      <c r="DK414" s="293"/>
      <c r="DL414" s="293"/>
      <c r="DM414" s="293"/>
      <c r="DN414" s="293"/>
      <c r="DO414" s="293"/>
      <c r="DP414" s="293"/>
      <c r="DQ414" s="293"/>
      <c r="DR414" s="293"/>
      <c r="DS414" s="293"/>
      <c r="DT414" s="293"/>
      <c r="DU414" s="293"/>
      <c r="DV414" s="293"/>
      <c r="DW414" s="293"/>
      <c r="DX414" s="293"/>
      <c r="DY414" s="293"/>
      <c r="DZ414" s="293"/>
      <c r="EA414" s="293"/>
      <c r="EB414" s="293"/>
      <c r="EC414" s="293"/>
      <c r="ED414" s="293"/>
      <c r="EE414" s="293"/>
      <c r="EF414" s="293"/>
      <c r="EG414" s="293"/>
      <c r="EH414" s="293"/>
      <c r="EI414" s="293"/>
      <c r="EJ414" s="293"/>
      <c r="EK414" s="293"/>
      <c r="EL414" s="293"/>
      <c r="EM414" s="293"/>
      <c r="EN414" s="293"/>
      <c r="EO414" s="293"/>
      <c r="EP414" s="293"/>
      <c r="EQ414" s="293"/>
      <c r="ER414" s="293"/>
      <c r="ES414" s="293"/>
      <c r="ET414" s="293"/>
      <c r="EU414" s="293"/>
      <c r="EV414" s="293"/>
      <c r="EW414" s="293"/>
      <c r="EX414" s="293"/>
    </row>
    <row r="415" spans="2:154" x14ac:dyDescent="0.2">
      <c r="B415" s="293"/>
      <c r="C415" s="293"/>
      <c r="D415" s="293"/>
      <c r="E415" s="293"/>
      <c r="F415" s="293"/>
      <c r="G415" s="293"/>
      <c r="H415" s="293"/>
      <c r="I415" s="293"/>
      <c r="J415" s="293"/>
      <c r="K415" s="293"/>
      <c r="L415" s="293"/>
      <c r="M415" s="293"/>
      <c r="N415" s="293"/>
      <c r="O415" s="293"/>
      <c r="P415" s="293"/>
      <c r="Q415" s="293"/>
      <c r="R415" s="293"/>
      <c r="S415" s="293"/>
      <c r="T415" s="293"/>
      <c r="U415" s="293"/>
      <c r="V415" s="293"/>
      <c r="W415" s="293"/>
      <c r="X415" s="293"/>
      <c r="Y415" s="293"/>
      <c r="Z415" s="293"/>
      <c r="AA415" s="293"/>
      <c r="AB415" s="293"/>
      <c r="AC415" s="293"/>
      <c r="AD415" s="293"/>
      <c r="AE415" s="293"/>
      <c r="AF415" s="293"/>
      <c r="AG415" s="293"/>
      <c r="AH415" s="293"/>
      <c r="AI415" s="293"/>
      <c r="AJ415" s="293"/>
      <c r="AK415" s="293"/>
      <c r="AL415" s="293"/>
      <c r="AM415" s="293"/>
      <c r="AN415" s="293"/>
      <c r="AO415" s="293"/>
      <c r="AP415" s="293"/>
      <c r="AQ415" s="293"/>
      <c r="AR415" s="293"/>
      <c r="AS415" s="293"/>
      <c r="AT415" s="293"/>
      <c r="AU415" s="293"/>
      <c r="AV415" s="293"/>
      <c r="AW415" s="293"/>
      <c r="AX415" s="293"/>
      <c r="AY415" s="293"/>
      <c r="AZ415" s="293"/>
      <c r="BA415" s="293"/>
      <c r="BB415" s="293"/>
      <c r="BC415" s="293"/>
      <c r="BD415" s="293"/>
      <c r="BE415" s="293"/>
      <c r="BF415" s="293"/>
      <c r="BG415" s="293"/>
      <c r="BH415" s="293"/>
      <c r="BI415" s="293"/>
      <c r="BJ415" s="293"/>
      <c r="BK415" s="293"/>
      <c r="BL415" s="293"/>
      <c r="BM415" s="293"/>
      <c r="BN415" s="293"/>
      <c r="BO415" s="293"/>
      <c r="BP415" s="293"/>
      <c r="BQ415" s="293"/>
      <c r="BR415" s="293"/>
      <c r="BS415" s="293"/>
      <c r="BT415" s="293"/>
      <c r="BU415" s="293"/>
      <c r="BV415" s="293"/>
      <c r="BW415" s="293"/>
      <c r="BX415" s="293"/>
      <c r="BY415" s="293"/>
      <c r="BZ415" s="293"/>
      <c r="CA415" s="293"/>
      <c r="CB415" s="293"/>
      <c r="CC415" s="293"/>
      <c r="CD415" s="293"/>
      <c r="CE415" s="293"/>
      <c r="CF415" s="293"/>
      <c r="CG415" s="293"/>
      <c r="CH415" s="293"/>
      <c r="CI415" s="293"/>
      <c r="CJ415" s="293"/>
      <c r="CK415" s="293"/>
      <c r="CL415" s="293"/>
      <c r="CM415" s="293"/>
      <c r="CN415" s="293"/>
      <c r="CO415" s="293"/>
      <c r="CP415" s="293"/>
      <c r="CQ415" s="293"/>
      <c r="CR415" s="293"/>
      <c r="CS415" s="293"/>
      <c r="CT415" s="293"/>
      <c r="CU415" s="293"/>
      <c r="CV415" s="293"/>
      <c r="CW415" s="293"/>
      <c r="CX415" s="293"/>
      <c r="CY415" s="293"/>
      <c r="CZ415" s="293"/>
      <c r="DA415" s="293"/>
      <c r="DB415" s="293"/>
      <c r="DC415" s="293"/>
      <c r="DD415" s="293"/>
      <c r="DE415" s="293"/>
      <c r="DF415" s="293"/>
      <c r="DG415" s="293"/>
      <c r="DH415" s="293"/>
      <c r="DI415" s="293"/>
      <c r="DJ415" s="293"/>
      <c r="DK415" s="293"/>
      <c r="DL415" s="293"/>
      <c r="DM415" s="293"/>
      <c r="DN415" s="293"/>
      <c r="DO415" s="293"/>
      <c r="DP415" s="293"/>
      <c r="DQ415" s="293"/>
      <c r="DR415" s="293"/>
      <c r="DS415" s="293"/>
      <c r="DT415" s="293"/>
      <c r="DU415" s="293"/>
      <c r="DV415" s="293"/>
      <c r="DW415" s="293"/>
      <c r="DX415" s="293"/>
      <c r="DY415" s="293"/>
      <c r="DZ415" s="293"/>
      <c r="EA415" s="293"/>
      <c r="EB415" s="293"/>
      <c r="EC415" s="293"/>
      <c r="ED415" s="293"/>
      <c r="EE415" s="293"/>
      <c r="EF415" s="293"/>
      <c r="EG415" s="293"/>
      <c r="EH415" s="293"/>
      <c r="EI415" s="293"/>
      <c r="EJ415" s="293"/>
      <c r="EK415" s="293"/>
      <c r="EL415" s="293"/>
      <c r="EM415" s="293"/>
      <c r="EN415" s="293"/>
      <c r="EO415" s="293"/>
      <c r="EP415" s="293"/>
      <c r="EQ415" s="293"/>
      <c r="ER415" s="293"/>
      <c r="ES415" s="293"/>
      <c r="ET415" s="293"/>
      <c r="EU415" s="293"/>
      <c r="EV415" s="293"/>
      <c r="EW415" s="293"/>
      <c r="EX415" s="293"/>
    </row>
    <row r="416" spans="2:154" x14ac:dyDescent="0.2">
      <c r="B416" s="293"/>
      <c r="C416" s="293"/>
      <c r="D416" s="293"/>
      <c r="E416" s="293"/>
      <c r="F416" s="293"/>
      <c r="G416" s="293"/>
      <c r="H416" s="293"/>
      <c r="I416" s="293"/>
      <c r="J416" s="293"/>
      <c r="K416" s="293"/>
      <c r="L416" s="293"/>
      <c r="M416" s="293"/>
      <c r="N416" s="293"/>
      <c r="O416" s="293"/>
      <c r="P416" s="293"/>
      <c r="Q416" s="293"/>
      <c r="R416" s="293"/>
      <c r="S416" s="293"/>
      <c r="T416" s="293"/>
      <c r="U416" s="293"/>
      <c r="V416" s="293"/>
      <c r="W416" s="293"/>
      <c r="X416" s="293"/>
      <c r="Y416" s="293"/>
      <c r="Z416" s="293"/>
      <c r="AA416" s="293"/>
      <c r="AB416" s="293"/>
      <c r="AC416" s="293"/>
      <c r="AD416" s="293"/>
      <c r="AE416" s="293"/>
      <c r="AF416" s="293"/>
      <c r="AG416" s="293"/>
      <c r="AH416" s="293"/>
      <c r="AI416" s="293"/>
      <c r="AJ416" s="293"/>
      <c r="AK416" s="293"/>
      <c r="AL416" s="293"/>
      <c r="AM416" s="293"/>
      <c r="AN416" s="293"/>
      <c r="AO416" s="293"/>
      <c r="AP416" s="293"/>
      <c r="AQ416" s="293"/>
      <c r="AR416" s="293"/>
      <c r="AS416" s="293"/>
      <c r="AT416" s="293"/>
      <c r="AU416" s="293"/>
      <c r="AV416" s="293"/>
      <c r="AW416" s="293"/>
      <c r="AX416" s="293"/>
      <c r="AY416" s="293"/>
      <c r="AZ416" s="293"/>
      <c r="BA416" s="293"/>
      <c r="BB416" s="293"/>
      <c r="BC416" s="293"/>
      <c r="BD416" s="293"/>
      <c r="BE416" s="293"/>
      <c r="BF416" s="293"/>
      <c r="BG416" s="293"/>
      <c r="BH416" s="293"/>
      <c r="BI416" s="293"/>
      <c r="BJ416" s="293"/>
      <c r="BK416" s="293"/>
      <c r="BL416" s="293"/>
      <c r="BM416" s="293"/>
      <c r="BN416" s="293"/>
      <c r="BO416" s="293"/>
      <c r="BP416" s="293"/>
      <c r="BQ416" s="293"/>
      <c r="BR416" s="293"/>
      <c r="BS416" s="293"/>
      <c r="BT416" s="293"/>
      <c r="BU416" s="293"/>
      <c r="BV416" s="293"/>
      <c r="BW416" s="293"/>
      <c r="BX416" s="293"/>
      <c r="BY416" s="293"/>
      <c r="BZ416" s="293"/>
      <c r="CA416" s="293"/>
      <c r="CB416" s="293"/>
      <c r="CC416" s="293"/>
      <c r="CD416" s="293"/>
      <c r="CE416" s="293"/>
      <c r="CF416" s="293"/>
      <c r="CG416" s="293"/>
      <c r="CH416" s="293"/>
      <c r="CI416" s="293"/>
      <c r="CJ416" s="293"/>
      <c r="CK416" s="293"/>
      <c r="CL416" s="293"/>
      <c r="CM416" s="293"/>
      <c r="CN416" s="293"/>
      <c r="CO416" s="293"/>
      <c r="CP416" s="293"/>
      <c r="CQ416" s="293"/>
      <c r="CR416" s="293"/>
      <c r="CS416" s="293"/>
      <c r="CT416" s="293"/>
      <c r="CU416" s="293"/>
      <c r="CV416" s="293"/>
      <c r="CW416" s="293"/>
      <c r="CX416" s="293"/>
      <c r="CY416" s="293"/>
      <c r="CZ416" s="293"/>
      <c r="DA416" s="293"/>
      <c r="DB416" s="293"/>
      <c r="DC416" s="293"/>
      <c r="DD416" s="293"/>
      <c r="DE416" s="293"/>
      <c r="DF416" s="293"/>
      <c r="DG416" s="293"/>
      <c r="DH416" s="293"/>
      <c r="DI416" s="293"/>
      <c r="DJ416" s="293"/>
      <c r="DK416" s="293"/>
      <c r="DL416" s="293"/>
      <c r="DM416" s="293"/>
      <c r="DN416" s="293"/>
      <c r="DO416" s="293"/>
      <c r="DP416" s="293"/>
      <c r="DQ416" s="293"/>
      <c r="DR416" s="293"/>
      <c r="DS416" s="293"/>
      <c r="DT416" s="293"/>
      <c r="DU416" s="293"/>
      <c r="DV416" s="293"/>
      <c r="DW416" s="293"/>
      <c r="DX416" s="293"/>
      <c r="DY416" s="293"/>
      <c r="DZ416" s="293"/>
      <c r="EA416" s="293"/>
      <c r="EB416" s="293"/>
      <c r="EC416" s="293"/>
      <c r="ED416" s="293"/>
      <c r="EE416" s="293"/>
      <c r="EF416" s="293"/>
      <c r="EG416" s="293"/>
      <c r="EH416" s="293"/>
      <c r="EI416" s="293"/>
      <c r="EJ416" s="293"/>
      <c r="EK416" s="293"/>
      <c r="EL416" s="293"/>
      <c r="EM416" s="293"/>
      <c r="EN416" s="293"/>
      <c r="EO416" s="293"/>
      <c r="EP416" s="293"/>
      <c r="EQ416" s="293"/>
      <c r="ER416" s="293"/>
      <c r="ES416" s="293"/>
      <c r="ET416" s="293"/>
      <c r="EU416" s="293"/>
      <c r="EV416" s="293"/>
      <c r="EW416" s="293"/>
      <c r="EX416" s="293"/>
    </row>
    <row r="417" spans="2:154" x14ac:dyDescent="0.2">
      <c r="B417" s="293"/>
      <c r="C417" s="293"/>
      <c r="D417" s="293"/>
      <c r="E417" s="293"/>
      <c r="F417" s="293"/>
      <c r="G417" s="293"/>
      <c r="H417" s="293"/>
      <c r="I417" s="293"/>
      <c r="J417" s="293"/>
      <c r="K417" s="293"/>
      <c r="L417" s="293"/>
      <c r="M417" s="293"/>
      <c r="N417" s="293"/>
      <c r="O417" s="293"/>
      <c r="P417" s="293"/>
      <c r="Q417" s="293"/>
      <c r="R417" s="293"/>
      <c r="S417" s="293"/>
      <c r="T417" s="293"/>
      <c r="U417" s="293"/>
      <c r="V417" s="293"/>
      <c r="W417" s="293"/>
      <c r="X417" s="293"/>
      <c r="Y417" s="293"/>
      <c r="Z417" s="293"/>
      <c r="AA417" s="293"/>
      <c r="AB417" s="293"/>
      <c r="AC417" s="293"/>
      <c r="AD417" s="293"/>
      <c r="AE417" s="293"/>
      <c r="AF417" s="293"/>
      <c r="AG417" s="293"/>
      <c r="AH417" s="293"/>
      <c r="AI417" s="293"/>
      <c r="AJ417" s="293"/>
      <c r="AK417" s="293"/>
      <c r="AL417" s="293"/>
      <c r="AM417" s="293"/>
      <c r="AN417" s="293"/>
      <c r="AO417" s="293"/>
      <c r="AP417" s="293"/>
      <c r="AQ417" s="293"/>
      <c r="AR417" s="293"/>
      <c r="AS417" s="293"/>
      <c r="AT417" s="293"/>
      <c r="AU417" s="293"/>
      <c r="AV417" s="293"/>
      <c r="AW417" s="293"/>
      <c r="AX417" s="293"/>
      <c r="AY417" s="293"/>
      <c r="AZ417" s="293"/>
      <c r="BA417" s="293"/>
      <c r="BB417" s="293"/>
      <c r="BC417" s="293"/>
      <c r="BD417" s="293"/>
      <c r="BE417" s="293"/>
      <c r="BF417" s="293"/>
      <c r="BG417" s="293"/>
      <c r="BH417" s="293"/>
      <c r="BI417" s="293"/>
      <c r="BJ417" s="293"/>
      <c r="BK417" s="293"/>
      <c r="BL417" s="293"/>
      <c r="BM417" s="293"/>
      <c r="BN417" s="293"/>
      <c r="BO417" s="293"/>
      <c r="BP417" s="293"/>
      <c r="BQ417" s="293"/>
      <c r="BR417" s="293"/>
      <c r="BS417" s="293"/>
      <c r="BT417" s="293"/>
      <c r="BU417" s="293"/>
      <c r="BV417" s="293"/>
      <c r="BW417" s="293"/>
      <c r="BX417" s="293"/>
      <c r="BY417" s="293"/>
      <c r="BZ417" s="293"/>
      <c r="CA417" s="293"/>
      <c r="CB417" s="293"/>
      <c r="CC417" s="293"/>
      <c r="CD417" s="293"/>
      <c r="CE417" s="293"/>
      <c r="CF417" s="293"/>
      <c r="CG417" s="293"/>
      <c r="CH417" s="293"/>
      <c r="CI417" s="293"/>
      <c r="CJ417" s="293"/>
      <c r="CK417" s="293"/>
      <c r="CL417" s="293"/>
      <c r="CM417" s="293"/>
      <c r="CN417" s="293"/>
      <c r="CO417" s="293"/>
      <c r="CP417" s="293"/>
      <c r="CQ417" s="293"/>
      <c r="CR417" s="293"/>
      <c r="CS417" s="293"/>
      <c r="CT417" s="293"/>
      <c r="CU417" s="293"/>
      <c r="CV417" s="293"/>
      <c r="CW417" s="293"/>
      <c r="CX417" s="293"/>
      <c r="CY417" s="293"/>
      <c r="CZ417" s="293"/>
      <c r="DA417" s="293"/>
      <c r="DB417" s="293"/>
      <c r="DC417" s="293"/>
      <c r="DD417" s="293"/>
      <c r="DE417" s="293"/>
      <c r="DF417" s="293"/>
      <c r="DG417" s="293"/>
      <c r="DH417" s="293"/>
      <c r="DI417" s="293"/>
      <c r="DJ417" s="293"/>
      <c r="DK417" s="293"/>
      <c r="DL417" s="293"/>
      <c r="DM417" s="293"/>
      <c r="DN417" s="293"/>
      <c r="DO417" s="293"/>
      <c r="DP417" s="293"/>
      <c r="DQ417" s="293"/>
      <c r="DR417" s="293"/>
      <c r="DS417" s="293"/>
      <c r="DT417" s="293"/>
      <c r="DU417" s="293"/>
      <c r="DV417" s="293"/>
      <c r="DW417" s="293"/>
      <c r="DX417" s="293"/>
      <c r="DY417" s="293"/>
      <c r="DZ417" s="293"/>
      <c r="EA417" s="293"/>
      <c r="EB417" s="293"/>
      <c r="EC417" s="293"/>
      <c r="ED417" s="293"/>
      <c r="EE417" s="293"/>
      <c r="EF417" s="293"/>
      <c r="EG417" s="293"/>
      <c r="EH417" s="293"/>
      <c r="EI417" s="293"/>
      <c r="EJ417" s="293"/>
      <c r="EK417" s="293"/>
      <c r="EL417" s="293"/>
      <c r="EM417" s="293"/>
      <c r="EN417" s="293"/>
      <c r="EO417" s="293"/>
      <c r="EP417" s="293"/>
      <c r="EQ417" s="293"/>
      <c r="ER417" s="293"/>
      <c r="ES417" s="293"/>
      <c r="ET417" s="293"/>
      <c r="EU417" s="293"/>
      <c r="EV417" s="293"/>
      <c r="EW417" s="293"/>
      <c r="EX417" s="293"/>
    </row>
    <row r="418" spans="2:154" x14ac:dyDescent="0.2">
      <c r="B418" s="293"/>
      <c r="C418" s="293"/>
      <c r="D418" s="293"/>
      <c r="E418" s="293"/>
      <c r="F418" s="293"/>
      <c r="G418" s="293"/>
      <c r="H418" s="293"/>
      <c r="I418" s="293"/>
      <c r="J418" s="293"/>
      <c r="K418" s="293"/>
      <c r="L418" s="293"/>
      <c r="M418" s="293"/>
      <c r="N418" s="293"/>
      <c r="O418" s="293"/>
      <c r="P418" s="293"/>
      <c r="Q418" s="293"/>
      <c r="R418" s="293"/>
      <c r="S418" s="293"/>
      <c r="T418" s="293"/>
      <c r="U418" s="293"/>
      <c r="V418" s="293"/>
      <c r="W418" s="293"/>
      <c r="X418" s="293"/>
      <c r="Y418" s="293"/>
      <c r="Z418" s="293"/>
      <c r="AA418" s="293"/>
      <c r="AB418" s="293"/>
      <c r="AC418" s="293"/>
      <c r="AD418" s="293"/>
      <c r="AE418" s="293"/>
      <c r="AF418" s="293"/>
      <c r="AG418" s="293"/>
      <c r="AH418" s="293"/>
      <c r="AI418" s="293"/>
      <c r="AJ418" s="293"/>
      <c r="AK418" s="293"/>
      <c r="AL418" s="293"/>
      <c r="AM418" s="293"/>
      <c r="AN418" s="293"/>
      <c r="AO418" s="293"/>
      <c r="AP418" s="293"/>
      <c r="AQ418" s="293"/>
      <c r="AR418" s="293"/>
      <c r="AS418" s="293"/>
      <c r="AT418" s="293"/>
      <c r="AU418" s="293"/>
      <c r="AV418" s="293"/>
      <c r="AW418" s="293"/>
      <c r="AX418" s="293"/>
      <c r="AY418" s="293"/>
      <c r="AZ418" s="293"/>
      <c r="BA418" s="293"/>
      <c r="BB418" s="293"/>
      <c r="BC418" s="293"/>
      <c r="BD418" s="293"/>
      <c r="BE418" s="293"/>
      <c r="BF418" s="293"/>
      <c r="BG418" s="293"/>
      <c r="BH418" s="293"/>
      <c r="BI418" s="293"/>
      <c r="BJ418" s="293"/>
      <c r="BK418" s="293"/>
      <c r="BL418" s="293"/>
      <c r="BM418" s="293"/>
      <c r="BN418" s="293"/>
      <c r="BO418" s="293"/>
      <c r="BP418" s="293"/>
      <c r="BQ418" s="293"/>
      <c r="BR418" s="293"/>
      <c r="BS418" s="293"/>
      <c r="BT418" s="293"/>
      <c r="BU418" s="293"/>
      <c r="BV418" s="293"/>
      <c r="BW418" s="293"/>
      <c r="BX418" s="293"/>
      <c r="BY418" s="293"/>
      <c r="BZ418" s="293"/>
      <c r="CA418" s="293"/>
      <c r="CB418" s="293"/>
      <c r="CC418" s="293"/>
      <c r="CD418" s="293"/>
      <c r="CE418" s="293"/>
      <c r="CF418" s="293"/>
      <c r="CG418" s="293"/>
      <c r="CH418" s="293"/>
      <c r="CI418" s="293"/>
      <c r="CJ418" s="293"/>
      <c r="CK418" s="293"/>
      <c r="CL418" s="293"/>
      <c r="CM418" s="293"/>
      <c r="CN418" s="293"/>
      <c r="CO418" s="293"/>
      <c r="CP418" s="293"/>
      <c r="CQ418" s="293"/>
      <c r="CR418" s="293"/>
      <c r="CS418" s="293"/>
      <c r="CT418" s="293"/>
      <c r="CU418" s="293"/>
      <c r="CV418" s="293"/>
      <c r="CW418" s="293"/>
      <c r="CX418" s="293"/>
      <c r="CY418" s="293"/>
      <c r="CZ418" s="293"/>
      <c r="DA418" s="293"/>
      <c r="DB418" s="293"/>
      <c r="DC418" s="293"/>
      <c r="DD418" s="293"/>
      <c r="DE418" s="293"/>
      <c r="DF418" s="293"/>
      <c r="DG418" s="293"/>
      <c r="DH418" s="293"/>
      <c r="DI418" s="293"/>
      <c r="DJ418" s="293"/>
      <c r="DK418" s="293"/>
      <c r="DL418" s="293"/>
      <c r="DM418" s="293"/>
      <c r="DN418" s="293"/>
      <c r="DO418" s="293"/>
      <c r="DP418" s="293"/>
      <c r="DQ418" s="293"/>
      <c r="DR418" s="293"/>
      <c r="DS418" s="293"/>
      <c r="DT418" s="293"/>
      <c r="DU418" s="293"/>
      <c r="DV418" s="293"/>
      <c r="DW418" s="293"/>
      <c r="DX418" s="293"/>
      <c r="DY418" s="293"/>
      <c r="DZ418" s="293"/>
      <c r="EA418" s="293"/>
      <c r="EB418" s="293"/>
      <c r="EC418" s="293"/>
      <c r="ED418" s="293"/>
      <c r="EE418" s="293"/>
      <c r="EF418" s="293"/>
      <c r="EG418" s="293"/>
      <c r="EH418" s="293"/>
      <c r="EI418" s="293"/>
      <c r="EJ418" s="293"/>
      <c r="EK418" s="293"/>
      <c r="EL418" s="293"/>
      <c r="EM418" s="293"/>
      <c r="EN418" s="293"/>
      <c r="EO418" s="293"/>
      <c r="EP418" s="293"/>
      <c r="EQ418" s="293"/>
      <c r="ER418" s="293"/>
      <c r="ES418" s="293"/>
      <c r="ET418" s="293"/>
      <c r="EU418" s="293"/>
      <c r="EV418" s="293"/>
      <c r="EW418" s="293"/>
      <c r="EX418" s="293"/>
    </row>
    <row r="419" spans="2:154" x14ac:dyDescent="0.2">
      <c r="B419" s="293"/>
      <c r="C419" s="293"/>
      <c r="D419" s="293"/>
      <c r="E419" s="293"/>
      <c r="F419" s="293"/>
      <c r="G419" s="293"/>
      <c r="H419" s="293"/>
      <c r="I419" s="293"/>
      <c r="J419" s="293"/>
      <c r="K419" s="293"/>
      <c r="L419" s="293"/>
      <c r="M419" s="293"/>
      <c r="N419" s="293"/>
      <c r="O419" s="293"/>
      <c r="P419" s="293"/>
      <c r="Q419" s="293"/>
      <c r="R419" s="293"/>
      <c r="S419" s="293"/>
      <c r="T419" s="293"/>
      <c r="U419" s="293"/>
      <c r="V419" s="293"/>
      <c r="W419" s="293"/>
      <c r="X419" s="293"/>
      <c r="Y419" s="293"/>
      <c r="Z419" s="293"/>
      <c r="AA419" s="293"/>
      <c r="AB419" s="293"/>
      <c r="AC419" s="293"/>
      <c r="AD419" s="293"/>
      <c r="AE419" s="293"/>
      <c r="AF419" s="293"/>
      <c r="AG419" s="293"/>
      <c r="AH419" s="293"/>
      <c r="AI419" s="293"/>
      <c r="AJ419" s="293"/>
      <c r="AK419" s="293"/>
      <c r="AL419" s="293"/>
      <c r="AM419" s="293"/>
      <c r="AN419" s="293"/>
      <c r="AO419" s="293"/>
      <c r="AP419" s="293"/>
      <c r="AQ419" s="293"/>
      <c r="AR419" s="293"/>
      <c r="AS419" s="293"/>
      <c r="AT419" s="293"/>
      <c r="AU419" s="293"/>
      <c r="AV419" s="293"/>
      <c r="AW419" s="293"/>
      <c r="AX419" s="293"/>
      <c r="AY419" s="293"/>
      <c r="AZ419" s="293"/>
      <c r="BA419" s="293"/>
      <c r="BB419" s="293"/>
      <c r="BC419" s="293"/>
      <c r="BD419" s="293"/>
      <c r="BE419" s="293"/>
      <c r="BF419" s="293"/>
      <c r="BG419" s="293"/>
      <c r="BH419" s="293"/>
      <c r="BI419" s="293"/>
      <c r="BJ419" s="293"/>
      <c r="BK419" s="293"/>
      <c r="BL419" s="293"/>
      <c r="BM419" s="293"/>
      <c r="BN419" s="293"/>
      <c r="BO419" s="293"/>
      <c r="BP419" s="293"/>
      <c r="BQ419" s="293"/>
      <c r="BR419" s="293"/>
      <c r="BS419" s="293"/>
      <c r="BT419" s="293"/>
      <c r="BU419" s="293"/>
      <c r="BV419" s="293"/>
      <c r="BW419" s="293"/>
      <c r="BX419" s="293"/>
      <c r="BY419" s="293"/>
      <c r="BZ419" s="293"/>
      <c r="CA419" s="293"/>
      <c r="CB419" s="293"/>
      <c r="CC419" s="293"/>
      <c r="CD419" s="293"/>
      <c r="CE419" s="293"/>
      <c r="CF419" s="293"/>
      <c r="CG419" s="293"/>
      <c r="CH419" s="293"/>
      <c r="CI419" s="293"/>
      <c r="CJ419" s="293"/>
      <c r="CK419" s="293"/>
      <c r="CL419" s="293"/>
      <c r="CM419" s="293"/>
      <c r="CN419" s="293"/>
      <c r="CO419" s="293"/>
      <c r="CP419" s="293"/>
      <c r="CQ419" s="293"/>
      <c r="CR419" s="293"/>
      <c r="CS419" s="293"/>
      <c r="CT419" s="293"/>
      <c r="CU419" s="293"/>
      <c r="CV419" s="293"/>
      <c r="CW419" s="293"/>
      <c r="CX419" s="293"/>
      <c r="CY419" s="293"/>
      <c r="CZ419" s="293"/>
      <c r="DA419" s="293"/>
      <c r="DB419" s="293"/>
      <c r="DC419" s="293"/>
      <c r="DD419" s="293"/>
      <c r="DE419" s="293"/>
      <c r="DF419" s="293"/>
      <c r="DG419" s="293"/>
      <c r="DH419" s="293"/>
      <c r="DI419" s="293"/>
      <c r="DJ419" s="293"/>
      <c r="DK419" s="293"/>
      <c r="DL419" s="293"/>
      <c r="DM419" s="293"/>
      <c r="DN419" s="293"/>
      <c r="DO419" s="293"/>
      <c r="DP419" s="293"/>
      <c r="DQ419" s="293"/>
      <c r="DR419" s="293"/>
      <c r="DS419" s="293"/>
      <c r="DT419" s="293"/>
      <c r="DU419" s="293"/>
      <c r="DV419" s="293"/>
      <c r="DW419" s="293"/>
      <c r="DX419" s="293"/>
      <c r="DY419" s="293"/>
      <c r="DZ419" s="293"/>
      <c r="EA419" s="293"/>
      <c r="EB419" s="293"/>
      <c r="EC419" s="293"/>
      <c r="ED419" s="293"/>
      <c r="EE419" s="293"/>
      <c r="EF419" s="293"/>
      <c r="EG419" s="293"/>
      <c r="EH419" s="293"/>
      <c r="EI419" s="293"/>
      <c r="EJ419" s="293"/>
      <c r="EK419" s="293"/>
      <c r="EL419" s="293"/>
      <c r="EM419" s="293"/>
      <c r="EN419" s="293"/>
      <c r="EO419" s="293"/>
      <c r="EP419" s="293"/>
      <c r="EQ419" s="293"/>
      <c r="ER419" s="293"/>
      <c r="ES419" s="293"/>
      <c r="ET419" s="293"/>
      <c r="EU419" s="293"/>
      <c r="EV419" s="293"/>
      <c r="EW419" s="293"/>
      <c r="EX419" s="293"/>
    </row>
    <row r="420" spans="2:154" x14ac:dyDescent="0.2">
      <c r="B420" s="293"/>
      <c r="C420" s="293"/>
      <c r="D420" s="293"/>
      <c r="E420" s="293"/>
      <c r="F420" s="293"/>
      <c r="G420" s="293"/>
      <c r="H420" s="293"/>
      <c r="I420" s="293"/>
      <c r="J420" s="293"/>
      <c r="K420" s="293"/>
      <c r="L420" s="293"/>
      <c r="M420" s="293"/>
      <c r="N420" s="293"/>
      <c r="O420" s="293"/>
      <c r="P420" s="293"/>
      <c r="Q420" s="293"/>
      <c r="R420" s="293"/>
      <c r="S420" s="293"/>
      <c r="T420" s="293"/>
      <c r="U420" s="293"/>
      <c r="V420" s="293"/>
      <c r="W420" s="293"/>
      <c r="X420" s="293"/>
      <c r="Y420" s="293"/>
      <c r="Z420" s="293"/>
      <c r="AA420" s="293"/>
      <c r="AB420" s="293"/>
      <c r="AC420" s="293"/>
      <c r="AD420" s="293"/>
      <c r="AE420" s="293"/>
      <c r="AF420" s="293"/>
      <c r="AG420" s="293"/>
      <c r="AH420" s="293"/>
      <c r="AI420" s="293"/>
      <c r="AJ420" s="293"/>
      <c r="AK420" s="293"/>
      <c r="AL420" s="293"/>
      <c r="AM420" s="293"/>
      <c r="AN420" s="293"/>
      <c r="AO420" s="293"/>
      <c r="AP420" s="293"/>
      <c r="AQ420" s="293"/>
      <c r="AR420" s="293"/>
      <c r="AS420" s="293"/>
      <c r="AT420" s="293"/>
      <c r="AU420" s="293"/>
      <c r="AV420" s="293"/>
      <c r="AW420" s="293"/>
      <c r="AX420" s="293"/>
      <c r="AY420" s="293"/>
      <c r="AZ420" s="293"/>
      <c r="BA420" s="293"/>
      <c r="BB420" s="293"/>
      <c r="BC420" s="293"/>
      <c r="BD420" s="293"/>
      <c r="BE420" s="293"/>
      <c r="BF420" s="293"/>
      <c r="BG420" s="293"/>
      <c r="BH420" s="293"/>
      <c r="BI420" s="293"/>
      <c r="BJ420" s="293"/>
      <c r="BK420" s="293"/>
      <c r="BL420" s="293"/>
      <c r="BM420" s="293"/>
      <c r="BN420" s="293"/>
      <c r="BO420" s="293"/>
      <c r="BP420" s="293"/>
      <c r="BQ420" s="293"/>
      <c r="BR420" s="293"/>
      <c r="BS420" s="293"/>
      <c r="BT420" s="293"/>
      <c r="BU420" s="293"/>
      <c r="BV420" s="293"/>
      <c r="BW420" s="293"/>
      <c r="BX420" s="293"/>
      <c r="BY420" s="293"/>
      <c r="BZ420" s="293"/>
      <c r="CA420" s="293"/>
      <c r="CB420" s="293"/>
      <c r="CC420" s="293"/>
      <c r="CD420" s="293"/>
      <c r="CE420" s="293"/>
      <c r="CF420" s="293"/>
      <c r="CG420" s="293"/>
      <c r="CH420" s="293"/>
      <c r="CI420" s="293"/>
      <c r="CJ420" s="293"/>
      <c r="CK420" s="293"/>
      <c r="CL420" s="293"/>
      <c r="CM420" s="293"/>
      <c r="CN420" s="293"/>
      <c r="CO420" s="293"/>
      <c r="CP420" s="293"/>
      <c r="CQ420" s="293"/>
      <c r="CR420" s="293"/>
      <c r="CS420" s="293"/>
      <c r="CT420" s="293"/>
      <c r="CU420" s="293"/>
      <c r="CV420" s="293"/>
      <c r="CW420" s="293"/>
      <c r="CX420" s="293"/>
      <c r="CY420" s="293"/>
      <c r="CZ420" s="293"/>
      <c r="DA420" s="293"/>
      <c r="DB420" s="293"/>
      <c r="DC420" s="293"/>
      <c r="DD420" s="293"/>
      <c r="DE420" s="293"/>
      <c r="DF420" s="293"/>
      <c r="DG420" s="293"/>
      <c r="DH420" s="293"/>
      <c r="DI420" s="293"/>
      <c r="DJ420" s="293"/>
      <c r="DK420" s="293"/>
      <c r="DL420" s="293"/>
      <c r="DM420" s="293"/>
      <c r="DN420" s="293"/>
      <c r="DO420" s="293"/>
      <c r="DP420" s="293"/>
      <c r="DQ420" s="293"/>
      <c r="DR420" s="293"/>
      <c r="DS420" s="293"/>
      <c r="DT420" s="293"/>
      <c r="DU420" s="293"/>
      <c r="DV420" s="293"/>
      <c r="DW420" s="293"/>
      <c r="DX420" s="293"/>
      <c r="DY420" s="293"/>
      <c r="DZ420" s="293"/>
      <c r="EA420" s="293"/>
      <c r="EB420" s="293"/>
      <c r="EC420" s="293"/>
      <c r="ED420" s="293"/>
      <c r="EE420" s="293"/>
      <c r="EF420" s="293"/>
      <c r="EG420" s="293"/>
      <c r="EH420" s="293"/>
      <c r="EI420" s="293"/>
      <c r="EJ420" s="293"/>
      <c r="EK420" s="293"/>
      <c r="EL420" s="293"/>
      <c r="EM420" s="293"/>
      <c r="EN420" s="293"/>
      <c r="EO420" s="293"/>
      <c r="EP420" s="293"/>
      <c r="EQ420" s="293"/>
      <c r="ER420" s="293"/>
      <c r="ES420" s="293"/>
      <c r="ET420" s="293"/>
      <c r="EU420" s="293"/>
      <c r="EV420" s="293"/>
      <c r="EW420" s="293"/>
      <c r="EX420" s="293"/>
    </row>
    <row r="421" spans="2:154" x14ac:dyDescent="0.2">
      <c r="B421" s="293"/>
      <c r="C421" s="293"/>
      <c r="D421" s="293"/>
      <c r="E421" s="293"/>
      <c r="F421" s="293"/>
      <c r="G421" s="293"/>
      <c r="H421" s="293"/>
      <c r="I421" s="293"/>
      <c r="J421" s="293"/>
      <c r="K421" s="293"/>
      <c r="L421" s="293"/>
      <c r="M421" s="293"/>
      <c r="N421" s="293"/>
      <c r="O421" s="293"/>
      <c r="P421" s="293"/>
      <c r="Q421" s="293"/>
      <c r="R421" s="293"/>
      <c r="S421" s="293"/>
      <c r="T421" s="293"/>
      <c r="U421" s="293"/>
      <c r="V421" s="293"/>
      <c r="W421" s="293"/>
      <c r="X421" s="293"/>
      <c r="Y421" s="293"/>
      <c r="Z421" s="293"/>
      <c r="AA421" s="293"/>
      <c r="AB421" s="293"/>
      <c r="AC421" s="293"/>
      <c r="AD421" s="293"/>
      <c r="AE421" s="293"/>
      <c r="AF421" s="293"/>
      <c r="AG421" s="293"/>
      <c r="AH421" s="293"/>
      <c r="AI421" s="293"/>
      <c r="AJ421" s="293"/>
      <c r="AK421" s="293"/>
      <c r="AL421" s="293"/>
      <c r="AM421" s="293"/>
      <c r="AN421" s="293"/>
      <c r="AO421" s="293"/>
      <c r="AP421" s="293"/>
      <c r="AQ421" s="293"/>
      <c r="AR421" s="293"/>
      <c r="AS421" s="293"/>
      <c r="AT421" s="293"/>
      <c r="AU421" s="293"/>
      <c r="AV421" s="293"/>
      <c r="AW421" s="293"/>
      <c r="AX421" s="293"/>
      <c r="AY421" s="293"/>
      <c r="AZ421" s="293"/>
      <c r="BA421" s="293"/>
      <c r="BB421" s="293"/>
      <c r="BC421" s="293"/>
      <c r="BD421" s="293"/>
      <c r="BE421" s="293"/>
      <c r="BF421" s="293"/>
      <c r="BG421" s="293"/>
      <c r="BH421" s="293"/>
      <c r="BI421" s="293"/>
      <c r="BJ421" s="293"/>
      <c r="BK421" s="293"/>
      <c r="BL421" s="293"/>
      <c r="BM421" s="293"/>
      <c r="BN421" s="293"/>
      <c r="BO421" s="293"/>
      <c r="BP421" s="293"/>
      <c r="BQ421" s="293"/>
      <c r="BR421" s="293"/>
      <c r="BS421" s="293"/>
      <c r="BT421" s="293"/>
      <c r="BU421" s="293"/>
      <c r="BV421" s="293"/>
      <c r="BW421" s="293"/>
      <c r="BX421" s="293"/>
      <c r="BY421" s="293"/>
      <c r="BZ421" s="293"/>
      <c r="CA421" s="293"/>
      <c r="CB421" s="293"/>
      <c r="CC421" s="293"/>
      <c r="CD421" s="293"/>
      <c r="CE421" s="293"/>
      <c r="CF421" s="293"/>
      <c r="CG421" s="293"/>
      <c r="CH421" s="293"/>
      <c r="CI421" s="293"/>
      <c r="CJ421" s="293"/>
      <c r="CK421" s="293"/>
      <c r="CL421" s="293"/>
      <c r="CM421" s="293"/>
      <c r="CN421" s="293"/>
      <c r="CO421" s="293"/>
      <c r="CP421" s="293"/>
      <c r="CQ421" s="293"/>
      <c r="CR421" s="293"/>
      <c r="CS421" s="293"/>
      <c r="CT421" s="293"/>
      <c r="CU421" s="293"/>
      <c r="CV421" s="293"/>
      <c r="CW421" s="293"/>
      <c r="CX421" s="293"/>
      <c r="CY421" s="293"/>
      <c r="CZ421" s="293"/>
      <c r="DA421" s="293"/>
      <c r="DB421" s="293"/>
      <c r="DC421" s="293"/>
      <c r="DD421" s="293"/>
      <c r="DE421" s="293"/>
      <c r="DF421" s="293"/>
      <c r="DG421" s="293"/>
      <c r="DH421" s="293"/>
      <c r="DI421" s="293"/>
      <c r="DJ421" s="293"/>
      <c r="DK421" s="293"/>
      <c r="DL421" s="293"/>
      <c r="DM421" s="293"/>
      <c r="DN421" s="293"/>
      <c r="DO421" s="293"/>
      <c r="DP421" s="293"/>
      <c r="DQ421" s="293"/>
      <c r="DR421" s="293"/>
      <c r="DS421" s="293"/>
      <c r="DT421" s="293"/>
      <c r="DU421" s="293"/>
      <c r="DV421" s="293"/>
      <c r="DW421" s="293"/>
      <c r="DX421" s="293"/>
      <c r="DY421" s="293"/>
      <c r="DZ421" s="293"/>
      <c r="EA421" s="293"/>
      <c r="EB421" s="293"/>
      <c r="EC421" s="293"/>
      <c r="ED421" s="293"/>
      <c r="EE421" s="293"/>
      <c r="EF421" s="293"/>
      <c r="EG421" s="293"/>
      <c r="EH421" s="293"/>
      <c r="EI421" s="293"/>
      <c r="EJ421" s="293"/>
      <c r="EK421" s="293"/>
      <c r="EL421" s="293"/>
      <c r="EM421" s="293"/>
      <c r="EN421" s="293"/>
      <c r="EO421" s="293"/>
      <c r="EP421" s="293"/>
      <c r="EQ421" s="293"/>
      <c r="ER421" s="293"/>
      <c r="ES421" s="293"/>
      <c r="ET421" s="293"/>
      <c r="EU421" s="293"/>
      <c r="EV421" s="293"/>
      <c r="EW421" s="293"/>
      <c r="EX421" s="293"/>
    </row>
    <row r="422" spans="2:154" x14ac:dyDescent="0.2">
      <c r="B422" s="293"/>
      <c r="C422" s="293"/>
      <c r="D422" s="293"/>
      <c r="E422" s="293"/>
      <c r="F422" s="293"/>
      <c r="G422" s="293"/>
      <c r="H422" s="293"/>
      <c r="I422" s="293"/>
      <c r="J422" s="293"/>
      <c r="K422" s="293"/>
      <c r="L422" s="293"/>
      <c r="M422" s="293"/>
      <c r="N422" s="293"/>
      <c r="O422" s="293"/>
      <c r="P422" s="293"/>
      <c r="Q422" s="293"/>
      <c r="R422" s="293"/>
      <c r="S422" s="293"/>
      <c r="T422" s="293"/>
      <c r="U422" s="293"/>
      <c r="V422" s="293"/>
      <c r="W422" s="293"/>
      <c r="X422" s="293"/>
      <c r="Y422" s="293"/>
      <c r="Z422" s="293"/>
      <c r="AA422" s="293"/>
      <c r="AB422" s="293"/>
      <c r="AC422" s="293"/>
      <c r="AD422" s="293"/>
      <c r="AE422" s="293"/>
      <c r="AF422" s="293"/>
      <c r="AG422" s="293"/>
      <c r="AH422" s="293"/>
      <c r="AI422" s="293"/>
      <c r="AJ422" s="293"/>
      <c r="AK422" s="293"/>
      <c r="AL422" s="293"/>
      <c r="AM422" s="293"/>
      <c r="AN422" s="293"/>
      <c r="AO422" s="293"/>
      <c r="AP422" s="293"/>
      <c r="AQ422" s="293"/>
      <c r="AR422" s="293"/>
      <c r="AS422" s="293"/>
      <c r="AT422" s="293"/>
      <c r="AU422" s="293"/>
      <c r="AV422" s="293"/>
      <c r="AW422" s="293"/>
      <c r="AX422" s="293"/>
      <c r="AY422" s="293"/>
      <c r="AZ422" s="293"/>
      <c r="BA422" s="293"/>
      <c r="BB422" s="293"/>
      <c r="BC422" s="293"/>
      <c r="BD422" s="293"/>
      <c r="BE422" s="293"/>
      <c r="BF422" s="293"/>
      <c r="BG422" s="293"/>
      <c r="BH422" s="293"/>
      <c r="BI422" s="293"/>
      <c r="BJ422" s="293"/>
      <c r="BK422" s="293"/>
      <c r="BL422" s="293"/>
      <c r="BM422" s="293"/>
      <c r="BN422" s="293"/>
      <c r="BO422" s="293"/>
      <c r="BP422" s="293"/>
      <c r="BQ422" s="293"/>
      <c r="BR422" s="293"/>
      <c r="BS422" s="293"/>
      <c r="BT422" s="293"/>
      <c r="BU422" s="293"/>
      <c r="BV422" s="293"/>
      <c r="BW422" s="293"/>
      <c r="BX422" s="293"/>
      <c r="BY422" s="293"/>
      <c r="BZ422" s="293"/>
      <c r="CA422" s="293"/>
      <c r="CB422" s="293"/>
      <c r="CC422" s="293"/>
      <c r="CD422" s="293"/>
      <c r="CE422" s="293"/>
      <c r="CF422" s="293"/>
      <c r="CG422" s="293"/>
      <c r="CH422" s="293"/>
      <c r="CI422" s="293"/>
      <c r="CJ422" s="293"/>
      <c r="CK422" s="293"/>
      <c r="CL422" s="293"/>
      <c r="CM422" s="293"/>
      <c r="CN422" s="293"/>
      <c r="CO422" s="293"/>
      <c r="CP422" s="293"/>
      <c r="CQ422" s="293"/>
      <c r="CR422" s="293"/>
      <c r="CS422" s="293"/>
      <c r="CT422" s="293"/>
      <c r="CU422" s="293"/>
      <c r="CV422" s="293"/>
      <c r="CW422" s="293"/>
      <c r="CX422" s="293"/>
      <c r="CY422" s="293"/>
      <c r="CZ422" s="293"/>
      <c r="DA422" s="293"/>
      <c r="DB422" s="293"/>
      <c r="DC422" s="293"/>
      <c r="DD422" s="293"/>
      <c r="DE422" s="293"/>
      <c r="DF422" s="293"/>
      <c r="DG422" s="293"/>
      <c r="DH422" s="293"/>
      <c r="DI422" s="293"/>
      <c r="DJ422" s="293"/>
      <c r="DK422" s="293"/>
      <c r="DL422" s="293"/>
      <c r="DM422" s="293"/>
      <c r="DN422" s="293"/>
      <c r="DO422" s="293"/>
      <c r="DP422" s="293"/>
      <c r="DQ422" s="293"/>
      <c r="DR422" s="293"/>
      <c r="DS422" s="293"/>
      <c r="DT422" s="293"/>
      <c r="DU422" s="293"/>
      <c r="DV422" s="293"/>
      <c r="DW422" s="293"/>
      <c r="DX422" s="293"/>
      <c r="DY422" s="293"/>
      <c r="DZ422" s="293"/>
      <c r="EA422" s="293"/>
      <c r="EB422" s="293"/>
      <c r="EC422" s="293"/>
      <c r="ED422" s="293"/>
      <c r="EE422" s="293"/>
      <c r="EF422" s="293"/>
      <c r="EG422" s="293"/>
      <c r="EH422" s="293"/>
      <c r="EI422" s="293"/>
      <c r="EJ422" s="293"/>
      <c r="EK422" s="293"/>
      <c r="EL422" s="293"/>
      <c r="EM422" s="293"/>
      <c r="EN422" s="293"/>
      <c r="EO422" s="293"/>
      <c r="EP422" s="293"/>
      <c r="EQ422" s="293"/>
      <c r="ER422" s="293"/>
      <c r="ES422" s="293"/>
      <c r="ET422" s="293"/>
      <c r="EU422" s="293"/>
      <c r="EV422" s="293"/>
      <c r="EW422" s="293"/>
      <c r="EX422" s="293"/>
    </row>
    <row r="423" spans="2:154" x14ac:dyDescent="0.2">
      <c r="B423" s="293"/>
      <c r="C423" s="293"/>
      <c r="D423" s="293"/>
      <c r="E423" s="293"/>
      <c r="F423" s="293"/>
      <c r="G423" s="293"/>
      <c r="H423" s="293"/>
      <c r="I423" s="293"/>
      <c r="J423" s="293"/>
      <c r="K423" s="293"/>
      <c r="L423" s="293"/>
      <c r="M423" s="293"/>
      <c r="N423" s="293"/>
      <c r="O423" s="293"/>
      <c r="P423" s="293"/>
      <c r="Q423" s="293"/>
      <c r="R423" s="293"/>
      <c r="S423" s="293"/>
      <c r="T423" s="293"/>
      <c r="U423" s="293"/>
      <c r="V423" s="293"/>
      <c r="W423" s="293"/>
      <c r="X423" s="293"/>
      <c r="Y423" s="293"/>
      <c r="Z423" s="293"/>
      <c r="AA423" s="293"/>
      <c r="AB423" s="293"/>
      <c r="AC423" s="293"/>
      <c r="AD423" s="293"/>
      <c r="AE423" s="293"/>
      <c r="AF423" s="293"/>
      <c r="AG423" s="293"/>
      <c r="AH423" s="293"/>
      <c r="AI423" s="293"/>
      <c r="AJ423" s="293"/>
      <c r="AK423" s="293"/>
      <c r="AL423" s="293"/>
      <c r="AM423" s="293"/>
      <c r="AN423" s="293"/>
      <c r="AO423" s="293"/>
      <c r="AP423" s="293"/>
      <c r="AQ423" s="293"/>
      <c r="AR423" s="293"/>
      <c r="AS423" s="293"/>
      <c r="AT423" s="293"/>
      <c r="AU423" s="293"/>
      <c r="AV423" s="293"/>
      <c r="AW423" s="293"/>
      <c r="AX423" s="293"/>
      <c r="AY423" s="293"/>
      <c r="AZ423" s="293"/>
      <c r="BA423" s="293"/>
      <c r="BB423" s="293"/>
      <c r="BC423" s="293"/>
      <c r="BD423" s="293"/>
      <c r="BE423" s="293"/>
      <c r="BF423" s="293"/>
      <c r="BG423" s="293"/>
      <c r="BH423" s="293"/>
      <c r="BI423" s="293"/>
      <c r="BJ423" s="293"/>
      <c r="BK423" s="293"/>
      <c r="BL423" s="293"/>
      <c r="BM423" s="293"/>
      <c r="BN423" s="293"/>
      <c r="BO423" s="293"/>
      <c r="BP423" s="293"/>
      <c r="BQ423" s="293"/>
      <c r="BR423" s="293"/>
      <c r="BS423" s="293"/>
      <c r="BT423" s="293"/>
      <c r="BU423" s="293"/>
      <c r="BV423" s="293"/>
      <c r="BW423" s="293"/>
      <c r="BX423" s="293"/>
      <c r="BY423" s="293"/>
      <c r="BZ423" s="293"/>
      <c r="CA423" s="293"/>
      <c r="CB423" s="293"/>
      <c r="CC423" s="293"/>
      <c r="CD423" s="293"/>
      <c r="CE423" s="293"/>
      <c r="CF423" s="293"/>
      <c r="CG423" s="293"/>
      <c r="CH423" s="293"/>
      <c r="CI423" s="293"/>
      <c r="CJ423" s="293"/>
      <c r="CK423" s="293"/>
      <c r="CL423" s="293"/>
      <c r="CM423" s="293"/>
      <c r="CN423" s="293"/>
      <c r="CO423" s="293"/>
      <c r="CP423" s="293"/>
      <c r="CQ423" s="293"/>
      <c r="CR423" s="293"/>
      <c r="CS423" s="293"/>
      <c r="CT423" s="293"/>
      <c r="CU423" s="293"/>
      <c r="CV423" s="293"/>
      <c r="CW423" s="293"/>
      <c r="CX423" s="293"/>
      <c r="CY423" s="293"/>
      <c r="CZ423" s="293"/>
      <c r="DA423" s="293"/>
      <c r="DB423" s="293"/>
      <c r="DC423" s="293"/>
      <c r="DD423" s="293"/>
      <c r="DE423" s="293"/>
      <c r="DF423" s="293"/>
      <c r="DG423" s="293"/>
      <c r="DH423" s="293"/>
      <c r="DI423" s="293"/>
      <c r="DJ423" s="293"/>
      <c r="DK423" s="293"/>
      <c r="DL423" s="293"/>
      <c r="DM423" s="293"/>
      <c r="DN423" s="293"/>
      <c r="DO423" s="293"/>
      <c r="DP423" s="293"/>
      <c r="DQ423" s="293"/>
      <c r="DR423" s="293"/>
      <c r="DS423" s="293"/>
      <c r="DT423" s="293"/>
      <c r="DU423" s="293"/>
      <c r="DV423" s="293"/>
      <c r="DW423" s="293"/>
      <c r="DX423" s="293"/>
      <c r="DY423" s="293"/>
      <c r="DZ423" s="293"/>
      <c r="EA423" s="293"/>
      <c r="EB423" s="293"/>
      <c r="EC423" s="293"/>
      <c r="ED423" s="293"/>
      <c r="EE423" s="293"/>
      <c r="EF423" s="293"/>
      <c r="EG423" s="293"/>
      <c r="EH423" s="293"/>
      <c r="EI423" s="293"/>
      <c r="EJ423" s="293"/>
      <c r="EK423" s="293"/>
      <c r="EL423" s="293"/>
      <c r="EM423" s="293"/>
      <c r="EN423" s="293"/>
      <c r="EO423" s="293"/>
      <c r="EP423" s="293"/>
      <c r="EQ423" s="293"/>
      <c r="ER423" s="293"/>
      <c r="ES423" s="293"/>
      <c r="ET423" s="293"/>
      <c r="EU423" s="293"/>
      <c r="EV423" s="293"/>
      <c r="EW423" s="293"/>
      <c r="EX423" s="293"/>
    </row>
    <row r="424" spans="2:154" x14ac:dyDescent="0.2">
      <c r="B424" s="293"/>
      <c r="C424" s="293"/>
      <c r="D424" s="293"/>
      <c r="E424" s="293"/>
      <c r="F424" s="293"/>
      <c r="G424" s="293"/>
      <c r="H424" s="293"/>
      <c r="I424" s="293"/>
      <c r="J424" s="293"/>
      <c r="K424" s="293"/>
      <c r="L424" s="293"/>
      <c r="M424" s="293"/>
      <c r="N424" s="293"/>
      <c r="O424" s="293"/>
      <c r="P424" s="293"/>
      <c r="Q424" s="293"/>
      <c r="R424" s="293"/>
      <c r="S424" s="293"/>
      <c r="T424" s="293"/>
      <c r="U424" s="293"/>
      <c r="V424" s="293"/>
      <c r="W424" s="293"/>
      <c r="X424" s="293"/>
      <c r="Y424" s="293"/>
      <c r="Z424" s="293"/>
      <c r="AA424" s="293"/>
      <c r="AB424" s="293"/>
      <c r="AC424" s="293"/>
      <c r="AD424" s="293"/>
      <c r="AE424" s="293"/>
      <c r="AF424" s="293"/>
      <c r="AG424" s="293"/>
      <c r="AH424" s="293"/>
      <c r="AI424" s="293"/>
      <c r="AJ424" s="293"/>
      <c r="AK424" s="293"/>
      <c r="AL424" s="293"/>
      <c r="AM424" s="293"/>
      <c r="AN424" s="293"/>
      <c r="AO424" s="293"/>
      <c r="AP424" s="293"/>
      <c r="AQ424" s="293"/>
      <c r="AR424" s="293"/>
      <c r="AS424" s="293"/>
      <c r="AT424" s="293"/>
      <c r="AU424" s="293"/>
      <c r="AV424" s="293"/>
      <c r="AW424" s="293"/>
      <c r="AX424" s="293"/>
      <c r="AY424" s="293"/>
      <c r="AZ424" s="293"/>
      <c r="BA424" s="293"/>
      <c r="BB424" s="293"/>
      <c r="BC424" s="293"/>
      <c r="BD424" s="293"/>
      <c r="BE424" s="293"/>
      <c r="BF424" s="293"/>
      <c r="BG424" s="293"/>
      <c r="BH424" s="293"/>
      <c r="BI424" s="293"/>
      <c r="BJ424" s="293"/>
      <c r="BK424" s="293"/>
      <c r="BL424" s="293"/>
      <c r="BM424" s="293"/>
      <c r="BN424" s="293"/>
      <c r="BO424" s="293"/>
      <c r="BP424" s="293"/>
      <c r="BQ424" s="293"/>
      <c r="BR424" s="293"/>
      <c r="BS424" s="293"/>
      <c r="BT424" s="293"/>
      <c r="BU424" s="293"/>
      <c r="BV424" s="293"/>
      <c r="BW424" s="293"/>
      <c r="BX424" s="293"/>
      <c r="BY424" s="293"/>
      <c r="BZ424" s="293"/>
      <c r="CA424" s="293"/>
      <c r="CB424" s="293"/>
      <c r="CC424" s="293"/>
      <c r="CD424" s="293"/>
      <c r="CE424" s="293"/>
      <c r="CF424" s="293"/>
      <c r="CG424" s="293"/>
      <c r="CH424" s="293"/>
      <c r="CI424" s="293"/>
      <c r="CJ424" s="293"/>
      <c r="CK424" s="293"/>
      <c r="CL424" s="293"/>
      <c r="CM424" s="293"/>
      <c r="CN424" s="293"/>
      <c r="CO424" s="293"/>
      <c r="CP424" s="293"/>
      <c r="CQ424" s="293"/>
      <c r="CR424" s="293"/>
      <c r="CS424" s="293"/>
      <c r="CT424" s="293"/>
      <c r="CU424" s="293"/>
      <c r="CV424" s="293"/>
      <c r="CW424" s="293"/>
      <c r="CX424" s="293"/>
      <c r="CY424" s="293"/>
      <c r="CZ424" s="293"/>
      <c r="DA424" s="293"/>
      <c r="DB424" s="293"/>
      <c r="DC424" s="293"/>
      <c r="DD424" s="293"/>
      <c r="DE424" s="293"/>
      <c r="DF424" s="293"/>
      <c r="DG424" s="293"/>
      <c r="DH424" s="293"/>
      <c r="DI424" s="293"/>
      <c r="DJ424" s="293"/>
      <c r="DK424" s="293"/>
      <c r="DL424" s="293"/>
      <c r="DM424" s="293"/>
      <c r="DN424" s="293"/>
      <c r="DO424" s="293"/>
      <c r="DP424" s="293"/>
      <c r="DQ424" s="293"/>
      <c r="DR424" s="293"/>
      <c r="DS424" s="293"/>
      <c r="DT424" s="293"/>
      <c r="DU424" s="293"/>
      <c r="DV424" s="293"/>
      <c r="DW424" s="293"/>
      <c r="DX424" s="293"/>
      <c r="DY424" s="293"/>
      <c r="DZ424" s="293"/>
      <c r="EA424" s="293"/>
      <c r="EB424" s="293"/>
      <c r="EC424" s="293"/>
      <c r="ED424" s="293"/>
      <c r="EE424" s="293"/>
      <c r="EF424" s="293"/>
      <c r="EG424" s="293"/>
      <c r="EH424" s="293"/>
      <c r="EI424" s="293"/>
      <c r="EJ424" s="293"/>
      <c r="EK424" s="293"/>
      <c r="EL424" s="293"/>
      <c r="EM424" s="293"/>
      <c r="EN424" s="293"/>
      <c r="EO424" s="293"/>
      <c r="EP424" s="293"/>
      <c r="EQ424" s="293"/>
      <c r="ER424" s="293"/>
      <c r="ES424" s="293"/>
      <c r="ET424" s="293"/>
      <c r="EU424" s="293"/>
      <c r="EV424" s="293"/>
      <c r="EW424" s="293"/>
      <c r="EX424" s="293"/>
    </row>
    <row r="425" spans="2:154" x14ac:dyDescent="0.2">
      <c r="B425" s="293"/>
      <c r="C425" s="293"/>
      <c r="D425" s="293"/>
      <c r="E425" s="293"/>
      <c r="F425" s="293"/>
      <c r="G425" s="293"/>
      <c r="H425" s="293"/>
      <c r="I425" s="293"/>
      <c r="J425" s="293"/>
      <c r="K425" s="293"/>
      <c r="L425" s="293"/>
      <c r="M425" s="293"/>
      <c r="N425" s="293"/>
      <c r="O425" s="293"/>
      <c r="P425" s="293"/>
      <c r="Q425" s="293"/>
      <c r="R425" s="293"/>
      <c r="S425" s="293"/>
      <c r="T425" s="293"/>
      <c r="U425" s="293"/>
      <c r="V425" s="293"/>
      <c r="W425" s="293"/>
      <c r="X425" s="293"/>
      <c r="Y425" s="293"/>
      <c r="Z425" s="293"/>
      <c r="AA425" s="293"/>
      <c r="AB425" s="293"/>
      <c r="AC425" s="293"/>
      <c r="AD425" s="293"/>
      <c r="AE425" s="293"/>
      <c r="AF425" s="293"/>
      <c r="AG425" s="293"/>
      <c r="AH425" s="293"/>
      <c r="AI425" s="293"/>
      <c r="AJ425" s="293"/>
      <c r="AK425" s="293"/>
      <c r="AL425" s="293"/>
      <c r="AM425" s="293"/>
      <c r="AN425" s="293"/>
      <c r="AO425" s="293"/>
      <c r="AP425" s="293"/>
      <c r="AQ425" s="293"/>
      <c r="AR425" s="293"/>
      <c r="AS425" s="293"/>
      <c r="AT425" s="293"/>
      <c r="AU425" s="293"/>
      <c r="AV425" s="293"/>
      <c r="AW425" s="293"/>
      <c r="AX425" s="293"/>
      <c r="AY425" s="293"/>
      <c r="AZ425" s="293"/>
      <c r="BA425" s="293"/>
      <c r="BB425" s="293"/>
      <c r="BC425" s="293"/>
      <c r="BD425" s="293"/>
      <c r="BE425" s="293"/>
      <c r="BF425" s="293"/>
      <c r="BG425" s="293"/>
      <c r="BH425" s="293"/>
      <c r="BI425" s="293"/>
      <c r="BJ425" s="293"/>
      <c r="BK425" s="293"/>
      <c r="BL425" s="293"/>
      <c r="BM425" s="293"/>
      <c r="BN425" s="293"/>
      <c r="BO425" s="293"/>
      <c r="BP425" s="293"/>
      <c r="BQ425" s="293"/>
      <c r="BR425" s="293"/>
      <c r="BS425" s="293"/>
      <c r="BT425" s="293"/>
      <c r="BU425" s="293"/>
      <c r="BV425" s="293"/>
      <c r="BW425" s="293"/>
      <c r="BX425" s="293"/>
      <c r="BY425" s="293"/>
      <c r="BZ425" s="293"/>
      <c r="CA425" s="293"/>
      <c r="CB425" s="293"/>
      <c r="CC425" s="293"/>
      <c r="CD425" s="293"/>
      <c r="CE425" s="293"/>
      <c r="CF425" s="293"/>
      <c r="CG425" s="293"/>
      <c r="CH425" s="293"/>
      <c r="CI425" s="293"/>
      <c r="CJ425" s="293"/>
      <c r="CK425" s="293"/>
      <c r="CL425" s="293"/>
      <c r="CM425" s="293"/>
      <c r="CN425" s="293"/>
      <c r="CO425" s="293"/>
      <c r="CP425" s="293"/>
      <c r="CQ425" s="293"/>
      <c r="CR425" s="293"/>
      <c r="CS425" s="293"/>
      <c r="CT425" s="293"/>
      <c r="CU425" s="293"/>
      <c r="CV425" s="293"/>
      <c r="CW425" s="293"/>
      <c r="CX425" s="293"/>
      <c r="CY425" s="293"/>
      <c r="CZ425" s="293"/>
      <c r="DA425" s="293"/>
      <c r="DB425" s="293"/>
      <c r="DC425" s="293"/>
      <c r="DD425" s="293"/>
      <c r="DE425" s="293"/>
      <c r="DF425" s="293"/>
      <c r="DG425" s="293"/>
      <c r="DH425" s="293"/>
      <c r="DI425" s="293"/>
      <c r="DJ425" s="293"/>
      <c r="DK425" s="293"/>
      <c r="DL425" s="293"/>
      <c r="DM425" s="293"/>
      <c r="DN425" s="293"/>
      <c r="DO425" s="293"/>
      <c r="DP425" s="293"/>
      <c r="DQ425" s="293"/>
      <c r="DR425" s="293"/>
      <c r="DS425" s="293"/>
      <c r="DT425" s="293"/>
      <c r="DU425" s="293"/>
      <c r="DV425" s="293"/>
      <c r="DW425" s="293"/>
      <c r="DX425" s="293"/>
      <c r="DY425" s="293"/>
      <c r="DZ425" s="293"/>
      <c r="EA425" s="293"/>
      <c r="EB425" s="293"/>
      <c r="EC425" s="293"/>
      <c r="ED425" s="293"/>
      <c r="EE425" s="293"/>
      <c r="EF425" s="293"/>
      <c r="EG425" s="293"/>
      <c r="EH425" s="293"/>
      <c r="EI425" s="293"/>
      <c r="EJ425" s="293"/>
      <c r="EK425" s="293"/>
      <c r="EL425" s="293"/>
      <c r="EM425" s="293"/>
      <c r="EN425" s="293"/>
      <c r="EO425" s="293"/>
      <c r="EP425" s="293"/>
      <c r="EQ425" s="293"/>
      <c r="ER425" s="293"/>
      <c r="ES425" s="293"/>
      <c r="ET425" s="293"/>
      <c r="EU425" s="293"/>
      <c r="EV425" s="293"/>
      <c r="EW425" s="293"/>
      <c r="EX425" s="293"/>
    </row>
    <row r="426" spans="2:154" x14ac:dyDescent="0.2">
      <c r="B426" s="293"/>
      <c r="C426" s="293"/>
      <c r="D426" s="293"/>
      <c r="E426" s="293"/>
      <c r="F426" s="293"/>
      <c r="G426" s="293"/>
      <c r="H426" s="293"/>
      <c r="I426" s="293"/>
      <c r="J426" s="293"/>
      <c r="K426" s="293"/>
      <c r="L426" s="293"/>
      <c r="M426" s="293"/>
      <c r="N426" s="293"/>
      <c r="O426" s="293"/>
      <c r="P426" s="293"/>
      <c r="Q426" s="293"/>
      <c r="R426" s="293"/>
      <c r="S426" s="293"/>
      <c r="T426" s="293"/>
      <c r="U426" s="293"/>
      <c r="V426" s="293"/>
      <c r="W426" s="293"/>
      <c r="X426" s="293"/>
      <c r="Y426" s="293"/>
      <c r="Z426" s="293"/>
      <c r="AA426" s="293"/>
      <c r="AB426" s="293"/>
      <c r="AC426" s="293"/>
      <c r="AD426" s="293"/>
      <c r="AE426" s="293"/>
      <c r="AF426" s="293"/>
      <c r="AG426" s="293"/>
      <c r="AH426" s="293"/>
      <c r="AI426" s="293"/>
      <c r="AJ426" s="293"/>
      <c r="AK426" s="293"/>
      <c r="AL426" s="293"/>
      <c r="AM426" s="293"/>
      <c r="AN426" s="293"/>
      <c r="AO426" s="293"/>
      <c r="AP426" s="293"/>
      <c r="AQ426" s="293"/>
      <c r="AR426" s="293"/>
      <c r="AS426" s="293"/>
      <c r="AT426" s="293"/>
      <c r="AU426" s="293"/>
      <c r="AV426" s="293"/>
      <c r="AW426" s="293"/>
      <c r="AX426" s="293"/>
      <c r="AY426" s="293"/>
      <c r="AZ426" s="293"/>
      <c r="BA426" s="293"/>
      <c r="BB426" s="293"/>
      <c r="BC426" s="293"/>
      <c r="BD426" s="293"/>
      <c r="BE426" s="293"/>
      <c r="BF426" s="293"/>
      <c r="BG426" s="293"/>
      <c r="BH426" s="293"/>
      <c r="BI426" s="293"/>
      <c r="BJ426" s="293"/>
      <c r="BK426" s="293"/>
      <c r="BL426" s="293"/>
      <c r="BM426" s="293"/>
      <c r="BN426" s="293"/>
      <c r="BO426" s="293"/>
      <c r="BP426" s="293"/>
      <c r="BQ426" s="293"/>
      <c r="BR426" s="293"/>
      <c r="BS426" s="293"/>
      <c r="BT426" s="293"/>
      <c r="BU426" s="293"/>
      <c r="BV426" s="293"/>
      <c r="BW426" s="293"/>
      <c r="BX426" s="293"/>
      <c r="BY426" s="293"/>
      <c r="BZ426" s="293"/>
      <c r="CA426" s="293"/>
      <c r="CB426" s="293"/>
      <c r="CC426" s="293"/>
      <c r="CD426" s="293"/>
      <c r="CE426" s="293"/>
      <c r="CF426" s="293"/>
      <c r="CG426" s="293"/>
      <c r="CH426" s="293"/>
      <c r="CI426" s="293"/>
      <c r="CJ426" s="293"/>
      <c r="CK426" s="293"/>
      <c r="CL426" s="293"/>
      <c r="CM426" s="293"/>
      <c r="CN426" s="293"/>
      <c r="CO426" s="293"/>
      <c r="CP426" s="293"/>
      <c r="CQ426" s="293"/>
      <c r="CR426" s="293"/>
      <c r="CS426" s="293"/>
      <c r="CT426" s="293"/>
      <c r="CU426" s="293"/>
      <c r="CV426" s="293"/>
      <c r="CW426" s="293"/>
      <c r="CX426" s="293"/>
      <c r="CY426" s="293"/>
      <c r="CZ426" s="293"/>
      <c r="DA426" s="293"/>
      <c r="DB426" s="293"/>
      <c r="DC426" s="293"/>
      <c r="DD426" s="293"/>
      <c r="DE426" s="293"/>
      <c r="DF426" s="293"/>
      <c r="DG426" s="293"/>
      <c r="DH426" s="293"/>
      <c r="DI426" s="293"/>
      <c r="DJ426" s="293"/>
      <c r="DK426" s="293"/>
      <c r="DL426" s="293"/>
      <c r="DM426" s="293"/>
      <c r="DN426" s="293"/>
      <c r="DO426" s="293"/>
      <c r="DP426" s="293"/>
      <c r="DQ426" s="293"/>
      <c r="DR426" s="293"/>
      <c r="DS426" s="293"/>
      <c r="DT426" s="293"/>
      <c r="DU426" s="293"/>
      <c r="DV426" s="293"/>
      <c r="DW426" s="293"/>
      <c r="DX426" s="293"/>
      <c r="DY426" s="293"/>
      <c r="DZ426" s="293"/>
      <c r="EA426" s="293"/>
      <c r="EB426" s="293"/>
      <c r="EC426" s="293"/>
      <c r="ED426" s="293"/>
      <c r="EE426" s="293"/>
      <c r="EF426" s="293"/>
      <c r="EG426" s="293"/>
      <c r="EH426" s="293"/>
      <c r="EI426" s="293"/>
      <c r="EJ426" s="293"/>
      <c r="EK426" s="293"/>
      <c r="EL426" s="293"/>
      <c r="EM426" s="293"/>
      <c r="EN426" s="293"/>
      <c r="EO426" s="293"/>
      <c r="EP426" s="293"/>
      <c r="EQ426" s="293"/>
      <c r="ER426" s="293"/>
      <c r="ES426" s="293"/>
      <c r="ET426" s="293"/>
      <c r="EU426" s="293"/>
      <c r="EV426" s="293"/>
      <c r="EW426" s="293"/>
      <c r="EX426" s="293"/>
    </row>
    <row r="427" spans="2:154" x14ac:dyDescent="0.2">
      <c r="B427" s="293"/>
      <c r="C427" s="293"/>
      <c r="D427" s="293"/>
      <c r="E427" s="293"/>
      <c r="F427" s="293"/>
      <c r="G427" s="293"/>
      <c r="H427" s="293"/>
      <c r="I427" s="293"/>
      <c r="J427" s="293"/>
      <c r="K427" s="293"/>
      <c r="L427" s="293"/>
      <c r="M427" s="293"/>
      <c r="N427" s="293"/>
      <c r="O427" s="293"/>
      <c r="P427" s="293"/>
      <c r="Q427" s="293"/>
      <c r="R427" s="293"/>
      <c r="S427" s="293"/>
      <c r="T427" s="293"/>
      <c r="U427" s="293"/>
      <c r="V427" s="293"/>
      <c r="W427" s="293"/>
      <c r="X427" s="293"/>
      <c r="Y427" s="293"/>
      <c r="Z427" s="293"/>
      <c r="AA427" s="293"/>
      <c r="AB427" s="293"/>
      <c r="AC427" s="293"/>
      <c r="AD427" s="293"/>
      <c r="AE427" s="293"/>
      <c r="AF427" s="293"/>
      <c r="AG427" s="293"/>
      <c r="AH427" s="293"/>
      <c r="AI427" s="293"/>
      <c r="AJ427" s="293"/>
      <c r="AK427" s="293"/>
      <c r="AL427" s="293"/>
      <c r="AM427" s="293"/>
      <c r="AN427" s="293"/>
      <c r="AO427" s="293"/>
      <c r="AP427" s="293"/>
      <c r="AQ427" s="293"/>
      <c r="AR427" s="293"/>
      <c r="AS427" s="293"/>
      <c r="AT427" s="293"/>
      <c r="AU427" s="293"/>
      <c r="AV427" s="293"/>
      <c r="AW427" s="293"/>
      <c r="AX427" s="293"/>
      <c r="AY427" s="293"/>
      <c r="AZ427" s="293"/>
      <c r="BA427" s="293"/>
      <c r="BB427" s="293"/>
      <c r="BC427" s="293"/>
      <c r="BD427" s="293"/>
      <c r="BE427" s="293"/>
      <c r="BF427" s="293"/>
      <c r="BG427" s="293"/>
      <c r="BH427" s="293"/>
      <c r="BI427" s="293"/>
      <c r="BJ427" s="293"/>
      <c r="BK427" s="293"/>
      <c r="BL427" s="293"/>
      <c r="BM427" s="293"/>
      <c r="BN427" s="293"/>
      <c r="BO427" s="293"/>
      <c r="BP427" s="293"/>
      <c r="BQ427" s="293"/>
      <c r="BR427" s="293"/>
      <c r="BS427" s="293"/>
      <c r="BT427" s="293"/>
      <c r="BU427" s="293"/>
      <c r="BV427" s="293"/>
      <c r="BW427" s="293"/>
      <c r="BX427" s="293"/>
      <c r="BY427" s="293"/>
      <c r="BZ427" s="293"/>
      <c r="CA427" s="293"/>
      <c r="CB427" s="293"/>
      <c r="CC427" s="293"/>
      <c r="CD427" s="293"/>
      <c r="CE427" s="293"/>
      <c r="CF427" s="293"/>
      <c r="CG427" s="293"/>
      <c r="CH427" s="293"/>
      <c r="CI427" s="293"/>
      <c r="CJ427" s="293"/>
      <c r="CK427" s="293"/>
      <c r="CL427" s="293"/>
      <c r="CM427" s="293"/>
      <c r="CN427" s="293"/>
      <c r="CO427" s="293"/>
      <c r="CP427" s="293"/>
      <c r="CQ427" s="293"/>
      <c r="CR427" s="293"/>
      <c r="CS427" s="293"/>
      <c r="CT427" s="293"/>
      <c r="CU427" s="293"/>
      <c r="CV427" s="293"/>
      <c r="CW427" s="293"/>
      <c r="CX427" s="293"/>
      <c r="CY427" s="293"/>
      <c r="CZ427" s="293"/>
      <c r="DA427" s="293"/>
      <c r="DB427" s="293"/>
      <c r="DC427" s="293"/>
      <c r="DD427" s="293"/>
      <c r="DE427" s="293"/>
      <c r="DF427" s="293"/>
      <c r="DG427" s="293"/>
      <c r="DH427" s="293"/>
      <c r="DI427" s="293"/>
      <c r="DJ427" s="293"/>
      <c r="DK427" s="293"/>
      <c r="DL427" s="293"/>
      <c r="DM427" s="293"/>
      <c r="DN427" s="293"/>
      <c r="DO427" s="293"/>
      <c r="DP427" s="293"/>
      <c r="DQ427" s="293"/>
      <c r="DR427" s="293"/>
      <c r="DS427" s="293"/>
      <c r="DT427" s="293"/>
      <c r="DU427" s="293"/>
      <c r="DV427" s="293"/>
      <c r="DW427" s="293"/>
      <c r="DX427" s="293"/>
      <c r="DY427" s="293"/>
      <c r="DZ427" s="293"/>
      <c r="EA427" s="293"/>
      <c r="EB427" s="293"/>
      <c r="EC427" s="293"/>
      <c r="ED427" s="293"/>
      <c r="EE427" s="293"/>
      <c r="EF427" s="293"/>
      <c r="EG427" s="293"/>
      <c r="EH427" s="293"/>
      <c r="EI427" s="293"/>
      <c r="EJ427" s="293"/>
      <c r="EK427" s="293"/>
      <c r="EL427" s="293"/>
      <c r="EM427" s="293"/>
      <c r="EN427" s="293"/>
      <c r="EO427" s="293"/>
      <c r="EP427" s="293"/>
      <c r="EQ427" s="293"/>
      <c r="ER427" s="293"/>
      <c r="ES427" s="293"/>
      <c r="ET427" s="293"/>
      <c r="EU427" s="293"/>
      <c r="EV427" s="293"/>
      <c r="EW427" s="293"/>
      <c r="EX427" s="293"/>
    </row>
    <row r="428" spans="2:154" x14ac:dyDescent="0.2">
      <c r="B428" s="293"/>
      <c r="C428" s="293"/>
      <c r="D428" s="293"/>
      <c r="E428" s="293"/>
      <c r="F428" s="293"/>
      <c r="G428" s="293"/>
      <c r="H428" s="293"/>
      <c r="I428" s="293"/>
      <c r="J428" s="293"/>
      <c r="K428" s="293"/>
      <c r="L428" s="293"/>
      <c r="M428" s="293"/>
      <c r="N428" s="293"/>
      <c r="O428" s="293"/>
      <c r="P428" s="293"/>
      <c r="Q428" s="293"/>
      <c r="R428" s="293"/>
      <c r="S428" s="293"/>
      <c r="T428" s="293"/>
      <c r="U428" s="293"/>
      <c r="V428" s="293"/>
      <c r="W428" s="293"/>
      <c r="X428" s="293"/>
      <c r="Y428" s="293"/>
      <c r="Z428" s="293"/>
      <c r="AA428" s="293"/>
      <c r="AB428" s="293"/>
      <c r="AC428" s="293"/>
      <c r="AD428" s="293"/>
      <c r="AE428" s="293"/>
      <c r="AF428" s="293"/>
      <c r="AG428" s="293"/>
      <c r="AH428" s="293"/>
      <c r="AI428" s="293"/>
      <c r="AJ428" s="293"/>
      <c r="AK428" s="293"/>
      <c r="AL428" s="293"/>
      <c r="AM428" s="293"/>
      <c r="AN428" s="293"/>
      <c r="AO428" s="293"/>
      <c r="AP428" s="293"/>
      <c r="AQ428" s="293"/>
      <c r="AR428" s="293"/>
      <c r="AS428" s="293"/>
      <c r="AT428" s="293"/>
      <c r="AU428" s="293"/>
      <c r="AV428" s="293"/>
      <c r="AW428" s="293"/>
      <c r="AX428" s="293"/>
      <c r="AY428" s="293"/>
      <c r="AZ428" s="293"/>
      <c r="BA428" s="293"/>
      <c r="BB428" s="293"/>
      <c r="BC428" s="293"/>
      <c r="BD428" s="293"/>
      <c r="BE428" s="293"/>
      <c r="BF428" s="293"/>
      <c r="BG428" s="293"/>
      <c r="BH428" s="293"/>
      <c r="BI428" s="293"/>
      <c r="BJ428" s="293"/>
      <c r="BK428" s="293"/>
      <c r="BL428" s="293"/>
      <c r="BM428" s="293"/>
      <c r="BN428" s="293"/>
      <c r="BO428" s="293"/>
      <c r="BP428" s="293"/>
      <c r="BQ428" s="293"/>
      <c r="BR428" s="293"/>
      <c r="BS428" s="293"/>
      <c r="BT428" s="293"/>
      <c r="BU428" s="293"/>
      <c r="BV428" s="293"/>
      <c r="BW428" s="293"/>
      <c r="BX428" s="293"/>
      <c r="BY428" s="293"/>
      <c r="BZ428" s="293"/>
      <c r="CA428" s="293"/>
      <c r="CB428" s="293"/>
      <c r="CC428" s="293"/>
      <c r="CD428" s="293"/>
      <c r="CE428" s="293"/>
      <c r="CF428" s="293"/>
      <c r="CG428" s="293"/>
      <c r="CH428" s="293"/>
      <c r="CI428" s="293"/>
      <c r="CJ428" s="293"/>
      <c r="CK428" s="293"/>
      <c r="CL428" s="293"/>
      <c r="CM428" s="293"/>
      <c r="CN428" s="293"/>
      <c r="CO428" s="293"/>
      <c r="CP428" s="293"/>
      <c r="CQ428" s="293"/>
      <c r="CR428" s="293"/>
      <c r="CS428" s="293"/>
      <c r="CT428" s="293"/>
      <c r="CU428" s="293"/>
      <c r="CV428" s="293"/>
      <c r="CW428" s="293"/>
      <c r="CX428" s="293"/>
      <c r="CY428" s="293"/>
      <c r="CZ428" s="293"/>
      <c r="DA428" s="293"/>
      <c r="DB428" s="293"/>
      <c r="DC428" s="293"/>
      <c r="DD428" s="293"/>
      <c r="DE428" s="293"/>
      <c r="DF428" s="293"/>
      <c r="DG428" s="293"/>
      <c r="DH428" s="293"/>
      <c r="DI428" s="293"/>
      <c r="DJ428" s="293"/>
      <c r="DK428" s="293"/>
      <c r="DL428" s="293"/>
      <c r="DM428" s="293"/>
      <c r="DN428" s="293"/>
      <c r="DO428" s="293"/>
      <c r="DP428" s="293"/>
      <c r="DQ428" s="293"/>
      <c r="DR428" s="293"/>
      <c r="DS428" s="293"/>
      <c r="DT428" s="293"/>
      <c r="DU428" s="293"/>
      <c r="DV428" s="293"/>
      <c r="DW428" s="293"/>
      <c r="DX428" s="293"/>
      <c r="DY428" s="293"/>
      <c r="DZ428" s="293"/>
      <c r="EA428" s="293"/>
      <c r="EB428" s="293"/>
      <c r="EC428" s="293"/>
      <c r="ED428" s="293"/>
      <c r="EE428" s="293"/>
      <c r="EF428" s="293"/>
      <c r="EG428" s="293"/>
      <c r="EH428" s="293"/>
      <c r="EI428" s="293"/>
      <c r="EJ428" s="293"/>
      <c r="EK428" s="293"/>
      <c r="EL428" s="293"/>
      <c r="EM428" s="293"/>
      <c r="EN428" s="293"/>
      <c r="EO428" s="293"/>
      <c r="EP428" s="293"/>
      <c r="EQ428" s="293"/>
      <c r="ER428" s="293"/>
      <c r="ES428" s="293"/>
      <c r="ET428" s="293"/>
      <c r="EU428" s="293"/>
      <c r="EV428" s="293"/>
      <c r="EW428" s="293"/>
      <c r="EX428" s="293"/>
    </row>
    <row r="429" spans="2:154" x14ac:dyDescent="0.2">
      <c r="B429" s="293"/>
      <c r="C429" s="293"/>
      <c r="D429" s="293"/>
      <c r="E429" s="293"/>
      <c r="F429" s="293"/>
      <c r="G429" s="293"/>
      <c r="H429" s="293"/>
      <c r="I429" s="293"/>
      <c r="J429" s="293"/>
      <c r="K429" s="293"/>
      <c r="L429" s="293"/>
      <c r="M429" s="293"/>
      <c r="N429" s="293"/>
      <c r="O429" s="293"/>
      <c r="P429" s="293"/>
      <c r="Q429" s="293"/>
      <c r="R429" s="293"/>
      <c r="S429" s="293"/>
      <c r="T429" s="293"/>
      <c r="U429" s="293"/>
      <c r="V429" s="293"/>
      <c r="W429" s="293"/>
      <c r="X429" s="293"/>
      <c r="Y429" s="293"/>
      <c r="Z429" s="293"/>
      <c r="AA429" s="293"/>
      <c r="AB429" s="293"/>
      <c r="AC429" s="293"/>
      <c r="AD429" s="293"/>
      <c r="AE429" s="293"/>
      <c r="AF429" s="293"/>
      <c r="AG429" s="293"/>
      <c r="AH429" s="293"/>
      <c r="AI429" s="293"/>
      <c r="AJ429" s="293"/>
      <c r="AK429" s="293"/>
      <c r="AL429" s="293"/>
      <c r="AM429" s="293"/>
      <c r="AN429" s="293"/>
      <c r="AO429" s="293"/>
      <c r="AP429" s="293"/>
      <c r="AQ429" s="293"/>
      <c r="AR429" s="293"/>
      <c r="AS429" s="293"/>
      <c r="AT429" s="293"/>
      <c r="AU429" s="293"/>
      <c r="AV429" s="293"/>
      <c r="AW429" s="293"/>
      <c r="AX429" s="293"/>
      <c r="AY429" s="293"/>
      <c r="AZ429" s="293"/>
      <c r="BA429" s="293"/>
      <c r="BB429" s="293"/>
      <c r="BC429" s="293"/>
      <c r="BD429" s="293"/>
      <c r="BE429" s="293"/>
      <c r="BF429" s="293"/>
      <c r="BG429" s="293"/>
      <c r="BH429" s="293"/>
      <c r="BI429" s="293"/>
      <c r="BJ429" s="293"/>
      <c r="BK429" s="293"/>
      <c r="BL429" s="293"/>
      <c r="BM429" s="293"/>
      <c r="BN429" s="293"/>
      <c r="BO429" s="293"/>
      <c r="BP429" s="293"/>
      <c r="BQ429" s="293"/>
      <c r="BR429" s="293"/>
      <c r="BS429" s="293"/>
      <c r="BT429" s="293"/>
      <c r="BU429" s="293"/>
      <c r="BV429" s="293"/>
      <c r="BW429" s="293"/>
      <c r="BX429" s="293"/>
      <c r="BY429" s="293"/>
      <c r="BZ429" s="293"/>
      <c r="CA429" s="293"/>
      <c r="CB429" s="293"/>
      <c r="CC429" s="293"/>
      <c r="CD429" s="293"/>
      <c r="CE429" s="293"/>
      <c r="CF429" s="293"/>
      <c r="CG429" s="293"/>
      <c r="CH429" s="293"/>
      <c r="CI429" s="293"/>
      <c r="CJ429" s="293"/>
      <c r="CK429" s="293"/>
      <c r="CL429" s="293"/>
      <c r="CM429" s="293"/>
      <c r="CN429" s="293"/>
      <c r="CO429" s="293"/>
      <c r="CP429" s="293"/>
      <c r="CQ429" s="293"/>
      <c r="CR429" s="293"/>
      <c r="CS429" s="293"/>
      <c r="CT429" s="293"/>
      <c r="CU429" s="293"/>
      <c r="CV429" s="293"/>
      <c r="CW429" s="293"/>
      <c r="CX429" s="293"/>
      <c r="CY429" s="293"/>
      <c r="CZ429" s="293"/>
      <c r="DA429" s="293"/>
      <c r="DB429" s="293"/>
      <c r="DC429" s="293"/>
      <c r="DD429" s="293"/>
      <c r="DE429" s="293"/>
      <c r="DF429" s="293"/>
      <c r="DG429" s="293"/>
      <c r="DH429" s="293"/>
      <c r="DI429" s="293"/>
      <c r="DJ429" s="293"/>
      <c r="DK429" s="293"/>
      <c r="DL429" s="293"/>
      <c r="DM429" s="293"/>
      <c r="DN429" s="293"/>
      <c r="DO429" s="293"/>
      <c r="DP429" s="293"/>
      <c r="DQ429" s="293"/>
      <c r="DR429" s="293"/>
      <c r="DS429" s="293"/>
      <c r="DT429" s="293"/>
      <c r="DU429" s="293"/>
      <c r="DV429" s="293"/>
      <c r="DW429" s="293"/>
      <c r="DX429" s="293"/>
      <c r="DY429" s="293"/>
      <c r="DZ429" s="293"/>
      <c r="EA429" s="293"/>
      <c r="EB429" s="293"/>
      <c r="EC429" s="293"/>
      <c r="ED429" s="293"/>
      <c r="EE429" s="293"/>
      <c r="EF429" s="293"/>
      <c r="EG429" s="293"/>
      <c r="EH429" s="293"/>
      <c r="EI429" s="293"/>
      <c r="EJ429" s="293"/>
      <c r="EK429" s="293"/>
      <c r="EL429" s="293"/>
      <c r="EM429" s="293"/>
      <c r="EN429" s="293"/>
      <c r="EO429" s="293"/>
      <c r="EP429" s="293"/>
      <c r="EQ429" s="293"/>
      <c r="ER429" s="293"/>
      <c r="ES429" s="293"/>
      <c r="ET429" s="293"/>
      <c r="EU429" s="293"/>
      <c r="EV429" s="293"/>
      <c r="EW429" s="293"/>
      <c r="EX429" s="293"/>
    </row>
    <row r="430" spans="2:154" x14ac:dyDescent="0.2">
      <c r="B430" s="293"/>
      <c r="C430" s="293"/>
      <c r="D430" s="293"/>
      <c r="E430" s="293"/>
      <c r="F430" s="293"/>
      <c r="G430" s="293"/>
      <c r="H430" s="293"/>
      <c r="I430" s="293"/>
      <c r="J430" s="293"/>
      <c r="K430" s="293"/>
      <c r="L430" s="293"/>
      <c r="M430" s="293"/>
      <c r="N430" s="293"/>
      <c r="O430" s="293"/>
      <c r="P430" s="293"/>
      <c r="Q430" s="293"/>
      <c r="R430" s="293"/>
      <c r="S430" s="293"/>
      <c r="T430" s="293"/>
      <c r="U430" s="293"/>
      <c r="V430" s="293"/>
      <c r="W430" s="293"/>
      <c r="X430" s="293"/>
      <c r="Y430" s="293"/>
      <c r="Z430" s="293"/>
      <c r="AA430" s="293"/>
      <c r="AB430" s="293"/>
      <c r="AC430" s="293"/>
      <c r="AD430" s="293"/>
      <c r="AE430" s="293"/>
      <c r="AF430" s="293"/>
      <c r="AG430" s="293"/>
      <c r="AH430" s="293"/>
      <c r="AI430" s="293"/>
      <c r="AJ430" s="293"/>
      <c r="AK430" s="293"/>
      <c r="AL430" s="293"/>
      <c r="AM430" s="293"/>
      <c r="AN430" s="293"/>
      <c r="AO430" s="293"/>
      <c r="AP430" s="293"/>
      <c r="AQ430" s="293"/>
      <c r="AR430" s="293"/>
      <c r="AS430" s="293"/>
      <c r="AT430" s="293"/>
      <c r="AU430" s="293"/>
      <c r="AV430" s="293"/>
      <c r="AW430" s="293"/>
      <c r="AX430" s="293"/>
      <c r="AY430" s="293"/>
      <c r="AZ430" s="293"/>
      <c r="BA430" s="293"/>
      <c r="BB430" s="293"/>
      <c r="BC430" s="293"/>
      <c r="BD430" s="293"/>
      <c r="BE430" s="293"/>
      <c r="BF430" s="293"/>
      <c r="BG430" s="293"/>
      <c r="BH430" s="293"/>
      <c r="BI430" s="293"/>
      <c r="BJ430" s="293"/>
      <c r="BK430" s="293"/>
      <c r="BL430" s="293"/>
      <c r="BM430" s="293"/>
      <c r="BN430" s="293"/>
      <c r="BO430" s="293"/>
      <c r="BP430" s="293"/>
      <c r="BQ430" s="293"/>
      <c r="BR430" s="293"/>
      <c r="BS430" s="293"/>
      <c r="BT430" s="293"/>
      <c r="BU430" s="293"/>
      <c r="BV430" s="293"/>
      <c r="BW430" s="293"/>
      <c r="BX430" s="293"/>
      <c r="BY430" s="293"/>
      <c r="BZ430" s="293"/>
      <c r="CA430" s="293"/>
      <c r="CB430" s="293"/>
      <c r="CC430" s="293"/>
      <c r="CD430" s="293"/>
      <c r="CE430" s="293"/>
      <c r="CF430" s="293"/>
      <c r="CG430" s="293"/>
      <c r="CH430" s="293"/>
      <c r="CI430" s="293"/>
      <c r="CJ430" s="293"/>
      <c r="CK430" s="293"/>
      <c r="CL430" s="293"/>
      <c r="CM430" s="293"/>
      <c r="CN430" s="293"/>
      <c r="CO430" s="293"/>
      <c r="CP430" s="293"/>
      <c r="CQ430" s="293"/>
      <c r="CR430" s="293"/>
      <c r="CS430" s="293"/>
      <c r="CT430" s="293"/>
      <c r="CU430" s="293"/>
      <c r="CV430" s="293"/>
      <c r="CW430" s="293"/>
      <c r="CX430" s="293"/>
      <c r="CY430" s="293"/>
      <c r="CZ430" s="293"/>
      <c r="DA430" s="293"/>
      <c r="DB430" s="293"/>
      <c r="DC430" s="293"/>
      <c r="DD430" s="293"/>
      <c r="DE430" s="293"/>
      <c r="DF430" s="293"/>
      <c r="DG430" s="293"/>
      <c r="DH430" s="293"/>
      <c r="DI430" s="293"/>
      <c r="DJ430" s="293"/>
      <c r="DK430" s="293"/>
      <c r="DL430" s="293"/>
      <c r="DM430" s="293"/>
      <c r="DN430" s="293"/>
      <c r="DO430" s="293"/>
      <c r="DP430" s="293"/>
      <c r="DQ430" s="293"/>
      <c r="DR430" s="293"/>
      <c r="DS430" s="293"/>
      <c r="DT430" s="293"/>
      <c r="DU430" s="293"/>
      <c r="DV430" s="293"/>
      <c r="DW430" s="293"/>
      <c r="DX430" s="293"/>
      <c r="DY430" s="293"/>
      <c r="DZ430" s="293"/>
      <c r="EA430" s="293"/>
      <c r="EB430" s="293"/>
      <c r="EC430" s="293"/>
      <c r="ED430" s="293"/>
      <c r="EE430" s="293"/>
      <c r="EF430" s="293"/>
      <c r="EG430" s="293"/>
      <c r="EH430" s="293"/>
      <c r="EI430" s="293"/>
      <c r="EJ430" s="293"/>
      <c r="EK430" s="293"/>
      <c r="EL430" s="293"/>
      <c r="EM430" s="293"/>
      <c r="EN430" s="293"/>
      <c r="EO430" s="293"/>
      <c r="EP430" s="293"/>
      <c r="EQ430" s="293"/>
      <c r="ER430" s="293"/>
      <c r="ES430" s="293"/>
      <c r="ET430" s="293"/>
      <c r="EU430" s="293"/>
      <c r="EV430" s="293"/>
      <c r="EW430" s="293"/>
      <c r="EX430" s="293"/>
    </row>
    <row r="431" spans="2:154" x14ac:dyDescent="0.2">
      <c r="B431" s="293"/>
      <c r="C431" s="293"/>
      <c r="D431" s="293"/>
      <c r="E431" s="293"/>
      <c r="F431" s="293"/>
      <c r="G431" s="293"/>
      <c r="H431" s="293"/>
      <c r="I431" s="293"/>
      <c r="J431" s="293"/>
      <c r="K431" s="293"/>
      <c r="L431" s="293"/>
      <c r="M431" s="293"/>
      <c r="N431" s="293"/>
      <c r="O431" s="293"/>
      <c r="P431" s="293"/>
      <c r="Q431" s="293"/>
      <c r="R431" s="293"/>
      <c r="S431" s="293"/>
      <c r="T431" s="293"/>
      <c r="U431" s="293"/>
      <c r="V431" s="293"/>
      <c r="W431" s="293"/>
      <c r="X431" s="293"/>
      <c r="Y431" s="293"/>
      <c r="Z431" s="293"/>
      <c r="AA431" s="293"/>
      <c r="AB431" s="293"/>
      <c r="AC431" s="293"/>
      <c r="AD431" s="293"/>
      <c r="AE431" s="293"/>
      <c r="AF431" s="293"/>
      <c r="AG431" s="293"/>
      <c r="AH431" s="293"/>
      <c r="AI431" s="293"/>
      <c r="AJ431" s="293"/>
      <c r="AK431" s="293"/>
      <c r="AL431" s="293"/>
      <c r="AM431" s="293"/>
      <c r="AN431" s="293"/>
      <c r="AO431" s="293"/>
      <c r="AP431" s="293"/>
      <c r="AQ431" s="293"/>
      <c r="AR431" s="293"/>
      <c r="AS431" s="293"/>
      <c r="AT431" s="293"/>
      <c r="AU431" s="293"/>
      <c r="AV431" s="293"/>
      <c r="AW431" s="293"/>
      <c r="AX431" s="293"/>
      <c r="AY431" s="293"/>
      <c r="AZ431" s="293"/>
      <c r="BA431" s="293"/>
      <c r="BB431" s="293"/>
      <c r="BC431" s="293"/>
      <c r="BD431" s="293"/>
      <c r="BE431" s="293"/>
      <c r="BF431" s="293"/>
      <c r="BG431" s="293"/>
      <c r="BH431" s="293"/>
      <c r="BI431" s="293"/>
      <c r="BJ431" s="293"/>
      <c r="BK431" s="293"/>
      <c r="BL431" s="293"/>
      <c r="BM431" s="293"/>
      <c r="BN431" s="293"/>
      <c r="BO431" s="293"/>
      <c r="BP431" s="293"/>
      <c r="BQ431" s="293"/>
      <c r="BR431" s="293"/>
      <c r="BS431" s="293"/>
      <c r="BT431" s="293"/>
      <c r="BU431" s="293"/>
      <c r="BV431" s="293"/>
      <c r="BW431" s="293"/>
      <c r="BX431" s="293"/>
      <c r="BY431" s="293"/>
      <c r="BZ431" s="293"/>
      <c r="CA431" s="293"/>
      <c r="CB431" s="293"/>
      <c r="CC431" s="293"/>
      <c r="CD431" s="293"/>
      <c r="CE431" s="293"/>
      <c r="CF431" s="293"/>
      <c r="CG431" s="293"/>
      <c r="CH431" s="293"/>
      <c r="CI431" s="293"/>
      <c r="CJ431" s="293"/>
      <c r="CK431" s="293"/>
      <c r="CL431" s="293"/>
      <c r="CM431" s="293"/>
      <c r="CN431" s="293"/>
      <c r="CO431" s="293"/>
      <c r="CP431" s="293"/>
      <c r="CQ431" s="293"/>
      <c r="CR431" s="293"/>
      <c r="CS431" s="293"/>
      <c r="CT431" s="293"/>
      <c r="CU431" s="293"/>
      <c r="CV431" s="293"/>
      <c r="CW431" s="293"/>
      <c r="CX431" s="293"/>
      <c r="CY431" s="293"/>
      <c r="CZ431" s="293"/>
      <c r="DA431" s="293"/>
      <c r="DB431" s="293"/>
      <c r="DC431" s="293"/>
      <c r="DD431" s="293"/>
      <c r="DE431" s="293"/>
      <c r="DF431" s="293"/>
      <c r="DG431" s="293"/>
      <c r="DH431" s="293"/>
      <c r="DI431" s="293"/>
      <c r="DJ431" s="293"/>
      <c r="DK431" s="293"/>
      <c r="DL431" s="293"/>
      <c r="DM431" s="293"/>
      <c r="DN431" s="293"/>
      <c r="DO431" s="293"/>
      <c r="DP431" s="293"/>
      <c r="DQ431" s="293"/>
      <c r="DR431" s="293"/>
      <c r="DS431" s="293"/>
      <c r="DT431" s="293"/>
      <c r="DU431" s="293"/>
      <c r="DV431" s="293"/>
      <c r="DW431" s="293"/>
      <c r="DX431" s="293"/>
      <c r="DY431" s="293"/>
      <c r="DZ431" s="293"/>
      <c r="EA431" s="293"/>
      <c r="EB431" s="293"/>
      <c r="EC431" s="293"/>
      <c r="ED431" s="293"/>
      <c r="EE431" s="293"/>
      <c r="EF431" s="293"/>
      <c r="EG431" s="293"/>
      <c r="EH431" s="293"/>
      <c r="EI431" s="293"/>
      <c r="EJ431" s="293"/>
      <c r="EK431" s="293"/>
      <c r="EL431" s="293"/>
      <c r="EM431" s="293"/>
      <c r="EN431" s="293"/>
      <c r="EO431" s="293"/>
      <c r="EP431" s="293"/>
      <c r="EQ431" s="293"/>
      <c r="ER431" s="293"/>
      <c r="ES431" s="293"/>
      <c r="ET431" s="293"/>
      <c r="EU431" s="293"/>
      <c r="EV431" s="293"/>
      <c r="EW431" s="293"/>
      <c r="EX431" s="293"/>
    </row>
    <row r="432" spans="2:154" x14ac:dyDescent="0.2">
      <c r="B432" s="293"/>
      <c r="C432" s="293"/>
      <c r="D432" s="293"/>
      <c r="E432" s="293"/>
      <c r="F432" s="293"/>
      <c r="G432" s="293"/>
      <c r="H432" s="293"/>
      <c r="I432" s="293"/>
      <c r="J432" s="293"/>
      <c r="K432" s="293"/>
      <c r="L432" s="293"/>
      <c r="M432" s="293"/>
      <c r="N432" s="293"/>
      <c r="O432" s="293"/>
      <c r="P432" s="293"/>
      <c r="Q432" s="293"/>
      <c r="R432" s="293"/>
      <c r="S432" s="293"/>
      <c r="T432" s="293"/>
      <c r="U432" s="293"/>
      <c r="V432" s="293"/>
      <c r="W432" s="293"/>
      <c r="X432" s="293"/>
      <c r="Y432" s="293"/>
      <c r="Z432" s="293"/>
      <c r="AA432" s="293"/>
      <c r="AB432" s="293"/>
      <c r="AC432" s="293"/>
      <c r="AD432" s="293"/>
      <c r="AE432" s="293"/>
      <c r="AF432" s="293"/>
      <c r="AG432" s="293"/>
      <c r="AH432" s="293"/>
      <c r="AI432" s="293"/>
      <c r="AJ432" s="293"/>
      <c r="AK432" s="293"/>
      <c r="AL432" s="293"/>
      <c r="AM432" s="293"/>
      <c r="AN432" s="293"/>
      <c r="AO432" s="293"/>
      <c r="AP432" s="293"/>
      <c r="AQ432" s="293"/>
      <c r="AR432" s="293"/>
      <c r="AS432" s="293"/>
      <c r="AT432" s="293"/>
      <c r="AU432" s="293"/>
      <c r="AV432" s="293"/>
      <c r="AW432" s="293"/>
      <c r="AX432" s="293"/>
      <c r="AY432" s="293"/>
      <c r="AZ432" s="293"/>
      <c r="BA432" s="293"/>
      <c r="BB432" s="293"/>
      <c r="BC432" s="293"/>
      <c r="BD432" s="293"/>
      <c r="BE432" s="293"/>
      <c r="BF432" s="293"/>
      <c r="BG432" s="293"/>
      <c r="BH432" s="293"/>
      <c r="BI432" s="293"/>
      <c r="BJ432" s="293"/>
      <c r="BK432" s="293"/>
      <c r="BL432" s="293"/>
      <c r="BM432" s="293"/>
      <c r="BN432" s="293"/>
      <c r="BO432" s="293"/>
      <c r="BP432" s="293"/>
      <c r="BQ432" s="293"/>
      <c r="BR432" s="293"/>
      <c r="BS432" s="293"/>
      <c r="BT432" s="293"/>
      <c r="BU432" s="293"/>
      <c r="BV432" s="293"/>
      <c r="BW432" s="293"/>
      <c r="BX432" s="293"/>
      <c r="BY432" s="293"/>
      <c r="BZ432" s="293"/>
      <c r="CA432" s="293"/>
      <c r="CB432" s="293"/>
      <c r="CC432" s="293"/>
      <c r="CD432" s="293"/>
      <c r="CE432" s="293"/>
      <c r="CF432" s="293"/>
      <c r="CG432" s="293"/>
      <c r="CH432" s="293"/>
      <c r="CI432" s="293"/>
      <c r="CJ432" s="293"/>
      <c r="CK432" s="293"/>
      <c r="CL432" s="293"/>
      <c r="CM432" s="293"/>
      <c r="CN432" s="293"/>
      <c r="CO432" s="293"/>
      <c r="CP432" s="293"/>
      <c r="CQ432" s="293"/>
      <c r="CR432" s="293"/>
      <c r="CS432" s="293"/>
      <c r="CT432" s="293"/>
      <c r="CU432" s="293"/>
      <c r="CV432" s="293"/>
      <c r="CW432" s="293"/>
      <c r="CX432" s="293"/>
      <c r="CY432" s="293"/>
      <c r="CZ432" s="293"/>
      <c r="DA432" s="293"/>
      <c r="DB432" s="293"/>
      <c r="DC432" s="293"/>
      <c r="DD432" s="293"/>
      <c r="DE432" s="293"/>
      <c r="DF432" s="293"/>
      <c r="DG432" s="293"/>
      <c r="DH432" s="293"/>
      <c r="DI432" s="293"/>
      <c r="DJ432" s="293"/>
      <c r="DK432" s="293"/>
      <c r="DL432" s="293"/>
      <c r="DM432" s="293"/>
      <c r="DN432" s="293"/>
      <c r="DO432" s="293"/>
      <c r="DP432" s="293"/>
      <c r="DQ432" s="293"/>
      <c r="DR432" s="293"/>
      <c r="DS432" s="293"/>
      <c r="DT432" s="293"/>
      <c r="DU432" s="293"/>
      <c r="DV432" s="293"/>
      <c r="DW432" s="293"/>
      <c r="DX432" s="293"/>
      <c r="DY432" s="293"/>
      <c r="DZ432" s="293"/>
      <c r="EA432" s="293"/>
      <c r="EB432" s="293"/>
      <c r="EC432" s="293"/>
      <c r="ED432" s="293"/>
      <c r="EE432" s="293"/>
      <c r="EF432" s="293"/>
      <c r="EG432" s="293"/>
      <c r="EH432" s="293"/>
      <c r="EI432" s="293"/>
      <c r="EJ432" s="293"/>
      <c r="EK432" s="293"/>
      <c r="EL432" s="293"/>
      <c r="EM432" s="293"/>
      <c r="EN432" s="293"/>
      <c r="EO432" s="293"/>
      <c r="EP432" s="293"/>
      <c r="EQ432" s="293"/>
      <c r="ER432" s="293"/>
      <c r="ES432" s="293"/>
      <c r="ET432" s="293"/>
      <c r="EU432" s="293"/>
      <c r="EV432" s="293"/>
      <c r="EW432" s="293"/>
      <c r="EX432" s="293"/>
    </row>
    <row r="433" spans="2:154" x14ac:dyDescent="0.2">
      <c r="B433" s="293"/>
      <c r="C433" s="293"/>
      <c r="D433" s="293"/>
      <c r="E433" s="293"/>
      <c r="F433" s="293"/>
      <c r="G433" s="293"/>
      <c r="H433" s="293"/>
      <c r="I433" s="293"/>
      <c r="J433" s="293"/>
      <c r="K433" s="293"/>
      <c r="L433" s="293"/>
      <c r="M433" s="293"/>
      <c r="N433" s="293"/>
      <c r="O433" s="293"/>
      <c r="P433" s="293"/>
      <c r="Q433" s="293"/>
      <c r="R433" s="293"/>
      <c r="S433" s="293"/>
      <c r="T433" s="293"/>
      <c r="U433" s="293"/>
      <c r="V433" s="293"/>
      <c r="W433" s="293"/>
      <c r="X433" s="293"/>
      <c r="Y433" s="293"/>
      <c r="Z433" s="293"/>
      <c r="AA433" s="293"/>
      <c r="AB433" s="293"/>
      <c r="AC433" s="293"/>
      <c r="AD433" s="293"/>
      <c r="AE433" s="293"/>
      <c r="AF433" s="293"/>
      <c r="AG433" s="293"/>
      <c r="AH433" s="293"/>
      <c r="AI433" s="293"/>
      <c r="AJ433" s="293"/>
      <c r="AK433" s="293"/>
      <c r="AL433" s="293"/>
      <c r="AM433" s="293"/>
      <c r="AN433" s="293"/>
      <c r="AO433" s="293"/>
      <c r="AP433" s="293"/>
      <c r="AQ433" s="293"/>
      <c r="AR433" s="293"/>
      <c r="AS433" s="293"/>
      <c r="AT433" s="293"/>
      <c r="AU433" s="293"/>
      <c r="AV433" s="293"/>
      <c r="AW433" s="293"/>
      <c r="AX433" s="293"/>
      <c r="AY433" s="293"/>
      <c r="AZ433" s="293"/>
      <c r="BA433" s="293"/>
      <c r="BB433" s="293"/>
      <c r="BC433" s="293"/>
      <c r="BD433" s="293"/>
      <c r="BE433" s="293"/>
      <c r="BF433" s="293"/>
      <c r="BG433" s="293"/>
      <c r="BH433" s="293"/>
      <c r="BI433" s="293"/>
      <c r="BJ433" s="293"/>
      <c r="BK433" s="293"/>
      <c r="BL433" s="293"/>
      <c r="BM433" s="293"/>
      <c r="BN433" s="293"/>
      <c r="BO433" s="293"/>
      <c r="BP433" s="293"/>
      <c r="BQ433" s="293"/>
      <c r="BR433" s="293"/>
      <c r="BS433" s="293"/>
      <c r="BT433" s="293"/>
      <c r="BU433" s="293"/>
      <c r="BV433" s="293"/>
      <c r="BW433" s="293"/>
      <c r="BX433" s="293"/>
      <c r="BY433" s="293"/>
      <c r="BZ433" s="293"/>
      <c r="CA433" s="293"/>
      <c r="CB433" s="293"/>
      <c r="CC433" s="293"/>
      <c r="CD433" s="293"/>
      <c r="CE433" s="293"/>
      <c r="CF433" s="293"/>
      <c r="CG433" s="293"/>
      <c r="CH433" s="293"/>
      <c r="CI433" s="293"/>
      <c r="CJ433" s="293"/>
      <c r="CK433" s="293"/>
      <c r="CL433" s="293"/>
      <c r="CM433" s="293"/>
      <c r="CN433" s="293"/>
      <c r="CO433" s="293"/>
      <c r="CP433" s="293"/>
      <c r="CQ433" s="293"/>
      <c r="CR433" s="293"/>
      <c r="CS433" s="293"/>
      <c r="CT433" s="293"/>
      <c r="CU433" s="293"/>
      <c r="CV433" s="293"/>
      <c r="CW433" s="293"/>
      <c r="CX433" s="293"/>
      <c r="CY433" s="293"/>
      <c r="CZ433" s="293"/>
      <c r="DA433" s="293"/>
      <c r="DB433" s="293"/>
      <c r="DC433" s="293"/>
      <c r="DD433" s="293"/>
      <c r="DE433" s="293"/>
      <c r="DF433" s="293"/>
      <c r="DG433" s="293"/>
      <c r="DH433" s="293"/>
      <c r="DI433" s="293"/>
      <c r="DJ433" s="293"/>
      <c r="DK433" s="293"/>
      <c r="DL433" s="293"/>
      <c r="DM433" s="293"/>
      <c r="DN433" s="293"/>
      <c r="DO433" s="293"/>
      <c r="DP433" s="293"/>
      <c r="DQ433" s="293"/>
      <c r="DR433" s="293"/>
      <c r="DS433" s="293"/>
      <c r="DT433" s="293"/>
      <c r="DU433" s="293"/>
      <c r="DV433" s="293"/>
      <c r="DW433" s="293"/>
      <c r="DX433" s="293"/>
      <c r="DY433" s="293"/>
      <c r="DZ433" s="293"/>
      <c r="EA433" s="293"/>
      <c r="EB433" s="293"/>
      <c r="EC433" s="293"/>
      <c r="ED433" s="293"/>
      <c r="EE433" s="293"/>
      <c r="EF433" s="293"/>
      <c r="EG433" s="293"/>
      <c r="EH433" s="293"/>
      <c r="EI433" s="293"/>
      <c r="EJ433" s="293"/>
      <c r="EK433" s="293"/>
      <c r="EL433" s="293"/>
      <c r="EM433" s="293"/>
      <c r="EN433" s="293"/>
      <c r="EO433" s="293"/>
      <c r="EP433" s="293"/>
      <c r="EQ433" s="293"/>
      <c r="ER433" s="293"/>
      <c r="ES433" s="293"/>
      <c r="ET433" s="293"/>
      <c r="EU433" s="293"/>
      <c r="EV433" s="293"/>
      <c r="EW433" s="293"/>
      <c r="EX433" s="293"/>
    </row>
    <row r="434" spans="2:154" x14ac:dyDescent="0.2">
      <c r="B434" s="293"/>
      <c r="C434" s="293"/>
      <c r="D434" s="293"/>
      <c r="E434" s="293"/>
      <c r="F434" s="293"/>
      <c r="G434" s="293"/>
      <c r="H434" s="293"/>
      <c r="I434" s="293"/>
      <c r="J434" s="293"/>
      <c r="K434" s="293"/>
      <c r="L434" s="293"/>
      <c r="M434" s="293"/>
      <c r="N434" s="293"/>
      <c r="O434" s="293"/>
      <c r="P434" s="293"/>
      <c r="Q434" s="293"/>
      <c r="R434" s="293"/>
      <c r="S434" s="293"/>
      <c r="T434" s="293"/>
      <c r="U434" s="293"/>
      <c r="V434" s="293"/>
      <c r="W434" s="293"/>
      <c r="X434" s="293"/>
      <c r="Y434" s="293"/>
      <c r="Z434" s="293"/>
      <c r="AA434" s="293"/>
      <c r="AB434" s="293"/>
      <c r="AC434" s="293"/>
      <c r="AD434" s="293"/>
      <c r="AE434" s="293"/>
      <c r="AF434" s="293"/>
      <c r="AG434" s="293"/>
      <c r="AH434" s="293"/>
      <c r="AI434" s="293"/>
      <c r="AJ434" s="293"/>
      <c r="AK434" s="293"/>
      <c r="AL434" s="293"/>
      <c r="AM434" s="293"/>
      <c r="AN434" s="293"/>
      <c r="AO434" s="293"/>
      <c r="AP434" s="293"/>
      <c r="AQ434" s="293"/>
      <c r="AR434" s="293"/>
      <c r="AS434" s="293"/>
      <c r="AT434" s="293"/>
      <c r="AU434" s="293"/>
      <c r="AV434" s="293"/>
      <c r="AW434" s="293"/>
      <c r="AX434" s="293"/>
      <c r="AY434" s="293"/>
      <c r="AZ434" s="293"/>
      <c r="BA434" s="293"/>
      <c r="BB434" s="293"/>
      <c r="BC434" s="293"/>
      <c r="BD434" s="293"/>
      <c r="BE434" s="293"/>
      <c r="BF434" s="293"/>
      <c r="BG434" s="293"/>
      <c r="BH434" s="293"/>
      <c r="BI434" s="293"/>
      <c r="BJ434" s="293"/>
      <c r="BK434" s="293"/>
      <c r="BL434" s="293"/>
      <c r="BM434" s="293"/>
      <c r="BN434" s="293"/>
      <c r="BO434" s="293"/>
      <c r="BP434" s="293"/>
      <c r="BQ434" s="293"/>
      <c r="BR434" s="293"/>
      <c r="BS434" s="293"/>
      <c r="BT434" s="293"/>
      <c r="BU434" s="293"/>
      <c r="BV434" s="293"/>
      <c r="BW434" s="293"/>
      <c r="BX434" s="293"/>
      <c r="BY434" s="293"/>
      <c r="BZ434" s="293"/>
      <c r="CA434" s="293"/>
      <c r="CB434" s="293"/>
      <c r="CC434" s="293"/>
      <c r="CD434" s="293"/>
      <c r="CE434" s="293"/>
      <c r="CF434" s="293"/>
      <c r="CG434" s="293"/>
      <c r="CH434" s="293"/>
      <c r="CI434" s="293"/>
      <c r="CJ434" s="293"/>
      <c r="CK434" s="293"/>
      <c r="CL434" s="293"/>
      <c r="CM434" s="293"/>
      <c r="CN434" s="293"/>
      <c r="CO434" s="293"/>
      <c r="CP434" s="293"/>
      <c r="CQ434" s="293"/>
      <c r="CR434" s="293"/>
      <c r="CS434" s="293"/>
      <c r="CT434" s="293"/>
      <c r="CU434" s="293"/>
      <c r="CV434" s="293"/>
      <c r="CW434" s="293"/>
      <c r="CX434" s="293"/>
      <c r="CY434" s="293"/>
      <c r="CZ434" s="293"/>
      <c r="DA434" s="293"/>
      <c r="DB434" s="293"/>
      <c r="DC434" s="293"/>
      <c r="DD434" s="293"/>
      <c r="DE434" s="293"/>
      <c r="DF434" s="293"/>
      <c r="DG434" s="293"/>
      <c r="DH434" s="293"/>
      <c r="DI434" s="293"/>
      <c r="DJ434" s="293"/>
      <c r="DK434" s="293"/>
      <c r="DL434" s="293"/>
      <c r="DM434" s="293"/>
      <c r="DN434" s="293"/>
      <c r="DO434" s="293"/>
      <c r="DP434" s="293"/>
      <c r="DQ434" s="293"/>
      <c r="DR434" s="293"/>
      <c r="DS434" s="293"/>
      <c r="DT434" s="293"/>
      <c r="DU434" s="293"/>
      <c r="DV434" s="293"/>
      <c r="DW434" s="293"/>
      <c r="DX434" s="293"/>
      <c r="DY434" s="293"/>
      <c r="DZ434" s="293"/>
      <c r="EA434" s="293"/>
      <c r="EB434" s="293"/>
      <c r="EC434" s="293"/>
      <c r="ED434" s="293"/>
      <c r="EE434" s="293"/>
      <c r="EF434" s="293"/>
      <c r="EG434" s="293"/>
      <c r="EH434" s="293"/>
      <c r="EI434" s="293"/>
      <c r="EJ434" s="293"/>
      <c r="EK434" s="293"/>
      <c r="EL434" s="293"/>
      <c r="EM434" s="293"/>
      <c r="EN434" s="293"/>
      <c r="EO434" s="293"/>
      <c r="EP434" s="293"/>
      <c r="EQ434" s="293"/>
      <c r="ER434" s="293"/>
      <c r="ES434" s="293"/>
      <c r="ET434" s="293"/>
      <c r="EU434" s="293"/>
      <c r="EV434" s="293"/>
      <c r="EW434" s="293"/>
      <c r="EX434" s="293"/>
    </row>
    <row r="435" spans="2:154" x14ac:dyDescent="0.2">
      <c r="B435" s="293"/>
      <c r="C435" s="293"/>
      <c r="D435" s="293"/>
      <c r="E435" s="293"/>
      <c r="F435" s="293"/>
      <c r="G435" s="293"/>
      <c r="H435" s="293"/>
      <c r="I435" s="293"/>
      <c r="J435" s="293"/>
      <c r="K435" s="293"/>
      <c r="L435" s="293"/>
      <c r="M435" s="293"/>
      <c r="N435" s="293"/>
      <c r="O435" s="293"/>
      <c r="P435" s="293"/>
      <c r="Q435" s="293"/>
      <c r="R435" s="293"/>
      <c r="S435" s="293"/>
      <c r="T435" s="293"/>
      <c r="U435" s="293"/>
      <c r="V435" s="293"/>
      <c r="W435" s="293"/>
      <c r="X435" s="293"/>
      <c r="Y435" s="293"/>
      <c r="Z435" s="293"/>
      <c r="AA435" s="293"/>
      <c r="AB435" s="293"/>
      <c r="AC435" s="293"/>
      <c r="AD435" s="293"/>
      <c r="AE435" s="293"/>
      <c r="AF435" s="293"/>
      <c r="AG435" s="293"/>
      <c r="AH435" s="293"/>
      <c r="AI435" s="293"/>
      <c r="AJ435" s="293"/>
      <c r="AK435" s="293"/>
      <c r="AL435" s="293"/>
      <c r="AM435" s="293"/>
      <c r="AN435" s="293"/>
      <c r="AO435" s="293"/>
      <c r="AP435" s="293"/>
      <c r="AQ435" s="293"/>
      <c r="AR435" s="293"/>
      <c r="AS435" s="293"/>
      <c r="AT435" s="293"/>
      <c r="AU435" s="293"/>
      <c r="AV435" s="293"/>
      <c r="AW435" s="293"/>
      <c r="AX435" s="293"/>
      <c r="AY435" s="293"/>
      <c r="AZ435" s="293"/>
      <c r="BA435" s="293"/>
      <c r="BB435" s="293"/>
      <c r="BC435" s="293"/>
      <c r="BD435" s="293"/>
      <c r="BE435" s="293"/>
      <c r="BF435" s="293"/>
      <c r="BG435" s="293"/>
      <c r="BH435" s="293"/>
      <c r="BI435" s="293"/>
      <c r="BJ435" s="293"/>
      <c r="BK435" s="293"/>
      <c r="BL435" s="293"/>
      <c r="BM435" s="293"/>
      <c r="BN435" s="293"/>
      <c r="BO435" s="293"/>
      <c r="BP435" s="293"/>
      <c r="BQ435" s="293"/>
      <c r="BR435" s="293"/>
      <c r="BS435" s="293"/>
      <c r="BT435" s="293"/>
      <c r="BU435" s="293"/>
      <c r="BV435" s="293"/>
      <c r="BW435" s="293"/>
      <c r="BX435" s="293"/>
      <c r="BY435" s="293"/>
      <c r="BZ435" s="293"/>
      <c r="CA435" s="293"/>
      <c r="CB435" s="293"/>
      <c r="CC435" s="293"/>
      <c r="CD435" s="293"/>
      <c r="CE435" s="293"/>
      <c r="CF435" s="293"/>
      <c r="CG435" s="293"/>
      <c r="CH435" s="293"/>
      <c r="CI435" s="293"/>
      <c r="CJ435" s="293"/>
      <c r="CK435" s="293"/>
      <c r="CL435" s="293"/>
      <c r="CM435" s="293"/>
      <c r="CN435" s="293"/>
      <c r="CO435" s="293"/>
      <c r="CP435" s="293"/>
      <c r="CQ435" s="293"/>
      <c r="CR435" s="293"/>
      <c r="CS435" s="293"/>
      <c r="CT435" s="293"/>
      <c r="CU435" s="293"/>
      <c r="CV435" s="293"/>
      <c r="CW435" s="293"/>
      <c r="CX435" s="293"/>
      <c r="CY435" s="293"/>
      <c r="CZ435" s="293"/>
      <c r="DA435" s="293"/>
      <c r="DB435" s="293"/>
      <c r="DC435" s="293"/>
      <c r="DD435" s="293"/>
      <c r="DE435" s="293"/>
      <c r="DF435" s="293"/>
      <c r="DG435" s="293"/>
      <c r="DH435" s="293"/>
      <c r="DI435" s="293"/>
      <c r="DJ435" s="293"/>
      <c r="DK435" s="293"/>
      <c r="DL435" s="293"/>
      <c r="DM435" s="293"/>
      <c r="DN435" s="293"/>
      <c r="DO435" s="293"/>
      <c r="DP435" s="293"/>
      <c r="DQ435" s="293"/>
      <c r="DR435" s="293"/>
      <c r="DS435" s="293"/>
      <c r="DT435" s="293"/>
      <c r="DU435" s="293"/>
      <c r="DV435" s="293"/>
      <c r="DW435" s="293"/>
      <c r="DX435" s="293"/>
      <c r="DY435" s="293"/>
      <c r="DZ435" s="293"/>
      <c r="EA435" s="293"/>
      <c r="EB435" s="293"/>
      <c r="EC435" s="293"/>
      <c r="ED435" s="293"/>
      <c r="EE435" s="293"/>
      <c r="EF435" s="293"/>
      <c r="EG435" s="293"/>
      <c r="EH435" s="293"/>
      <c r="EI435" s="293"/>
      <c r="EJ435" s="293"/>
      <c r="EK435" s="293"/>
      <c r="EL435" s="293"/>
      <c r="EM435" s="293"/>
      <c r="EN435" s="293"/>
      <c r="EO435" s="293"/>
      <c r="EP435" s="293"/>
      <c r="EQ435" s="293"/>
      <c r="ER435" s="293"/>
      <c r="ES435" s="293"/>
      <c r="ET435" s="293"/>
      <c r="EU435" s="293"/>
      <c r="EV435" s="293"/>
      <c r="EW435" s="293"/>
      <c r="EX435" s="293"/>
    </row>
    <row r="436" spans="2:154" x14ac:dyDescent="0.2">
      <c r="B436" s="293"/>
      <c r="C436" s="293"/>
      <c r="D436" s="293"/>
      <c r="E436" s="293"/>
      <c r="F436" s="293"/>
      <c r="G436" s="293"/>
      <c r="H436" s="293"/>
      <c r="I436" s="293"/>
      <c r="J436" s="293"/>
      <c r="K436" s="293"/>
      <c r="L436" s="293"/>
      <c r="M436" s="293"/>
      <c r="N436" s="293"/>
      <c r="O436" s="293"/>
      <c r="P436" s="293"/>
      <c r="Q436" s="293"/>
      <c r="R436" s="293"/>
      <c r="S436" s="293"/>
      <c r="T436" s="293"/>
      <c r="U436" s="293"/>
      <c r="V436" s="293"/>
      <c r="W436" s="293"/>
      <c r="X436" s="293"/>
      <c r="Y436" s="293"/>
      <c r="Z436" s="293"/>
      <c r="AA436" s="293"/>
      <c r="AB436" s="293"/>
      <c r="AC436" s="293"/>
      <c r="AD436" s="293"/>
      <c r="AE436" s="293"/>
      <c r="AF436" s="293"/>
      <c r="AG436" s="293"/>
      <c r="AH436" s="293"/>
      <c r="AI436" s="293"/>
      <c r="AJ436" s="293"/>
      <c r="AK436" s="293"/>
      <c r="AL436" s="293"/>
      <c r="AM436" s="293"/>
      <c r="AN436" s="293"/>
      <c r="AO436" s="293"/>
      <c r="AP436" s="293"/>
      <c r="AQ436" s="293"/>
      <c r="AR436" s="293"/>
      <c r="AS436" s="293"/>
      <c r="AT436" s="293"/>
      <c r="AU436" s="293"/>
      <c r="AV436" s="293"/>
      <c r="AW436" s="293"/>
      <c r="AX436" s="293"/>
      <c r="AY436" s="293"/>
      <c r="AZ436" s="293"/>
      <c r="BA436" s="293"/>
      <c r="BB436" s="293"/>
      <c r="BC436" s="293"/>
      <c r="BD436" s="293"/>
      <c r="BE436" s="293"/>
      <c r="BF436" s="293"/>
      <c r="BG436" s="293"/>
      <c r="BH436" s="293"/>
      <c r="BI436" s="293"/>
      <c r="BJ436" s="293"/>
      <c r="BK436" s="293"/>
      <c r="BL436" s="293"/>
      <c r="BM436" s="293"/>
      <c r="BN436" s="293"/>
      <c r="BO436" s="293"/>
      <c r="BP436" s="293"/>
      <c r="BQ436" s="293"/>
      <c r="BR436" s="293"/>
      <c r="BS436" s="293"/>
      <c r="BT436" s="293"/>
      <c r="BU436" s="293"/>
      <c r="BV436" s="293"/>
      <c r="BW436" s="293"/>
      <c r="BX436" s="293"/>
      <c r="BY436" s="293"/>
      <c r="BZ436" s="293"/>
      <c r="CA436" s="293"/>
      <c r="CB436" s="293"/>
      <c r="CC436" s="293"/>
      <c r="CD436" s="293"/>
      <c r="CE436" s="293"/>
      <c r="CF436" s="293"/>
      <c r="CG436" s="293"/>
      <c r="CH436" s="293"/>
      <c r="CI436" s="293"/>
      <c r="CJ436" s="293"/>
      <c r="CK436" s="293"/>
      <c r="CL436" s="293"/>
      <c r="CM436" s="293"/>
      <c r="CN436" s="293"/>
      <c r="CO436" s="293"/>
      <c r="CP436" s="293"/>
      <c r="CQ436" s="293"/>
      <c r="CR436" s="293"/>
      <c r="CS436" s="293"/>
      <c r="CT436" s="293"/>
      <c r="CU436" s="293"/>
      <c r="CV436" s="293"/>
      <c r="CW436" s="293"/>
      <c r="CX436" s="293"/>
      <c r="CY436" s="293"/>
      <c r="CZ436" s="293"/>
      <c r="DA436" s="293"/>
      <c r="DB436" s="293"/>
      <c r="DC436" s="293"/>
      <c r="DD436" s="293"/>
      <c r="DE436" s="293"/>
      <c r="DF436" s="293"/>
      <c r="DG436" s="293"/>
      <c r="DH436" s="293"/>
      <c r="DI436" s="293"/>
      <c r="DJ436" s="293"/>
      <c r="DK436" s="293"/>
      <c r="DL436" s="293"/>
      <c r="DM436" s="293"/>
      <c r="DN436" s="293"/>
      <c r="DO436" s="293"/>
      <c r="DP436" s="293"/>
      <c r="DQ436" s="293"/>
      <c r="DR436" s="293"/>
      <c r="DS436" s="293"/>
      <c r="DT436" s="293"/>
      <c r="DU436" s="293"/>
      <c r="DV436" s="293"/>
      <c r="DW436" s="293"/>
      <c r="DX436" s="293"/>
      <c r="DY436" s="293"/>
      <c r="DZ436" s="293"/>
      <c r="EA436" s="293"/>
      <c r="EB436" s="293"/>
      <c r="EC436" s="293"/>
      <c r="ED436" s="293"/>
      <c r="EE436" s="293"/>
      <c r="EF436" s="293"/>
      <c r="EG436" s="293"/>
      <c r="EH436" s="293"/>
      <c r="EI436" s="293"/>
      <c r="EJ436" s="293"/>
      <c r="EK436" s="293"/>
      <c r="EL436" s="293"/>
      <c r="EM436" s="293"/>
      <c r="EN436" s="293"/>
      <c r="EO436" s="293"/>
      <c r="EP436" s="293"/>
      <c r="EQ436" s="293"/>
      <c r="ER436" s="293"/>
      <c r="ES436" s="293"/>
      <c r="ET436" s="293"/>
      <c r="EU436" s="293"/>
      <c r="EV436" s="293"/>
      <c r="EW436" s="293"/>
      <c r="EX436" s="293"/>
    </row>
    <row r="437" spans="2:154" x14ac:dyDescent="0.2">
      <c r="B437" s="293"/>
      <c r="C437" s="293"/>
      <c r="D437" s="293"/>
      <c r="E437" s="293"/>
      <c r="F437" s="293"/>
      <c r="G437" s="293"/>
      <c r="H437" s="293"/>
      <c r="I437" s="293"/>
      <c r="J437" s="293"/>
      <c r="K437" s="293"/>
      <c r="L437" s="293"/>
      <c r="M437" s="293"/>
      <c r="N437" s="293"/>
      <c r="O437" s="293"/>
      <c r="P437" s="293"/>
      <c r="Q437" s="293"/>
      <c r="R437" s="293"/>
      <c r="S437" s="293"/>
      <c r="T437" s="293"/>
      <c r="U437" s="293"/>
      <c r="V437" s="293"/>
      <c r="W437" s="293"/>
      <c r="X437" s="293"/>
      <c r="Y437" s="293"/>
      <c r="Z437" s="293"/>
      <c r="AA437" s="293"/>
      <c r="AB437" s="293"/>
      <c r="AC437" s="293"/>
      <c r="AD437" s="293"/>
      <c r="AE437" s="293"/>
      <c r="AF437" s="293"/>
      <c r="AG437" s="293"/>
      <c r="AH437" s="293"/>
      <c r="AI437" s="293"/>
      <c r="AJ437" s="293"/>
      <c r="AK437" s="293"/>
      <c r="AL437" s="293"/>
      <c r="AM437" s="293"/>
      <c r="AN437" s="293"/>
      <c r="AO437" s="293"/>
      <c r="AP437" s="293"/>
      <c r="AQ437" s="293"/>
      <c r="AR437" s="293"/>
      <c r="AS437" s="293"/>
      <c r="AT437" s="293"/>
      <c r="AU437" s="293"/>
      <c r="AV437" s="293"/>
      <c r="AW437" s="293"/>
      <c r="AX437" s="293"/>
      <c r="AY437" s="293"/>
      <c r="AZ437" s="293"/>
      <c r="BA437" s="293"/>
      <c r="BB437" s="293"/>
      <c r="BC437" s="293"/>
      <c r="BD437" s="293"/>
      <c r="BE437" s="293"/>
      <c r="BF437" s="293"/>
      <c r="BG437" s="293"/>
      <c r="BH437" s="293"/>
      <c r="BI437" s="293"/>
      <c r="BJ437" s="293"/>
      <c r="BK437" s="293"/>
      <c r="BL437" s="293"/>
      <c r="BM437" s="293"/>
      <c r="BN437" s="293"/>
      <c r="BO437" s="293"/>
      <c r="BP437" s="293"/>
      <c r="BQ437" s="293"/>
      <c r="BR437" s="293"/>
      <c r="BS437" s="293"/>
      <c r="BT437" s="293"/>
      <c r="BU437" s="293"/>
      <c r="BV437" s="293"/>
      <c r="BW437" s="293"/>
      <c r="BX437" s="293"/>
      <c r="BY437" s="293"/>
      <c r="BZ437" s="293"/>
      <c r="CA437" s="293"/>
      <c r="CB437" s="293"/>
      <c r="CC437" s="293"/>
      <c r="CD437" s="293"/>
      <c r="CE437" s="293"/>
      <c r="CF437" s="293"/>
      <c r="CG437" s="293"/>
      <c r="CH437" s="293"/>
      <c r="CI437" s="293"/>
      <c r="CJ437" s="293"/>
      <c r="CK437" s="293"/>
      <c r="CL437" s="293"/>
      <c r="CM437" s="293"/>
      <c r="CN437" s="293"/>
      <c r="CO437" s="293"/>
      <c r="CP437" s="293"/>
      <c r="CQ437" s="293"/>
      <c r="CR437" s="293"/>
      <c r="CS437" s="293"/>
      <c r="CT437" s="293"/>
      <c r="CU437" s="293"/>
      <c r="CV437" s="293"/>
      <c r="CW437" s="293"/>
      <c r="CX437" s="293"/>
      <c r="CY437" s="293"/>
      <c r="CZ437" s="293"/>
      <c r="DA437" s="293"/>
      <c r="DB437" s="293"/>
      <c r="DC437" s="293"/>
      <c r="DD437" s="293"/>
      <c r="DE437" s="293"/>
      <c r="DF437" s="293"/>
      <c r="DG437" s="293"/>
      <c r="DH437" s="293"/>
      <c r="DI437" s="293"/>
      <c r="DJ437" s="293"/>
      <c r="DK437" s="293"/>
      <c r="DL437" s="293"/>
      <c r="DM437" s="293"/>
      <c r="DN437" s="293"/>
      <c r="DO437" s="293"/>
      <c r="DP437" s="293"/>
      <c r="DQ437" s="293"/>
      <c r="DR437" s="293"/>
      <c r="DS437" s="293"/>
      <c r="DT437" s="293"/>
      <c r="DU437" s="293"/>
      <c r="DV437" s="293"/>
      <c r="DW437" s="293"/>
      <c r="DX437" s="293"/>
      <c r="DY437" s="293"/>
      <c r="DZ437" s="293"/>
      <c r="EA437" s="293"/>
      <c r="EB437" s="293"/>
      <c r="EC437" s="293"/>
      <c r="ED437" s="293"/>
      <c r="EE437" s="293"/>
      <c r="EF437" s="293"/>
      <c r="EG437" s="293"/>
      <c r="EH437" s="293"/>
      <c r="EI437" s="293"/>
      <c r="EJ437" s="293"/>
      <c r="EK437" s="293"/>
      <c r="EL437" s="293"/>
      <c r="EM437" s="293"/>
      <c r="EN437" s="293"/>
      <c r="EO437" s="293"/>
      <c r="EP437" s="293"/>
      <c r="EQ437" s="293"/>
      <c r="ER437" s="293"/>
      <c r="ES437" s="293"/>
      <c r="ET437" s="293"/>
      <c r="EU437" s="293"/>
      <c r="EV437" s="293"/>
      <c r="EW437" s="293"/>
      <c r="EX437" s="293"/>
    </row>
    <row r="438" spans="2:154" x14ac:dyDescent="0.2">
      <c r="B438" s="293"/>
      <c r="C438" s="293"/>
      <c r="D438" s="293"/>
      <c r="E438" s="293"/>
      <c r="F438" s="293"/>
      <c r="G438" s="293"/>
      <c r="H438" s="293"/>
      <c r="I438" s="293"/>
      <c r="J438" s="293"/>
      <c r="K438" s="293"/>
      <c r="L438" s="293"/>
      <c r="M438" s="293"/>
      <c r="N438" s="293"/>
      <c r="O438" s="293"/>
      <c r="P438" s="293"/>
      <c r="Q438" s="293"/>
      <c r="R438" s="293"/>
      <c r="S438" s="293"/>
      <c r="T438" s="293"/>
      <c r="U438" s="293"/>
      <c r="V438" s="293"/>
      <c r="W438" s="293"/>
      <c r="X438" s="293"/>
      <c r="Y438" s="293"/>
      <c r="Z438" s="293"/>
      <c r="AA438" s="293"/>
      <c r="AB438" s="293"/>
      <c r="AC438" s="293"/>
      <c r="AD438" s="293"/>
      <c r="AE438" s="293"/>
      <c r="AF438" s="293"/>
      <c r="AG438" s="293"/>
      <c r="AH438" s="293"/>
      <c r="AI438" s="293"/>
      <c r="AJ438" s="293"/>
      <c r="AK438" s="293"/>
      <c r="AL438" s="293"/>
      <c r="AM438" s="293"/>
      <c r="AN438" s="293"/>
      <c r="AO438" s="293"/>
      <c r="AP438" s="293"/>
      <c r="AQ438" s="293"/>
      <c r="AR438" s="293"/>
      <c r="AS438" s="293"/>
      <c r="AT438" s="293"/>
      <c r="AU438" s="293"/>
      <c r="AV438" s="293"/>
      <c r="AW438" s="293"/>
      <c r="AX438" s="293"/>
      <c r="AY438" s="293"/>
      <c r="AZ438" s="293"/>
      <c r="BA438" s="293"/>
      <c r="BB438" s="293"/>
      <c r="BC438" s="293"/>
      <c r="BD438" s="293"/>
      <c r="BE438" s="293"/>
      <c r="BF438" s="293"/>
      <c r="BG438" s="293"/>
      <c r="BH438" s="293"/>
      <c r="BI438" s="293"/>
      <c r="BJ438" s="293"/>
      <c r="BK438" s="293"/>
      <c r="BL438" s="293"/>
      <c r="BM438" s="293"/>
      <c r="BN438" s="293"/>
      <c r="BO438" s="293"/>
      <c r="BP438" s="293"/>
      <c r="BQ438" s="293"/>
      <c r="BR438" s="293"/>
      <c r="BS438" s="293"/>
      <c r="BT438" s="293"/>
      <c r="BU438" s="293"/>
      <c r="BV438" s="293"/>
      <c r="BW438" s="293"/>
      <c r="BX438" s="293"/>
      <c r="BY438" s="293"/>
      <c r="BZ438" s="293"/>
      <c r="CA438" s="293"/>
      <c r="CB438" s="293"/>
      <c r="CC438" s="293"/>
      <c r="CD438" s="293"/>
      <c r="CE438" s="293"/>
      <c r="CF438" s="293"/>
      <c r="CG438" s="293"/>
      <c r="CH438" s="293"/>
      <c r="CI438" s="293"/>
      <c r="CJ438" s="293"/>
      <c r="CK438" s="293"/>
      <c r="CL438" s="293"/>
      <c r="CM438" s="293"/>
      <c r="CN438" s="293"/>
      <c r="CO438" s="293"/>
      <c r="CP438" s="293"/>
      <c r="CQ438" s="293"/>
      <c r="CR438" s="293"/>
      <c r="CS438" s="293"/>
      <c r="CT438" s="293"/>
      <c r="CU438" s="293"/>
      <c r="CV438" s="293"/>
      <c r="CW438" s="293"/>
      <c r="CX438" s="293"/>
      <c r="CY438" s="293"/>
      <c r="CZ438" s="293"/>
      <c r="DA438" s="293"/>
      <c r="DB438" s="293"/>
      <c r="DC438" s="293"/>
      <c r="DD438" s="293"/>
      <c r="DE438" s="293"/>
      <c r="DF438" s="293"/>
      <c r="DG438" s="293"/>
      <c r="DH438" s="293"/>
      <c r="DI438" s="293"/>
      <c r="DJ438" s="293"/>
      <c r="DK438" s="293"/>
      <c r="DL438" s="293"/>
      <c r="DM438" s="293"/>
      <c r="DN438" s="293"/>
      <c r="DO438" s="293"/>
      <c r="DP438" s="293"/>
      <c r="DQ438" s="293"/>
      <c r="DR438" s="293"/>
      <c r="DS438" s="293"/>
      <c r="DT438" s="293"/>
      <c r="DU438" s="293"/>
      <c r="DV438" s="293"/>
      <c r="DW438" s="293"/>
      <c r="DX438" s="293"/>
      <c r="DY438" s="293"/>
      <c r="DZ438" s="293"/>
      <c r="EA438" s="293"/>
      <c r="EB438" s="293"/>
      <c r="EC438" s="293"/>
      <c r="ED438" s="293"/>
      <c r="EE438" s="293"/>
      <c r="EF438" s="293"/>
      <c r="EG438" s="293"/>
      <c r="EH438" s="293"/>
      <c r="EI438" s="293"/>
      <c r="EJ438" s="293"/>
      <c r="EK438" s="293"/>
      <c r="EL438" s="293"/>
      <c r="EM438" s="293"/>
      <c r="EN438" s="293"/>
      <c r="EO438" s="293"/>
      <c r="EP438" s="293"/>
      <c r="EQ438" s="293"/>
      <c r="ER438" s="293"/>
      <c r="ES438" s="293"/>
      <c r="ET438" s="293"/>
      <c r="EU438" s="293"/>
      <c r="EV438" s="293"/>
      <c r="EW438" s="293"/>
      <c r="EX438" s="293"/>
    </row>
    <row r="439" spans="2:154" x14ac:dyDescent="0.2">
      <c r="B439" s="293"/>
      <c r="C439" s="293"/>
      <c r="D439" s="293"/>
      <c r="E439" s="293"/>
      <c r="F439" s="293"/>
      <c r="G439" s="293"/>
      <c r="H439" s="293"/>
      <c r="I439" s="293"/>
      <c r="J439" s="293"/>
      <c r="K439" s="293"/>
      <c r="L439" s="293"/>
      <c r="M439" s="293"/>
      <c r="N439" s="293"/>
      <c r="O439" s="293"/>
      <c r="P439" s="293"/>
      <c r="Q439" s="293"/>
      <c r="R439" s="293"/>
      <c r="S439" s="293"/>
      <c r="T439" s="293"/>
      <c r="U439" s="293"/>
      <c r="V439" s="293"/>
      <c r="W439" s="293"/>
      <c r="X439" s="293"/>
      <c r="Y439" s="293"/>
      <c r="Z439" s="293"/>
      <c r="AA439" s="293"/>
      <c r="AB439" s="293"/>
      <c r="AC439" s="293"/>
      <c r="AD439" s="293"/>
      <c r="AE439" s="293"/>
      <c r="AF439" s="293"/>
      <c r="AG439" s="293"/>
      <c r="AH439" s="293"/>
      <c r="AI439" s="293"/>
      <c r="AJ439" s="293"/>
      <c r="AK439" s="293"/>
      <c r="AL439" s="293"/>
      <c r="AM439" s="293"/>
      <c r="AN439" s="293"/>
      <c r="AO439" s="293"/>
      <c r="AP439" s="293"/>
      <c r="AQ439" s="293"/>
      <c r="AR439" s="293"/>
      <c r="AS439" s="293"/>
      <c r="AT439" s="293"/>
      <c r="AU439" s="293"/>
      <c r="AV439" s="293"/>
      <c r="AW439" s="293"/>
      <c r="AX439" s="293"/>
      <c r="AY439" s="293"/>
      <c r="AZ439" s="293"/>
      <c r="BA439" s="293"/>
      <c r="BB439" s="293"/>
      <c r="BC439" s="293"/>
      <c r="BD439" s="293"/>
      <c r="BE439" s="293"/>
      <c r="BF439" s="293"/>
      <c r="BG439" s="293"/>
      <c r="BH439" s="293"/>
      <c r="BI439" s="293"/>
      <c r="BJ439" s="293"/>
      <c r="BK439" s="293"/>
      <c r="BL439" s="293"/>
      <c r="BM439" s="293"/>
      <c r="BN439" s="293"/>
      <c r="BO439" s="293"/>
      <c r="BP439" s="293"/>
      <c r="BQ439" s="293"/>
      <c r="BR439" s="293"/>
      <c r="BS439" s="293"/>
      <c r="BT439" s="293"/>
      <c r="BU439" s="293"/>
      <c r="BV439" s="293"/>
      <c r="BW439" s="293"/>
      <c r="BX439" s="293"/>
      <c r="BY439" s="293"/>
      <c r="BZ439" s="293"/>
      <c r="CA439" s="293"/>
      <c r="CB439" s="293"/>
      <c r="CC439" s="293"/>
      <c r="CD439" s="293"/>
      <c r="CE439" s="293"/>
      <c r="CF439" s="293"/>
      <c r="CG439" s="293"/>
      <c r="CH439" s="293"/>
      <c r="CI439" s="293"/>
      <c r="CJ439" s="293"/>
      <c r="CK439" s="293"/>
      <c r="CL439" s="293"/>
      <c r="CM439" s="293"/>
      <c r="CN439" s="293"/>
      <c r="CO439" s="293"/>
      <c r="CP439" s="293"/>
      <c r="CQ439" s="293"/>
      <c r="CR439" s="293"/>
      <c r="CS439" s="293"/>
      <c r="CT439" s="293"/>
      <c r="CU439" s="293"/>
      <c r="CV439" s="293"/>
      <c r="CW439" s="293"/>
      <c r="CX439" s="293"/>
      <c r="CY439" s="293"/>
      <c r="CZ439" s="293"/>
      <c r="DA439" s="293"/>
      <c r="DB439" s="293"/>
      <c r="DC439" s="293"/>
      <c r="DD439" s="293"/>
      <c r="DE439" s="293"/>
      <c r="DF439" s="293"/>
      <c r="DG439" s="293"/>
      <c r="DH439" s="293"/>
      <c r="DI439" s="293"/>
      <c r="DJ439" s="293"/>
      <c r="DK439" s="293"/>
      <c r="DL439" s="293"/>
      <c r="DM439" s="293"/>
      <c r="DN439" s="293"/>
      <c r="DO439" s="293"/>
      <c r="DP439" s="293"/>
      <c r="DQ439" s="293"/>
      <c r="DR439" s="293"/>
      <c r="DS439" s="293"/>
      <c r="DT439" s="293"/>
      <c r="DU439" s="293"/>
      <c r="DV439" s="293"/>
      <c r="DW439" s="293"/>
      <c r="DX439" s="293"/>
      <c r="DY439" s="293"/>
      <c r="DZ439" s="293"/>
      <c r="EA439" s="293"/>
      <c r="EB439" s="293"/>
      <c r="EC439" s="293"/>
      <c r="ED439" s="293"/>
      <c r="EE439" s="293"/>
      <c r="EF439" s="293"/>
      <c r="EG439" s="293"/>
      <c r="EH439" s="293"/>
      <c r="EI439" s="293"/>
      <c r="EJ439" s="293"/>
      <c r="EK439" s="293"/>
      <c r="EL439" s="293"/>
      <c r="EM439" s="293"/>
      <c r="EN439" s="293"/>
      <c r="EO439" s="293"/>
      <c r="EP439" s="293"/>
      <c r="EQ439" s="293"/>
      <c r="ER439" s="293"/>
      <c r="ES439" s="293"/>
      <c r="ET439" s="293"/>
      <c r="EU439" s="293"/>
      <c r="EV439" s="293"/>
      <c r="EW439" s="293"/>
      <c r="EX439" s="293"/>
    </row>
    <row r="440" spans="2:154" x14ac:dyDescent="0.2">
      <c r="B440" s="293"/>
      <c r="C440" s="293"/>
      <c r="D440" s="293"/>
      <c r="E440" s="293"/>
      <c r="F440" s="293"/>
      <c r="G440" s="293"/>
      <c r="H440" s="293"/>
      <c r="I440" s="293"/>
      <c r="J440" s="293"/>
      <c r="K440" s="293"/>
      <c r="L440" s="293"/>
      <c r="M440" s="293"/>
      <c r="N440" s="293"/>
      <c r="O440" s="293"/>
      <c r="P440" s="293"/>
      <c r="Q440" s="293"/>
      <c r="R440" s="293"/>
      <c r="S440" s="293"/>
      <c r="T440" s="293"/>
      <c r="U440" s="293"/>
      <c r="V440" s="293"/>
      <c r="W440" s="293"/>
      <c r="X440" s="293"/>
      <c r="Y440" s="293"/>
      <c r="Z440" s="293"/>
      <c r="AA440" s="293"/>
      <c r="AB440" s="293"/>
      <c r="AC440" s="293"/>
      <c r="AD440" s="293"/>
      <c r="AE440" s="293"/>
      <c r="AF440" s="293"/>
      <c r="AG440" s="293"/>
      <c r="AH440" s="293"/>
      <c r="AI440" s="293"/>
      <c r="AJ440" s="293"/>
      <c r="AK440" s="293"/>
      <c r="AL440" s="293"/>
      <c r="AM440" s="293"/>
      <c r="AN440" s="293"/>
      <c r="AO440" s="293"/>
      <c r="AP440" s="293"/>
      <c r="AQ440" s="293"/>
      <c r="AR440" s="293"/>
      <c r="AS440" s="293"/>
      <c r="AT440" s="293"/>
      <c r="AU440" s="293"/>
      <c r="AV440" s="293"/>
      <c r="AW440" s="293"/>
      <c r="AX440" s="293"/>
      <c r="AY440" s="293"/>
      <c r="AZ440" s="293"/>
      <c r="BA440" s="293"/>
      <c r="BB440" s="293"/>
      <c r="BC440" s="293"/>
      <c r="BD440" s="293"/>
      <c r="BE440" s="293"/>
      <c r="BF440" s="293"/>
      <c r="BG440" s="293"/>
      <c r="BH440" s="293"/>
      <c r="BI440" s="293"/>
      <c r="BJ440" s="293"/>
      <c r="BK440" s="293"/>
      <c r="BL440" s="293"/>
      <c r="BM440" s="293"/>
      <c r="BN440" s="293"/>
      <c r="BO440" s="293"/>
      <c r="BP440" s="293"/>
      <c r="BQ440" s="293"/>
      <c r="BR440" s="293"/>
      <c r="BS440" s="293"/>
      <c r="BT440" s="293"/>
      <c r="BU440" s="293"/>
      <c r="BV440" s="293"/>
      <c r="BW440" s="293"/>
      <c r="BX440" s="293"/>
      <c r="BY440" s="293"/>
      <c r="BZ440" s="293"/>
      <c r="CA440" s="293"/>
      <c r="CB440" s="293"/>
      <c r="CC440" s="293"/>
      <c r="CD440" s="293"/>
      <c r="CE440" s="293"/>
      <c r="CF440" s="293"/>
      <c r="CG440" s="293"/>
      <c r="CH440" s="293"/>
      <c r="CI440" s="293"/>
      <c r="CJ440" s="293"/>
      <c r="CK440" s="293"/>
      <c r="CL440" s="293"/>
      <c r="CM440" s="293"/>
      <c r="CN440" s="293"/>
      <c r="CO440" s="293"/>
      <c r="CP440" s="293"/>
      <c r="CQ440" s="293"/>
      <c r="CR440" s="293"/>
      <c r="CS440" s="293"/>
      <c r="CT440" s="293"/>
      <c r="CU440" s="293"/>
      <c r="CV440" s="293"/>
      <c r="CW440" s="293"/>
      <c r="CX440" s="293"/>
      <c r="CY440" s="293"/>
      <c r="CZ440" s="293"/>
      <c r="DA440" s="293"/>
      <c r="DB440" s="293"/>
      <c r="DC440" s="293"/>
      <c r="DD440" s="293"/>
      <c r="DE440" s="293"/>
      <c r="DF440" s="293"/>
      <c r="DG440" s="293"/>
      <c r="DH440" s="293"/>
      <c r="DI440" s="293"/>
      <c r="DJ440" s="293"/>
      <c r="DK440" s="293"/>
      <c r="DL440" s="293"/>
      <c r="DM440" s="293"/>
      <c r="DN440" s="293"/>
      <c r="DO440" s="293"/>
      <c r="DP440" s="293"/>
      <c r="DQ440" s="293"/>
      <c r="DR440" s="293"/>
      <c r="DS440" s="293"/>
      <c r="DT440" s="293"/>
      <c r="DU440" s="293"/>
      <c r="DV440" s="293"/>
      <c r="DW440" s="293"/>
      <c r="DX440" s="293"/>
      <c r="DY440" s="293"/>
      <c r="DZ440" s="293"/>
      <c r="EA440" s="293"/>
      <c r="EB440" s="293"/>
      <c r="EC440" s="293"/>
      <c r="ED440" s="293"/>
      <c r="EE440" s="293"/>
      <c r="EF440" s="293"/>
      <c r="EG440" s="293"/>
      <c r="EH440" s="293"/>
      <c r="EI440" s="293"/>
      <c r="EJ440" s="293"/>
      <c r="EK440" s="293"/>
      <c r="EL440" s="293"/>
      <c r="EM440" s="293"/>
      <c r="EN440" s="293"/>
      <c r="EO440" s="293"/>
      <c r="EP440" s="293"/>
      <c r="EQ440" s="293"/>
      <c r="ER440" s="293"/>
      <c r="ES440" s="293"/>
      <c r="ET440" s="293"/>
      <c r="EU440" s="293"/>
      <c r="EV440" s="293"/>
      <c r="EW440" s="293"/>
      <c r="EX440" s="293"/>
    </row>
    <row r="441" spans="2:154" x14ac:dyDescent="0.2">
      <c r="B441" s="293"/>
      <c r="C441" s="293"/>
      <c r="D441" s="293"/>
      <c r="E441" s="293"/>
      <c r="F441" s="293"/>
      <c r="G441" s="293"/>
      <c r="H441" s="293"/>
      <c r="I441" s="293"/>
      <c r="J441" s="293"/>
      <c r="K441" s="293"/>
      <c r="L441" s="293"/>
      <c r="M441" s="293"/>
      <c r="N441" s="293"/>
      <c r="O441" s="293"/>
      <c r="P441" s="293"/>
      <c r="Q441" s="293"/>
      <c r="R441" s="293"/>
      <c r="S441" s="293"/>
      <c r="T441" s="293"/>
      <c r="U441" s="293"/>
      <c r="V441" s="293"/>
      <c r="W441" s="293"/>
      <c r="X441" s="293"/>
      <c r="Y441" s="293"/>
      <c r="Z441" s="293"/>
      <c r="AA441" s="293"/>
      <c r="AB441" s="293"/>
      <c r="AC441" s="293"/>
      <c r="AD441" s="293"/>
      <c r="AE441" s="293"/>
      <c r="AF441" s="293"/>
      <c r="AG441" s="293"/>
      <c r="AH441" s="293"/>
      <c r="AI441" s="293"/>
      <c r="AJ441" s="293"/>
      <c r="AK441" s="293"/>
      <c r="AL441" s="293"/>
      <c r="AM441" s="293"/>
      <c r="AN441" s="293"/>
      <c r="AO441" s="293"/>
      <c r="AP441" s="293"/>
      <c r="AQ441" s="293"/>
      <c r="AR441" s="293"/>
      <c r="AS441" s="293"/>
      <c r="AT441" s="293"/>
      <c r="AU441" s="293"/>
      <c r="AV441" s="293"/>
      <c r="AW441" s="293"/>
      <c r="AX441" s="293"/>
      <c r="AY441" s="293"/>
      <c r="AZ441" s="293"/>
      <c r="BA441" s="293"/>
      <c r="BB441" s="293"/>
      <c r="BC441" s="293"/>
      <c r="BD441" s="293"/>
      <c r="BE441" s="293"/>
      <c r="BF441" s="293"/>
      <c r="BG441" s="293"/>
      <c r="BH441" s="293"/>
      <c r="BI441" s="293"/>
      <c r="BJ441" s="293"/>
      <c r="BK441" s="293"/>
      <c r="BL441" s="293"/>
      <c r="BM441" s="293"/>
      <c r="BN441" s="293"/>
      <c r="BO441" s="293"/>
      <c r="BP441" s="293"/>
      <c r="BQ441" s="293"/>
      <c r="BR441" s="293"/>
      <c r="BS441" s="293"/>
      <c r="BT441" s="293"/>
      <c r="BU441" s="293"/>
      <c r="BV441" s="293"/>
      <c r="BW441" s="293"/>
      <c r="BX441" s="293"/>
      <c r="BY441" s="293"/>
      <c r="BZ441" s="293"/>
      <c r="CA441" s="293"/>
      <c r="CB441" s="293"/>
      <c r="CC441" s="293"/>
      <c r="CD441" s="293"/>
      <c r="CE441" s="293"/>
      <c r="CF441" s="293"/>
      <c r="CG441" s="293"/>
      <c r="CH441" s="293"/>
      <c r="CI441" s="293"/>
      <c r="CJ441" s="293"/>
      <c r="CK441" s="293"/>
      <c r="CL441" s="293"/>
      <c r="CM441" s="293"/>
      <c r="CN441" s="293"/>
      <c r="CO441" s="293"/>
      <c r="CP441" s="293"/>
      <c r="CQ441" s="293"/>
      <c r="CR441" s="293"/>
      <c r="CS441" s="293"/>
      <c r="CT441" s="293"/>
      <c r="CU441" s="293"/>
      <c r="CV441" s="293"/>
      <c r="CW441" s="293"/>
      <c r="CX441" s="293"/>
      <c r="CY441" s="293"/>
      <c r="CZ441" s="293"/>
      <c r="DA441" s="293"/>
      <c r="DB441" s="293"/>
      <c r="DC441" s="293"/>
      <c r="DD441" s="293"/>
      <c r="DE441" s="293"/>
      <c r="DF441" s="293"/>
      <c r="DG441" s="293"/>
      <c r="DH441" s="293"/>
      <c r="DI441" s="293"/>
      <c r="DJ441" s="293"/>
      <c r="DK441" s="293"/>
      <c r="DL441" s="293"/>
      <c r="DM441" s="293"/>
      <c r="DN441" s="293"/>
      <c r="DO441" s="293"/>
      <c r="DP441" s="293"/>
      <c r="DQ441" s="293"/>
      <c r="DR441" s="293"/>
      <c r="DS441" s="293"/>
      <c r="DT441" s="293"/>
      <c r="DU441" s="293"/>
      <c r="DV441" s="293"/>
      <c r="DW441" s="293"/>
      <c r="DX441" s="293"/>
      <c r="DY441" s="293"/>
      <c r="DZ441" s="293"/>
      <c r="EA441" s="293"/>
      <c r="EB441" s="293"/>
      <c r="EC441" s="293"/>
      <c r="ED441" s="293"/>
      <c r="EE441" s="293"/>
      <c r="EF441" s="293"/>
      <c r="EG441" s="293"/>
      <c r="EH441" s="293"/>
      <c r="EI441" s="293"/>
      <c r="EJ441" s="293"/>
      <c r="EK441" s="293"/>
      <c r="EL441" s="293"/>
      <c r="EM441" s="293"/>
      <c r="EN441" s="293"/>
      <c r="EO441" s="293"/>
      <c r="EP441" s="293"/>
      <c r="EQ441" s="293"/>
      <c r="ER441" s="293"/>
      <c r="ES441" s="293"/>
      <c r="ET441" s="293"/>
      <c r="EU441" s="293"/>
      <c r="EV441" s="293"/>
      <c r="EW441" s="293"/>
      <c r="EX441" s="293"/>
    </row>
    <row r="442" spans="2:154" x14ac:dyDescent="0.2">
      <c r="B442" s="293"/>
      <c r="C442" s="293"/>
      <c r="D442" s="293"/>
      <c r="E442" s="293"/>
      <c r="F442" s="293"/>
      <c r="G442" s="293"/>
      <c r="H442" s="293"/>
      <c r="I442" s="293"/>
      <c r="J442" s="293"/>
      <c r="K442" s="293"/>
      <c r="L442" s="293"/>
      <c r="M442" s="293"/>
      <c r="N442" s="293"/>
      <c r="O442" s="293"/>
      <c r="P442" s="293"/>
      <c r="Q442" s="293"/>
      <c r="R442" s="293"/>
      <c r="S442" s="293"/>
      <c r="T442" s="293"/>
      <c r="U442" s="293"/>
      <c r="V442" s="293"/>
      <c r="W442" s="293"/>
      <c r="X442" s="293"/>
      <c r="Y442" s="293"/>
      <c r="Z442" s="293"/>
      <c r="AA442" s="293"/>
      <c r="AB442" s="293"/>
      <c r="AC442" s="293"/>
      <c r="AD442" s="293"/>
      <c r="AE442" s="293"/>
      <c r="AF442" s="293"/>
      <c r="AG442" s="293"/>
      <c r="AH442" s="293"/>
      <c r="AI442" s="293"/>
      <c r="AJ442" s="293"/>
      <c r="AK442" s="293"/>
      <c r="AL442" s="293"/>
      <c r="AM442" s="293"/>
      <c r="AN442" s="293"/>
      <c r="AO442" s="293"/>
      <c r="AP442" s="293"/>
      <c r="AQ442" s="293"/>
      <c r="AR442" s="293"/>
      <c r="AS442" s="293"/>
      <c r="AT442" s="293"/>
      <c r="AU442" s="293"/>
      <c r="AV442" s="293"/>
      <c r="AW442" s="293"/>
      <c r="AX442" s="293"/>
      <c r="AY442" s="293"/>
      <c r="AZ442" s="293"/>
      <c r="BA442" s="293"/>
      <c r="BB442" s="293"/>
      <c r="BC442" s="293"/>
      <c r="BD442" s="293"/>
      <c r="BE442" s="293"/>
      <c r="BF442" s="293"/>
      <c r="BG442" s="293"/>
      <c r="BH442" s="293"/>
      <c r="BI442" s="293"/>
      <c r="BJ442" s="293"/>
      <c r="BK442" s="293"/>
      <c r="BL442" s="293"/>
      <c r="BM442" s="293"/>
      <c r="BN442" s="293"/>
      <c r="BO442" s="293"/>
      <c r="BP442" s="293"/>
      <c r="BQ442" s="293"/>
      <c r="BR442" s="293"/>
      <c r="BS442" s="293"/>
      <c r="BT442" s="293"/>
      <c r="BU442" s="293"/>
      <c r="BV442" s="293"/>
      <c r="BW442" s="293"/>
      <c r="BX442" s="293"/>
      <c r="BY442" s="293"/>
      <c r="BZ442" s="293"/>
      <c r="CA442" s="293"/>
      <c r="CB442" s="293"/>
      <c r="CC442" s="293"/>
      <c r="CD442" s="293"/>
      <c r="CE442" s="293"/>
      <c r="CF442" s="293"/>
      <c r="CG442" s="293"/>
      <c r="CH442" s="293"/>
      <c r="CI442" s="293"/>
      <c r="CJ442" s="293"/>
      <c r="CK442" s="293"/>
      <c r="CL442" s="293"/>
      <c r="CM442" s="293"/>
      <c r="CN442" s="293"/>
      <c r="CO442" s="293"/>
      <c r="CP442" s="293"/>
      <c r="CQ442" s="293"/>
      <c r="CR442" s="293"/>
      <c r="CS442" s="293"/>
      <c r="CT442" s="293"/>
      <c r="CU442" s="293"/>
      <c r="CV442" s="293"/>
      <c r="CW442" s="293"/>
      <c r="CX442" s="293"/>
      <c r="CY442" s="293"/>
      <c r="CZ442" s="293"/>
      <c r="DA442" s="293"/>
      <c r="DB442" s="293"/>
      <c r="DC442" s="293"/>
      <c r="DD442" s="293"/>
      <c r="DE442" s="293"/>
      <c r="DF442" s="293"/>
      <c r="DG442" s="293"/>
      <c r="DH442" s="293"/>
      <c r="DI442" s="293"/>
      <c r="DJ442" s="293"/>
      <c r="DK442" s="293"/>
      <c r="DL442" s="293"/>
      <c r="DM442" s="293"/>
      <c r="DN442" s="293"/>
      <c r="DO442" s="293"/>
      <c r="DP442" s="293"/>
      <c r="DQ442" s="293"/>
      <c r="DR442" s="293"/>
      <c r="DS442" s="293"/>
      <c r="DT442" s="293"/>
      <c r="DU442" s="293"/>
      <c r="DV442" s="293"/>
      <c r="DW442" s="293"/>
      <c r="DX442" s="293"/>
      <c r="DY442" s="293"/>
      <c r="DZ442" s="293"/>
      <c r="EA442" s="293"/>
      <c r="EB442" s="293"/>
      <c r="EC442" s="293"/>
      <c r="ED442" s="293"/>
      <c r="EE442" s="293"/>
      <c r="EF442" s="293"/>
      <c r="EG442" s="293"/>
      <c r="EH442" s="293"/>
      <c r="EI442" s="293"/>
      <c r="EJ442" s="293"/>
      <c r="EK442" s="293"/>
      <c r="EL442" s="293"/>
      <c r="EM442" s="293"/>
      <c r="EN442" s="293"/>
      <c r="EO442" s="293"/>
      <c r="EP442" s="293"/>
      <c r="EQ442" s="293"/>
      <c r="ER442" s="293"/>
      <c r="ES442" s="293"/>
      <c r="ET442" s="293"/>
      <c r="EU442" s="293"/>
      <c r="EV442" s="293"/>
      <c r="EW442" s="293"/>
      <c r="EX442" s="293"/>
    </row>
    <row r="443" spans="2:154" x14ac:dyDescent="0.2">
      <c r="B443" s="293"/>
      <c r="C443" s="293"/>
      <c r="D443" s="293"/>
      <c r="E443" s="293"/>
      <c r="F443" s="293"/>
      <c r="G443" s="293"/>
      <c r="H443" s="293"/>
      <c r="I443" s="293"/>
      <c r="J443" s="293"/>
      <c r="K443" s="293"/>
      <c r="L443" s="293"/>
      <c r="M443" s="293"/>
      <c r="N443" s="293"/>
      <c r="O443" s="293"/>
      <c r="P443" s="293"/>
      <c r="Q443" s="293"/>
      <c r="R443" s="293"/>
      <c r="S443" s="293"/>
      <c r="T443" s="293"/>
      <c r="U443" s="293"/>
      <c r="V443" s="293"/>
      <c r="W443" s="293"/>
      <c r="X443" s="293"/>
      <c r="Y443" s="293"/>
      <c r="Z443" s="293"/>
      <c r="AA443" s="293"/>
      <c r="AB443" s="293"/>
      <c r="AC443" s="293"/>
      <c r="AD443" s="293"/>
      <c r="AE443" s="293"/>
      <c r="AF443" s="293"/>
      <c r="AG443" s="293"/>
      <c r="AH443" s="293"/>
      <c r="AI443" s="293"/>
      <c r="AJ443" s="293"/>
      <c r="AK443" s="293"/>
      <c r="AL443" s="293"/>
      <c r="AM443" s="293"/>
      <c r="AN443" s="293"/>
      <c r="AO443" s="293"/>
      <c r="AP443" s="293"/>
      <c r="AQ443" s="293"/>
      <c r="AR443" s="293"/>
      <c r="AS443" s="293"/>
      <c r="AT443" s="293"/>
      <c r="AU443" s="293"/>
      <c r="AV443" s="293"/>
      <c r="AW443" s="293"/>
      <c r="AX443" s="293"/>
      <c r="AY443" s="293"/>
      <c r="AZ443" s="293"/>
      <c r="BA443" s="293"/>
      <c r="BB443" s="293"/>
      <c r="BC443" s="293"/>
      <c r="BD443" s="293"/>
      <c r="BE443" s="293"/>
      <c r="BF443" s="293"/>
      <c r="BG443" s="293"/>
      <c r="BH443" s="293"/>
      <c r="BI443" s="293"/>
      <c r="BJ443" s="293"/>
      <c r="BK443" s="293"/>
      <c r="BL443" s="293"/>
      <c r="BM443" s="293"/>
      <c r="BN443" s="293"/>
      <c r="BO443" s="293"/>
      <c r="BP443" s="293"/>
      <c r="BQ443" s="293"/>
      <c r="BR443" s="293"/>
      <c r="BS443" s="293"/>
      <c r="BT443" s="293"/>
      <c r="BU443" s="293"/>
      <c r="BV443" s="293"/>
      <c r="BW443" s="293"/>
      <c r="BX443" s="293"/>
      <c r="BY443" s="293"/>
      <c r="BZ443" s="293"/>
      <c r="CA443" s="293"/>
      <c r="CB443" s="293"/>
      <c r="CC443" s="293"/>
      <c r="CD443" s="293"/>
      <c r="CE443" s="293"/>
      <c r="CF443" s="293"/>
      <c r="CG443" s="293"/>
      <c r="CH443" s="293"/>
      <c r="CI443" s="293"/>
      <c r="CJ443" s="293"/>
      <c r="CK443" s="293"/>
      <c r="CL443" s="293"/>
      <c r="CM443" s="293"/>
      <c r="CN443" s="293"/>
      <c r="CO443" s="293"/>
      <c r="CP443" s="293"/>
      <c r="CQ443" s="293"/>
      <c r="CR443" s="293"/>
      <c r="CS443" s="293"/>
      <c r="CT443" s="293"/>
      <c r="CU443" s="293"/>
      <c r="CV443" s="293"/>
      <c r="CW443" s="293"/>
      <c r="CX443" s="293"/>
      <c r="CY443" s="293"/>
      <c r="CZ443" s="293"/>
      <c r="DA443" s="293"/>
      <c r="DB443" s="293"/>
      <c r="DC443" s="293"/>
      <c r="DD443" s="293"/>
      <c r="DE443" s="293"/>
      <c r="DF443" s="293"/>
      <c r="DG443" s="293"/>
      <c r="DH443" s="293"/>
      <c r="DI443" s="293"/>
      <c r="DJ443" s="293"/>
      <c r="DK443" s="293"/>
      <c r="DL443" s="293"/>
      <c r="DM443" s="293"/>
      <c r="DN443" s="293"/>
      <c r="DO443" s="293"/>
      <c r="DP443" s="293"/>
      <c r="DQ443" s="293"/>
      <c r="DR443" s="293"/>
      <c r="DS443" s="293"/>
      <c r="DT443" s="293"/>
      <c r="DU443" s="293"/>
      <c r="DV443" s="293"/>
      <c r="DW443" s="293"/>
      <c r="DX443" s="293"/>
      <c r="DY443" s="293"/>
      <c r="DZ443" s="293"/>
      <c r="EA443" s="293"/>
      <c r="EB443" s="293"/>
      <c r="EC443" s="293"/>
      <c r="ED443" s="293"/>
      <c r="EE443" s="293"/>
      <c r="EF443" s="293"/>
      <c r="EG443" s="293"/>
      <c r="EH443" s="293"/>
      <c r="EI443" s="293"/>
      <c r="EJ443" s="293"/>
      <c r="EK443" s="293"/>
      <c r="EL443" s="293"/>
      <c r="EM443" s="293"/>
      <c r="EN443" s="293"/>
      <c r="EO443" s="293"/>
      <c r="EP443" s="293"/>
      <c r="EQ443" s="293"/>
      <c r="ER443" s="293"/>
      <c r="ES443" s="293"/>
      <c r="ET443" s="293"/>
      <c r="EU443" s="293"/>
      <c r="EV443" s="293"/>
      <c r="EW443" s="293"/>
      <c r="EX443" s="293"/>
    </row>
    <row r="444" spans="2:154" x14ac:dyDescent="0.2">
      <c r="B444" s="293"/>
      <c r="C444" s="293"/>
      <c r="D444" s="293"/>
      <c r="E444" s="293"/>
      <c r="F444" s="293"/>
      <c r="G444" s="293"/>
      <c r="H444" s="293"/>
      <c r="I444" s="293"/>
      <c r="J444" s="293"/>
      <c r="K444" s="293"/>
      <c r="L444" s="293"/>
      <c r="M444" s="293"/>
      <c r="N444" s="293"/>
      <c r="O444" s="293"/>
      <c r="P444" s="293"/>
      <c r="Q444" s="293"/>
      <c r="R444" s="293"/>
      <c r="S444" s="293"/>
      <c r="T444" s="293"/>
      <c r="U444" s="293"/>
      <c r="V444" s="293"/>
      <c r="W444" s="293"/>
      <c r="X444" s="293"/>
      <c r="Y444" s="293"/>
      <c r="Z444" s="293"/>
      <c r="AA444" s="293"/>
      <c r="AB444" s="293"/>
      <c r="AC444" s="293"/>
      <c r="AD444" s="293"/>
      <c r="AE444" s="293"/>
      <c r="AF444" s="293"/>
      <c r="AG444" s="293"/>
      <c r="AH444" s="293"/>
      <c r="AI444" s="293"/>
      <c r="AJ444" s="293"/>
      <c r="AK444" s="293"/>
      <c r="AL444" s="293"/>
      <c r="AM444" s="293"/>
      <c r="AN444" s="293"/>
      <c r="AO444" s="293"/>
      <c r="AP444" s="293"/>
      <c r="AQ444" s="293"/>
      <c r="AR444" s="293"/>
      <c r="AS444" s="293"/>
      <c r="AT444" s="293"/>
      <c r="AU444" s="293"/>
      <c r="AV444" s="293"/>
      <c r="AW444" s="293"/>
      <c r="AX444" s="293"/>
      <c r="AY444" s="293"/>
      <c r="AZ444" s="293"/>
      <c r="BA444" s="293"/>
      <c r="BB444" s="293"/>
      <c r="BC444" s="293"/>
      <c r="BD444" s="293"/>
      <c r="BE444" s="293"/>
      <c r="BF444" s="293"/>
      <c r="BG444" s="293"/>
      <c r="BH444" s="293"/>
      <c r="BI444" s="293"/>
      <c r="BJ444" s="293"/>
      <c r="BK444" s="293"/>
      <c r="BL444" s="293"/>
      <c r="BM444" s="293"/>
      <c r="BN444" s="293"/>
      <c r="BO444" s="293"/>
      <c r="BP444" s="293"/>
      <c r="BQ444" s="293"/>
      <c r="BR444" s="293"/>
      <c r="BS444" s="293"/>
      <c r="BT444" s="293"/>
      <c r="BU444" s="293"/>
      <c r="BV444" s="293"/>
      <c r="BW444" s="293"/>
      <c r="BX444" s="293"/>
      <c r="BY444" s="293"/>
      <c r="BZ444" s="293"/>
      <c r="CA444" s="293"/>
      <c r="CB444" s="293"/>
      <c r="CC444" s="293"/>
      <c r="CD444" s="293"/>
      <c r="CE444" s="293"/>
      <c r="CF444" s="293"/>
      <c r="CG444" s="293"/>
      <c r="CH444" s="293"/>
      <c r="CI444" s="293"/>
      <c r="CJ444" s="293"/>
      <c r="CK444" s="293"/>
      <c r="CL444" s="293"/>
      <c r="CM444" s="293"/>
      <c r="CN444" s="293"/>
      <c r="CO444" s="293"/>
      <c r="CP444" s="293"/>
      <c r="CQ444" s="293"/>
      <c r="CR444" s="293"/>
      <c r="CS444" s="293"/>
      <c r="CT444" s="293"/>
      <c r="CU444" s="293"/>
      <c r="CV444" s="293"/>
      <c r="CW444" s="293"/>
      <c r="CX444" s="293"/>
      <c r="CY444" s="293"/>
      <c r="CZ444" s="293"/>
      <c r="DA444" s="293"/>
      <c r="DB444" s="293"/>
      <c r="DC444" s="293"/>
      <c r="DD444" s="293"/>
      <c r="DE444" s="293"/>
      <c r="DF444" s="293"/>
      <c r="DG444" s="293"/>
      <c r="DH444" s="293"/>
      <c r="DI444" s="293"/>
      <c r="DJ444" s="293"/>
      <c r="DK444" s="293"/>
      <c r="DL444" s="293"/>
      <c r="DM444" s="293"/>
      <c r="DN444" s="293"/>
      <c r="DO444" s="293"/>
      <c r="DP444" s="293"/>
      <c r="DQ444" s="293"/>
      <c r="DR444" s="293"/>
      <c r="DS444" s="293"/>
      <c r="DT444" s="293"/>
      <c r="DU444" s="293"/>
      <c r="DV444" s="293"/>
      <c r="DW444" s="293"/>
      <c r="DX444" s="293"/>
      <c r="DY444" s="293"/>
      <c r="DZ444" s="293"/>
      <c r="EA444" s="293"/>
      <c r="EB444" s="293"/>
      <c r="EC444" s="293"/>
      <c r="ED444" s="293"/>
      <c r="EE444" s="293"/>
      <c r="EF444" s="293"/>
      <c r="EG444" s="293"/>
      <c r="EH444" s="293"/>
      <c r="EI444" s="293"/>
      <c r="EJ444" s="293"/>
      <c r="EK444" s="293"/>
      <c r="EL444" s="293"/>
      <c r="EM444" s="293"/>
      <c r="EN444" s="293"/>
      <c r="EO444" s="293"/>
      <c r="EP444" s="293"/>
      <c r="EQ444" s="293"/>
      <c r="ER444" s="293"/>
      <c r="ES444" s="293"/>
      <c r="ET444" s="293"/>
      <c r="EU444" s="293"/>
      <c r="EV444" s="293"/>
      <c r="EW444" s="293"/>
      <c r="EX444" s="293"/>
    </row>
    <row r="445" spans="2:154" x14ac:dyDescent="0.2">
      <c r="B445" s="293"/>
      <c r="C445" s="293"/>
      <c r="D445" s="293"/>
      <c r="E445" s="293"/>
      <c r="F445" s="293"/>
      <c r="G445" s="293"/>
      <c r="H445" s="293"/>
      <c r="I445" s="293"/>
      <c r="J445" s="293"/>
      <c r="K445" s="293"/>
      <c r="L445" s="293"/>
      <c r="M445" s="293"/>
      <c r="N445" s="293"/>
      <c r="O445" s="293"/>
      <c r="P445" s="293"/>
      <c r="Q445" s="293"/>
      <c r="R445" s="293"/>
      <c r="S445" s="293"/>
      <c r="T445" s="293"/>
      <c r="U445" s="293"/>
      <c r="V445" s="293"/>
      <c r="W445" s="293"/>
      <c r="X445" s="293"/>
      <c r="Y445" s="293"/>
      <c r="Z445" s="293"/>
      <c r="AA445" s="293"/>
      <c r="AB445" s="293"/>
      <c r="AC445" s="293"/>
      <c r="AD445" s="293"/>
      <c r="AE445" s="293"/>
      <c r="AF445" s="293"/>
      <c r="AG445" s="293"/>
      <c r="AH445" s="293"/>
      <c r="AI445" s="293"/>
      <c r="AJ445" s="293"/>
      <c r="AK445" s="293"/>
      <c r="AL445" s="293"/>
      <c r="AM445" s="293"/>
      <c r="AN445" s="293"/>
      <c r="AO445" s="293"/>
      <c r="AP445" s="293"/>
      <c r="AQ445" s="293"/>
      <c r="AR445" s="293"/>
      <c r="AS445" s="293"/>
      <c r="AT445" s="293"/>
      <c r="AU445" s="293"/>
      <c r="AV445" s="293"/>
      <c r="AW445" s="293"/>
      <c r="AX445" s="293"/>
      <c r="AY445" s="293"/>
      <c r="AZ445" s="293"/>
      <c r="BA445" s="293"/>
      <c r="BB445" s="293"/>
      <c r="BC445" s="293"/>
      <c r="BD445" s="293"/>
      <c r="BE445" s="293"/>
      <c r="BF445" s="293"/>
      <c r="BG445" s="293"/>
      <c r="BH445" s="293"/>
      <c r="BI445" s="293"/>
      <c r="BJ445" s="293"/>
      <c r="BK445" s="293"/>
      <c r="BL445" s="293"/>
      <c r="BM445" s="293"/>
      <c r="BN445" s="293"/>
      <c r="BO445" s="293"/>
      <c r="BP445" s="293"/>
      <c r="BQ445" s="293"/>
      <c r="BR445" s="293"/>
      <c r="BS445" s="293"/>
      <c r="BT445" s="293"/>
      <c r="BU445" s="293"/>
      <c r="BV445" s="293"/>
      <c r="BW445" s="293"/>
      <c r="BX445" s="293"/>
      <c r="BY445" s="293"/>
      <c r="BZ445" s="293"/>
      <c r="CA445" s="293"/>
      <c r="CB445" s="293"/>
      <c r="CC445" s="293"/>
      <c r="CD445" s="293"/>
      <c r="CE445" s="293"/>
      <c r="CF445" s="293"/>
      <c r="CG445" s="293"/>
      <c r="CH445" s="293"/>
      <c r="CI445" s="293"/>
      <c r="CJ445" s="293"/>
      <c r="CK445" s="293"/>
      <c r="CL445" s="293"/>
      <c r="CM445" s="293"/>
      <c r="CN445" s="293"/>
      <c r="CO445" s="293"/>
      <c r="CP445" s="293"/>
      <c r="CQ445" s="293"/>
      <c r="CR445" s="293"/>
      <c r="CS445" s="293"/>
      <c r="CT445" s="293"/>
      <c r="CU445" s="293"/>
      <c r="CV445" s="293"/>
      <c r="CW445" s="293"/>
      <c r="CX445" s="293"/>
      <c r="CY445" s="293"/>
      <c r="CZ445" s="293"/>
      <c r="DA445" s="293"/>
      <c r="DB445" s="293"/>
      <c r="DC445" s="293"/>
      <c r="DD445" s="293"/>
      <c r="DE445" s="293"/>
      <c r="DF445" s="293"/>
      <c r="DG445" s="293"/>
      <c r="DH445" s="293"/>
      <c r="DI445" s="293"/>
      <c r="DJ445" s="293"/>
      <c r="DK445" s="293"/>
      <c r="DL445" s="293"/>
      <c r="DM445" s="293"/>
      <c r="DN445" s="293"/>
      <c r="DO445" s="293"/>
      <c r="DP445" s="293"/>
      <c r="DQ445" s="293"/>
      <c r="DR445" s="293"/>
      <c r="DS445" s="293"/>
      <c r="DT445" s="293"/>
      <c r="DU445" s="293"/>
      <c r="DV445" s="293"/>
      <c r="DW445" s="293"/>
      <c r="DX445" s="293"/>
      <c r="DY445" s="293"/>
      <c r="DZ445" s="293"/>
      <c r="EA445" s="293"/>
      <c r="EB445" s="293"/>
      <c r="EC445" s="293"/>
      <c r="ED445" s="293"/>
      <c r="EE445" s="293"/>
      <c r="EF445" s="293"/>
      <c r="EG445" s="293"/>
      <c r="EH445" s="293"/>
      <c r="EI445" s="293"/>
      <c r="EJ445" s="293"/>
      <c r="EK445" s="293"/>
      <c r="EL445" s="293"/>
      <c r="EM445" s="293"/>
      <c r="EN445" s="293"/>
      <c r="EO445" s="293"/>
      <c r="EP445" s="293"/>
      <c r="EQ445" s="293"/>
      <c r="ER445" s="293"/>
      <c r="ES445" s="293"/>
      <c r="ET445" s="293"/>
      <c r="EU445" s="293"/>
      <c r="EV445" s="293"/>
      <c r="EW445" s="293"/>
      <c r="EX445" s="293"/>
    </row>
    <row r="446" spans="2:154" x14ac:dyDescent="0.2">
      <c r="B446" s="293"/>
      <c r="C446" s="293"/>
      <c r="D446" s="293"/>
      <c r="E446" s="293"/>
      <c r="F446" s="293"/>
      <c r="G446" s="293"/>
      <c r="H446" s="293"/>
      <c r="I446" s="293"/>
      <c r="J446" s="293"/>
      <c r="K446" s="293"/>
      <c r="L446" s="293"/>
      <c r="M446" s="293"/>
      <c r="N446" s="293"/>
      <c r="O446" s="293"/>
      <c r="P446" s="293"/>
      <c r="Q446" s="293"/>
      <c r="R446" s="293"/>
      <c r="S446" s="293"/>
      <c r="T446" s="293"/>
      <c r="U446" s="293"/>
      <c r="V446" s="293"/>
      <c r="W446" s="293"/>
      <c r="X446" s="293"/>
      <c r="Y446" s="293"/>
      <c r="Z446" s="293"/>
      <c r="AA446" s="293"/>
      <c r="AB446" s="293"/>
      <c r="AC446" s="293"/>
      <c r="AD446" s="293"/>
      <c r="AE446" s="293"/>
      <c r="AF446" s="293"/>
      <c r="AG446" s="293"/>
      <c r="AH446" s="293"/>
      <c r="AI446" s="293"/>
      <c r="AJ446" s="293"/>
      <c r="AK446" s="293"/>
      <c r="AL446" s="293"/>
      <c r="AM446" s="293"/>
      <c r="AN446" s="293"/>
      <c r="AO446" s="293"/>
      <c r="AP446" s="293"/>
      <c r="AQ446" s="293"/>
      <c r="AR446" s="293"/>
      <c r="AS446" s="293"/>
      <c r="AT446" s="293"/>
      <c r="AU446" s="293"/>
      <c r="AV446" s="293"/>
      <c r="AW446" s="293"/>
      <c r="AX446" s="293"/>
      <c r="AY446" s="293"/>
      <c r="AZ446" s="293"/>
      <c r="BA446" s="293"/>
      <c r="BB446" s="293"/>
      <c r="BC446" s="293"/>
      <c r="BD446" s="293"/>
      <c r="BE446" s="293"/>
      <c r="BF446" s="293"/>
      <c r="BG446" s="293"/>
      <c r="BH446" s="293"/>
      <c r="BI446" s="293"/>
      <c r="BJ446" s="293"/>
      <c r="BK446" s="293"/>
      <c r="BL446" s="293"/>
      <c r="BM446" s="293"/>
      <c r="BN446" s="293"/>
      <c r="BO446" s="293"/>
      <c r="BP446" s="293"/>
      <c r="BQ446" s="293"/>
      <c r="BR446" s="293"/>
      <c r="BS446" s="293"/>
      <c r="BT446" s="293"/>
      <c r="BU446" s="293"/>
      <c r="BV446" s="293"/>
      <c r="BW446" s="293"/>
      <c r="BX446" s="293"/>
      <c r="BY446" s="293"/>
      <c r="BZ446" s="293"/>
      <c r="CA446" s="293"/>
      <c r="CB446" s="293"/>
      <c r="CC446" s="293"/>
      <c r="CD446" s="293"/>
      <c r="CE446" s="293"/>
      <c r="CF446" s="293"/>
      <c r="CG446" s="293"/>
      <c r="CH446" s="293"/>
      <c r="CI446" s="293"/>
      <c r="CJ446" s="293"/>
      <c r="CK446" s="293"/>
      <c r="CL446" s="293"/>
      <c r="CM446" s="293"/>
      <c r="CN446" s="293"/>
      <c r="CO446" s="293"/>
      <c r="CP446" s="293"/>
      <c r="CQ446" s="293"/>
      <c r="CR446" s="293"/>
      <c r="CS446" s="293"/>
      <c r="CT446" s="293"/>
      <c r="CU446" s="293"/>
      <c r="CV446" s="293"/>
      <c r="CW446" s="293"/>
      <c r="CX446" s="293"/>
      <c r="CY446" s="293"/>
      <c r="CZ446" s="293"/>
      <c r="DA446" s="293"/>
      <c r="DB446" s="293"/>
      <c r="DC446" s="293"/>
      <c r="DD446" s="293"/>
      <c r="DE446" s="293"/>
      <c r="DF446" s="293"/>
      <c r="DG446" s="293"/>
      <c r="DH446" s="293"/>
      <c r="DI446" s="293"/>
      <c r="DJ446" s="293"/>
      <c r="DK446" s="293"/>
      <c r="DL446" s="293"/>
      <c r="DM446" s="293"/>
      <c r="DN446" s="293"/>
      <c r="DO446" s="293"/>
      <c r="DP446" s="293"/>
      <c r="DQ446" s="293"/>
      <c r="DR446" s="293"/>
      <c r="DS446" s="293"/>
      <c r="DT446" s="293"/>
      <c r="DU446" s="293"/>
      <c r="DV446" s="293"/>
      <c r="DW446" s="293"/>
      <c r="DX446" s="293"/>
      <c r="DY446" s="293"/>
      <c r="DZ446" s="293"/>
      <c r="EA446" s="293"/>
      <c r="EB446" s="293"/>
      <c r="EC446" s="293"/>
      <c r="ED446" s="293"/>
      <c r="EE446" s="293"/>
      <c r="EF446" s="293"/>
      <c r="EG446" s="293"/>
      <c r="EH446" s="293"/>
      <c r="EI446" s="293"/>
      <c r="EJ446" s="293"/>
      <c r="EK446" s="293"/>
      <c r="EL446" s="293"/>
      <c r="EM446" s="293"/>
      <c r="EN446" s="293"/>
      <c r="EO446" s="293"/>
      <c r="EP446" s="293"/>
      <c r="EQ446" s="293"/>
      <c r="ER446" s="293"/>
      <c r="ES446" s="293"/>
      <c r="ET446" s="293"/>
      <c r="EU446" s="293"/>
      <c r="EV446" s="293"/>
      <c r="EW446" s="293"/>
      <c r="EX446" s="293"/>
    </row>
    <row r="447" spans="2:154" x14ac:dyDescent="0.2">
      <c r="B447" s="293"/>
      <c r="C447" s="293"/>
      <c r="D447" s="293"/>
      <c r="E447" s="293"/>
      <c r="F447" s="293"/>
      <c r="G447" s="293"/>
      <c r="H447" s="293"/>
      <c r="I447" s="293"/>
      <c r="J447" s="293"/>
      <c r="K447" s="293"/>
      <c r="L447" s="293"/>
      <c r="M447" s="293"/>
      <c r="N447" s="293"/>
      <c r="O447" s="293"/>
      <c r="P447" s="293"/>
      <c r="Q447" s="293"/>
      <c r="R447" s="293"/>
      <c r="S447" s="293"/>
      <c r="T447" s="293"/>
      <c r="U447" s="293"/>
      <c r="V447" s="293"/>
      <c r="W447" s="293"/>
      <c r="X447" s="293"/>
      <c r="Y447" s="293"/>
      <c r="Z447" s="293"/>
      <c r="AA447" s="293"/>
      <c r="AB447" s="293"/>
      <c r="AC447" s="293"/>
      <c r="AD447" s="293"/>
      <c r="AE447" s="293"/>
      <c r="AF447" s="293"/>
      <c r="AG447" s="293"/>
      <c r="AH447" s="293"/>
      <c r="AI447" s="293"/>
      <c r="AJ447" s="293"/>
      <c r="AK447" s="293"/>
      <c r="AL447" s="293"/>
      <c r="AM447" s="293"/>
      <c r="AN447" s="293"/>
      <c r="AO447" s="293"/>
      <c r="AP447" s="293"/>
      <c r="AQ447" s="293"/>
      <c r="AR447" s="293"/>
      <c r="AS447" s="293"/>
      <c r="AT447" s="293"/>
      <c r="AU447" s="293"/>
      <c r="AV447" s="293"/>
      <c r="AW447" s="293"/>
      <c r="AX447" s="293"/>
      <c r="AY447" s="293"/>
      <c r="AZ447" s="293"/>
      <c r="BA447" s="293"/>
      <c r="BB447" s="293"/>
      <c r="BC447" s="293"/>
      <c r="BD447" s="293"/>
      <c r="BE447" s="293"/>
      <c r="BF447" s="293"/>
      <c r="BG447" s="293"/>
      <c r="BH447" s="293"/>
      <c r="BI447" s="293"/>
      <c r="BJ447" s="293"/>
      <c r="BK447" s="293"/>
      <c r="BL447" s="293"/>
      <c r="BM447" s="293"/>
      <c r="BN447" s="293"/>
      <c r="BO447" s="293"/>
      <c r="BP447" s="293"/>
      <c r="BQ447" s="293"/>
      <c r="BR447" s="293"/>
      <c r="BS447" s="293"/>
      <c r="BT447" s="293"/>
      <c r="BU447" s="293"/>
      <c r="BV447" s="293"/>
      <c r="BW447" s="293"/>
      <c r="BX447" s="293"/>
      <c r="BY447" s="293"/>
      <c r="BZ447" s="293"/>
      <c r="CA447" s="293"/>
      <c r="CB447" s="293"/>
      <c r="CC447" s="293"/>
      <c r="CD447" s="293"/>
      <c r="CE447" s="293"/>
      <c r="CF447" s="293"/>
      <c r="CG447" s="293"/>
      <c r="CH447" s="293"/>
      <c r="CI447" s="293"/>
      <c r="CJ447" s="293"/>
      <c r="CK447" s="293"/>
      <c r="CL447" s="293"/>
      <c r="CM447" s="293"/>
      <c r="CN447" s="293"/>
      <c r="CO447" s="293"/>
      <c r="CP447" s="293"/>
      <c r="CQ447" s="293"/>
      <c r="CR447" s="293"/>
      <c r="CS447" s="293"/>
      <c r="CT447" s="293"/>
      <c r="CU447" s="293"/>
      <c r="CV447" s="293"/>
      <c r="CW447" s="293"/>
      <c r="CX447" s="293"/>
      <c r="CY447" s="293"/>
      <c r="CZ447" s="293"/>
      <c r="DA447" s="293"/>
      <c r="DB447" s="293"/>
      <c r="DC447" s="293"/>
      <c r="DD447" s="293"/>
      <c r="DE447" s="293"/>
      <c r="DF447" s="293"/>
      <c r="DG447" s="293"/>
      <c r="DH447" s="293"/>
      <c r="DI447" s="293"/>
      <c r="DJ447" s="293"/>
      <c r="DK447" s="293"/>
      <c r="DL447" s="293"/>
      <c r="DM447" s="293"/>
      <c r="DN447" s="293"/>
      <c r="DO447" s="293"/>
      <c r="DP447" s="293"/>
      <c r="DQ447" s="293"/>
      <c r="DR447" s="293"/>
      <c r="DS447" s="293"/>
      <c r="DT447" s="293"/>
      <c r="DU447" s="293"/>
      <c r="DV447" s="293"/>
      <c r="DW447" s="293"/>
      <c r="DX447" s="293"/>
      <c r="DY447" s="293"/>
      <c r="DZ447" s="293"/>
      <c r="EA447" s="293"/>
      <c r="EB447" s="293"/>
      <c r="EC447" s="293"/>
      <c r="ED447" s="293"/>
      <c r="EE447" s="293"/>
      <c r="EF447" s="293"/>
      <c r="EG447" s="293"/>
      <c r="EH447" s="293"/>
      <c r="EI447" s="293"/>
      <c r="EJ447" s="293"/>
      <c r="EK447" s="293"/>
      <c r="EL447" s="293"/>
      <c r="EM447" s="293"/>
      <c r="EN447" s="293"/>
      <c r="EO447" s="293"/>
      <c r="EP447" s="293"/>
      <c r="EQ447" s="293"/>
      <c r="ER447" s="293"/>
      <c r="ES447" s="293"/>
      <c r="ET447" s="293"/>
      <c r="EU447" s="293"/>
      <c r="EV447" s="293"/>
      <c r="EW447" s="293"/>
      <c r="EX447" s="293"/>
    </row>
    <row r="448" spans="2:154" x14ac:dyDescent="0.2">
      <c r="B448" s="293"/>
      <c r="C448" s="293"/>
      <c r="D448" s="293"/>
      <c r="E448" s="293"/>
      <c r="F448" s="293"/>
      <c r="G448" s="293"/>
      <c r="H448" s="293"/>
      <c r="I448" s="293"/>
      <c r="J448" s="293"/>
      <c r="K448" s="293"/>
      <c r="L448" s="293"/>
      <c r="M448" s="293"/>
      <c r="N448" s="293"/>
      <c r="O448" s="293"/>
      <c r="P448" s="293"/>
      <c r="Q448" s="293"/>
      <c r="R448" s="293"/>
      <c r="S448" s="293"/>
      <c r="T448" s="293"/>
      <c r="U448" s="293"/>
      <c r="V448" s="293"/>
      <c r="W448" s="293"/>
      <c r="X448" s="293"/>
      <c r="Y448" s="293"/>
      <c r="Z448" s="293"/>
      <c r="AA448" s="293"/>
      <c r="AB448" s="293"/>
      <c r="AC448" s="293"/>
      <c r="AD448" s="293"/>
      <c r="AE448" s="293"/>
      <c r="AF448" s="293"/>
      <c r="AG448" s="293"/>
      <c r="AH448" s="293"/>
      <c r="AI448" s="293"/>
      <c r="AJ448" s="293"/>
      <c r="AK448" s="293"/>
      <c r="AL448" s="293"/>
      <c r="AM448" s="293"/>
      <c r="AN448" s="293"/>
      <c r="AO448" s="293"/>
      <c r="AP448" s="293"/>
      <c r="AQ448" s="293"/>
      <c r="AR448" s="293"/>
      <c r="AS448" s="293"/>
      <c r="AT448" s="293"/>
      <c r="AU448" s="293"/>
      <c r="AV448" s="293"/>
      <c r="AW448" s="293"/>
      <c r="AX448" s="293"/>
      <c r="AY448" s="293"/>
      <c r="AZ448" s="293"/>
      <c r="BA448" s="293"/>
      <c r="BB448" s="293"/>
      <c r="BC448" s="293"/>
      <c r="BD448" s="293"/>
      <c r="BE448" s="293"/>
      <c r="BF448" s="293"/>
      <c r="BG448" s="293"/>
      <c r="BH448" s="293"/>
      <c r="BI448" s="293"/>
      <c r="BJ448" s="293"/>
      <c r="BK448" s="293"/>
      <c r="BL448" s="293"/>
      <c r="BM448" s="293"/>
      <c r="BN448" s="293"/>
      <c r="BO448" s="293"/>
      <c r="BP448" s="293"/>
      <c r="BQ448" s="293"/>
      <c r="BR448" s="293"/>
      <c r="BS448" s="293"/>
      <c r="BT448" s="293"/>
      <c r="BU448" s="293"/>
      <c r="BV448" s="293"/>
      <c r="BW448" s="293"/>
      <c r="BX448" s="293"/>
      <c r="BY448" s="293"/>
      <c r="BZ448" s="293"/>
      <c r="CA448" s="293"/>
      <c r="CB448" s="293"/>
      <c r="CC448" s="293"/>
      <c r="CD448" s="293"/>
      <c r="CE448" s="293"/>
      <c r="CF448" s="293"/>
      <c r="CG448" s="293"/>
      <c r="CH448" s="293"/>
      <c r="CI448" s="293"/>
      <c r="CJ448" s="293"/>
      <c r="CK448" s="293"/>
      <c r="CL448" s="293"/>
      <c r="CM448" s="293"/>
      <c r="CN448" s="293"/>
      <c r="CO448" s="293"/>
      <c r="CP448" s="293"/>
      <c r="CQ448" s="293"/>
      <c r="CR448" s="293"/>
      <c r="CS448" s="293"/>
      <c r="CT448" s="293"/>
      <c r="CU448" s="293"/>
      <c r="CV448" s="293"/>
      <c r="CW448" s="293"/>
      <c r="CX448" s="293"/>
      <c r="CY448" s="293"/>
      <c r="CZ448" s="293"/>
      <c r="DA448" s="293"/>
      <c r="DB448" s="293"/>
      <c r="DC448" s="293"/>
      <c r="DD448" s="293"/>
      <c r="DE448" s="293"/>
      <c r="DF448" s="293"/>
      <c r="DG448" s="293"/>
      <c r="DH448" s="293"/>
      <c r="DI448" s="293"/>
      <c r="DJ448" s="293"/>
      <c r="DK448" s="293"/>
      <c r="DL448" s="293"/>
      <c r="DM448" s="293"/>
      <c r="DN448" s="293"/>
      <c r="DO448" s="293"/>
      <c r="DP448" s="293"/>
      <c r="DQ448" s="293"/>
      <c r="DR448" s="293"/>
      <c r="DS448" s="293"/>
      <c r="DT448" s="293"/>
      <c r="DU448" s="293"/>
      <c r="DV448" s="293"/>
      <c r="DW448" s="293"/>
      <c r="DX448" s="293"/>
      <c r="DY448" s="293"/>
      <c r="DZ448" s="293"/>
      <c r="EA448" s="293"/>
      <c r="EB448" s="293"/>
      <c r="EC448" s="293"/>
      <c r="ED448" s="293"/>
      <c r="EE448" s="293"/>
      <c r="EF448" s="293"/>
      <c r="EG448" s="293"/>
      <c r="EH448" s="293"/>
      <c r="EI448" s="293"/>
      <c r="EJ448" s="293"/>
      <c r="EK448" s="293"/>
      <c r="EL448" s="293"/>
      <c r="EM448" s="293"/>
      <c r="EN448" s="293"/>
      <c r="EO448" s="293"/>
      <c r="EP448" s="293"/>
      <c r="EQ448" s="293"/>
      <c r="ER448" s="293"/>
      <c r="ES448" s="293"/>
      <c r="ET448" s="293"/>
      <c r="EU448" s="293"/>
      <c r="EV448" s="293"/>
      <c r="EW448" s="293"/>
      <c r="EX448" s="293"/>
    </row>
    <row r="449" spans="2:154" x14ac:dyDescent="0.2">
      <c r="B449" s="293"/>
      <c r="C449" s="293"/>
      <c r="D449" s="293"/>
      <c r="E449" s="293"/>
      <c r="F449" s="293"/>
      <c r="G449" s="293"/>
      <c r="H449" s="293"/>
      <c r="I449" s="293"/>
      <c r="J449" s="293"/>
      <c r="K449" s="293"/>
      <c r="L449" s="293"/>
      <c r="M449" s="293"/>
      <c r="N449" s="293"/>
      <c r="O449" s="293"/>
      <c r="P449" s="293"/>
      <c r="Q449" s="293"/>
      <c r="R449" s="293"/>
      <c r="S449" s="293"/>
      <c r="T449" s="293"/>
      <c r="U449" s="293"/>
      <c r="V449" s="293"/>
      <c r="W449" s="293"/>
      <c r="X449" s="293"/>
      <c r="Y449" s="293"/>
      <c r="Z449" s="293"/>
      <c r="AA449" s="293"/>
      <c r="AB449" s="293"/>
      <c r="AC449" s="293"/>
      <c r="AD449" s="293"/>
      <c r="AE449" s="293"/>
      <c r="AF449" s="293"/>
      <c r="AG449" s="293"/>
      <c r="AH449" s="293"/>
      <c r="AI449" s="293"/>
      <c r="AJ449" s="293"/>
      <c r="AK449" s="293"/>
      <c r="AL449" s="293"/>
      <c r="AM449" s="293"/>
      <c r="AN449" s="293"/>
      <c r="AO449" s="293"/>
      <c r="AP449" s="293"/>
      <c r="AQ449" s="293"/>
      <c r="AR449" s="293"/>
      <c r="AS449" s="293"/>
      <c r="AT449" s="293"/>
      <c r="AU449" s="293"/>
      <c r="AV449" s="293"/>
      <c r="AW449" s="293"/>
      <c r="AX449" s="293"/>
      <c r="AY449" s="293"/>
      <c r="AZ449" s="293"/>
      <c r="BA449" s="293"/>
      <c r="BB449" s="293"/>
      <c r="BC449" s="293"/>
      <c r="BD449" s="293"/>
      <c r="BE449" s="293"/>
      <c r="BF449" s="293"/>
      <c r="BG449" s="293"/>
      <c r="BH449" s="293"/>
      <c r="BI449" s="293"/>
      <c r="BJ449" s="293"/>
      <c r="BK449" s="293"/>
      <c r="BL449" s="293"/>
      <c r="BM449" s="293"/>
      <c r="BN449" s="293"/>
      <c r="BO449" s="293"/>
      <c r="BP449" s="293"/>
      <c r="BQ449" s="293"/>
      <c r="BR449" s="293"/>
      <c r="BS449" s="293"/>
      <c r="BT449" s="293"/>
      <c r="BU449" s="293"/>
      <c r="BV449" s="293"/>
      <c r="BW449" s="293"/>
      <c r="BX449" s="293"/>
      <c r="BY449" s="293"/>
      <c r="BZ449" s="293"/>
      <c r="CA449" s="293"/>
      <c r="CB449" s="293"/>
      <c r="CC449" s="293"/>
      <c r="CD449" s="293"/>
      <c r="CE449" s="293"/>
      <c r="CF449" s="293"/>
      <c r="CG449" s="293"/>
      <c r="CH449" s="293"/>
      <c r="CI449" s="293"/>
      <c r="CJ449" s="293"/>
      <c r="CK449" s="293"/>
      <c r="CL449" s="293"/>
      <c r="CM449" s="293"/>
      <c r="CN449" s="293"/>
      <c r="CO449" s="293"/>
      <c r="CP449" s="293"/>
      <c r="CQ449" s="293"/>
      <c r="CR449" s="293"/>
      <c r="CS449" s="293"/>
      <c r="CT449" s="293"/>
      <c r="CU449" s="293"/>
      <c r="CV449" s="293"/>
      <c r="CW449" s="293"/>
      <c r="CX449" s="293"/>
      <c r="CY449" s="293"/>
      <c r="CZ449" s="293"/>
      <c r="DA449" s="293"/>
      <c r="DB449" s="293"/>
      <c r="DC449" s="293"/>
      <c r="DD449" s="293"/>
      <c r="DE449" s="293"/>
      <c r="DF449" s="293"/>
      <c r="DG449" s="293"/>
      <c r="DH449" s="293"/>
      <c r="DI449" s="293"/>
      <c r="DJ449" s="293"/>
      <c r="DK449" s="293"/>
      <c r="DL449" s="293"/>
      <c r="DM449" s="293"/>
      <c r="DN449" s="293"/>
      <c r="DO449" s="293"/>
      <c r="DP449" s="293"/>
      <c r="DQ449" s="293"/>
      <c r="DR449" s="293"/>
      <c r="DS449" s="293"/>
      <c r="DT449" s="293"/>
      <c r="DU449" s="293"/>
      <c r="DV449" s="293"/>
      <c r="DW449" s="293"/>
      <c r="DX449" s="293"/>
      <c r="DY449" s="293"/>
      <c r="DZ449" s="293"/>
      <c r="EA449" s="293"/>
      <c r="EB449" s="293"/>
      <c r="EC449" s="293"/>
      <c r="ED449" s="293"/>
      <c r="EE449" s="293"/>
      <c r="EF449" s="293"/>
      <c r="EG449" s="293"/>
      <c r="EH449" s="293"/>
      <c r="EI449" s="293"/>
      <c r="EJ449" s="293"/>
      <c r="EK449" s="293"/>
      <c r="EL449" s="293"/>
      <c r="EM449" s="293"/>
      <c r="EN449" s="293"/>
      <c r="EO449" s="293"/>
      <c r="EP449" s="293"/>
      <c r="EQ449" s="293"/>
      <c r="ER449" s="293"/>
      <c r="ES449" s="293"/>
      <c r="ET449" s="293"/>
      <c r="EU449" s="293"/>
      <c r="EV449" s="293"/>
      <c r="EW449" s="293"/>
      <c r="EX449" s="293"/>
    </row>
    <row r="450" spans="2:154" x14ac:dyDescent="0.2">
      <c r="B450" s="293"/>
      <c r="C450" s="293"/>
      <c r="D450" s="293"/>
      <c r="E450" s="293"/>
      <c r="F450" s="293"/>
      <c r="G450" s="293"/>
      <c r="H450" s="293"/>
      <c r="I450" s="293"/>
      <c r="J450" s="293"/>
      <c r="K450" s="293"/>
      <c r="L450" s="293"/>
      <c r="M450" s="293"/>
      <c r="N450" s="293"/>
      <c r="O450" s="293"/>
      <c r="P450" s="293"/>
      <c r="Q450" s="293"/>
      <c r="R450" s="293"/>
      <c r="S450" s="293"/>
      <c r="T450" s="293"/>
      <c r="U450" s="293"/>
      <c r="V450" s="293"/>
      <c r="W450" s="293"/>
      <c r="X450" s="293"/>
      <c r="Y450" s="293"/>
      <c r="Z450" s="293"/>
      <c r="AA450" s="293"/>
      <c r="AB450" s="293"/>
      <c r="AC450" s="293"/>
      <c r="AD450" s="293"/>
      <c r="AE450" s="293"/>
      <c r="AF450" s="293"/>
      <c r="AG450" s="293"/>
      <c r="AH450" s="293"/>
      <c r="AI450" s="293"/>
      <c r="AJ450" s="293"/>
      <c r="AK450" s="293"/>
      <c r="AL450" s="293"/>
      <c r="AM450" s="293"/>
      <c r="AN450" s="293"/>
      <c r="AO450" s="293"/>
      <c r="AP450" s="293"/>
      <c r="AQ450" s="293"/>
      <c r="AR450" s="293"/>
      <c r="AS450" s="293"/>
      <c r="AT450" s="293"/>
      <c r="AU450" s="293"/>
      <c r="AV450" s="293"/>
      <c r="AW450" s="293"/>
      <c r="AX450" s="293"/>
      <c r="AY450" s="293"/>
      <c r="AZ450" s="293"/>
      <c r="BA450" s="293"/>
      <c r="BB450" s="293"/>
      <c r="BC450" s="293"/>
      <c r="BD450" s="293"/>
      <c r="BE450" s="293"/>
      <c r="BF450" s="293"/>
      <c r="BG450" s="293"/>
      <c r="BH450" s="293"/>
      <c r="BI450" s="293"/>
      <c r="BJ450" s="293"/>
      <c r="BK450" s="293"/>
      <c r="BL450" s="293"/>
      <c r="BM450" s="293"/>
      <c r="BN450" s="293"/>
      <c r="BO450" s="293"/>
      <c r="BP450" s="293"/>
      <c r="BQ450" s="293"/>
      <c r="BR450" s="293"/>
      <c r="BS450" s="293"/>
      <c r="BT450" s="293"/>
      <c r="BU450" s="293"/>
      <c r="BV450" s="293"/>
      <c r="BW450" s="293"/>
      <c r="BX450" s="293"/>
      <c r="BY450" s="293"/>
      <c r="BZ450" s="293"/>
      <c r="CA450" s="293"/>
      <c r="CB450" s="293"/>
      <c r="CC450" s="293"/>
      <c r="CD450" s="293"/>
      <c r="CE450" s="293"/>
      <c r="CF450" s="293"/>
      <c r="CG450" s="293"/>
      <c r="CH450" s="293"/>
      <c r="CI450" s="293"/>
      <c r="CJ450" s="293"/>
      <c r="CK450" s="293"/>
      <c r="CL450" s="293"/>
      <c r="CM450" s="293"/>
      <c r="CN450" s="293"/>
      <c r="CO450" s="293"/>
      <c r="CP450" s="293"/>
      <c r="CQ450" s="293"/>
      <c r="CR450" s="293"/>
      <c r="CS450" s="293"/>
      <c r="CT450" s="293"/>
      <c r="CU450" s="293"/>
      <c r="CV450" s="293"/>
      <c r="CW450" s="293"/>
      <c r="CX450" s="293"/>
      <c r="CY450" s="293"/>
      <c r="CZ450" s="293"/>
      <c r="DA450" s="293"/>
      <c r="DB450" s="293"/>
      <c r="DC450" s="293"/>
      <c r="DD450" s="293"/>
      <c r="DE450" s="293"/>
      <c r="DF450" s="293"/>
      <c r="DG450" s="293"/>
      <c r="DH450" s="293"/>
      <c r="DI450" s="293"/>
      <c r="DJ450" s="293"/>
      <c r="DK450" s="293"/>
      <c r="DL450" s="293"/>
      <c r="DM450" s="293"/>
      <c r="DN450" s="293"/>
      <c r="DO450" s="293"/>
      <c r="DP450" s="293"/>
      <c r="DQ450" s="293"/>
      <c r="DR450" s="293"/>
      <c r="DS450" s="293"/>
      <c r="DT450" s="293"/>
      <c r="DU450" s="293"/>
      <c r="DV450" s="293"/>
      <c r="DW450" s="293"/>
      <c r="DX450" s="293"/>
      <c r="DY450" s="293"/>
      <c r="DZ450" s="293"/>
      <c r="EA450" s="293"/>
      <c r="EB450" s="293"/>
      <c r="EC450" s="293"/>
      <c r="ED450" s="293"/>
      <c r="EE450" s="293"/>
      <c r="EF450" s="293"/>
      <c r="EG450" s="293"/>
      <c r="EH450" s="293"/>
      <c r="EI450" s="293"/>
      <c r="EJ450" s="293"/>
      <c r="EK450" s="293"/>
      <c r="EL450" s="293"/>
      <c r="EM450" s="293"/>
      <c r="EN450" s="293"/>
      <c r="EO450" s="293"/>
      <c r="EP450" s="293"/>
      <c r="EQ450" s="293"/>
      <c r="ER450" s="293"/>
      <c r="ES450" s="293"/>
      <c r="ET450" s="293"/>
      <c r="EU450" s="293"/>
      <c r="EV450" s="293"/>
      <c r="EW450" s="293"/>
      <c r="EX450" s="293"/>
    </row>
    <row r="451" spans="2:154" x14ac:dyDescent="0.2">
      <c r="B451" s="293"/>
      <c r="C451" s="293"/>
      <c r="D451" s="293"/>
      <c r="E451" s="293"/>
      <c r="F451" s="293"/>
      <c r="G451" s="293"/>
      <c r="H451" s="293"/>
      <c r="I451" s="293"/>
      <c r="J451" s="293"/>
      <c r="K451" s="293"/>
      <c r="L451" s="293"/>
      <c r="M451" s="293"/>
      <c r="N451" s="293"/>
      <c r="O451" s="293"/>
      <c r="P451" s="293"/>
      <c r="Q451" s="293"/>
      <c r="R451" s="293"/>
      <c r="S451" s="293"/>
      <c r="T451" s="293"/>
      <c r="U451" s="293"/>
      <c r="V451" s="293"/>
      <c r="W451" s="293"/>
      <c r="X451" s="293"/>
      <c r="Y451" s="293"/>
      <c r="Z451" s="293"/>
      <c r="AA451" s="293"/>
      <c r="AB451" s="293"/>
      <c r="AC451" s="293"/>
      <c r="AD451" s="293"/>
      <c r="AE451" s="293"/>
      <c r="AF451" s="293"/>
      <c r="AG451" s="293"/>
      <c r="AH451" s="293"/>
      <c r="AI451" s="293"/>
      <c r="AJ451" s="293"/>
      <c r="AK451" s="293"/>
      <c r="AL451" s="293"/>
      <c r="AM451" s="293"/>
      <c r="AN451" s="293"/>
      <c r="AO451" s="293"/>
      <c r="AP451" s="293"/>
      <c r="AQ451" s="293"/>
      <c r="AR451" s="293"/>
      <c r="AS451" s="293"/>
      <c r="AT451" s="293"/>
      <c r="AU451" s="293"/>
      <c r="AV451" s="293"/>
      <c r="AW451" s="293"/>
      <c r="AX451" s="293"/>
      <c r="AY451" s="293"/>
      <c r="AZ451" s="293"/>
      <c r="BA451" s="293"/>
      <c r="BB451" s="293"/>
      <c r="BC451" s="293"/>
      <c r="BD451" s="293"/>
      <c r="BE451" s="293"/>
      <c r="BF451" s="293"/>
      <c r="BG451" s="293"/>
      <c r="BH451" s="293"/>
      <c r="BI451" s="293"/>
      <c r="BJ451" s="293"/>
      <c r="BK451" s="293"/>
      <c r="BL451" s="293"/>
      <c r="BM451" s="293"/>
      <c r="BN451" s="293"/>
      <c r="BO451" s="293"/>
      <c r="BP451" s="293"/>
      <c r="BQ451" s="293"/>
      <c r="BR451" s="293"/>
      <c r="BS451" s="293"/>
      <c r="BT451" s="293"/>
      <c r="BU451" s="293"/>
      <c r="BV451" s="293"/>
      <c r="BW451" s="293"/>
      <c r="BX451" s="293"/>
      <c r="BY451" s="293"/>
      <c r="BZ451" s="293"/>
      <c r="CA451" s="293"/>
      <c r="CB451" s="293"/>
      <c r="CC451" s="293"/>
      <c r="CD451" s="293"/>
      <c r="CE451" s="293"/>
      <c r="CF451" s="293"/>
      <c r="CG451" s="293"/>
      <c r="CH451" s="293"/>
      <c r="CI451" s="293"/>
      <c r="CJ451" s="293"/>
      <c r="CK451" s="293"/>
      <c r="CL451" s="293"/>
      <c r="CM451" s="293"/>
      <c r="CN451" s="293"/>
      <c r="CO451" s="293"/>
      <c r="CP451" s="293"/>
      <c r="CQ451" s="293"/>
      <c r="CR451" s="293"/>
      <c r="CS451" s="293"/>
      <c r="CT451" s="293"/>
      <c r="CU451" s="293"/>
      <c r="CV451" s="293"/>
      <c r="CW451" s="293"/>
      <c r="CX451" s="293"/>
      <c r="CY451" s="293"/>
      <c r="CZ451" s="293"/>
      <c r="DA451" s="293"/>
      <c r="DB451" s="293"/>
      <c r="DC451" s="293"/>
      <c r="DD451" s="293"/>
      <c r="DE451" s="293"/>
      <c r="DF451" s="293"/>
      <c r="DG451" s="293"/>
      <c r="DH451" s="293"/>
      <c r="DI451" s="293"/>
      <c r="DJ451" s="293"/>
      <c r="DK451" s="293"/>
      <c r="DL451" s="293"/>
      <c r="DM451" s="293"/>
      <c r="DN451" s="293"/>
      <c r="DO451" s="293"/>
      <c r="DP451" s="293"/>
      <c r="DQ451" s="293"/>
      <c r="DR451" s="293"/>
      <c r="DS451" s="293"/>
      <c r="DT451" s="293"/>
      <c r="DU451" s="293"/>
      <c r="DV451" s="293"/>
      <c r="DW451" s="293"/>
      <c r="DX451" s="293"/>
      <c r="DY451" s="293"/>
      <c r="DZ451" s="293"/>
      <c r="EA451" s="293"/>
      <c r="EB451" s="293"/>
      <c r="EC451" s="293"/>
      <c r="ED451" s="293"/>
      <c r="EE451" s="293"/>
      <c r="EF451" s="293"/>
      <c r="EG451" s="293"/>
      <c r="EH451" s="293"/>
      <c r="EI451" s="293"/>
      <c r="EJ451" s="293"/>
      <c r="EK451" s="293"/>
      <c r="EL451" s="293"/>
      <c r="EM451" s="293"/>
      <c r="EN451" s="293"/>
      <c r="EO451" s="293"/>
      <c r="EP451" s="293"/>
      <c r="EQ451" s="293"/>
      <c r="ER451" s="293"/>
      <c r="ES451" s="293"/>
      <c r="ET451" s="293"/>
      <c r="EU451" s="293"/>
      <c r="EV451" s="293"/>
      <c r="EW451" s="293"/>
      <c r="EX451" s="293"/>
    </row>
    <row r="452" spans="2:154" x14ac:dyDescent="0.2">
      <c r="B452" s="293"/>
      <c r="C452" s="293"/>
      <c r="D452" s="293"/>
      <c r="E452" s="293"/>
      <c r="F452" s="293"/>
      <c r="G452" s="293"/>
      <c r="H452" s="293"/>
      <c r="I452" s="293"/>
      <c r="J452" s="293"/>
      <c r="K452" s="293"/>
      <c r="L452" s="293"/>
      <c r="M452" s="293"/>
      <c r="N452" s="293"/>
      <c r="O452" s="293"/>
      <c r="P452" s="293"/>
      <c r="Q452" s="293"/>
      <c r="R452" s="293"/>
      <c r="S452" s="293"/>
      <c r="T452" s="293"/>
      <c r="U452" s="293"/>
      <c r="V452" s="293"/>
      <c r="W452" s="293"/>
      <c r="X452" s="293"/>
      <c r="Y452" s="293"/>
      <c r="Z452" s="293"/>
      <c r="AA452" s="293"/>
      <c r="AB452" s="293"/>
      <c r="AC452" s="293"/>
      <c r="AD452" s="293"/>
      <c r="AE452" s="293"/>
      <c r="AF452" s="293"/>
      <c r="AG452" s="293"/>
      <c r="AH452" s="293"/>
      <c r="AI452" s="293"/>
      <c r="AJ452" s="293"/>
      <c r="AK452" s="293"/>
      <c r="AL452" s="293"/>
      <c r="AM452" s="293"/>
      <c r="AN452" s="293"/>
      <c r="AO452" s="293"/>
      <c r="AP452" s="293"/>
      <c r="AQ452" s="293"/>
      <c r="AR452" s="293"/>
      <c r="AS452" s="293"/>
      <c r="AT452" s="293"/>
      <c r="AU452" s="293"/>
      <c r="AV452" s="293"/>
      <c r="AW452" s="293"/>
      <c r="AX452" s="293"/>
      <c r="AY452" s="293"/>
      <c r="AZ452" s="293"/>
      <c r="BA452" s="293"/>
      <c r="BB452" s="293"/>
      <c r="BC452" s="293"/>
      <c r="BD452" s="293"/>
      <c r="BE452" s="293"/>
      <c r="BF452" s="293"/>
      <c r="BG452" s="293"/>
      <c r="BH452" s="293"/>
      <c r="BI452" s="293"/>
      <c r="BJ452" s="293"/>
      <c r="BK452" s="293"/>
      <c r="BL452" s="293"/>
      <c r="BM452" s="293"/>
      <c r="BN452" s="293"/>
      <c r="BO452" s="293"/>
      <c r="BP452" s="293"/>
      <c r="BQ452" s="293"/>
      <c r="BR452" s="293"/>
      <c r="BS452" s="293"/>
      <c r="BT452" s="293"/>
      <c r="BU452" s="293"/>
      <c r="BV452" s="293"/>
      <c r="BW452" s="293"/>
      <c r="BX452" s="293"/>
      <c r="BY452" s="293"/>
      <c r="BZ452" s="293"/>
      <c r="CA452" s="293"/>
      <c r="CB452" s="293"/>
      <c r="CC452" s="293"/>
      <c r="CD452" s="293"/>
      <c r="CE452" s="293"/>
      <c r="CF452" s="293"/>
      <c r="CG452" s="293"/>
      <c r="CH452" s="293"/>
      <c r="CI452" s="293"/>
      <c r="CJ452" s="293"/>
      <c r="CK452" s="293"/>
      <c r="CL452" s="293"/>
      <c r="CM452" s="293"/>
      <c r="CN452" s="293"/>
      <c r="CO452" s="293"/>
      <c r="CP452" s="293"/>
      <c r="CQ452" s="293"/>
      <c r="CR452" s="293"/>
      <c r="CS452" s="293"/>
      <c r="CT452" s="293"/>
      <c r="CU452" s="293"/>
      <c r="CV452" s="293"/>
      <c r="CW452" s="293"/>
      <c r="CX452" s="293"/>
      <c r="CY452" s="293"/>
      <c r="CZ452" s="293"/>
      <c r="DA452" s="293"/>
      <c r="DB452" s="293"/>
      <c r="DC452" s="293"/>
      <c r="DD452" s="293"/>
      <c r="DE452" s="293"/>
      <c r="DF452" s="293"/>
      <c r="DG452" s="293"/>
      <c r="DH452" s="293"/>
      <c r="DI452" s="293"/>
      <c r="DJ452" s="293"/>
      <c r="DK452" s="293"/>
      <c r="DL452" s="293"/>
      <c r="DM452" s="293"/>
      <c r="DN452" s="293"/>
      <c r="DO452" s="293"/>
      <c r="DP452" s="293"/>
      <c r="DQ452" s="293"/>
      <c r="DR452" s="293"/>
      <c r="DS452" s="293"/>
      <c r="DT452" s="293"/>
      <c r="DU452" s="293"/>
      <c r="DV452" s="293"/>
      <c r="DW452" s="293"/>
      <c r="DX452" s="293"/>
      <c r="DY452" s="293"/>
      <c r="DZ452" s="293"/>
      <c r="EA452" s="293"/>
      <c r="EB452" s="293"/>
      <c r="EC452" s="293"/>
      <c r="ED452" s="293"/>
      <c r="EE452" s="293"/>
      <c r="EF452" s="293"/>
      <c r="EG452" s="293"/>
      <c r="EH452" s="293"/>
      <c r="EI452" s="293"/>
      <c r="EJ452" s="293"/>
      <c r="EK452" s="293"/>
      <c r="EL452" s="293"/>
      <c r="EM452" s="293"/>
      <c r="EN452" s="293"/>
      <c r="EO452" s="293"/>
      <c r="EP452" s="293"/>
      <c r="EQ452" s="293"/>
      <c r="ER452" s="293"/>
      <c r="ES452" s="293"/>
      <c r="ET452" s="293"/>
      <c r="EU452" s="293"/>
      <c r="EV452" s="293"/>
      <c r="EW452" s="293"/>
      <c r="EX452" s="293"/>
    </row>
    <row r="453" spans="2:154" x14ac:dyDescent="0.2">
      <c r="B453" s="293"/>
      <c r="C453" s="293"/>
      <c r="D453" s="293"/>
      <c r="E453" s="293"/>
      <c r="F453" s="293"/>
      <c r="G453" s="293"/>
      <c r="H453" s="293"/>
      <c r="I453" s="293"/>
      <c r="J453" s="293"/>
      <c r="K453" s="293"/>
      <c r="L453" s="293"/>
      <c r="M453" s="293"/>
      <c r="N453" s="293"/>
      <c r="O453" s="293"/>
      <c r="P453" s="293"/>
      <c r="Q453" s="293"/>
      <c r="R453" s="293"/>
      <c r="S453" s="293"/>
      <c r="T453" s="293"/>
      <c r="U453" s="293"/>
      <c r="V453" s="293"/>
      <c r="W453" s="293"/>
      <c r="X453" s="293"/>
      <c r="Y453" s="293"/>
      <c r="Z453" s="293"/>
      <c r="AA453" s="293"/>
      <c r="AB453" s="293"/>
      <c r="AC453" s="293"/>
      <c r="AD453" s="293"/>
      <c r="AE453" s="293"/>
      <c r="AF453" s="293"/>
      <c r="AG453" s="293"/>
      <c r="AH453" s="293"/>
      <c r="AI453" s="293"/>
      <c r="AJ453" s="293"/>
      <c r="AK453" s="293"/>
      <c r="AL453" s="293"/>
      <c r="AM453" s="293"/>
      <c r="AN453" s="293"/>
      <c r="AO453" s="293"/>
      <c r="AP453" s="293"/>
      <c r="AQ453" s="293"/>
      <c r="AR453" s="293"/>
      <c r="AS453" s="293"/>
      <c r="AT453" s="293"/>
      <c r="AU453" s="293"/>
      <c r="AV453" s="293"/>
      <c r="AW453" s="293"/>
      <c r="AX453" s="293"/>
      <c r="AY453" s="293"/>
      <c r="AZ453" s="293"/>
      <c r="BA453" s="293"/>
      <c r="BB453" s="293"/>
      <c r="BC453" s="293"/>
      <c r="BD453" s="293"/>
      <c r="BE453" s="293"/>
      <c r="BF453" s="293"/>
      <c r="BG453" s="293"/>
      <c r="BH453" s="293"/>
      <c r="BI453" s="293"/>
      <c r="BJ453" s="293"/>
      <c r="BK453" s="293"/>
      <c r="BL453" s="293"/>
      <c r="BM453" s="293"/>
      <c r="BN453" s="293"/>
      <c r="BO453" s="293"/>
      <c r="BP453" s="293"/>
      <c r="BQ453" s="293"/>
      <c r="BR453" s="293"/>
      <c r="BS453" s="293"/>
      <c r="BT453" s="293"/>
      <c r="BU453" s="293"/>
      <c r="BV453" s="293"/>
      <c r="BW453" s="293"/>
      <c r="BX453" s="293"/>
      <c r="BY453" s="293"/>
      <c r="BZ453" s="293"/>
      <c r="CA453" s="293"/>
      <c r="CB453" s="293"/>
      <c r="CC453" s="293"/>
      <c r="CD453" s="293"/>
      <c r="CE453" s="293"/>
      <c r="CF453" s="293"/>
      <c r="CG453" s="293"/>
      <c r="CH453" s="293"/>
      <c r="CI453" s="293"/>
      <c r="CJ453" s="293"/>
      <c r="CK453" s="293"/>
      <c r="CL453" s="293"/>
      <c r="CM453" s="293"/>
      <c r="CN453" s="293"/>
      <c r="CO453" s="293"/>
      <c r="CP453" s="293"/>
      <c r="CQ453" s="293"/>
      <c r="CR453" s="293"/>
      <c r="CS453" s="293"/>
      <c r="CT453" s="293"/>
      <c r="CU453" s="293"/>
      <c r="CV453" s="293"/>
      <c r="CW453" s="293"/>
      <c r="CX453" s="293"/>
      <c r="CY453" s="293"/>
      <c r="CZ453" s="293"/>
      <c r="DA453" s="293"/>
      <c r="DB453" s="293"/>
      <c r="DC453" s="293"/>
      <c r="DD453" s="293"/>
      <c r="DE453" s="293"/>
      <c r="DF453" s="293"/>
      <c r="DG453" s="293"/>
      <c r="DH453" s="293"/>
      <c r="DI453" s="293"/>
      <c r="DJ453" s="293"/>
      <c r="DK453" s="293"/>
      <c r="DL453" s="293"/>
      <c r="DM453" s="293"/>
      <c r="DN453" s="293"/>
      <c r="DO453" s="293"/>
      <c r="DP453" s="293"/>
      <c r="DQ453" s="293"/>
      <c r="DR453" s="293"/>
      <c r="DS453" s="293"/>
      <c r="DT453" s="293"/>
      <c r="DU453" s="293"/>
      <c r="DV453" s="293"/>
      <c r="DW453" s="293"/>
      <c r="DX453" s="293"/>
      <c r="DY453" s="293"/>
      <c r="DZ453" s="293"/>
      <c r="EA453" s="293"/>
      <c r="EB453" s="293"/>
      <c r="EC453" s="293"/>
      <c r="ED453" s="293"/>
      <c r="EE453" s="293"/>
      <c r="EF453" s="293"/>
      <c r="EG453" s="293"/>
      <c r="EH453" s="293"/>
      <c r="EI453" s="293"/>
      <c r="EJ453" s="293"/>
      <c r="EK453" s="293"/>
      <c r="EL453" s="293"/>
      <c r="EM453" s="293"/>
      <c r="EN453" s="293"/>
      <c r="EO453" s="293"/>
      <c r="EP453" s="293"/>
      <c r="EQ453" s="293"/>
      <c r="ER453" s="293"/>
      <c r="ES453" s="293"/>
      <c r="ET453" s="293"/>
      <c r="EU453" s="293"/>
      <c r="EV453" s="293"/>
      <c r="EW453" s="293"/>
      <c r="EX453" s="293"/>
    </row>
    <row r="454" spans="2:154" x14ac:dyDescent="0.2">
      <c r="B454" s="293"/>
      <c r="C454" s="293"/>
      <c r="D454" s="293"/>
      <c r="E454" s="293"/>
      <c r="F454" s="293"/>
      <c r="G454" s="293"/>
      <c r="H454" s="293"/>
      <c r="I454" s="293"/>
      <c r="J454" s="293"/>
      <c r="K454" s="293"/>
      <c r="L454" s="293"/>
      <c r="M454" s="293"/>
      <c r="N454" s="293"/>
      <c r="O454" s="293"/>
      <c r="P454" s="293"/>
      <c r="Q454" s="293"/>
      <c r="R454" s="293"/>
      <c r="S454" s="293"/>
      <c r="T454" s="293"/>
      <c r="U454" s="293"/>
      <c r="V454" s="293"/>
      <c r="W454" s="293"/>
      <c r="X454" s="293"/>
      <c r="Y454" s="293"/>
      <c r="Z454" s="293"/>
      <c r="AA454" s="293"/>
      <c r="AB454" s="293"/>
      <c r="AC454" s="293"/>
      <c r="AD454" s="293"/>
      <c r="AE454" s="293"/>
      <c r="AF454" s="293"/>
      <c r="AG454" s="293"/>
      <c r="AH454" s="293"/>
      <c r="AI454" s="293"/>
      <c r="AJ454" s="293"/>
      <c r="AK454" s="293"/>
      <c r="AL454" s="293"/>
      <c r="AM454" s="293"/>
      <c r="AN454" s="293"/>
      <c r="AO454" s="293"/>
      <c r="AP454" s="293"/>
      <c r="AQ454" s="293"/>
      <c r="AR454" s="293"/>
      <c r="AS454" s="293"/>
      <c r="AT454" s="293"/>
      <c r="AU454" s="293"/>
      <c r="AV454" s="293"/>
      <c r="AW454" s="293"/>
      <c r="AX454" s="293"/>
      <c r="AY454" s="293"/>
      <c r="AZ454" s="293"/>
      <c r="BA454" s="293"/>
      <c r="BB454" s="293"/>
      <c r="BC454" s="293"/>
      <c r="BD454" s="293"/>
      <c r="BE454" s="293"/>
      <c r="BF454" s="293"/>
      <c r="BG454" s="293"/>
      <c r="BH454" s="293"/>
      <c r="BI454" s="293"/>
      <c r="BJ454" s="293"/>
      <c r="BK454" s="293"/>
      <c r="BL454" s="293"/>
      <c r="BM454" s="293"/>
      <c r="BN454" s="293"/>
      <c r="BO454" s="293"/>
      <c r="BP454" s="293"/>
      <c r="BQ454" s="293"/>
      <c r="BR454" s="293"/>
      <c r="BS454" s="293"/>
      <c r="BT454" s="293"/>
      <c r="BU454" s="293"/>
      <c r="BV454" s="293"/>
      <c r="BW454" s="293"/>
      <c r="BX454" s="293"/>
      <c r="BY454" s="293"/>
      <c r="BZ454" s="293"/>
      <c r="CA454" s="293"/>
      <c r="CB454" s="293"/>
      <c r="CC454" s="293"/>
      <c r="CD454" s="293"/>
      <c r="CE454" s="293"/>
      <c r="CF454" s="293"/>
      <c r="CG454" s="293"/>
      <c r="CH454" s="293"/>
      <c r="CI454" s="293"/>
      <c r="CJ454" s="293"/>
      <c r="CK454" s="293"/>
      <c r="CL454" s="293"/>
      <c r="CM454" s="293"/>
      <c r="CN454" s="293"/>
      <c r="CO454" s="293"/>
      <c r="CP454" s="293"/>
      <c r="CQ454" s="293"/>
      <c r="CR454" s="293"/>
      <c r="CS454" s="293"/>
      <c r="CT454" s="293"/>
      <c r="CU454" s="293"/>
      <c r="CV454" s="293"/>
      <c r="CW454" s="293"/>
      <c r="CX454" s="293"/>
      <c r="CY454" s="293"/>
      <c r="CZ454" s="293"/>
      <c r="DA454" s="293"/>
      <c r="DB454" s="293"/>
      <c r="DC454" s="293"/>
      <c r="DD454" s="293"/>
      <c r="DE454" s="293"/>
      <c r="DF454" s="293"/>
      <c r="DG454" s="293"/>
      <c r="DH454" s="293"/>
      <c r="DI454" s="293"/>
      <c r="DJ454" s="293"/>
      <c r="DK454" s="293"/>
      <c r="DL454" s="293"/>
      <c r="DM454" s="293"/>
      <c r="DN454" s="293"/>
      <c r="DO454" s="293"/>
      <c r="DP454" s="293"/>
      <c r="DQ454" s="293"/>
      <c r="DR454" s="293"/>
      <c r="DS454" s="293"/>
      <c r="DT454" s="293"/>
      <c r="DU454" s="293"/>
      <c r="DV454" s="293"/>
      <c r="DW454" s="293"/>
      <c r="DX454" s="293"/>
      <c r="DY454" s="293"/>
      <c r="DZ454" s="293"/>
      <c r="EA454" s="293"/>
      <c r="EB454" s="293"/>
      <c r="EC454" s="293"/>
      <c r="ED454" s="293"/>
      <c r="EE454" s="293"/>
      <c r="EF454" s="293"/>
      <c r="EG454" s="293"/>
      <c r="EH454" s="293"/>
      <c r="EI454" s="293"/>
      <c r="EJ454" s="293"/>
      <c r="EK454" s="293"/>
      <c r="EL454" s="293"/>
      <c r="EM454" s="293"/>
      <c r="EN454" s="293"/>
      <c r="EO454" s="293"/>
      <c r="EP454" s="293"/>
      <c r="EQ454" s="293"/>
      <c r="ER454" s="293"/>
      <c r="ES454" s="293"/>
      <c r="ET454" s="293"/>
      <c r="EU454" s="293"/>
      <c r="EV454" s="293"/>
      <c r="EW454" s="293"/>
      <c r="EX454" s="293"/>
    </row>
    <row r="455" spans="2:154" x14ac:dyDescent="0.2">
      <c r="B455" s="293"/>
      <c r="C455" s="293"/>
      <c r="D455" s="293"/>
      <c r="E455" s="293"/>
      <c r="F455" s="293"/>
      <c r="G455" s="293"/>
      <c r="H455" s="293"/>
      <c r="I455" s="293"/>
      <c r="J455" s="293"/>
      <c r="K455" s="293"/>
      <c r="L455" s="293"/>
      <c r="M455" s="293"/>
      <c r="N455" s="293"/>
      <c r="O455" s="293"/>
      <c r="P455" s="293"/>
      <c r="Q455" s="293"/>
      <c r="R455" s="293"/>
      <c r="S455" s="293"/>
      <c r="T455" s="293"/>
      <c r="U455" s="293"/>
      <c r="V455" s="293"/>
      <c r="W455" s="293"/>
      <c r="X455" s="293"/>
      <c r="Y455" s="293"/>
      <c r="Z455" s="293"/>
      <c r="AA455" s="293"/>
      <c r="AB455" s="293"/>
      <c r="AC455" s="293"/>
      <c r="AD455" s="293"/>
      <c r="AE455" s="293"/>
      <c r="AF455" s="293"/>
      <c r="AG455" s="293"/>
      <c r="AH455" s="293"/>
      <c r="AI455" s="293"/>
      <c r="AJ455" s="293"/>
      <c r="AK455" s="293"/>
      <c r="AL455" s="293"/>
      <c r="AM455" s="293"/>
      <c r="AN455" s="293"/>
      <c r="AO455" s="293"/>
      <c r="AP455" s="293"/>
      <c r="AQ455" s="293"/>
      <c r="AR455" s="293"/>
      <c r="AS455" s="293"/>
      <c r="AT455" s="293"/>
      <c r="AU455" s="293"/>
      <c r="AV455" s="293"/>
      <c r="AW455" s="293"/>
      <c r="AX455" s="293"/>
      <c r="AY455" s="293"/>
      <c r="AZ455" s="293"/>
      <c r="BA455" s="293"/>
      <c r="BB455" s="293"/>
      <c r="BC455" s="293"/>
      <c r="BD455" s="293"/>
      <c r="BE455" s="293"/>
      <c r="BF455" s="293"/>
      <c r="BG455" s="293"/>
      <c r="BH455" s="293"/>
      <c r="BI455" s="293"/>
      <c r="BJ455" s="293"/>
      <c r="BK455" s="293"/>
      <c r="BL455" s="293"/>
      <c r="BM455" s="293"/>
      <c r="BN455" s="293"/>
      <c r="BO455" s="293"/>
      <c r="BP455" s="293"/>
      <c r="BQ455" s="293"/>
      <c r="BR455" s="293"/>
      <c r="BS455" s="293"/>
      <c r="BT455" s="293"/>
      <c r="BU455" s="293"/>
      <c r="BV455" s="293"/>
      <c r="BW455" s="293"/>
      <c r="BX455" s="293"/>
      <c r="BY455" s="293"/>
      <c r="BZ455" s="293"/>
      <c r="CA455" s="293"/>
      <c r="CB455" s="293"/>
      <c r="CC455" s="293"/>
      <c r="CD455" s="293"/>
      <c r="CE455" s="293"/>
      <c r="CF455" s="293"/>
      <c r="CG455" s="293"/>
      <c r="CH455" s="293"/>
      <c r="CI455" s="293"/>
      <c r="CJ455" s="293"/>
      <c r="CK455" s="293"/>
      <c r="CL455" s="293"/>
      <c r="CM455" s="293"/>
      <c r="CN455" s="293"/>
      <c r="CO455" s="293"/>
      <c r="CP455" s="293"/>
      <c r="CQ455" s="293"/>
      <c r="CR455" s="293"/>
      <c r="CS455" s="293"/>
      <c r="CT455" s="293"/>
      <c r="CU455" s="293"/>
      <c r="CV455" s="293"/>
      <c r="CW455" s="293"/>
      <c r="CX455" s="293"/>
      <c r="CY455" s="293"/>
      <c r="CZ455" s="293"/>
      <c r="DA455" s="293"/>
      <c r="DB455" s="293"/>
      <c r="DC455" s="293"/>
      <c r="DD455" s="293"/>
      <c r="DE455" s="293"/>
      <c r="DF455" s="293"/>
      <c r="DG455" s="293"/>
      <c r="DH455" s="293"/>
      <c r="DI455" s="293"/>
      <c r="DJ455" s="293"/>
      <c r="DK455" s="293"/>
      <c r="DL455" s="293"/>
      <c r="DM455" s="293"/>
      <c r="DN455" s="293"/>
      <c r="DO455" s="293"/>
      <c r="DP455" s="293"/>
      <c r="DQ455" s="293"/>
      <c r="DR455" s="293"/>
      <c r="DS455" s="293"/>
      <c r="DT455" s="293"/>
      <c r="DU455" s="293"/>
      <c r="DV455" s="293"/>
      <c r="DW455" s="293"/>
      <c r="DX455" s="293"/>
      <c r="DY455" s="293"/>
      <c r="DZ455" s="293"/>
      <c r="EA455" s="293"/>
      <c r="EB455" s="293"/>
      <c r="EC455" s="293"/>
      <c r="ED455" s="293"/>
      <c r="EE455" s="293"/>
      <c r="EF455" s="293"/>
      <c r="EG455" s="293"/>
      <c r="EH455" s="293"/>
      <c r="EI455" s="293"/>
      <c r="EJ455" s="293"/>
      <c r="EK455" s="293"/>
      <c r="EL455" s="293"/>
      <c r="EM455" s="293"/>
      <c r="EN455" s="293"/>
      <c r="EO455" s="293"/>
      <c r="EP455" s="293"/>
      <c r="EQ455" s="293"/>
      <c r="ER455" s="293"/>
      <c r="ES455" s="293"/>
      <c r="ET455" s="293"/>
      <c r="EU455" s="293"/>
      <c r="EV455" s="293"/>
      <c r="EW455" s="293"/>
      <c r="EX455" s="293"/>
    </row>
    <row r="456" spans="2:154" x14ac:dyDescent="0.2">
      <c r="B456" s="293"/>
      <c r="C456" s="293"/>
      <c r="D456" s="293"/>
      <c r="E456" s="293"/>
      <c r="F456" s="293"/>
      <c r="G456" s="293"/>
      <c r="H456" s="293"/>
      <c r="I456" s="293"/>
      <c r="J456" s="293"/>
      <c r="K456" s="293"/>
      <c r="L456" s="293"/>
      <c r="M456" s="293"/>
      <c r="N456" s="293"/>
      <c r="O456" s="293"/>
      <c r="P456" s="293"/>
      <c r="Q456" s="293"/>
      <c r="R456" s="293"/>
      <c r="S456" s="293"/>
      <c r="T456" s="293"/>
      <c r="U456" s="293"/>
      <c r="V456" s="293"/>
      <c r="W456" s="293"/>
      <c r="X456" s="293"/>
      <c r="Y456" s="293"/>
      <c r="Z456" s="293"/>
      <c r="AA456" s="293"/>
      <c r="AB456" s="293"/>
      <c r="AC456" s="293"/>
      <c r="AD456" s="293"/>
      <c r="AE456" s="293"/>
      <c r="AF456" s="293"/>
      <c r="AG456" s="293"/>
      <c r="AH456" s="293"/>
      <c r="AI456" s="293"/>
      <c r="AJ456" s="293"/>
      <c r="AK456" s="293"/>
      <c r="AL456" s="293"/>
      <c r="AM456" s="293"/>
      <c r="AN456" s="293"/>
      <c r="AO456" s="293"/>
      <c r="AP456" s="293"/>
      <c r="AQ456" s="293"/>
      <c r="AR456" s="293"/>
      <c r="AS456" s="293"/>
      <c r="AT456" s="293"/>
      <c r="AU456" s="293"/>
      <c r="AV456" s="293"/>
      <c r="AW456" s="293"/>
      <c r="AX456" s="293"/>
      <c r="AY456" s="293"/>
      <c r="AZ456" s="293"/>
      <c r="BA456" s="293"/>
      <c r="BB456" s="293"/>
      <c r="BC456" s="293"/>
      <c r="BD456" s="293"/>
      <c r="BE456" s="293"/>
      <c r="BF456" s="293"/>
      <c r="BG456" s="293"/>
      <c r="BH456" s="293"/>
      <c r="BI456" s="293"/>
      <c r="BJ456" s="293"/>
      <c r="BK456" s="293"/>
      <c r="BL456" s="293"/>
      <c r="BM456" s="293"/>
      <c r="BN456" s="293"/>
      <c r="BO456" s="293"/>
      <c r="BP456" s="293"/>
      <c r="BQ456" s="293"/>
      <c r="BR456" s="293"/>
      <c r="BS456" s="293"/>
      <c r="BT456" s="293"/>
      <c r="BU456" s="293"/>
      <c r="BV456" s="293"/>
      <c r="BW456" s="293"/>
      <c r="BX456" s="293"/>
      <c r="BY456" s="293"/>
      <c r="BZ456" s="293"/>
      <c r="CA456" s="293"/>
      <c r="CB456" s="293"/>
      <c r="CC456" s="293"/>
      <c r="CD456" s="293"/>
      <c r="CE456" s="293"/>
      <c r="CF456" s="293"/>
      <c r="CG456" s="293"/>
      <c r="CH456" s="293"/>
      <c r="CI456" s="293"/>
      <c r="CJ456" s="293"/>
      <c r="CK456" s="293"/>
      <c r="CL456" s="293"/>
      <c r="CM456" s="293"/>
      <c r="CN456" s="293"/>
      <c r="CO456" s="293"/>
      <c r="CP456" s="293"/>
      <c r="CQ456" s="293"/>
      <c r="CR456" s="293"/>
      <c r="CS456" s="293"/>
      <c r="CT456" s="293"/>
      <c r="CU456" s="293"/>
      <c r="CV456" s="293"/>
      <c r="CW456" s="293"/>
      <c r="CX456" s="293"/>
      <c r="CY456" s="293"/>
      <c r="CZ456" s="293"/>
      <c r="DA456" s="293"/>
      <c r="DB456" s="293"/>
      <c r="DC456" s="293"/>
      <c r="DD456" s="293"/>
      <c r="DE456" s="293"/>
      <c r="DF456" s="293"/>
      <c r="DG456" s="293"/>
      <c r="DH456" s="293"/>
      <c r="DI456" s="293"/>
      <c r="DJ456" s="293"/>
      <c r="DK456" s="293"/>
      <c r="DL456" s="293"/>
      <c r="DM456" s="293"/>
      <c r="DN456" s="293"/>
      <c r="DO456" s="293"/>
      <c r="DP456" s="293"/>
      <c r="DQ456" s="293"/>
      <c r="DR456" s="293"/>
      <c r="DS456" s="293"/>
      <c r="DT456" s="293"/>
      <c r="DU456" s="293"/>
      <c r="DV456" s="293"/>
      <c r="DW456" s="293"/>
      <c r="DX456" s="293"/>
      <c r="DY456" s="293"/>
      <c r="DZ456" s="293"/>
      <c r="EA456" s="293"/>
      <c r="EB456" s="293"/>
      <c r="EC456" s="293"/>
      <c r="ED456" s="293"/>
      <c r="EE456" s="293"/>
      <c r="EF456" s="293"/>
      <c r="EG456" s="293"/>
      <c r="EH456" s="293"/>
      <c r="EI456" s="293"/>
      <c r="EJ456" s="293"/>
      <c r="EK456" s="293"/>
      <c r="EL456" s="293"/>
      <c r="EM456" s="293"/>
      <c r="EN456" s="293"/>
      <c r="EO456" s="293"/>
      <c r="EP456" s="293"/>
      <c r="EQ456" s="293"/>
      <c r="ER456" s="293"/>
      <c r="ES456" s="293"/>
      <c r="ET456" s="293"/>
      <c r="EU456" s="293"/>
      <c r="EV456" s="293"/>
      <c r="EW456" s="293"/>
      <c r="EX456" s="293"/>
    </row>
    <row r="457" spans="2:154" x14ac:dyDescent="0.2">
      <c r="B457" s="293"/>
      <c r="C457" s="293"/>
      <c r="D457" s="293"/>
      <c r="E457" s="293"/>
      <c r="F457" s="293"/>
      <c r="G457" s="293"/>
      <c r="H457" s="293"/>
      <c r="I457" s="293"/>
      <c r="J457" s="293"/>
      <c r="K457" s="293"/>
      <c r="L457" s="293"/>
      <c r="M457" s="293"/>
      <c r="N457" s="293"/>
      <c r="O457" s="293"/>
      <c r="P457" s="293"/>
      <c r="Q457" s="293"/>
      <c r="R457" s="293"/>
      <c r="S457" s="293"/>
      <c r="T457" s="293"/>
      <c r="U457" s="293"/>
      <c r="V457" s="293"/>
      <c r="W457" s="293"/>
      <c r="X457" s="293"/>
      <c r="Y457" s="293"/>
      <c r="Z457" s="293"/>
      <c r="AA457" s="293"/>
      <c r="AB457" s="293"/>
      <c r="AC457" s="293"/>
      <c r="AD457" s="293"/>
      <c r="AE457" s="293"/>
      <c r="AF457" s="293"/>
      <c r="AG457" s="293"/>
      <c r="AH457" s="293"/>
      <c r="AI457" s="293"/>
      <c r="AJ457" s="293"/>
      <c r="AK457" s="293"/>
      <c r="AL457" s="293"/>
      <c r="AM457" s="293"/>
      <c r="AN457" s="293"/>
      <c r="AO457" s="293"/>
      <c r="AP457" s="293"/>
      <c r="AQ457" s="293"/>
      <c r="AR457" s="293"/>
      <c r="AS457" s="293"/>
      <c r="AT457" s="293"/>
      <c r="AU457" s="293"/>
      <c r="AV457" s="293"/>
      <c r="AW457" s="293"/>
      <c r="AX457" s="293"/>
      <c r="AY457" s="293"/>
      <c r="AZ457" s="293"/>
      <c r="BA457" s="293"/>
      <c r="BB457" s="293"/>
      <c r="BC457" s="293"/>
      <c r="BD457" s="293"/>
      <c r="BE457" s="293"/>
      <c r="BF457" s="293"/>
      <c r="BG457" s="293"/>
      <c r="BH457" s="293"/>
      <c r="BI457" s="293"/>
      <c r="BJ457" s="293"/>
      <c r="BK457" s="293"/>
      <c r="BL457" s="293"/>
      <c r="BM457" s="293"/>
      <c r="BN457" s="293"/>
      <c r="BO457" s="293"/>
      <c r="BP457" s="293"/>
      <c r="BQ457" s="293"/>
      <c r="BR457" s="293"/>
      <c r="BS457" s="293"/>
      <c r="BT457" s="293"/>
      <c r="BU457" s="293"/>
      <c r="BV457" s="293"/>
      <c r="BW457" s="293"/>
      <c r="BX457" s="293"/>
      <c r="BY457" s="293"/>
      <c r="BZ457" s="293"/>
      <c r="CA457" s="293"/>
      <c r="CB457" s="293"/>
      <c r="CC457" s="293"/>
      <c r="CD457" s="293"/>
      <c r="CE457" s="293"/>
      <c r="CF457" s="293"/>
      <c r="CG457" s="293"/>
      <c r="CH457" s="293"/>
      <c r="CI457" s="293"/>
      <c r="CJ457" s="293"/>
      <c r="CK457" s="293"/>
      <c r="CL457" s="293"/>
      <c r="CM457" s="293"/>
      <c r="CN457" s="293"/>
      <c r="CO457" s="293"/>
      <c r="CP457" s="293"/>
      <c r="CQ457" s="293"/>
      <c r="CR457" s="293"/>
      <c r="CS457" s="293"/>
      <c r="CT457" s="293"/>
      <c r="CU457" s="293"/>
      <c r="CV457" s="293"/>
      <c r="CW457" s="293"/>
      <c r="CX457" s="293"/>
      <c r="CY457" s="293"/>
      <c r="CZ457" s="293"/>
      <c r="DA457" s="293"/>
      <c r="DB457" s="293"/>
      <c r="DC457" s="293"/>
      <c r="DD457" s="293"/>
      <c r="DE457" s="293"/>
      <c r="DF457" s="293"/>
      <c r="DG457" s="293"/>
      <c r="DH457" s="293"/>
      <c r="DI457" s="293"/>
      <c r="DJ457" s="293"/>
      <c r="DK457" s="293"/>
      <c r="DL457" s="293"/>
      <c r="DM457" s="293"/>
      <c r="DN457" s="293"/>
      <c r="DO457" s="293"/>
      <c r="DP457" s="293"/>
      <c r="DQ457" s="293"/>
      <c r="DR457" s="293"/>
      <c r="DS457" s="293"/>
      <c r="DT457" s="293"/>
      <c r="DU457" s="293"/>
      <c r="DV457" s="293"/>
      <c r="DW457" s="293"/>
      <c r="DX457" s="293"/>
      <c r="DY457" s="293"/>
      <c r="DZ457" s="293"/>
      <c r="EA457" s="293"/>
      <c r="EB457" s="293"/>
      <c r="EC457" s="293"/>
      <c r="ED457" s="293"/>
      <c r="EE457" s="293"/>
      <c r="EF457" s="293"/>
      <c r="EG457" s="293"/>
      <c r="EH457" s="293"/>
      <c r="EI457" s="293"/>
      <c r="EJ457" s="293"/>
      <c r="EK457" s="293"/>
      <c r="EL457" s="293"/>
      <c r="EM457" s="293"/>
      <c r="EN457" s="293"/>
      <c r="EO457" s="293"/>
      <c r="EP457" s="293"/>
      <c r="EQ457" s="293"/>
      <c r="ER457" s="293"/>
      <c r="ES457" s="293"/>
      <c r="ET457" s="293"/>
      <c r="EU457" s="293"/>
      <c r="EV457" s="293"/>
      <c r="EW457" s="293"/>
      <c r="EX457" s="293"/>
    </row>
    <row r="458" spans="2:154" x14ac:dyDescent="0.2">
      <c r="B458" s="293"/>
      <c r="C458" s="293"/>
      <c r="D458" s="293"/>
      <c r="E458" s="293"/>
      <c r="F458" s="293"/>
      <c r="G458" s="293"/>
      <c r="H458" s="293"/>
      <c r="I458" s="293"/>
      <c r="J458" s="293"/>
      <c r="K458" s="293"/>
      <c r="L458" s="293"/>
      <c r="M458" s="293"/>
      <c r="N458" s="293"/>
      <c r="O458" s="293"/>
      <c r="P458" s="293"/>
      <c r="Q458" s="293"/>
      <c r="R458" s="293"/>
      <c r="S458" s="293"/>
      <c r="T458" s="293"/>
      <c r="U458" s="293"/>
      <c r="V458" s="293"/>
      <c r="W458" s="293"/>
      <c r="X458" s="293"/>
      <c r="Y458" s="293"/>
      <c r="Z458" s="293"/>
      <c r="AA458" s="293"/>
      <c r="AB458" s="293"/>
      <c r="AC458" s="293"/>
      <c r="AD458" s="293"/>
      <c r="AE458" s="293"/>
      <c r="AF458" s="293"/>
      <c r="AG458" s="293"/>
      <c r="AH458" s="293"/>
      <c r="AI458" s="293"/>
      <c r="AJ458" s="293"/>
      <c r="AK458" s="293"/>
      <c r="AL458" s="293"/>
      <c r="AM458" s="293"/>
      <c r="AN458" s="293"/>
      <c r="AO458" s="293"/>
      <c r="AP458" s="293"/>
      <c r="AQ458" s="293"/>
      <c r="AR458" s="293"/>
      <c r="AS458" s="293"/>
      <c r="AT458" s="293"/>
      <c r="AU458" s="293"/>
      <c r="AV458" s="293"/>
      <c r="AW458" s="293"/>
      <c r="AX458" s="293"/>
      <c r="AY458" s="293"/>
      <c r="AZ458" s="293"/>
      <c r="BA458" s="293"/>
      <c r="BB458" s="293"/>
      <c r="BC458" s="293"/>
      <c r="BD458" s="293"/>
      <c r="BE458" s="293"/>
      <c r="BF458" s="293"/>
      <c r="BG458" s="293"/>
      <c r="BH458" s="293"/>
      <c r="BI458" s="293"/>
      <c r="BJ458" s="293"/>
      <c r="BK458" s="293"/>
      <c r="BL458" s="293"/>
      <c r="BM458" s="293"/>
      <c r="BN458" s="293"/>
      <c r="BO458" s="293"/>
      <c r="BP458" s="293"/>
      <c r="BQ458" s="293"/>
      <c r="BR458" s="293"/>
      <c r="BS458" s="293"/>
      <c r="BT458" s="293"/>
      <c r="BU458" s="293"/>
      <c r="BV458" s="293"/>
      <c r="BW458" s="293"/>
      <c r="BX458" s="293"/>
      <c r="BY458" s="293"/>
      <c r="BZ458" s="293"/>
      <c r="CA458" s="293"/>
      <c r="CB458" s="293"/>
      <c r="CC458" s="293"/>
      <c r="CD458" s="293"/>
      <c r="CE458" s="293"/>
      <c r="CF458" s="293"/>
      <c r="CG458" s="293"/>
      <c r="CH458" s="293"/>
      <c r="CI458" s="293"/>
      <c r="CJ458" s="293"/>
      <c r="CK458" s="293"/>
      <c r="CL458" s="293"/>
      <c r="CM458" s="293"/>
      <c r="CN458" s="293"/>
      <c r="CO458" s="293"/>
      <c r="CP458" s="293"/>
      <c r="CQ458" s="293"/>
      <c r="CR458" s="293"/>
      <c r="CS458" s="293"/>
      <c r="CT458" s="293"/>
      <c r="CU458" s="293"/>
      <c r="CV458" s="293"/>
      <c r="CW458" s="293"/>
      <c r="CX458" s="293"/>
      <c r="CY458" s="293"/>
      <c r="CZ458" s="293"/>
      <c r="DA458" s="293"/>
      <c r="DB458" s="293"/>
      <c r="DC458" s="293"/>
      <c r="DD458" s="293"/>
      <c r="DE458" s="293"/>
      <c r="DF458" s="293"/>
      <c r="DG458" s="293"/>
      <c r="DH458" s="293"/>
      <c r="DI458" s="293"/>
      <c r="DJ458" s="293"/>
      <c r="DK458" s="293"/>
      <c r="DL458" s="293"/>
      <c r="DM458" s="293"/>
      <c r="DN458" s="293"/>
      <c r="DO458" s="293"/>
      <c r="DP458" s="293"/>
      <c r="DQ458" s="293"/>
      <c r="DR458" s="293"/>
      <c r="DS458" s="293"/>
      <c r="DT458" s="293"/>
      <c r="DU458" s="293"/>
      <c r="DV458" s="293"/>
      <c r="DW458" s="293"/>
      <c r="DX458" s="293"/>
      <c r="DY458" s="293"/>
      <c r="DZ458" s="293"/>
      <c r="EA458" s="293"/>
      <c r="EB458" s="293"/>
      <c r="EC458" s="293"/>
      <c r="ED458" s="293"/>
      <c r="EE458" s="293"/>
      <c r="EF458" s="293"/>
      <c r="EG458" s="293"/>
      <c r="EH458" s="293"/>
      <c r="EI458" s="293"/>
      <c r="EJ458" s="293"/>
      <c r="EK458" s="293"/>
      <c r="EL458" s="293"/>
      <c r="EM458" s="293"/>
      <c r="EN458" s="293"/>
      <c r="EO458" s="293"/>
      <c r="EP458" s="293"/>
      <c r="EQ458" s="293"/>
      <c r="ER458" s="293"/>
      <c r="ES458" s="293"/>
      <c r="ET458" s="293"/>
      <c r="EU458" s="293"/>
      <c r="EV458" s="293"/>
      <c r="EW458" s="293"/>
      <c r="EX458" s="293"/>
    </row>
    <row r="459" spans="2:154" x14ac:dyDescent="0.2">
      <c r="B459" s="293"/>
      <c r="C459" s="293"/>
      <c r="D459" s="293"/>
      <c r="E459" s="293"/>
      <c r="F459" s="293"/>
      <c r="G459" s="293"/>
      <c r="H459" s="293"/>
      <c r="I459" s="293"/>
      <c r="J459" s="293"/>
      <c r="K459" s="293"/>
      <c r="L459" s="293"/>
      <c r="M459" s="293"/>
      <c r="N459" s="293"/>
      <c r="O459" s="293"/>
      <c r="P459" s="293"/>
      <c r="Q459" s="293"/>
      <c r="R459" s="293"/>
      <c r="S459" s="293"/>
      <c r="T459" s="293"/>
      <c r="U459" s="293"/>
      <c r="V459" s="293"/>
      <c r="W459" s="293"/>
      <c r="X459" s="293"/>
      <c r="Y459" s="293"/>
      <c r="Z459" s="293"/>
      <c r="AA459" s="293"/>
      <c r="AB459" s="293"/>
      <c r="AC459" s="293"/>
      <c r="AD459" s="293"/>
      <c r="AE459" s="293"/>
      <c r="AF459" s="293"/>
      <c r="AG459" s="293"/>
      <c r="AH459" s="293"/>
      <c r="AI459" s="293"/>
      <c r="AJ459" s="293"/>
      <c r="AK459" s="293"/>
      <c r="AL459" s="293"/>
      <c r="AM459" s="293"/>
      <c r="AN459" s="293"/>
      <c r="AO459" s="293"/>
      <c r="AP459" s="293"/>
      <c r="AQ459" s="293"/>
      <c r="AR459" s="293"/>
      <c r="AS459" s="293"/>
      <c r="AT459" s="293"/>
      <c r="AU459" s="293"/>
      <c r="AV459" s="293"/>
      <c r="AW459" s="293"/>
      <c r="AX459" s="293"/>
      <c r="AY459" s="293"/>
      <c r="AZ459" s="293"/>
      <c r="BA459" s="293"/>
      <c r="BB459" s="293"/>
      <c r="BC459" s="293"/>
      <c r="BD459" s="293"/>
      <c r="BE459" s="293"/>
      <c r="BF459" s="293"/>
      <c r="BG459" s="293"/>
      <c r="BH459" s="293"/>
      <c r="BI459" s="293"/>
      <c r="BJ459" s="293"/>
      <c r="BK459" s="293"/>
      <c r="BL459" s="293"/>
      <c r="BM459" s="293"/>
      <c r="BN459" s="293"/>
      <c r="BO459" s="293"/>
      <c r="BP459" s="293"/>
      <c r="BQ459" s="293"/>
      <c r="BR459" s="293"/>
      <c r="BS459" s="293"/>
      <c r="BT459" s="293"/>
      <c r="BU459" s="293"/>
      <c r="BV459" s="293"/>
      <c r="BW459" s="293"/>
      <c r="BX459" s="293"/>
      <c r="BY459" s="293"/>
      <c r="BZ459" s="293"/>
      <c r="CA459" s="293"/>
      <c r="CB459" s="293"/>
      <c r="CC459" s="293"/>
      <c r="CD459" s="293"/>
      <c r="CE459" s="293"/>
      <c r="CF459" s="293"/>
      <c r="CG459" s="293"/>
      <c r="CH459" s="293"/>
      <c r="CI459" s="293"/>
      <c r="CJ459" s="293"/>
      <c r="CK459" s="293"/>
      <c r="CL459" s="293"/>
      <c r="CM459" s="293"/>
      <c r="CN459" s="293"/>
      <c r="CO459" s="293"/>
      <c r="CP459" s="293"/>
      <c r="CQ459" s="293"/>
      <c r="CR459" s="293"/>
      <c r="CS459" s="293"/>
      <c r="CT459" s="293"/>
      <c r="CU459" s="293"/>
      <c r="CV459" s="293"/>
      <c r="CW459" s="293"/>
      <c r="CX459" s="293"/>
      <c r="CY459" s="293"/>
      <c r="CZ459" s="293"/>
      <c r="DA459" s="293"/>
      <c r="DB459" s="293"/>
      <c r="DC459" s="293"/>
      <c r="DD459" s="293"/>
      <c r="DE459" s="293"/>
      <c r="DF459" s="293"/>
      <c r="DG459" s="293"/>
      <c r="DH459" s="293"/>
      <c r="DI459" s="293"/>
      <c r="DJ459" s="293"/>
      <c r="DK459" s="293"/>
      <c r="DL459" s="293"/>
      <c r="DM459" s="293"/>
      <c r="DN459" s="293"/>
      <c r="DO459" s="293"/>
      <c r="DP459" s="293"/>
      <c r="DQ459" s="293"/>
      <c r="DR459" s="293"/>
      <c r="DS459" s="293"/>
      <c r="DT459" s="293"/>
      <c r="DU459" s="293"/>
      <c r="DV459" s="293"/>
      <c r="DW459" s="293"/>
      <c r="DX459" s="293"/>
      <c r="DY459" s="293"/>
      <c r="DZ459" s="293"/>
      <c r="EA459" s="293"/>
      <c r="EB459" s="293"/>
      <c r="EC459" s="293"/>
      <c r="ED459" s="293"/>
      <c r="EE459" s="293"/>
      <c r="EF459" s="293"/>
      <c r="EG459" s="293"/>
      <c r="EH459" s="293"/>
      <c r="EI459" s="293"/>
      <c r="EJ459" s="293"/>
      <c r="EK459" s="293"/>
      <c r="EL459" s="293"/>
      <c r="EM459" s="293"/>
      <c r="EN459" s="293"/>
      <c r="EO459" s="293"/>
      <c r="EP459" s="293"/>
      <c r="EQ459" s="293"/>
      <c r="ER459" s="293"/>
      <c r="ES459" s="293"/>
      <c r="ET459" s="293"/>
      <c r="EU459" s="293"/>
      <c r="EV459" s="293"/>
      <c r="EW459" s="293"/>
      <c r="EX459" s="293"/>
    </row>
    <row r="460" spans="2:154" x14ac:dyDescent="0.2">
      <c r="B460" s="293"/>
      <c r="C460" s="293"/>
      <c r="D460" s="293"/>
      <c r="E460" s="293"/>
      <c r="F460" s="293"/>
      <c r="G460" s="293"/>
      <c r="H460" s="293"/>
      <c r="I460" s="293"/>
      <c r="J460" s="293"/>
      <c r="K460" s="293"/>
      <c r="L460" s="293"/>
      <c r="M460" s="293"/>
      <c r="N460" s="293"/>
      <c r="O460" s="293"/>
      <c r="P460" s="293"/>
      <c r="Q460" s="293"/>
      <c r="R460" s="293"/>
      <c r="S460" s="293"/>
      <c r="T460" s="293"/>
      <c r="U460" s="293"/>
      <c r="V460" s="293"/>
      <c r="W460" s="293"/>
      <c r="X460" s="293"/>
      <c r="Y460" s="293"/>
      <c r="Z460" s="293"/>
      <c r="AA460" s="293"/>
      <c r="AB460" s="293"/>
      <c r="AC460" s="293"/>
      <c r="AD460" s="293"/>
      <c r="AE460" s="293"/>
      <c r="AF460" s="293"/>
      <c r="AG460" s="293"/>
      <c r="AH460" s="293"/>
      <c r="AI460" s="293"/>
      <c r="AJ460" s="293"/>
      <c r="AK460" s="293"/>
      <c r="AL460" s="293"/>
      <c r="AM460" s="293"/>
      <c r="AN460" s="293"/>
      <c r="AO460" s="293"/>
      <c r="AP460" s="293"/>
      <c r="AQ460" s="293"/>
      <c r="AR460" s="293"/>
      <c r="AS460" s="293"/>
      <c r="AT460" s="293"/>
      <c r="AU460" s="293"/>
      <c r="AV460" s="293"/>
      <c r="AW460" s="293"/>
      <c r="AX460" s="293"/>
      <c r="AY460" s="293"/>
      <c r="AZ460" s="293"/>
      <c r="BA460" s="293"/>
      <c r="BB460" s="293"/>
      <c r="BC460" s="293"/>
      <c r="BD460" s="293"/>
      <c r="BE460" s="293"/>
      <c r="BF460" s="293"/>
      <c r="BG460" s="293"/>
      <c r="BH460" s="293"/>
      <c r="BI460" s="293"/>
      <c r="BJ460" s="293"/>
      <c r="BK460" s="293"/>
      <c r="BL460" s="293"/>
      <c r="BM460" s="293"/>
      <c r="BN460" s="293"/>
      <c r="BO460" s="293"/>
      <c r="BP460" s="293"/>
      <c r="BQ460" s="293"/>
      <c r="BR460" s="293"/>
      <c r="BS460" s="293"/>
      <c r="BT460" s="293"/>
      <c r="BU460" s="293"/>
      <c r="BV460" s="293"/>
      <c r="BW460" s="293"/>
      <c r="BX460" s="293"/>
      <c r="BY460" s="293"/>
      <c r="BZ460" s="293"/>
      <c r="CA460" s="293"/>
      <c r="CB460" s="293"/>
      <c r="CC460" s="293"/>
      <c r="CD460" s="293"/>
      <c r="CE460" s="293"/>
      <c r="CF460" s="293"/>
      <c r="CG460" s="293"/>
      <c r="CH460" s="293"/>
      <c r="CI460" s="293"/>
      <c r="CJ460" s="293"/>
      <c r="CK460" s="293"/>
      <c r="CL460" s="293"/>
      <c r="CM460" s="293"/>
      <c r="CN460" s="293"/>
      <c r="CO460" s="293"/>
      <c r="CP460" s="293"/>
      <c r="CQ460" s="293"/>
      <c r="CR460" s="293"/>
      <c r="CS460" s="293"/>
      <c r="CT460" s="293"/>
      <c r="CU460" s="293"/>
      <c r="CV460" s="293"/>
      <c r="CW460" s="293"/>
      <c r="CX460" s="293"/>
      <c r="CY460" s="293"/>
      <c r="CZ460" s="293"/>
      <c r="DA460" s="293"/>
      <c r="DB460" s="293"/>
      <c r="DC460" s="293"/>
      <c r="DD460" s="293"/>
      <c r="DE460" s="293"/>
      <c r="DF460" s="293"/>
      <c r="DG460" s="293"/>
      <c r="DH460" s="293"/>
      <c r="DI460" s="293"/>
      <c r="DJ460" s="293"/>
      <c r="DK460" s="293"/>
      <c r="DL460" s="293"/>
      <c r="DM460" s="293"/>
      <c r="DN460" s="293"/>
      <c r="DO460" s="293"/>
      <c r="DP460" s="293"/>
      <c r="DQ460" s="293"/>
      <c r="DR460" s="293"/>
      <c r="DS460" s="293"/>
      <c r="DT460" s="293"/>
      <c r="DU460" s="293"/>
      <c r="DV460" s="293"/>
      <c r="DW460" s="293"/>
      <c r="DX460" s="293"/>
      <c r="DY460" s="293"/>
      <c r="DZ460" s="293"/>
      <c r="EA460" s="293"/>
      <c r="EB460" s="293"/>
      <c r="EC460" s="293"/>
      <c r="ED460" s="293"/>
      <c r="EE460" s="293"/>
      <c r="EF460" s="293"/>
      <c r="EG460" s="293"/>
      <c r="EH460" s="293"/>
      <c r="EI460" s="293"/>
      <c r="EJ460" s="293"/>
      <c r="EK460" s="293"/>
      <c r="EL460" s="293"/>
      <c r="EM460" s="293"/>
      <c r="EN460" s="293"/>
      <c r="EO460" s="293"/>
      <c r="EP460" s="293"/>
      <c r="EQ460" s="293"/>
      <c r="ER460" s="293"/>
      <c r="ES460" s="293"/>
      <c r="ET460" s="293"/>
      <c r="EU460" s="293"/>
      <c r="EV460" s="293"/>
      <c r="EW460" s="293"/>
      <c r="EX460" s="293"/>
    </row>
    <row r="461" spans="2:154" x14ac:dyDescent="0.2">
      <c r="B461" s="293"/>
      <c r="C461" s="293"/>
      <c r="D461" s="293"/>
      <c r="E461" s="293"/>
      <c r="F461" s="293"/>
      <c r="G461" s="293"/>
      <c r="H461" s="293"/>
      <c r="I461" s="293"/>
      <c r="J461" s="293"/>
      <c r="K461" s="293"/>
      <c r="L461" s="293"/>
      <c r="M461" s="293"/>
      <c r="N461" s="293"/>
      <c r="O461" s="293"/>
      <c r="P461" s="293"/>
      <c r="Q461" s="293"/>
      <c r="R461" s="293"/>
      <c r="S461" s="293"/>
      <c r="T461" s="293"/>
      <c r="U461" s="293"/>
      <c r="V461" s="293"/>
      <c r="W461" s="293"/>
      <c r="X461" s="293"/>
      <c r="Y461" s="293"/>
      <c r="Z461" s="293"/>
      <c r="AA461" s="293"/>
      <c r="AB461" s="293"/>
      <c r="AC461" s="293"/>
      <c r="AD461" s="293"/>
      <c r="AE461" s="293"/>
      <c r="AF461" s="293"/>
      <c r="AG461" s="293"/>
      <c r="AH461" s="293"/>
      <c r="AI461" s="293"/>
      <c r="AJ461" s="293"/>
      <c r="AK461" s="293"/>
      <c r="AL461" s="293"/>
      <c r="AM461" s="293"/>
      <c r="AN461" s="293"/>
      <c r="AO461" s="293"/>
      <c r="AP461" s="293"/>
      <c r="AQ461" s="293"/>
      <c r="AR461" s="293"/>
      <c r="AS461" s="293"/>
      <c r="AT461" s="293"/>
      <c r="AU461" s="293"/>
      <c r="AV461" s="293"/>
      <c r="AW461" s="293"/>
      <c r="AX461" s="293"/>
      <c r="AY461" s="293"/>
      <c r="AZ461" s="293"/>
      <c r="BA461" s="293"/>
      <c r="BB461" s="293"/>
      <c r="BC461" s="293"/>
      <c r="BD461" s="293"/>
      <c r="BE461" s="293"/>
      <c r="BF461" s="293"/>
      <c r="BG461" s="293"/>
      <c r="BH461" s="293"/>
      <c r="BI461" s="293"/>
      <c r="BJ461" s="293"/>
      <c r="BK461" s="293"/>
      <c r="BL461" s="293"/>
      <c r="BM461" s="293"/>
      <c r="BN461" s="293"/>
      <c r="BO461" s="293"/>
      <c r="BP461" s="293"/>
      <c r="BQ461" s="293"/>
      <c r="BR461" s="293"/>
      <c r="BS461" s="293"/>
      <c r="BT461" s="293"/>
      <c r="BU461" s="293"/>
      <c r="BV461" s="293"/>
      <c r="BW461" s="293"/>
      <c r="BX461" s="293"/>
      <c r="BY461" s="293"/>
      <c r="BZ461" s="293"/>
      <c r="CA461" s="293"/>
      <c r="CB461" s="293"/>
      <c r="CC461" s="293"/>
      <c r="CD461" s="293"/>
      <c r="CE461" s="293"/>
      <c r="CF461" s="293"/>
      <c r="CG461" s="293"/>
      <c r="CH461" s="293"/>
      <c r="CI461" s="293"/>
      <c r="CJ461" s="293"/>
      <c r="CK461" s="293"/>
      <c r="CL461" s="293"/>
      <c r="CM461" s="293"/>
      <c r="CN461" s="293"/>
      <c r="CO461" s="293"/>
      <c r="CP461" s="293"/>
      <c r="CQ461" s="293"/>
      <c r="CR461" s="293"/>
      <c r="CS461" s="293"/>
      <c r="CT461" s="293"/>
      <c r="CU461" s="293"/>
      <c r="CV461" s="293"/>
      <c r="CW461" s="293"/>
      <c r="CX461" s="293"/>
      <c r="CY461" s="293"/>
      <c r="CZ461" s="293"/>
      <c r="DA461" s="293"/>
      <c r="DB461" s="293"/>
      <c r="DC461" s="293"/>
      <c r="DD461" s="293"/>
      <c r="DE461" s="293"/>
      <c r="DF461" s="293"/>
      <c r="DG461" s="293"/>
      <c r="DH461" s="293"/>
      <c r="DI461" s="293"/>
      <c r="DJ461" s="293"/>
      <c r="DK461" s="293"/>
      <c r="DL461" s="293"/>
      <c r="DM461" s="293"/>
      <c r="DN461" s="293"/>
      <c r="DO461" s="293"/>
      <c r="DP461" s="293"/>
      <c r="DQ461" s="293"/>
      <c r="DR461" s="293"/>
      <c r="DS461" s="293"/>
      <c r="DT461" s="293"/>
      <c r="DU461" s="293"/>
      <c r="DV461" s="293"/>
      <c r="DW461" s="293"/>
      <c r="DX461" s="293"/>
      <c r="DY461" s="293"/>
      <c r="DZ461" s="293"/>
      <c r="EA461" s="293"/>
      <c r="EB461" s="293"/>
      <c r="EC461" s="293"/>
      <c r="ED461" s="293"/>
      <c r="EE461" s="293"/>
      <c r="EF461" s="293"/>
      <c r="EG461" s="293"/>
      <c r="EH461" s="293"/>
      <c r="EI461" s="293"/>
      <c r="EJ461" s="293"/>
      <c r="EK461" s="293"/>
      <c r="EL461" s="293"/>
      <c r="EM461" s="293"/>
      <c r="EN461" s="293"/>
      <c r="EO461" s="293"/>
      <c r="EP461" s="293"/>
      <c r="EQ461" s="293"/>
      <c r="ER461" s="293"/>
      <c r="ES461" s="293"/>
      <c r="ET461" s="293"/>
      <c r="EU461" s="293"/>
      <c r="EV461" s="293"/>
      <c r="EW461" s="293"/>
      <c r="EX461" s="293"/>
    </row>
    <row r="462" spans="2:154" x14ac:dyDescent="0.2">
      <c r="B462" s="293"/>
      <c r="C462" s="293"/>
      <c r="D462" s="293"/>
      <c r="E462" s="293"/>
      <c r="F462" s="293"/>
      <c r="G462" s="293"/>
      <c r="H462" s="293"/>
      <c r="I462" s="293"/>
      <c r="J462" s="293"/>
      <c r="K462" s="293"/>
      <c r="L462" s="293"/>
      <c r="M462" s="293"/>
      <c r="N462" s="293"/>
      <c r="O462" s="293"/>
      <c r="P462" s="293"/>
      <c r="Q462" s="293"/>
      <c r="R462" s="293"/>
      <c r="S462" s="293"/>
      <c r="T462" s="293"/>
      <c r="U462" s="293"/>
      <c r="V462" s="293"/>
      <c r="W462" s="293"/>
      <c r="X462" s="293"/>
      <c r="Y462" s="293"/>
      <c r="Z462" s="293"/>
      <c r="AA462" s="293"/>
      <c r="AB462" s="293"/>
      <c r="AC462" s="293"/>
      <c r="AD462" s="293"/>
      <c r="AE462" s="293"/>
      <c r="AF462" s="293"/>
      <c r="AG462" s="293"/>
      <c r="AH462" s="293"/>
      <c r="AI462" s="293"/>
      <c r="AJ462" s="293"/>
      <c r="AK462" s="293"/>
      <c r="AL462" s="293"/>
      <c r="AM462" s="293"/>
      <c r="AN462" s="293"/>
      <c r="AO462" s="293"/>
      <c r="AP462" s="293"/>
      <c r="AQ462" s="293"/>
      <c r="AR462" s="293"/>
      <c r="AS462" s="293"/>
      <c r="AT462" s="293"/>
      <c r="AU462" s="293"/>
      <c r="AV462" s="293"/>
      <c r="AW462" s="293"/>
      <c r="AX462" s="293"/>
      <c r="AY462" s="293"/>
      <c r="AZ462" s="293"/>
      <c r="BA462" s="293"/>
      <c r="BB462" s="293"/>
      <c r="BC462" s="293"/>
      <c r="BD462" s="293"/>
      <c r="BE462" s="293"/>
      <c r="BF462" s="293"/>
      <c r="BG462" s="293"/>
      <c r="BH462" s="293"/>
      <c r="BI462" s="293"/>
      <c r="BJ462" s="293"/>
      <c r="BK462" s="293"/>
      <c r="BL462" s="293"/>
      <c r="BM462" s="293"/>
      <c r="BN462" s="293"/>
      <c r="BO462" s="293"/>
      <c r="BP462" s="293"/>
      <c r="BQ462" s="293"/>
      <c r="BR462" s="293"/>
      <c r="BS462" s="293"/>
      <c r="BT462" s="293"/>
      <c r="BU462" s="293"/>
      <c r="BV462" s="293"/>
      <c r="BW462" s="293"/>
      <c r="BX462" s="293"/>
      <c r="BY462" s="293"/>
      <c r="BZ462" s="293"/>
      <c r="CA462" s="293"/>
      <c r="CB462" s="293"/>
      <c r="CC462" s="293"/>
      <c r="CD462" s="293"/>
      <c r="CE462" s="293"/>
      <c r="CF462" s="293"/>
      <c r="CG462" s="293"/>
      <c r="CH462" s="293"/>
      <c r="CI462" s="293"/>
      <c r="CJ462" s="293"/>
      <c r="CK462" s="293"/>
      <c r="CL462" s="293"/>
      <c r="CM462" s="293"/>
      <c r="CN462" s="293"/>
      <c r="CO462" s="293"/>
      <c r="CP462" s="293"/>
      <c r="CQ462" s="293"/>
      <c r="CR462" s="293"/>
      <c r="CS462" s="293"/>
      <c r="CT462" s="293"/>
      <c r="CU462" s="293"/>
      <c r="CV462" s="293"/>
      <c r="CW462" s="293"/>
      <c r="CX462" s="293"/>
      <c r="CY462" s="293"/>
      <c r="CZ462" s="293"/>
      <c r="DA462" s="293"/>
      <c r="DB462" s="293"/>
      <c r="DC462" s="293"/>
      <c r="DD462" s="293"/>
      <c r="DE462" s="293"/>
      <c r="DF462" s="293"/>
      <c r="DG462" s="293"/>
      <c r="DH462" s="293"/>
      <c r="DI462" s="293"/>
      <c r="DJ462" s="293"/>
      <c r="DK462" s="293"/>
      <c r="DL462" s="293"/>
      <c r="DM462" s="293"/>
      <c r="DN462" s="293"/>
      <c r="DO462" s="293"/>
      <c r="DP462" s="293"/>
      <c r="DQ462" s="293"/>
      <c r="DR462" s="293"/>
      <c r="DS462" s="293"/>
      <c r="DT462" s="293"/>
      <c r="DU462" s="293"/>
      <c r="DV462" s="293"/>
      <c r="DW462" s="293"/>
      <c r="DX462" s="293"/>
      <c r="DY462" s="293"/>
      <c r="DZ462" s="293"/>
      <c r="EA462" s="293"/>
      <c r="EB462" s="293"/>
      <c r="EC462" s="293"/>
      <c r="ED462" s="293"/>
      <c r="EE462" s="293"/>
      <c r="EF462" s="293"/>
      <c r="EG462" s="293"/>
      <c r="EH462" s="293"/>
      <c r="EI462" s="293"/>
      <c r="EJ462" s="293"/>
      <c r="EK462" s="293"/>
      <c r="EL462" s="293"/>
      <c r="EM462" s="293"/>
      <c r="EN462" s="293"/>
      <c r="EO462" s="293"/>
      <c r="EP462" s="293"/>
      <c r="EQ462" s="293"/>
      <c r="ER462" s="293"/>
      <c r="ES462" s="293"/>
      <c r="ET462" s="293"/>
      <c r="EU462" s="293"/>
      <c r="EV462" s="293"/>
      <c r="EW462" s="293"/>
      <c r="EX462" s="293"/>
    </row>
    <row r="463" spans="2:154" x14ac:dyDescent="0.2">
      <c r="B463" s="293"/>
      <c r="C463" s="293"/>
      <c r="D463" s="293"/>
      <c r="E463" s="293"/>
      <c r="F463" s="293"/>
      <c r="G463" s="293"/>
      <c r="H463" s="293"/>
      <c r="I463" s="293"/>
      <c r="J463" s="293"/>
      <c r="K463" s="293"/>
      <c r="L463" s="293"/>
      <c r="M463" s="293"/>
      <c r="N463" s="293"/>
      <c r="O463" s="293"/>
      <c r="P463" s="293"/>
      <c r="Q463" s="293"/>
      <c r="R463" s="293"/>
      <c r="S463" s="293"/>
      <c r="T463" s="293"/>
      <c r="U463" s="293"/>
      <c r="V463" s="293"/>
      <c r="W463" s="293"/>
      <c r="X463" s="293"/>
      <c r="Y463" s="293"/>
      <c r="Z463" s="293"/>
      <c r="AA463" s="293"/>
      <c r="AB463" s="293"/>
      <c r="AC463" s="293"/>
      <c r="AD463" s="293"/>
      <c r="AE463" s="293"/>
      <c r="AF463" s="293"/>
      <c r="AG463" s="293"/>
      <c r="AH463" s="293"/>
      <c r="AI463" s="293"/>
      <c r="AJ463" s="293"/>
      <c r="AK463" s="293"/>
      <c r="AL463" s="293"/>
      <c r="AM463" s="293"/>
      <c r="AN463" s="293"/>
      <c r="AO463" s="293"/>
      <c r="AP463" s="293"/>
      <c r="AQ463" s="293"/>
      <c r="AR463" s="293"/>
      <c r="AS463" s="293"/>
      <c r="AT463" s="293"/>
      <c r="AU463" s="293"/>
      <c r="AV463" s="293"/>
      <c r="AW463" s="293"/>
      <c r="AX463" s="293"/>
      <c r="AY463" s="293"/>
      <c r="AZ463" s="293"/>
      <c r="BA463" s="293"/>
      <c r="BB463" s="293"/>
      <c r="BC463" s="293"/>
      <c r="BD463" s="293"/>
      <c r="BE463" s="293"/>
      <c r="BF463" s="293"/>
      <c r="BG463" s="293"/>
      <c r="BH463" s="293"/>
      <c r="BI463" s="293"/>
      <c r="BJ463" s="293"/>
      <c r="BK463" s="293"/>
      <c r="BL463" s="293"/>
      <c r="BM463" s="293"/>
      <c r="BN463" s="293"/>
      <c r="BO463" s="293"/>
      <c r="BP463" s="293"/>
      <c r="BQ463" s="293"/>
      <c r="BR463" s="293"/>
      <c r="BS463" s="293"/>
      <c r="BT463" s="293"/>
      <c r="BU463" s="293"/>
      <c r="BV463" s="293"/>
      <c r="BW463" s="293"/>
      <c r="BX463" s="293"/>
      <c r="BY463" s="293"/>
      <c r="BZ463" s="293"/>
      <c r="CA463" s="293"/>
      <c r="CB463" s="293"/>
      <c r="CC463" s="293"/>
      <c r="CD463" s="293"/>
      <c r="CE463" s="293"/>
      <c r="CF463" s="293"/>
      <c r="CG463" s="293"/>
      <c r="CH463" s="293"/>
      <c r="CI463" s="293"/>
      <c r="CJ463" s="293"/>
      <c r="CK463" s="293"/>
      <c r="CL463" s="293"/>
      <c r="CM463" s="293"/>
      <c r="CN463" s="293"/>
      <c r="CO463" s="293"/>
      <c r="CP463" s="293"/>
      <c r="CQ463" s="293"/>
      <c r="CR463" s="293"/>
      <c r="CS463" s="293"/>
      <c r="CT463" s="293"/>
      <c r="CU463" s="293"/>
      <c r="CV463" s="293"/>
      <c r="CW463" s="293"/>
      <c r="CX463" s="293"/>
      <c r="CY463" s="293"/>
      <c r="CZ463" s="293"/>
      <c r="DA463" s="293"/>
      <c r="DB463" s="293"/>
      <c r="DC463" s="293"/>
      <c r="DD463" s="293"/>
      <c r="DE463" s="293"/>
      <c r="DF463" s="293"/>
      <c r="DG463" s="293"/>
      <c r="DH463" s="293"/>
      <c r="DI463" s="293"/>
      <c r="DJ463" s="293"/>
      <c r="DK463" s="293"/>
      <c r="DL463" s="293"/>
      <c r="DM463" s="293"/>
      <c r="DN463" s="293"/>
      <c r="DO463" s="293"/>
      <c r="DP463" s="293"/>
      <c r="DQ463" s="293"/>
      <c r="DR463" s="293"/>
      <c r="DS463" s="293"/>
      <c r="DT463" s="293"/>
      <c r="DU463" s="293"/>
      <c r="DV463" s="293"/>
      <c r="DW463" s="293"/>
      <c r="DX463" s="293"/>
      <c r="DY463" s="293"/>
      <c r="DZ463" s="293"/>
      <c r="EA463" s="293"/>
      <c r="EB463" s="293"/>
      <c r="EC463" s="293"/>
      <c r="ED463" s="293"/>
      <c r="EE463" s="293"/>
      <c r="EF463" s="293"/>
      <c r="EG463" s="293"/>
      <c r="EH463" s="293"/>
      <c r="EI463" s="293"/>
      <c r="EJ463" s="293"/>
      <c r="EK463" s="293"/>
      <c r="EL463" s="293"/>
      <c r="EM463" s="293"/>
      <c r="EN463" s="293"/>
      <c r="EO463" s="293"/>
      <c r="EP463" s="293"/>
      <c r="EQ463" s="293"/>
      <c r="ER463" s="293"/>
      <c r="ES463" s="293"/>
      <c r="ET463" s="293"/>
      <c r="EU463" s="293"/>
      <c r="EV463" s="293"/>
      <c r="EW463" s="293"/>
      <c r="EX463" s="293"/>
    </row>
    <row r="464" spans="2:154" x14ac:dyDescent="0.2">
      <c r="B464" s="293"/>
      <c r="C464" s="293"/>
      <c r="D464" s="293"/>
      <c r="E464" s="293"/>
      <c r="F464" s="293"/>
      <c r="G464" s="293"/>
      <c r="H464" s="293"/>
      <c r="I464" s="293"/>
      <c r="J464" s="293"/>
      <c r="K464" s="293"/>
      <c r="L464" s="293"/>
      <c r="M464" s="293"/>
      <c r="N464" s="293"/>
      <c r="O464" s="293"/>
      <c r="P464" s="293"/>
      <c r="Q464" s="293"/>
      <c r="R464" s="293"/>
      <c r="S464" s="293"/>
      <c r="T464" s="293"/>
      <c r="U464" s="293"/>
      <c r="V464" s="293"/>
      <c r="W464" s="293"/>
      <c r="X464" s="293"/>
      <c r="Y464" s="293"/>
      <c r="Z464" s="293"/>
      <c r="AA464" s="293"/>
      <c r="AB464" s="293"/>
      <c r="AC464" s="293"/>
      <c r="AD464" s="293"/>
      <c r="AE464" s="293"/>
      <c r="AF464" s="293"/>
      <c r="AG464" s="293"/>
      <c r="AH464" s="293"/>
      <c r="AI464" s="293"/>
      <c r="AJ464" s="293"/>
      <c r="AK464" s="293"/>
      <c r="AL464" s="293"/>
      <c r="AM464" s="293"/>
      <c r="AN464" s="293"/>
      <c r="AO464" s="293"/>
      <c r="AP464" s="293"/>
      <c r="AQ464" s="293"/>
      <c r="AR464" s="293"/>
      <c r="AS464" s="293"/>
      <c r="AT464" s="293"/>
      <c r="AU464" s="293"/>
      <c r="AV464" s="293"/>
      <c r="AW464" s="293"/>
      <c r="AX464" s="293"/>
      <c r="AY464" s="293"/>
      <c r="AZ464" s="293"/>
      <c r="BA464" s="293"/>
      <c r="BB464" s="293"/>
      <c r="BC464" s="293"/>
      <c r="BD464" s="293"/>
      <c r="BE464" s="293"/>
      <c r="BF464" s="293"/>
      <c r="BG464" s="293"/>
      <c r="BH464" s="293"/>
      <c r="BI464" s="293"/>
      <c r="BJ464" s="293"/>
      <c r="BK464" s="293"/>
      <c r="BL464" s="293"/>
      <c r="BM464" s="293"/>
      <c r="BN464" s="293"/>
      <c r="BO464" s="293"/>
      <c r="BP464" s="293"/>
      <c r="BQ464" s="293"/>
      <c r="BR464" s="293"/>
      <c r="BS464" s="293"/>
      <c r="BT464" s="293"/>
      <c r="BU464" s="293"/>
      <c r="BV464" s="293"/>
      <c r="BW464" s="293"/>
      <c r="BX464" s="293"/>
      <c r="BY464" s="293"/>
      <c r="BZ464" s="293"/>
      <c r="CA464" s="293"/>
      <c r="CB464" s="293"/>
      <c r="CC464" s="293"/>
      <c r="CD464" s="293"/>
      <c r="CE464" s="293"/>
      <c r="CF464" s="293"/>
      <c r="CG464" s="293"/>
      <c r="CH464" s="293"/>
      <c r="CI464" s="293"/>
      <c r="CJ464" s="293"/>
      <c r="CK464" s="293"/>
      <c r="CL464" s="293"/>
      <c r="CM464" s="293"/>
      <c r="CN464" s="293"/>
      <c r="CO464" s="293"/>
      <c r="CP464" s="293"/>
      <c r="CQ464" s="293"/>
      <c r="CR464" s="293"/>
      <c r="CS464" s="293"/>
      <c r="CT464" s="293"/>
      <c r="CU464" s="293"/>
      <c r="CV464" s="293"/>
      <c r="CW464" s="293"/>
      <c r="CX464" s="293"/>
      <c r="CY464" s="293"/>
      <c r="CZ464" s="293"/>
      <c r="DA464" s="293"/>
      <c r="DB464" s="293"/>
      <c r="DC464" s="293"/>
      <c r="DD464" s="293"/>
      <c r="DE464" s="293"/>
      <c r="DF464" s="293"/>
      <c r="DG464" s="293"/>
      <c r="DH464" s="293"/>
      <c r="DI464" s="293"/>
      <c r="DJ464" s="293"/>
      <c r="DK464" s="293"/>
      <c r="DL464" s="293"/>
      <c r="DM464" s="293"/>
      <c r="DN464" s="293"/>
      <c r="DO464" s="293"/>
      <c r="DP464" s="293"/>
      <c r="DQ464" s="293"/>
      <c r="DR464" s="293"/>
      <c r="DS464" s="293"/>
      <c r="DT464" s="293"/>
      <c r="DU464" s="293"/>
      <c r="DV464" s="293"/>
      <c r="DW464" s="293"/>
      <c r="DX464" s="293"/>
      <c r="DY464" s="293"/>
      <c r="DZ464" s="293"/>
      <c r="EA464" s="293"/>
      <c r="EB464" s="293"/>
      <c r="EC464" s="293"/>
      <c r="ED464" s="293"/>
      <c r="EE464" s="293"/>
      <c r="EF464" s="293"/>
      <c r="EG464" s="293"/>
      <c r="EH464" s="293"/>
      <c r="EI464" s="293"/>
      <c r="EJ464" s="293"/>
      <c r="EK464" s="293"/>
      <c r="EL464" s="293"/>
      <c r="EM464" s="293"/>
      <c r="EN464" s="293"/>
      <c r="EO464" s="293"/>
      <c r="EP464" s="293"/>
      <c r="EQ464" s="293"/>
      <c r="ER464" s="293"/>
      <c r="ES464" s="293"/>
      <c r="ET464" s="293"/>
      <c r="EU464" s="293"/>
      <c r="EV464" s="293"/>
      <c r="EW464" s="293"/>
      <c r="EX464" s="293"/>
    </row>
    <row r="465" spans="2:154" x14ac:dyDescent="0.2">
      <c r="B465" s="293"/>
      <c r="C465" s="293"/>
      <c r="D465" s="293"/>
      <c r="E465" s="293"/>
      <c r="F465" s="293"/>
      <c r="G465" s="293"/>
      <c r="H465" s="293"/>
      <c r="I465" s="293"/>
      <c r="J465" s="293"/>
      <c r="K465" s="293"/>
      <c r="L465" s="293"/>
      <c r="M465" s="293"/>
      <c r="N465" s="293"/>
      <c r="O465" s="293"/>
      <c r="P465" s="293"/>
      <c r="Q465" s="293"/>
      <c r="R465" s="293"/>
      <c r="S465" s="293"/>
      <c r="T465" s="293"/>
      <c r="U465" s="293"/>
      <c r="V465" s="293"/>
      <c r="W465" s="293"/>
      <c r="X465" s="293"/>
      <c r="Y465" s="293"/>
      <c r="Z465" s="293"/>
      <c r="AA465" s="293"/>
      <c r="AB465" s="293"/>
      <c r="AC465" s="293"/>
      <c r="AD465" s="293"/>
      <c r="AE465" s="293"/>
      <c r="AF465" s="293"/>
      <c r="AG465" s="293"/>
      <c r="AH465" s="293"/>
      <c r="AI465" s="293"/>
      <c r="AJ465" s="293"/>
      <c r="AK465" s="293"/>
      <c r="AL465" s="293"/>
      <c r="AM465" s="293"/>
      <c r="AN465" s="293"/>
      <c r="AO465" s="293"/>
      <c r="AP465" s="293"/>
      <c r="AQ465" s="293"/>
      <c r="AR465" s="293"/>
      <c r="AS465" s="293"/>
      <c r="AT465" s="293"/>
      <c r="AU465" s="293"/>
      <c r="AV465" s="293"/>
      <c r="AW465" s="293"/>
      <c r="AX465" s="293"/>
      <c r="AY465" s="293"/>
      <c r="AZ465" s="293"/>
      <c r="BA465" s="293"/>
      <c r="BB465" s="293"/>
      <c r="BC465" s="293"/>
      <c r="BD465" s="293"/>
      <c r="BE465" s="293"/>
      <c r="BF465" s="293"/>
      <c r="BG465" s="293"/>
      <c r="BH465" s="293"/>
      <c r="BI465" s="293"/>
      <c r="BJ465" s="293"/>
      <c r="BK465" s="293"/>
      <c r="BL465" s="293"/>
      <c r="BM465" s="293"/>
      <c r="BN465" s="293"/>
      <c r="BO465" s="293"/>
      <c r="BP465" s="293"/>
      <c r="BQ465" s="293"/>
      <c r="BR465" s="293"/>
      <c r="BS465" s="293"/>
      <c r="BT465" s="293"/>
      <c r="BU465" s="293"/>
      <c r="BV465" s="293"/>
      <c r="BW465" s="293"/>
      <c r="BX465" s="293"/>
      <c r="BY465" s="293"/>
      <c r="BZ465" s="293"/>
      <c r="CA465" s="293"/>
      <c r="CB465" s="293"/>
      <c r="CC465" s="293"/>
      <c r="CD465" s="293"/>
      <c r="CE465" s="293"/>
      <c r="CF465" s="293"/>
      <c r="CG465" s="293"/>
      <c r="CH465" s="293"/>
      <c r="CI465" s="293"/>
      <c r="CJ465" s="293"/>
      <c r="CK465" s="293"/>
      <c r="CL465" s="293"/>
      <c r="CM465" s="293"/>
      <c r="CN465" s="293"/>
      <c r="CO465" s="293"/>
      <c r="CP465" s="293"/>
      <c r="CQ465" s="293"/>
      <c r="CR465" s="293"/>
      <c r="CS465" s="293"/>
      <c r="CT465" s="293"/>
      <c r="CU465" s="293"/>
      <c r="CV465" s="293"/>
      <c r="CW465" s="293"/>
      <c r="CX465" s="293"/>
      <c r="CY465" s="293"/>
      <c r="CZ465" s="293"/>
      <c r="DA465" s="293"/>
      <c r="DB465" s="293"/>
      <c r="DC465" s="293"/>
      <c r="DD465" s="293"/>
      <c r="DE465" s="293"/>
      <c r="DF465" s="293"/>
      <c r="DG465" s="293"/>
      <c r="DH465" s="293"/>
      <c r="DI465" s="293"/>
      <c r="DJ465" s="293"/>
      <c r="DK465" s="293"/>
      <c r="DL465" s="293"/>
      <c r="DM465" s="293"/>
      <c r="DN465" s="293"/>
      <c r="DO465" s="293"/>
      <c r="DP465" s="293"/>
      <c r="DQ465" s="293"/>
      <c r="DR465" s="293"/>
      <c r="DS465" s="293"/>
      <c r="DT465" s="293"/>
      <c r="DU465" s="293"/>
      <c r="DV465" s="293"/>
      <c r="DW465" s="293"/>
      <c r="DX465" s="293"/>
      <c r="DY465" s="293"/>
      <c r="DZ465" s="293"/>
      <c r="EA465" s="293"/>
      <c r="EB465" s="293"/>
      <c r="EC465" s="293"/>
      <c r="ED465" s="293"/>
      <c r="EE465" s="293"/>
      <c r="EF465" s="293"/>
      <c r="EG465" s="293"/>
      <c r="EH465" s="293"/>
      <c r="EI465" s="293"/>
      <c r="EJ465" s="293"/>
      <c r="EK465" s="293"/>
      <c r="EL465" s="293"/>
      <c r="EM465" s="293"/>
      <c r="EN465" s="293"/>
      <c r="EO465" s="293"/>
      <c r="EP465" s="293"/>
      <c r="EQ465" s="293"/>
      <c r="ER465" s="293"/>
      <c r="ES465" s="293"/>
      <c r="ET465" s="293"/>
      <c r="EU465" s="293"/>
      <c r="EV465" s="293"/>
      <c r="EW465" s="293"/>
      <c r="EX465" s="293"/>
    </row>
    <row r="466" spans="2:154" x14ac:dyDescent="0.2">
      <c r="B466" s="293"/>
      <c r="C466" s="293"/>
      <c r="D466" s="293"/>
      <c r="E466" s="293"/>
      <c r="F466" s="293"/>
      <c r="G466" s="293"/>
      <c r="H466" s="293"/>
      <c r="I466" s="293"/>
      <c r="J466" s="293"/>
      <c r="K466" s="293"/>
      <c r="L466" s="293"/>
      <c r="M466" s="293"/>
      <c r="N466" s="293"/>
      <c r="O466" s="293"/>
      <c r="P466" s="293"/>
      <c r="Q466" s="293"/>
      <c r="R466" s="293"/>
      <c r="S466" s="293"/>
      <c r="T466" s="293"/>
      <c r="U466" s="293"/>
      <c r="V466" s="293"/>
      <c r="W466" s="293"/>
      <c r="X466" s="293"/>
      <c r="Y466" s="293"/>
      <c r="Z466" s="293"/>
      <c r="AA466" s="293"/>
      <c r="AB466" s="293"/>
      <c r="AC466" s="293"/>
      <c r="AD466" s="293"/>
      <c r="AE466" s="293"/>
      <c r="AF466" s="293"/>
      <c r="AG466" s="293"/>
      <c r="AH466" s="293"/>
      <c r="AI466" s="293"/>
      <c r="AJ466" s="293"/>
      <c r="AK466" s="293"/>
      <c r="AL466" s="293"/>
      <c r="AM466" s="293"/>
      <c r="AN466" s="293"/>
      <c r="AO466" s="293"/>
      <c r="AP466" s="293"/>
      <c r="AQ466" s="293"/>
      <c r="AR466" s="293"/>
      <c r="AS466" s="293"/>
      <c r="AT466" s="293"/>
      <c r="AU466" s="293"/>
      <c r="AV466" s="293"/>
      <c r="AW466" s="293"/>
      <c r="AX466" s="293"/>
      <c r="AY466" s="293"/>
      <c r="AZ466" s="293"/>
      <c r="BA466" s="293"/>
      <c r="BB466" s="293"/>
      <c r="BC466" s="293"/>
      <c r="BD466" s="293"/>
      <c r="BE466" s="293"/>
      <c r="BF466" s="293"/>
      <c r="BG466" s="293"/>
      <c r="BH466" s="293"/>
      <c r="BI466" s="293"/>
      <c r="BJ466" s="293"/>
      <c r="BK466" s="293"/>
      <c r="BL466" s="293"/>
      <c r="BM466" s="293"/>
      <c r="BN466" s="293"/>
      <c r="BO466" s="293"/>
      <c r="BP466" s="293"/>
      <c r="BQ466" s="293"/>
      <c r="BR466" s="293"/>
      <c r="BS466" s="293"/>
      <c r="BT466" s="293"/>
      <c r="BU466" s="293"/>
      <c r="BV466" s="293"/>
      <c r="BW466" s="293"/>
      <c r="BX466" s="293"/>
      <c r="BY466" s="293"/>
      <c r="BZ466" s="293"/>
      <c r="CA466" s="293"/>
      <c r="CB466" s="293"/>
      <c r="CC466" s="293"/>
      <c r="CD466" s="293"/>
      <c r="CE466" s="293"/>
      <c r="CF466" s="293"/>
      <c r="CG466" s="293"/>
      <c r="CH466" s="293"/>
      <c r="CI466" s="293"/>
      <c r="CJ466" s="293"/>
      <c r="CK466" s="293"/>
      <c r="CL466" s="293"/>
      <c r="CM466" s="293"/>
      <c r="CN466" s="293"/>
      <c r="CO466" s="293"/>
      <c r="CP466" s="293"/>
      <c r="CQ466" s="293"/>
      <c r="CR466" s="293"/>
      <c r="CS466" s="293"/>
      <c r="CT466" s="293"/>
      <c r="CU466" s="293"/>
      <c r="CV466" s="293"/>
      <c r="CW466" s="293"/>
      <c r="CX466" s="293"/>
      <c r="CY466" s="293"/>
      <c r="CZ466" s="293"/>
      <c r="DA466" s="293"/>
      <c r="DB466" s="293"/>
      <c r="DC466" s="293"/>
      <c r="DD466" s="293"/>
      <c r="DE466" s="293"/>
      <c r="DF466" s="293"/>
      <c r="DG466" s="293"/>
      <c r="DH466" s="293"/>
      <c r="DI466" s="293"/>
      <c r="DJ466" s="293"/>
      <c r="DK466" s="293"/>
      <c r="DL466" s="293"/>
      <c r="DM466" s="293"/>
      <c r="DN466" s="293"/>
      <c r="DO466" s="293"/>
      <c r="DP466" s="293"/>
      <c r="DQ466" s="293"/>
      <c r="DR466" s="293"/>
      <c r="DS466" s="293"/>
      <c r="DT466" s="293"/>
      <c r="DU466" s="293"/>
      <c r="DV466" s="293"/>
      <c r="DW466" s="293"/>
      <c r="DX466" s="293"/>
      <c r="DY466" s="293"/>
      <c r="DZ466" s="293"/>
      <c r="EA466" s="293"/>
      <c r="EB466" s="293"/>
      <c r="EC466" s="293"/>
      <c r="ED466" s="293"/>
      <c r="EE466" s="293"/>
      <c r="EF466" s="293"/>
      <c r="EG466" s="293"/>
      <c r="EH466" s="293"/>
      <c r="EI466" s="293"/>
      <c r="EJ466" s="293"/>
      <c r="EK466" s="293"/>
      <c r="EL466" s="293"/>
      <c r="EM466" s="293"/>
      <c r="EN466" s="293"/>
      <c r="EO466" s="293"/>
      <c r="EP466" s="293"/>
      <c r="EQ466" s="293"/>
      <c r="ER466" s="293"/>
      <c r="ES466" s="293"/>
      <c r="ET466" s="293"/>
      <c r="EU466" s="293"/>
      <c r="EV466" s="293"/>
      <c r="EW466" s="293"/>
      <c r="EX466" s="293"/>
    </row>
    <row r="467" spans="2:154" x14ac:dyDescent="0.2">
      <c r="B467" s="293"/>
      <c r="C467" s="293"/>
      <c r="D467" s="293"/>
      <c r="E467" s="293"/>
      <c r="F467" s="293"/>
      <c r="G467" s="293"/>
      <c r="H467" s="293"/>
      <c r="I467" s="293"/>
      <c r="J467" s="293"/>
      <c r="K467" s="293"/>
      <c r="L467" s="293"/>
      <c r="M467" s="293"/>
      <c r="N467" s="293"/>
      <c r="O467" s="293"/>
      <c r="P467" s="293"/>
      <c r="Q467" s="293"/>
      <c r="R467" s="293"/>
      <c r="S467" s="293"/>
      <c r="T467" s="293"/>
      <c r="U467" s="293"/>
      <c r="V467" s="293"/>
      <c r="W467" s="293"/>
      <c r="X467" s="293"/>
      <c r="Y467" s="293"/>
      <c r="Z467" s="293"/>
      <c r="AA467" s="293"/>
      <c r="AB467" s="293"/>
      <c r="AC467" s="293"/>
      <c r="AD467" s="293"/>
      <c r="AE467" s="293"/>
      <c r="AF467" s="293"/>
      <c r="AG467" s="293"/>
      <c r="AH467" s="293"/>
      <c r="AI467" s="293"/>
      <c r="AJ467" s="293"/>
      <c r="AK467" s="293"/>
      <c r="AL467" s="293"/>
      <c r="AM467" s="293"/>
      <c r="AN467" s="293"/>
      <c r="AO467" s="293"/>
      <c r="AP467" s="293"/>
      <c r="AQ467" s="293"/>
      <c r="AR467" s="293"/>
      <c r="AS467" s="293"/>
      <c r="AT467" s="293"/>
      <c r="AU467" s="293"/>
      <c r="AV467" s="293"/>
      <c r="AW467" s="293"/>
      <c r="AX467" s="293"/>
      <c r="AY467" s="293"/>
      <c r="AZ467" s="293"/>
      <c r="BA467" s="293"/>
      <c r="BB467" s="293"/>
      <c r="BC467" s="293"/>
      <c r="BD467" s="293"/>
      <c r="BE467" s="293"/>
      <c r="BF467" s="293"/>
      <c r="BG467" s="293"/>
      <c r="BH467" s="293"/>
      <c r="BI467" s="293"/>
      <c r="BJ467" s="293"/>
      <c r="BK467" s="293"/>
      <c r="BL467" s="293"/>
      <c r="BM467" s="293"/>
      <c r="BN467" s="293"/>
      <c r="BO467" s="293"/>
      <c r="BP467" s="293"/>
      <c r="BQ467" s="293"/>
      <c r="BR467" s="293"/>
      <c r="BS467" s="293"/>
      <c r="BT467" s="293"/>
      <c r="BU467" s="293"/>
      <c r="BV467" s="293"/>
      <c r="BW467" s="293"/>
      <c r="BX467" s="293"/>
      <c r="BY467" s="293"/>
      <c r="BZ467" s="293"/>
      <c r="CA467" s="293"/>
      <c r="CB467" s="293"/>
      <c r="CC467" s="293"/>
      <c r="CD467" s="293"/>
      <c r="CE467" s="293"/>
      <c r="CF467" s="293"/>
      <c r="CG467" s="293"/>
      <c r="CH467" s="293"/>
      <c r="CI467" s="293"/>
      <c r="CJ467" s="293"/>
      <c r="CK467" s="293"/>
      <c r="CL467" s="293"/>
      <c r="CM467" s="293"/>
      <c r="CN467" s="293"/>
      <c r="CO467" s="293"/>
      <c r="CP467" s="293"/>
      <c r="CQ467" s="293"/>
      <c r="CR467" s="293"/>
      <c r="CS467" s="293"/>
      <c r="CT467" s="293"/>
      <c r="CU467" s="293"/>
      <c r="CV467" s="293"/>
      <c r="CW467" s="293"/>
      <c r="CX467" s="293"/>
      <c r="CY467" s="293"/>
      <c r="CZ467" s="293"/>
      <c r="DA467" s="293"/>
      <c r="DB467" s="293"/>
      <c r="DC467" s="293"/>
      <c r="DD467" s="293"/>
      <c r="DE467" s="293"/>
      <c r="DF467" s="293"/>
      <c r="DG467" s="293"/>
      <c r="DH467" s="293"/>
      <c r="DI467" s="293"/>
      <c r="DJ467" s="293"/>
      <c r="DK467" s="293"/>
      <c r="DL467" s="293"/>
      <c r="DM467" s="293"/>
      <c r="DN467" s="293"/>
      <c r="DO467" s="293"/>
      <c r="DP467" s="293"/>
      <c r="DQ467" s="293"/>
      <c r="DR467" s="293"/>
      <c r="DS467" s="293"/>
      <c r="DT467" s="293"/>
      <c r="DU467" s="293"/>
      <c r="DV467" s="293"/>
      <c r="DW467" s="293"/>
      <c r="DX467" s="293"/>
      <c r="DY467" s="293"/>
      <c r="DZ467" s="293"/>
      <c r="EA467" s="293"/>
      <c r="EB467" s="293"/>
      <c r="EC467" s="293"/>
      <c r="ED467" s="293"/>
      <c r="EE467" s="293"/>
      <c r="EF467" s="293"/>
      <c r="EG467" s="293"/>
      <c r="EH467" s="293"/>
      <c r="EI467" s="293"/>
      <c r="EJ467" s="293"/>
      <c r="EK467" s="293"/>
      <c r="EL467" s="293"/>
      <c r="EM467" s="293"/>
      <c r="EN467" s="293"/>
      <c r="EO467" s="293"/>
      <c r="EP467" s="293"/>
      <c r="EQ467" s="293"/>
      <c r="ER467" s="293"/>
      <c r="ES467" s="293"/>
      <c r="ET467" s="293"/>
      <c r="EU467" s="293"/>
      <c r="EV467" s="293"/>
      <c r="EW467" s="293"/>
      <c r="EX467" s="293"/>
    </row>
    <row r="468" spans="2:154" x14ac:dyDescent="0.2">
      <c r="B468" s="293"/>
      <c r="C468" s="293"/>
      <c r="D468" s="293"/>
      <c r="E468" s="293"/>
      <c r="F468" s="293"/>
      <c r="G468" s="293"/>
      <c r="H468" s="293"/>
      <c r="I468" s="293"/>
      <c r="J468" s="293"/>
      <c r="K468" s="293"/>
      <c r="L468" s="293"/>
      <c r="M468" s="293"/>
      <c r="N468" s="293"/>
      <c r="O468" s="293"/>
      <c r="P468" s="293"/>
      <c r="Q468" s="293"/>
      <c r="R468" s="293"/>
      <c r="S468" s="293"/>
      <c r="T468" s="293"/>
      <c r="U468" s="293"/>
      <c r="V468" s="293"/>
      <c r="W468" s="293"/>
      <c r="X468" s="293"/>
      <c r="Y468" s="293"/>
      <c r="Z468" s="293"/>
      <c r="AA468" s="293"/>
      <c r="AB468" s="293"/>
      <c r="AC468" s="293"/>
      <c r="AD468" s="293"/>
      <c r="AE468" s="293"/>
      <c r="AF468" s="293"/>
      <c r="AG468" s="293"/>
      <c r="AH468" s="293"/>
      <c r="AI468" s="293"/>
      <c r="AJ468" s="293"/>
      <c r="AK468" s="293"/>
      <c r="AL468" s="293"/>
      <c r="AM468" s="293"/>
      <c r="AN468" s="293"/>
      <c r="AO468" s="293"/>
      <c r="AP468" s="293"/>
      <c r="AQ468" s="293"/>
      <c r="AR468" s="293"/>
      <c r="AS468" s="293"/>
      <c r="AT468" s="293"/>
      <c r="AU468" s="293"/>
      <c r="AV468" s="293"/>
      <c r="AW468" s="293"/>
      <c r="AX468" s="293"/>
      <c r="AY468" s="293"/>
      <c r="AZ468" s="293"/>
      <c r="BA468" s="293"/>
      <c r="BB468" s="293"/>
      <c r="BC468" s="293"/>
      <c r="BD468" s="293"/>
      <c r="BE468" s="293"/>
      <c r="BF468" s="293"/>
      <c r="BG468" s="293"/>
      <c r="BH468" s="293"/>
      <c r="BI468" s="293"/>
      <c r="BJ468" s="293"/>
      <c r="BK468" s="293"/>
      <c r="BL468" s="293"/>
      <c r="BM468" s="293"/>
      <c r="BN468" s="293"/>
      <c r="BO468" s="293"/>
      <c r="BP468" s="293"/>
      <c r="BQ468" s="293"/>
      <c r="BR468" s="293"/>
      <c r="BS468" s="293"/>
      <c r="BT468" s="293"/>
      <c r="BU468" s="293"/>
      <c r="BV468" s="293"/>
      <c r="BW468" s="293"/>
      <c r="BX468" s="293"/>
      <c r="BY468" s="293"/>
      <c r="BZ468" s="293"/>
      <c r="CA468" s="293"/>
      <c r="CB468" s="293"/>
      <c r="CC468" s="293"/>
      <c r="CD468" s="293"/>
      <c r="CE468" s="293"/>
      <c r="CF468" s="293"/>
      <c r="CG468" s="293"/>
      <c r="CH468" s="293"/>
      <c r="CI468" s="293"/>
      <c r="CJ468" s="293"/>
      <c r="CK468" s="293"/>
      <c r="CL468" s="293"/>
      <c r="CM468" s="293"/>
      <c r="CN468" s="293"/>
      <c r="CO468" s="293"/>
      <c r="CP468" s="293"/>
      <c r="CQ468" s="293"/>
      <c r="CR468" s="293"/>
      <c r="CS468" s="293"/>
      <c r="CT468" s="293"/>
      <c r="CU468" s="293"/>
      <c r="CV468" s="293"/>
      <c r="CW468" s="293"/>
      <c r="CX468" s="293"/>
      <c r="CY468" s="293"/>
      <c r="CZ468" s="293"/>
      <c r="DA468" s="293"/>
      <c r="DB468" s="293"/>
      <c r="DC468" s="293"/>
      <c r="DD468" s="293"/>
      <c r="DE468" s="293"/>
      <c r="DF468" s="293"/>
      <c r="DG468" s="293"/>
      <c r="DH468" s="293"/>
      <c r="DI468" s="293"/>
      <c r="DJ468" s="293"/>
      <c r="DK468" s="293"/>
      <c r="DL468" s="293"/>
      <c r="DM468" s="293"/>
      <c r="DN468" s="293"/>
      <c r="DO468" s="293"/>
      <c r="DP468" s="293"/>
      <c r="DQ468" s="293"/>
      <c r="DR468" s="293"/>
      <c r="DS468" s="293"/>
      <c r="DT468" s="293"/>
      <c r="DU468" s="293"/>
      <c r="DV468" s="293"/>
      <c r="DW468" s="293"/>
      <c r="DX468" s="293"/>
      <c r="DY468" s="293"/>
      <c r="DZ468" s="293"/>
      <c r="EA468" s="293"/>
      <c r="EB468" s="293"/>
      <c r="EC468" s="293"/>
      <c r="ED468" s="293"/>
      <c r="EE468" s="293"/>
      <c r="EF468" s="293"/>
      <c r="EG468" s="293"/>
      <c r="EH468" s="293"/>
      <c r="EI468" s="293"/>
      <c r="EJ468" s="293"/>
      <c r="EK468" s="293"/>
      <c r="EL468" s="293"/>
      <c r="EM468" s="293"/>
      <c r="EN468" s="293"/>
      <c r="EO468" s="293"/>
      <c r="EP468" s="293"/>
      <c r="EQ468" s="293"/>
      <c r="ER468" s="293"/>
      <c r="ES468" s="293"/>
      <c r="ET468" s="293"/>
      <c r="EU468" s="293"/>
      <c r="EV468" s="293"/>
      <c r="EW468" s="293"/>
      <c r="EX468" s="293"/>
    </row>
    <row r="469" spans="2:154" x14ac:dyDescent="0.2">
      <c r="B469" s="293"/>
      <c r="C469" s="293"/>
      <c r="D469" s="293"/>
      <c r="E469" s="293"/>
      <c r="F469" s="293"/>
      <c r="G469" s="293"/>
      <c r="H469" s="293"/>
      <c r="I469" s="293"/>
      <c r="J469" s="293"/>
      <c r="K469" s="293"/>
      <c r="L469" s="293"/>
      <c r="M469" s="293"/>
      <c r="N469" s="293"/>
      <c r="O469" s="293"/>
      <c r="P469" s="293"/>
      <c r="Q469" s="293"/>
      <c r="R469" s="293"/>
      <c r="S469" s="293"/>
      <c r="T469" s="293"/>
      <c r="U469" s="293"/>
      <c r="V469" s="293"/>
      <c r="W469" s="293"/>
      <c r="X469" s="293"/>
      <c r="Y469" s="293"/>
      <c r="Z469" s="293"/>
      <c r="AA469" s="293"/>
      <c r="AB469" s="293"/>
      <c r="AC469" s="293"/>
      <c r="AD469" s="293"/>
      <c r="AE469" s="293"/>
      <c r="AF469" s="293"/>
      <c r="AG469" s="293"/>
      <c r="AH469" s="293"/>
      <c r="AI469" s="293"/>
      <c r="AJ469" s="293"/>
      <c r="AK469" s="293"/>
      <c r="AL469" s="293"/>
      <c r="AM469" s="293"/>
      <c r="AN469" s="293"/>
      <c r="AO469" s="293"/>
      <c r="AP469" s="293"/>
      <c r="AQ469" s="293"/>
      <c r="AR469" s="293"/>
      <c r="AS469" s="293"/>
      <c r="AT469" s="293"/>
      <c r="AU469" s="293"/>
      <c r="AV469" s="293"/>
      <c r="AW469" s="293"/>
      <c r="AX469" s="293"/>
      <c r="AY469" s="293"/>
      <c r="AZ469" s="293"/>
      <c r="BA469" s="293"/>
      <c r="BB469" s="293"/>
      <c r="BC469" s="293"/>
      <c r="BD469" s="293"/>
      <c r="BE469" s="293"/>
      <c r="BF469" s="293"/>
      <c r="BG469" s="293"/>
      <c r="BH469" s="293"/>
      <c r="BI469" s="293"/>
      <c r="BJ469" s="293"/>
      <c r="BK469" s="293"/>
      <c r="BL469" s="293"/>
      <c r="BM469" s="293"/>
      <c r="BN469" s="293"/>
      <c r="BO469" s="293"/>
      <c r="BP469" s="293"/>
      <c r="BQ469" s="293"/>
      <c r="BR469" s="293"/>
      <c r="BS469" s="293"/>
      <c r="BT469" s="293"/>
      <c r="BU469" s="293"/>
      <c r="BV469" s="293"/>
      <c r="BW469" s="293"/>
      <c r="BX469" s="293"/>
      <c r="BY469" s="293"/>
      <c r="BZ469" s="293"/>
      <c r="CA469" s="293"/>
      <c r="CB469" s="293"/>
      <c r="CC469" s="293"/>
      <c r="CD469" s="293"/>
      <c r="CE469" s="293"/>
      <c r="CF469" s="293"/>
      <c r="CG469" s="293"/>
      <c r="CH469" s="293"/>
      <c r="CI469" s="293"/>
      <c r="CJ469" s="293"/>
      <c r="CK469" s="293"/>
      <c r="CL469" s="293"/>
      <c r="CM469" s="293"/>
      <c r="CN469" s="293"/>
      <c r="CO469" s="293"/>
      <c r="CP469" s="293"/>
      <c r="CQ469" s="293"/>
      <c r="CR469" s="293"/>
      <c r="CS469" s="293"/>
      <c r="CT469" s="293"/>
      <c r="CU469" s="293"/>
      <c r="CV469" s="293"/>
      <c r="CW469" s="293"/>
      <c r="CX469" s="293"/>
      <c r="CY469" s="293"/>
      <c r="CZ469" s="293"/>
      <c r="DA469" s="293"/>
      <c r="DB469" s="293"/>
      <c r="DC469" s="293"/>
      <c r="DD469" s="293"/>
      <c r="DE469" s="293"/>
      <c r="DF469" s="293"/>
      <c r="DG469" s="293"/>
      <c r="DH469" s="293"/>
      <c r="DI469" s="293"/>
      <c r="DJ469" s="293"/>
      <c r="DK469" s="293"/>
      <c r="DL469" s="293"/>
      <c r="DM469" s="293"/>
      <c r="DN469" s="293"/>
      <c r="DO469" s="293"/>
      <c r="DP469" s="293"/>
      <c r="DQ469" s="293"/>
      <c r="DR469" s="293"/>
      <c r="DS469" s="293"/>
      <c r="DT469" s="293"/>
      <c r="DU469" s="293"/>
      <c r="DV469" s="293"/>
      <c r="DW469" s="293"/>
      <c r="DX469" s="293"/>
      <c r="DY469" s="293"/>
      <c r="DZ469" s="293"/>
      <c r="EA469" s="293"/>
      <c r="EB469" s="293"/>
      <c r="EC469" s="293"/>
      <c r="ED469" s="293"/>
      <c r="EE469" s="293"/>
      <c r="EF469" s="293"/>
      <c r="EG469" s="293"/>
      <c r="EH469" s="293"/>
      <c r="EI469" s="293"/>
      <c r="EJ469" s="293"/>
      <c r="EK469" s="293"/>
      <c r="EL469" s="293"/>
      <c r="EM469" s="293"/>
      <c r="EN469" s="293"/>
      <c r="EO469" s="293"/>
      <c r="EP469" s="293"/>
      <c r="EQ469" s="293"/>
      <c r="ER469" s="293"/>
      <c r="ES469" s="293"/>
      <c r="ET469" s="293"/>
      <c r="EU469" s="293"/>
      <c r="EV469" s="293"/>
      <c r="EW469" s="293"/>
      <c r="EX469" s="293"/>
    </row>
    <row r="470" spans="2:154" x14ac:dyDescent="0.2">
      <c r="B470" s="293"/>
      <c r="C470" s="293"/>
      <c r="D470" s="293"/>
      <c r="E470" s="293"/>
      <c r="F470" s="293"/>
      <c r="G470" s="293"/>
      <c r="H470" s="293"/>
      <c r="I470" s="293"/>
      <c r="J470" s="293"/>
      <c r="K470" s="293"/>
      <c r="L470" s="293"/>
      <c r="M470" s="293"/>
      <c r="N470" s="293"/>
      <c r="O470" s="293"/>
      <c r="P470" s="293"/>
      <c r="Q470" s="293"/>
      <c r="R470" s="293"/>
      <c r="S470" s="293"/>
      <c r="T470" s="293"/>
      <c r="U470" s="293"/>
      <c r="V470" s="293"/>
      <c r="W470" s="293"/>
      <c r="X470" s="293"/>
      <c r="Y470" s="293"/>
      <c r="Z470" s="293"/>
      <c r="AA470" s="293"/>
      <c r="AB470" s="293"/>
      <c r="AC470" s="293"/>
      <c r="AD470" s="293"/>
      <c r="AE470" s="293"/>
      <c r="AF470" s="293"/>
      <c r="AG470" s="293"/>
      <c r="AH470" s="293"/>
      <c r="AI470" s="293"/>
      <c r="AJ470" s="293"/>
      <c r="AK470" s="293"/>
      <c r="AL470" s="293"/>
      <c r="AM470" s="293"/>
      <c r="AN470" s="293"/>
      <c r="AO470" s="293"/>
      <c r="AP470" s="293"/>
      <c r="AQ470" s="293"/>
      <c r="AR470" s="293"/>
      <c r="AS470" s="293"/>
      <c r="AT470" s="293"/>
      <c r="AU470" s="293"/>
      <c r="AV470" s="293"/>
      <c r="AW470" s="293"/>
      <c r="AX470" s="293"/>
      <c r="AY470" s="293"/>
      <c r="AZ470" s="293"/>
      <c r="BA470" s="293"/>
      <c r="BB470" s="293"/>
      <c r="BC470" s="293"/>
      <c r="BD470" s="293"/>
      <c r="BE470" s="293"/>
      <c r="BF470" s="293"/>
      <c r="BG470" s="293"/>
      <c r="BH470" s="293"/>
      <c r="BI470" s="293"/>
      <c r="BJ470" s="293"/>
      <c r="BK470" s="293"/>
      <c r="BL470" s="293"/>
      <c r="BM470" s="293"/>
      <c r="BN470" s="293"/>
      <c r="BO470" s="293"/>
      <c r="BP470" s="293"/>
      <c r="BQ470" s="293"/>
      <c r="BR470" s="293"/>
      <c r="BS470" s="293"/>
      <c r="BT470" s="293"/>
      <c r="BU470" s="293"/>
      <c r="BV470" s="293"/>
      <c r="BW470" s="293"/>
      <c r="BX470" s="293"/>
      <c r="BY470" s="293"/>
      <c r="BZ470" s="293"/>
      <c r="CA470" s="293"/>
      <c r="CB470" s="293"/>
      <c r="CC470" s="293"/>
      <c r="CD470" s="293"/>
      <c r="CE470" s="293"/>
      <c r="CF470" s="293"/>
      <c r="CG470" s="293"/>
      <c r="CH470" s="293"/>
      <c r="CI470" s="293"/>
      <c r="CJ470" s="293"/>
      <c r="CK470" s="293"/>
      <c r="CL470" s="293"/>
      <c r="CM470" s="293"/>
      <c r="CN470" s="293"/>
      <c r="CO470" s="293"/>
      <c r="CP470" s="293"/>
      <c r="CQ470" s="293"/>
      <c r="CR470" s="293"/>
      <c r="CS470" s="293"/>
      <c r="CT470" s="293"/>
      <c r="CU470" s="293"/>
      <c r="CV470" s="293"/>
      <c r="CW470" s="293"/>
      <c r="CX470" s="293"/>
      <c r="CY470" s="293"/>
      <c r="CZ470" s="293"/>
      <c r="DA470" s="293"/>
      <c r="DB470" s="293"/>
      <c r="DC470" s="293"/>
      <c r="DD470" s="293"/>
      <c r="DE470" s="293"/>
      <c r="DF470" s="293"/>
      <c r="DG470" s="293"/>
      <c r="DH470" s="293"/>
      <c r="DI470" s="293"/>
      <c r="DJ470" s="293"/>
      <c r="DK470" s="293"/>
      <c r="DL470" s="293"/>
      <c r="DM470" s="293"/>
      <c r="DN470" s="293"/>
      <c r="DO470" s="293"/>
      <c r="DP470" s="293"/>
      <c r="DQ470" s="293"/>
      <c r="DR470" s="293"/>
      <c r="DS470" s="293"/>
      <c r="DT470" s="293"/>
      <c r="DU470" s="293"/>
      <c r="DV470" s="293"/>
      <c r="DW470" s="293"/>
      <c r="DX470" s="293"/>
      <c r="DY470" s="293"/>
      <c r="DZ470" s="293"/>
      <c r="EA470" s="293"/>
      <c r="EB470" s="293"/>
      <c r="EC470" s="293"/>
      <c r="ED470" s="293"/>
      <c r="EE470" s="293"/>
      <c r="EF470" s="293"/>
      <c r="EG470" s="293"/>
      <c r="EH470" s="293"/>
      <c r="EI470" s="293"/>
      <c r="EJ470" s="293"/>
      <c r="EK470" s="293"/>
      <c r="EL470" s="293"/>
      <c r="EM470" s="293"/>
      <c r="EN470" s="293"/>
      <c r="EO470" s="293"/>
      <c r="EP470" s="293"/>
      <c r="EQ470" s="293"/>
      <c r="ER470" s="293"/>
      <c r="ES470" s="293"/>
      <c r="ET470" s="293"/>
      <c r="EU470" s="293"/>
      <c r="EV470" s="293"/>
      <c r="EW470" s="293"/>
      <c r="EX470" s="293"/>
    </row>
    <row r="471" spans="2:154" x14ac:dyDescent="0.2">
      <c r="B471" s="293"/>
      <c r="C471" s="293"/>
      <c r="D471" s="293"/>
      <c r="E471" s="293"/>
      <c r="F471" s="293"/>
      <c r="G471" s="293"/>
      <c r="H471" s="293"/>
      <c r="I471" s="293"/>
      <c r="J471" s="293"/>
      <c r="K471" s="293"/>
      <c r="L471" s="293"/>
      <c r="M471" s="293"/>
      <c r="N471" s="293"/>
      <c r="O471" s="293"/>
      <c r="P471" s="293"/>
      <c r="Q471" s="293"/>
      <c r="R471" s="293"/>
      <c r="S471" s="293"/>
      <c r="T471" s="293"/>
      <c r="U471" s="293"/>
      <c r="V471" s="293"/>
      <c r="W471" s="293"/>
      <c r="X471" s="293"/>
      <c r="Y471" s="293"/>
      <c r="Z471" s="293"/>
      <c r="AA471" s="293"/>
      <c r="AB471" s="293"/>
      <c r="AC471" s="293"/>
      <c r="AD471" s="293"/>
      <c r="AE471" s="293"/>
      <c r="AF471" s="293"/>
      <c r="AG471" s="293"/>
      <c r="AH471" s="293"/>
      <c r="AI471" s="293"/>
      <c r="AJ471" s="293"/>
      <c r="AK471" s="293"/>
      <c r="AL471" s="293"/>
      <c r="AM471" s="293"/>
      <c r="AN471" s="293"/>
      <c r="AO471" s="293"/>
      <c r="AP471" s="293"/>
      <c r="AQ471" s="293"/>
      <c r="AR471" s="293"/>
      <c r="AS471" s="293"/>
      <c r="AT471" s="293"/>
      <c r="AU471" s="293"/>
      <c r="AV471" s="293"/>
      <c r="AW471" s="293"/>
      <c r="AX471" s="293"/>
      <c r="AY471" s="293"/>
      <c r="AZ471" s="293"/>
      <c r="BA471" s="293"/>
      <c r="BB471" s="293"/>
      <c r="BC471" s="293"/>
      <c r="BD471" s="293"/>
      <c r="BE471" s="293"/>
      <c r="BF471" s="293"/>
      <c r="BG471" s="293"/>
      <c r="BH471" s="293"/>
      <c r="BI471" s="293"/>
      <c r="BJ471" s="293"/>
      <c r="BK471" s="293"/>
      <c r="BL471" s="293"/>
      <c r="BM471" s="293"/>
      <c r="BN471" s="293"/>
      <c r="BO471" s="293"/>
      <c r="BP471" s="293"/>
      <c r="BQ471" s="293"/>
      <c r="BR471" s="293"/>
      <c r="BS471" s="293"/>
      <c r="BT471" s="293"/>
      <c r="BU471" s="293"/>
      <c r="BV471" s="293"/>
      <c r="BW471" s="293"/>
      <c r="BX471" s="293"/>
      <c r="BY471" s="293"/>
      <c r="BZ471" s="293"/>
      <c r="CA471" s="293"/>
      <c r="CB471" s="293"/>
      <c r="CC471" s="293"/>
      <c r="CD471" s="293"/>
      <c r="CE471" s="293"/>
      <c r="CF471" s="293"/>
      <c r="CG471" s="293"/>
      <c r="CH471" s="293"/>
      <c r="CI471" s="293"/>
      <c r="CJ471" s="293"/>
      <c r="CK471" s="293"/>
      <c r="CL471" s="293"/>
      <c r="CM471" s="293"/>
      <c r="CN471" s="293"/>
      <c r="CO471" s="293"/>
      <c r="CP471" s="293"/>
      <c r="CQ471" s="293"/>
      <c r="CR471" s="293"/>
      <c r="CS471" s="293"/>
      <c r="CT471" s="293"/>
      <c r="CU471" s="293"/>
      <c r="CV471" s="293"/>
      <c r="CW471" s="293"/>
      <c r="CX471" s="293"/>
      <c r="CY471" s="293"/>
      <c r="CZ471" s="293"/>
      <c r="DA471" s="293"/>
      <c r="DB471" s="293"/>
      <c r="DC471" s="293"/>
      <c r="DD471" s="293"/>
      <c r="DE471" s="293"/>
      <c r="DF471" s="293"/>
      <c r="DG471" s="293"/>
      <c r="DH471" s="293"/>
      <c r="DI471" s="293"/>
      <c r="DJ471" s="293"/>
      <c r="DK471" s="293"/>
      <c r="DL471" s="293"/>
      <c r="DM471" s="293"/>
      <c r="DN471" s="293"/>
      <c r="DO471" s="293"/>
      <c r="DP471" s="293"/>
      <c r="DQ471" s="293"/>
      <c r="DR471" s="293"/>
      <c r="DS471" s="293"/>
      <c r="DT471" s="293"/>
      <c r="DU471" s="293"/>
      <c r="DV471" s="293"/>
      <c r="DW471" s="293"/>
      <c r="DX471" s="293"/>
      <c r="DY471" s="293"/>
      <c r="DZ471" s="293"/>
      <c r="EA471" s="293"/>
      <c r="EB471" s="293"/>
      <c r="EC471" s="293"/>
      <c r="ED471" s="293"/>
      <c r="EE471" s="293"/>
      <c r="EF471" s="293"/>
      <c r="EG471" s="293"/>
      <c r="EH471" s="293"/>
      <c r="EI471" s="293"/>
      <c r="EJ471" s="293"/>
      <c r="EK471" s="293"/>
      <c r="EL471" s="293"/>
      <c r="EM471" s="293"/>
      <c r="EN471" s="293"/>
      <c r="EO471" s="293"/>
      <c r="EP471" s="293"/>
      <c r="EQ471" s="293"/>
      <c r="ER471" s="293"/>
      <c r="ES471" s="293"/>
      <c r="ET471" s="293"/>
      <c r="EU471" s="293"/>
      <c r="EV471" s="293"/>
      <c r="EW471" s="293"/>
      <c r="EX471" s="293"/>
    </row>
    <row r="472" spans="2:154" x14ac:dyDescent="0.2">
      <c r="B472" s="293"/>
      <c r="C472" s="293"/>
      <c r="D472" s="293"/>
      <c r="E472" s="293"/>
      <c r="F472" s="293"/>
      <c r="G472" s="293"/>
      <c r="H472" s="293"/>
      <c r="I472" s="293"/>
      <c r="J472" s="293"/>
      <c r="K472" s="293"/>
      <c r="L472" s="293"/>
      <c r="M472" s="293"/>
      <c r="N472" s="293"/>
      <c r="O472" s="293"/>
      <c r="P472" s="293"/>
      <c r="Q472" s="293"/>
      <c r="R472" s="293"/>
      <c r="S472" s="293"/>
      <c r="T472" s="293"/>
      <c r="U472" s="293"/>
      <c r="V472" s="293"/>
      <c r="W472" s="293"/>
      <c r="X472" s="293"/>
      <c r="Y472" s="293"/>
      <c r="Z472" s="293"/>
      <c r="AA472" s="293"/>
      <c r="AB472" s="293"/>
      <c r="AC472" s="293"/>
      <c r="AD472" s="293"/>
      <c r="AE472" s="293"/>
      <c r="AF472" s="293"/>
      <c r="AG472" s="293"/>
      <c r="AH472" s="293"/>
      <c r="AI472" s="293"/>
      <c r="AJ472" s="293"/>
      <c r="AK472" s="293"/>
      <c r="AL472" s="293"/>
      <c r="AM472" s="293"/>
      <c r="AN472" s="293"/>
      <c r="AO472" s="293"/>
      <c r="AP472" s="293"/>
      <c r="AQ472" s="293"/>
      <c r="AR472" s="293"/>
      <c r="AS472" s="293"/>
      <c r="AT472" s="293"/>
      <c r="AU472" s="293"/>
      <c r="AV472" s="293"/>
      <c r="AW472" s="293"/>
      <c r="AX472" s="293"/>
      <c r="AY472" s="293"/>
      <c r="AZ472" s="293"/>
      <c r="BA472" s="293"/>
      <c r="BB472" s="293"/>
      <c r="BC472" s="293"/>
      <c r="BD472" s="293"/>
      <c r="BE472" s="293"/>
      <c r="BF472" s="293"/>
      <c r="BG472" s="293"/>
      <c r="BH472" s="293"/>
      <c r="BI472" s="293"/>
      <c r="BJ472" s="293"/>
      <c r="BK472" s="293"/>
      <c r="BL472" s="293"/>
      <c r="BM472" s="293"/>
      <c r="BN472" s="293"/>
      <c r="BO472" s="293"/>
      <c r="BP472" s="293"/>
      <c r="BQ472" s="293"/>
      <c r="BR472" s="293"/>
      <c r="BS472" s="293"/>
      <c r="BT472" s="293"/>
      <c r="BU472" s="293"/>
      <c r="BV472" s="293"/>
      <c r="BW472" s="293"/>
      <c r="BX472" s="293"/>
      <c r="BY472" s="293"/>
      <c r="BZ472" s="293"/>
      <c r="CA472" s="293"/>
      <c r="CB472" s="293"/>
      <c r="CC472" s="293"/>
      <c r="CD472" s="293"/>
      <c r="CE472" s="293"/>
      <c r="CF472" s="293"/>
      <c r="CG472" s="293"/>
      <c r="CH472" s="293"/>
      <c r="CI472" s="293"/>
      <c r="CJ472" s="293"/>
      <c r="CK472" s="293"/>
      <c r="CL472" s="293"/>
      <c r="CM472" s="293"/>
      <c r="CN472" s="293"/>
      <c r="CO472" s="293"/>
      <c r="CP472" s="293"/>
      <c r="CQ472" s="293"/>
      <c r="CR472" s="293"/>
      <c r="CS472" s="293"/>
      <c r="CT472" s="293"/>
      <c r="CU472" s="293"/>
      <c r="CV472" s="293"/>
      <c r="CW472" s="293"/>
      <c r="CX472" s="293"/>
      <c r="CY472" s="293"/>
      <c r="CZ472" s="293"/>
      <c r="DA472" s="293"/>
      <c r="DB472" s="293"/>
      <c r="DC472" s="293"/>
      <c r="DD472" s="293"/>
      <c r="DE472" s="293"/>
      <c r="DF472" s="293"/>
      <c r="DG472" s="293"/>
      <c r="DH472" s="293"/>
      <c r="DI472" s="293"/>
      <c r="DJ472" s="293"/>
      <c r="DK472" s="293"/>
      <c r="DL472" s="293"/>
      <c r="DM472" s="293"/>
      <c r="DN472" s="293"/>
      <c r="DO472" s="293"/>
      <c r="DP472" s="293"/>
      <c r="DQ472" s="293"/>
      <c r="DR472" s="293"/>
      <c r="DS472" s="293"/>
      <c r="DT472" s="293"/>
      <c r="DU472" s="293"/>
      <c r="DV472" s="293"/>
      <c r="DW472" s="293"/>
      <c r="DX472" s="293"/>
      <c r="DY472" s="293"/>
      <c r="DZ472" s="293"/>
      <c r="EA472" s="293"/>
      <c r="EB472" s="293"/>
      <c r="EC472" s="293"/>
      <c r="ED472" s="293"/>
      <c r="EE472" s="293"/>
      <c r="EF472" s="293"/>
      <c r="EG472" s="293"/>
      <c r="EH472" s="293"/>
      <c r="EI472" s="293"/>
      <c r="EJ472" s="293"/>
      <c r="EK472" s="293"/>
      <c r="EL472" s="293"/>
      <c r="EM472" s="293"/>
      <c r="EN472" s="293"/>
      <c r="EO472" s="293"/>
      <c r="EP472" s="293"/>
      <c r="EQ472" s="293"/>
      <c r="ER472" s="293"/>
      <c r="ES472" s="293"/>
      <c r="ET472" s="293"/>
      <c r="EU472" s="293"/>
      <c r="EV472" s="293"/>
      <c r="EW472" s="293"/>
      <c r="EX472" s="293"/>
    </row>
    <row r="473" spans="2:154" x14ac:dyDescent="0.2">
      <c r="B473" s="293"/>
      <c r="C473" s="293"/>
      <c r="D473" s="293"/>
      <c r="E473" s="293"/>
      <c r="F473" s="293"/>
      <c r="G473" s="293"/>
      <c r="H473" s="293"/>
      <c r="I473" s="293"/>
      <c r="J473" s="293"/>
      <c r="K473" s="293"/>
      <c r="L473" s="293"/>
      <c r="M473" s="293"/>
      <c r="N473" s="293"/>
      <c r="O473" s="293"/>
      <c r="P473" s="293"/>
      <c r="Q473" s="293"/>
      <c r="R473" s="293"/>
      <c r="S473" s="293"/>
      <c r="T473" s="293"/>
      <c r="U473" s="293"/>
      <c r="V473" s="293"/>
      <c r="W473" s="293"/>
      <c r="X473" s="293"/>
      <c r="Y473" s="293"/>
      <c r="Z473" s="293"/>
      <c r="AA473" s="293"/>
      <c r="AB473" s="293"/>
      <c r="AC473" s="293"/>
      <c r="AD473" s="293"/>
      <c r="AE473" s="293"/>
      <c r="AF473" s="293"/>
      <c r="AG473" s="293"/>
      <c r="AH473" s="293"/>
      <c r="AI473" s="293"/>
      <c r="AJ473" s="293"/>
      <c r="AK473" s="293"/>
      <c r="AL473" s="293"/>
      <c r="AM473" s="293"/>
      <c r="AN473" s="293"/>
      <c r="AO473" s="293"/>
      <c r="AP473" s="293"/>
      <c r="AQ473" s="293"/>
      <c r="AR473" s="293"/>
      <c r="AS473" s="293"/>
      <c r="AT473" s="293"/>
      <c r="AU473" s="293"/>
      <c r="AV473" s="293"/>
      <c r="AW473" s="293"/>
      <c r="AX473" s="293"/>
      <c r="AY473" s="293"/>
      <c r="AZ473" s="293"/>
      <c r="BA473" s="293"/>
      <c r="BB473" s="293"/>
      <c r="BC473" s="293"/>
      <c r="BD473" s="293"/>
      <c r="BE473" s="293"/>
      <c r="BF473" s="293"/>
      <c r="BG473" s="293"/>
      <c r="BH473" s="293"/>
      <c r="BI473" s="293"/>
      <c r="BJ473" s="293"/>
      <c r="BK473" s="293"/>
      <c r="BL473" s="293"/>
      <c r="BM473" s="293"/>
      <c r="BN473" s="293"/>
      <c r="BO473" s="293"/>
      <c r="BP473" s="293"/>
      <c r="BQ473" s="293"/>
      <c r="BR473" s="293"/>
      <c r="BS473" s="293"/>
      <c r="BT473" s="293"/>
      <c r="BU473" s="293"/>
      <c r="BV473" s="293"/>
      <c r="BW473" s="293"/>
      <c r="BX473" s="293"/>
      <c r="BY473" s="293"/>
      <c r="BZ473" s="293"/>
      <c r="CA473" s="293"/>
      <c r="CB473" s="293"/>
      <c r="CC473" s="293"/>
      <c r="CD473" s="293"/>
      <c r="CE473" s="293"/>
      <c r="CF473" s="293"/>
      <c r="CG473" s="293"/>
      <c r="CH473" s="293"/>
      <c r="CI473" s="293"/>
      <c r="CJ473" s="293"/>
      <c r="CK473" s="293"/>
      <c r="CL473" s="293"/>
      <c r="CM473" s="293"/>
      <c r="CN473" s="293"/>
      <c r="CO473" s="293"/>
      <c r="CP473" s="293"/>
      <c r="CQ473" s="293"/>
      <c r="CR473" s="293"/>
      <c r="CS473" s="293"/>
      <c r="CT473" s="293"/>
      <c r="CU473" s="293"/>
      <c r="CV473" s="293"/>
      <c r="CW473" s="293"/>
      <c r="CX473" s="293"/>
      <c r="CY473" s="293"/>
      <c r="CZ473" s="293"/>
      <c r="DA473" s="293"/>
      <c r="DB473" s="293"/>
      <c r="DC473" s="293"/>
      <c r="DD473" s="293"/>
      <c r="DE473" s="293"/>
      <c r="DF473" s="293"/>
      <c r="DG473" s="293"/>
      <c r="DH473" s="293"/>
      <c r="DI473" s="293"/>
      <c r="DJ473" s="293"/>
      <c r="DK473" s="293"/>
      <c r="DL473" s="293"/>
      <c r="DM473" s="293"/>
      <c r="DN473" s="293"/>
      <c r="DO473" s="293"/>
      <c r="DP473" s="293"/>
      <c r="DQ473" s="293"/>
      <c r="DR473" s="293"/>
      <c r="DS473" s="293"/>
      <c r="DT473" s="293"/>
      <c r="DU473" s="293"/>
      <c r="DV473" s="293"/>
      <c r="DW473" s="293"/>
      <c r="DX473" s="293"/>
      <c r="DY473" s="293"/>
      <c r="DZ473" s="293"/>
      <c r="EA473" s="293"/>
      <c r="EB473" s="293"/>
      <c r="EC473" s="293"/>
      <c r="ED473" s="293"/>
      <c r="EE473" s="293"/>
      <c r="EF473" s="293"/>
      <c r="EG473" s="293"/>
      <c r="EH473" s="293"/>
      <c r="EI473" s="293"/>
      <c r="EJ473" s="293"/>
      <c r="EK473" s="293"/>
      <c r="EL473" s="293"/>
      <c r="EM473" s="293"/>
      <c r="EN473" s="293"/>
      <c r="EO473" s="293"/>
      <c r="EP473" s="293"/>
      <c r="EQ473" s="293"/>
      <c r="ER473" s="293"/>
      <c r="ES473" s="293"/>
      <c r="ET473" s="293"/>
      <c r="EU473" s="293"/>
      <c r="EV473" s="293"/>
      <c r="EW473" s="293"/>
      <c r="EX473" s="293"/>
    </row>
    <row r="474" spans="2:154" x14ac:dyDescent="0.2">
      <c r="B474" s="293"/>
      <c r="C474" s="293"/>
      <c r="D474" s="293"/>
      <c r="E474" s="293"/>
      <c r="F474" s="293"/>
      <c r="G474" s="293"/>
      <c r="H474" s="293"/>
      <c r="I474" s="293"/>
      <c r="J474" s="293"/>
      <c r="K474" s="293"/>
      <c r="L474" s="293"/>
      <c r="M474" s="293"/>
      <c r="N474" s="293"/>
      <c r="O474" s="293"/>
      <c r="P474" s="293"/>
      <c r="Q474" s="293"/>
      <c r="R474" s="293"/>
      <c r="S474" s="293"/>
      <c r="T474" s="293"/>
      <c r="U474" s="293"/>
      <c r="V474" s="293"/>
      <c r="W474" s="293"/>
      <c r="X474" s="293"/>
      <c r="Y474" s="293"/>
      <c r="Z474" s="293"/>
      <c r="AA474" s="293"/>
      <c r="AB474" s="293"/>
      <c r="AC474" s="293"/>
      <c r="AD474" s="293"/>
      <c r="AE474" s="293"/>
      <c r="AF474" s="293"/>
      <c r="AG474" s="293"/>
      <c r="AH474" s="293"/>
      <c r="AI474" s="293"/>
      <c r="AJ474" s="293"/>
      <c r="AK474" s="293"/>
      <c r="AL474" s="293"/>
      <c r="AM474" s="293"/>
      <c r="AN474" s="293"/>
      <c r="AO474" s="293"/>
      <c r="AP474" s="293"/>
      <c r="AQ474" s="293"/>
      <c r="AR474" s="293"/>
      <c r="AS474" s="293"/>
      <c r="AT474" s="293"/>
      <c r="AU474" s="293"/>
      <c r="AV474" s="293"/>
      <c r="AW474" s="293"/>
      <c r="AX474" s="293"/>
      <c r="AY474" s="293"/>
      <c r="AZ474" s="293"/>
      <c r="BA474" s="293"/>
      <c r="BB474" s="293"/>
      <c r="BC474" s="293"/>
      <c r="BD474" s="293"/>
      <c r="BE474" s="293"/>
      <c r="BF474" s="293"/>
      <c r="BG474" s="293"/>
      <c r="BH474" s="293"/>
      <c r="BI474" s="293"/>
      <c r="BJ474" s="293"/>
      <c r="BK474" s="293"/>
      <c r="BL474" s="293"/>
      <c r="BM474" s="293"/>
      <c r="BN474" s="293"/>
      <c r="BO474" s="293"/>
      <c r="BP474" s="293"/>
      <c r="BQ474" s="293"/>
      <c r="BR474" s="293"/>
      <c r="BS474" s="293"/>
      <c r="BT474" s="293"/>
      <c r="BU474" s="293"/>
      <c r="BV474" s="293"/>
      <c r="BW474" s="293"/>
      <c r="BX474" s="293"/>
      <c r="BY474" s="293"/>
      <c r="BZ474" s="293"/>
      <c r="CA474" s="293"/>
      <c r="CB474" s="293"/>
      <c r="CC474" s="293"/>
      <c r="CD474" s="293"/>
      <c r="CE474" s="293"/>
      <c r="CF474" s="293"/>
      <c r="CG474" s="293"/>
      <c r="CH474" s="293"/>
      <c r="CI474" s="293"/>
      <c r="CJ474" s="293"/>
      <c r="CK474" s="293"/>
      <c r="CL474" s="293"/>
      <c r="CM474" s="293"/>
      <c r="CN474" s="293"/>
      <c r="CO474" s="293"/>
      <c r="CP474" s="293"/>
      <c r="CQ474" s="293"/>
      <c r="CR474" s="293"/>
      <c r="CS474" s="293"/>
      <c r="CT474" s="293"/>
      <c r="CU474" s="293"/>
      <c r="CV474" s="293"/>
      <c r="CW474" s="293"/>
      <c r="CX474" s="293"/>
      <c r="CY474" s="293"/>
      <c r="CZ474" s="293"/>
      <c r="DA474" s="293"/>
      <c r="DB474" s="293"/>
      <c r="DC474" s="293"/>
      <c r="DD474" s="293"/>
      <c r="DE474" s="293"/>
      <c r="DF474" s="293"/>
      <c r="DG474" s="293"/>
      <c r="DH474" s="293"/>
      <c r="DI474" s="293"/>
      <c r="DJ474" s="293"/>
      <c r="DK474" s="293"/>
      <c r="DL474" s="293"/>
      <c r="DM474" s="293"/>
      <c r="DN474" s="293"/>
      <c r="DO474" s="293"/>
      <c r="DP474" s="293"/>
      <c r="DQ474" s="293"/>
      <c r="DR474" s="293"/>
      <c r="DS474" s="293"/>
      <c r="DT474" s="293"/>
      <c r="DU474" s="293"/>
      <c r="DV474" s="293"/>
      <c r="DW474" s="293"/>
      <c r="DX474" s="293"/>
      <c r="DY474" s="293"/>
      <c r="DZ474" s="293"/>
      <c r="EA474" s="293"/>
      <c r="EB474" s="293"/>
      <c r="EC474" s="293"/>
      <c r="ED474" s="293"/>
      <c r="EE474" s="293"/>
      <c r="EF474" s="293"/>
      <c r="EG474" s="293"/>
      <c r="EH474" s="293"/>
      <c r="EI474" s="293"/>
      <c r="EJ474" s="293"/>
      <c r="EK474" s="293"/>
      <c r="EL474" s="293"/>
      <c r="EM474" s="293"/>
      <c r="EN474" s="293"/>
      <c r="EO474" s="293"/>
      <c r="EP474" s="293"/>
      <c r="EQ474" s="293"/>
      <c r="ER474" s="293"/>
      <c r="ES474" s="293"/>
      <c r="ET474" s="293"/>
      <c r="EU474" s="293"/>
      <c r="EV474" s="293"/>
      <c r="EW474" s="293"/>
      <c r="EX474" s="293"/>
    </row>
    <row r="475" spans="2:154" x14ac:dyDescent="0.2">
      <c r="B475" s="293"/>
      <c r="C475" s="293"/>
      <c r="D475" s="293"/>
      <c r="E475" s="293"/>
      <c r="F475" s="293"/>
      <c r="G475" s="293"/>
      <c r="H475" s="293"/>
      <c r="I475" s="293"/>
      <c r="J475" s="293"/>
      <c r="K475" s="293"/>
      <c r="L475" s="293"/>
      <c r="M475" s="293"/>
      <c r="N475" s="293"/>
      <c r="O475" s="293"/>
      <c r="P475" s="293"/>
      <c r="Q475" s="293"/>
      <c r="R475" s="293"/>
      <c r="S475" s="293"/>
      <c r="T475" s="293"/>
      <c r="U475" s="293"/>
      <c r="V475" s="293"/>
      <c r="W475" s="293"/>
      <c r="X475" s="293"/>
      <c r="Y475" s="293"/>
      <c r="Z475" s="293"/>
      <c r="AA475" s="293"/>
      <c r="AB475" s="293"/>
      <c r="AC475" s="293"/>
      <c r="AD475" s="293"/>
      <c r="AE475" s="293"/>
      <c r="AF475" s="293"/>
      <c r="AG475" s="293"/>
      <c r="AH475" s="293"/>
      <c r="AI475" s="293"/>
      <c r="AJ475" s="293"/>
      <c r="AK475" s="293"/>
      <c r="AL475" s="293"/>
      <c r="AM475" s="293"/>
      <c r="AN475" s="293"/>
      <c r="AO475" s="293"/>
      <c r="AP475" s="293"/>
      <c r="AQ475" s="293"/>
      <c r="AR475" s="293"/>
      <c r="AS475" s="293"/>
      <c r="AT475" s="293"/>
      <c r="AU475" s="293"/>
      <c r="AV475" s="293"/>
      <c r="AW475" s="293"/>
      <c r="AX475" s="293"/>
      <c r="AY475" s="293"/>
      <c r="AZ475" s="293"/>
      <c r="BA475" s="293"/>
      <c r="BB475" s="293"/>
      <c r="BC475" s="293"/>
      <c r="BD475" s="293"/>
      <c r="BE475" s="293"/>
      <c r="BF475" s="293"/>
      <c r="BG475" s="293"/>
      <c r="BH475" s="293"/>
      <c r="BI475" s="293"/>
      <c r="BJ475" s="293"/>
      <c r="BK475" s="293"/>
      <c r="BL475" s="293"/>
      <c r="BM475" s="293"/>
      <c r="BN475" s="293"/>
      <c r="BO475" s="293"/>
      <c r="BP475" s="293"/>
      <c r="BQ475" s="293"/>
      <c r="BR475" s="293"/>
      <c r="BS475" s="293"/>
      <c r="BT475" s="293"/>
      <c r="BU475" s="293"/>
      <c r="BV475" s="293"/>
      <c r="BW475" s="293"/>
      <c r="BX475" s="293"/>
      <c r="BY475" s="293"/>
      <c r="BZ475" s="293"/>
      <c r="CA475" s="293"/>
      <c r="CB475" s="293"/>
      <c r="CC475" s="293"/>
      <c r="CD475" s="293"/>
      <c r="CE475" s="293"/>
      <c r="CF475" s="293"/>
      <c r="CG475" s="293"/>
      <c r="CH475" s="293"/>
      <c r="CI475" s="293"/>
      <c r="CJ475" s="293"/>
      <c r="CK475" s="293"/>
      <c r="CL475" s="293"/>
      <c r="CM475" s="293"/>
      <c r="CN475" s="293"/>
      <c r="CO475" s="293"/>
      <c r="CP475" s="293"/>
      <c r="CQ475" s="293"/>
      <c r="CR475" s="293"/>
      <c r="CS475" s="293"/>
      <c r="CT475" s="293"/>
      <c r="CU475" s="293"/>
      <c r="CV475" s="293"/>
      <c r="CW475" s="293"/>
      <c r="CX475" s="293"/>
      <c r="CY475" s="293"/>
      <c r="CZ475" s="293"/>
      <c r="DA475" s="293"/>
      <c r="DB475" s="293"/>
      <c r="DC475" s="293"/>
      <c r="DD475" s="293"/>
      <c r="DE475" s="293"/>
      <c r="DF475" s="293"/>
      <c r="DG475" s="293"/>
      <c r="DH475" s="293"/>
      <c r="DI475" s="293"/>
      <c r="DJ475" s="293"/>
      <c r="DK475" s="293"/>
      <c r="DL475" s="293"/>
      <c r="DM475" s="293"/>
      <c r="DN475" s="293"/>
      <c r="DO475" s="293"/>
      <c r="DP475" s="293"/>
      <c r="DQ475" s="293"/>
      <c r="DR475" s="293"/>
      <c r="DS475" s="293"/>
      <c r="DT475" s="293"/>
      <c r="DU475" s="293"/>
      <c r="DV475" s="293"/>
      <c r="DW475" s="293"/>
      <c r="DX475" s="293"/>
      <c r="DY475" s="293"/>
      <c r="DZ475" s="293"/>
      <c r="EA475" s="293"/>
      <c r="EB475" s="293"/>
      <c r="EC475" s="293"/>
      <c r="ED475" s="293"/>
      <c r="EE475" s="293"/>
      <c r="EF475" s="293"/>
      <c r="EG475" s="293"/>
      <c r="EH475" s="293"/>
      <c r="EI475" s="293"/>
      <c r="EJ475" s="293"/>
      <c r="EK475" s="293"/>
      <c r="EL475" s="293"/>
      <c r="EM475" s="293"/>
      <c r="EN475" s="293"/>
      <c r="EO475" s="293"/>
      <c r="EP475" s="293"/>
      <c r="EQ475" s="293"/>
      <c r="ER475" s="293"/>
      <c r="ES475" s="293"/>
      <c r="ET475" s="293"/>
      <c r="EU475" s="293"/>
      <c r="EV475" s="293"/>
      <c r="EW475" s="293"/>
      <c r="EX475" s="293"/>
    </row>
    <row r="476" spans="2:154" x14ac:dyDescent="0.2">
      <c r="B476" s="293"/>
      <c r="C476" s="293"/>
      <c r="D476" s="293"/>
      <c r="E476" s="293"/>
      <c r="F476" s="293"/>
      <c r="G476" s="293"/>
      <c r="H476" s="293"/>
      <c r="I476" s="293"/>
      <c r="J476" s="293"/>
      <c r="K476" s="293"/>
      <c r="L476" s="293"/>
      <c r="M476" s="293"/>
      <c r="N476" s="293"/>
      <c r="O476" s="293"/>
      <c r="P476" s="293"/>
      <c r="Q476" s="293"/>
      <c r="R476" s="293"/>
      <c r="S476" s="293"/>
      <c r="T476" s="293"/>
      <c r="U476" s="293"/>
      <c r="V476" s="293"/>
      <c r="W476" s="293"/>
      <c r="X476" s="293"/>
      <c r="Y476" s="293"/>
      <c r="Z476" s="293"/>
      <c r="AA476" s="293"/>
      <c r="AB476" s="293"/>
      <c r="AC476" s="293"/>
      <c r="AD476" s="293"/>
      <c r="AE476" s="293"/>
      <c r="AF476" s="293"/>
      <c r="AG476" s="293"/>
      <c r="AH476" s="293"/>
      <c r="AI476" s="293"/>
      <c r="AJ476" s="293"/>
      <c r="AK476" s="293"/>
      <c r="AL476" s="293"/>
      <c r="AM476" s="293"/>
      <c r="AN476" s="293"/>
      <c r="AO476" s="293"/>
      <c r="AP476" s="293"/>
      <c r="AQ476" s="293"/>
      <c r="AR476" s="293"/>
      <c r="AS476" s="293"/>
      <c r="AT476" s="293"/>
      <c r="AU476" s="293"/>
      <c r="AV476" s="293"/>
      <c r="AW476" s="293"/>
      <c r="AX476" s="293"/>
      <c r="AY476" s="293"/>
      <c r="AZ476" s="293"/>
      <c r="BA476" s="293"/>
      <c r="BB476" s="293"/>
      <c r="BC476" s="293"/>
      <c r="BD476" s="293"/>
      <c r="BE476" s="293"/>
      <c r="BF476" s="293"/>
      <c r="BG476" s="293"/>
      <c r="BH476" s="293"/>
      <c r="BI476" s="293"/>
      <c r="BJ476" s="293"/>
      <c r="BK476" s="293"/>
      <c r="BL476" s="293"/>
      <c r="BM476" s="293"/>
      <c r="BN476" s="293"/>
      <c r="BO476" s="293"/>
      <c r="BP476" s="293"/>
      <c r="BQ476" s="293"/>
      <c r="BR476" s="293"/>
      <c r="BS476" s="293"/>
      <c r="BT476" s="293"/>
      <c r="BU476" s="293"/>
      <c r="BV476" s="293"/>
      <c r="BW476" s="293"/>
      <c r="BX476" s="293"/>
      <c r="BY476" s="293"/>
      <c r="BZ476" s="293"/>
      <c r="CA476" s="293"/>
      <c r="CB476" s="293"/>
      <c r="CC476" s="293"/>
      <c r="CD476" s="293"/>
      <c r="CE476" s="293"/>
      <c r="CF476" s="293"/>
      <c r="CG476" s="293"/>
      <c r="CH476" s="293"/>
      <c r="CI476" s="293"/>
      <c r="CJ476" s="293"/>
      <c r="CK476" s="293"/>
      <c r="CL476" s="293"/>
      <c r="CM476" s="293"/>
      <c r="CN476" s="293"/>
      <c r="CO476" s="293"/>
      <c r="CP476" s="293"/>
      <c r="CQ476" s="293"/>
      <c r="CR476" s="293"/>
      <c r="CS476" s="293"/>
      <c r="CT476" s="293"/>
      <c r="CU476" s="293"/>
      <c r="CV476" s="293"/>
      <c r="CW476" s="293"/>
      <c r="CX476" s="293"/>
      <c r="CY476" s="293"/>
      <c r="CZ476" s="293"/>
      <c r="DA476" s="293"/>
      <c r="DB476" s="293"/>
      <c r="DC476" s="293"/>
      <c r="DD476" s="293"/>
      <c r="DE476" s="293"/>
      <c r="DF476" s="293"/>
      <c r="DG476" s="293"/>
      <c r="DH476" s="293"/>
      <c r="DI476" s="293"/>
      <c r="DJ476" s="293"/>
      <c r="DK476" s="293"/>
      <c r="DL476" s="293"/>
      <c r="DM476" s="293"/>
      <c r="DN476" s="293"/>
      <c r="DO476" s="293"/>
      <c r="DP476" s="293"/>
      <c r="DQ476" s="293"/>
      <c r="DR476" s="293"/>
      <c r="DS476" s="293"/>
      <c r="DT476" s="293"/>
      <c r="DU476" s="293"/>
      <c r="DV476" s="293"/>
      <c r="DW476" s="293"/>
      <c r="DX476" s="293"/>
      <c r="DY476" s="293"/>
      <c r="DZ476" s="293"/>
      <c r="EA476" s="293"/>
      <c r="EB476" s="293"/>
      <c r="EC476" s="293"/>
      <c r="ED476" s="293"/>
      <c r="EE476" s="293"/>
      <c r="EF476" s="293"/>
      <c r="EG476" s="293"/>
      <c r="EH476" s="293"/>
      <c r="EI476" s="293"/>
      <c r="EJ476" s="293"/>
      <c r="EK476" s="293"/>
      <c r="EL476" s="293"/>
      <c r="EM476" s="293"/>
      <c r="EN476" s="293"/>
      <c r="EO476" s="293"/>
      <c r="EP476" s="293"/>
      <c r="EQ476" s="293"/>
      <c r="ER476" s="293"/>
      <c r="ES476" s="293"/>
      <c r="ET476" s="293"/>
      <c r="EU476" s="293"/>
      <c r="EV476" s="293"/>
      <c r="EW476" s="293"/>
      <c r="EX476" s="293"/>
    </row>
    <row r="477" spans="2:154" x14ac:dyDescent="0.2">
      <c r="B477" s="293"/>
      <c r="C477" s="293"/>
      <c r="D477" s="293"/>
      <c r="E477" s="293"/>
      <c r="F477" s="293"/>
      <c r="G477" s="293"/>
      <c r="H477" s="293"/>
      <c r="I477" s="293"/>
      <c r="J477" s="293"/>
      <c r="K477" s="293"/>
      <c r="L477" s="293"/>
      <c r="M477" s="293"/>
      <c r="N477" s="293"/>
      <c r="O477" s="293"/>
      <c r="P477" s="293"/>
      <c r="Q477" s="293"/>
      <c r="R477" s="293"/>
      <c r="S477" s="293"/>
      <c r="T477" s="293"/>
      <c r="U477" s="293"/>
      <c r="V477" s="293"/>
      <c r="W477" s="293"/>
      <c r="X477" s="293"/>
      <c r="Y477" s="293"/>
      <c r="Z477" s="293"/>
      <c r="AA477" s="293"/>
      <c r="AB477" s="293"/>
      <c r="AC477" s="293"/>
      <c r="AD477" s="293"/>
      <c r="AE477" s="293"/>
      <c r="AF477" s="293"/>
      <c r="AG477" s="293"/>
      <c r="AH477" s="293"/>
      <c r="AI477" s="293"/>
      <c r="AJ477" s="293"/>
      <c r="AK477" s="293"/>
      <c r="AL477" s="293"/>
      <c r="AM477" s="293"/>
      <c r="AN477" s="293"/>
      <c r="AO477" s="293"/>
      <c r="AP477" s="293"/>
      <c r="AQ477" s="293"/>
      <c r="AR477" s="293"/>
      <c r="AS477" s="293"/>
      <c r="AT477" s="293"/>
      <c r="AU477" s="293"/>
      <c r="AV477" s="293"/>
      <c r="AW477" s="293"/>
      <c r="AX477" s="293"/>
      <c r="AY477" s="293"/>
      <c r="AZ477" s="293"/>
      <c r="BA477" s="293"/>
      <c r="BB477" s="293"/>
      <c r="BC477" s="293"/>
      <c r="BD477" s="293"/>
      <c r="BE477" s="293"/>
      <c r="BF477" s="293"/>
      <c r="BG477" s="293"/>
      <c r="BH477" s="293"/>
      <c r="BI477" s="293"/>
      <c r="BJ477" s="293"/>
      <c r="BK477" s="293"/>
      <c r="BL477" s="293"/>
      <c r="BM477" s="293"/>
      <c r="BN477" s="293"/>
      <c r="BO477" s="293"/>
      <c r="BP477" s="293"/>
      <c r="BQ477" s="293"/>
      <c r="BR477" s="293"/>
      <c r="BS477" s="293"/>
      <c r="BT477" s="293"/>
      <c r="BU477" s="293"/>
      <c r="BV477" s="293"/>
      <c r="BW477" s="293"/>
      <c r="BX477" s="293"/>
      <c r="BY477" s="293"/>
      <c r="BZ477" s="293"/>
      <c r="CA477" s="293"/>
      <c r="CB477" s="293"/>
      <c r="CC477" s="293"/>
      <c r="CD477" s="293"/>
      <c r="CE477" s="293"/>
      <c r="CF477" s="293"/>
      <c r="CG477" s="293"/>
      <c r="CH477" s="293"/>
      <c r="CI477" s="293"/>
      <c r="CJ477" s="293"/>
      <c r="CK477" s="293"/>
      <c r="CL477" s="293"/>
      <c r="CM477" s="293"/>
      <c r="CN477" s="293"/>
      <c r="CO477" s="293"/>
      <c r="CP477" s="293"/>
      <c r="CQ477" s="293"/>
      <c r="CR477" s="293"/>
      <c r="CS477" s="293"/>
      <c r="CT477" s="293"/>
      <c r="CU477" s="293"/>
      <c r="CV477" s="293"/>
      <c r="CW477" s="293"/>
      <c r="CX477" s="293"/>
      <c r="CY477" s="293"/>
      <c r="CZ477" s="293"/>
      <c r="DA477" s="293"/>
      <c r="DB477" s="293"/>
      <c r="DC477" s="293"/>
      <c r="DD477" s="293"/>
      <c r="DE477" s="293"/>
      <c r="DF477" s="293"/>
      <c r="DG477" s="293"/>
      <c r="DH477" s="293"/>
      <c r="DI477" s="293"/>
      <c r="DJ477" s="293"/>
      <c r="DK477" s="293"/>
      <c r="DL477" s="293"/>
      <c r="DM477" s="293"/>
      <c r="DN477" s="293"/>
      <c r="DO477" s="293"/>
      <c r="DP477" s="293"/>
      <c r="DQ477" s="293"/>
      <c r="DR477" s="293"/>
      <c r="DS477" s="293"/>
      <c r="DT477" s="293"/>
      <c r="DU477" s="293"/>
      <c r="DV477" s="293"/>
      <c r="DW477" s="293"/>
      <c r="DX477" s="293"/>
      <c r="DY477" s="293"/>
      <c r="DZ477" s="293"/>
      <c r="EA477" s="293"/>
      <c r="EB477" s="293"/>
      <c r="EC477" s="293"/>
      <c r="ED477" s="293"/>
      <c r="EE477" s="293"/>
      <c r="EF477" s="293"/>
      <c r="EG477" s="293"/>
      <c r="EH477" s="293"/>
      <c r="EI477" s="293"/>
      <c r="EJ477" s="293"/>
      <c r="EK477" s="293"/>
      <c r="EL477" s="293"/>
      <c r="EM477" s="293"/>
      <c r="EN477" s="293"/>
      <c r="EO477" s="293"/>
      <c r="EP477" s="293"/>
      <c r="EQ477" s="293"/>
      <c r="ER477" s="293"/>
      <c r="ES477" s="293"/>
      <c r="ET477" s="293"/>
      <c r="EU477" s="293"/>
      <c r="EV477" s="293"/>
      <c r="EW477" s="293"/>
      <c r="EX477" s="293"/>
    </row>
    <row r="478" spans="2:154" x14ac:dyDescent="0.2">
      <c r="B478" s="293"/>
      <c r="C478" s="293"/>
      <c r="D478" s="293"/>
      <c r="E478" s="293"/>
      <c r="F478" s="293"/>
      <c r="G478" s="293"/>
      <c r="H478" s="293"/>
      <c r="I478" s="293"/>
      <c r="J478" s="293"/>
      <c r="K478" s="293"/>
      <c r="L478" s="293"/>
      <c r="M478" s="293"/>
      <c r="N478" s="293"/>
      <c r="O478" s="293"/>
      <c r="P478" s="293"/>
      <c r="Q478" s="293"/>
      <c r="R478" s="293"/>
      <c r="S478" s="293"/>
      <c r="T478" s="293"/>
      <c r="U478" s="293"/>
      <c r="V478" s="293"/>
      <c r="W478" s="293"/>
      <c r="X478" s="293"/>
      <c r="Y478" s="293"/>
      <c r="Z478" s="293"/>
      <c r="AA478" s="293"/>
      <c r="AB478" s="293"/>
      <c r="AC478" s="293"/>
      <c r="AD478" s="293"/>
      <c r="AE478" s="293"/>
      <c r="AF478" s="293"/>
      <c r="AG478" s="293"/>
      <c r="AH478" s="293"/>
      <c r="AI478" s="293"/>
      <c r="AJ478" s="293"/>
      <c r="AK478" s="293"/>
      <c r="AL478" s="293"/>
      <c r="AM478" s="293"/>
      <c r="AN478" s="293"/>
      <c r="AO478" s="293"/>
      <c r="AP478" s="293"/>
      <c r="AQ478" s="293"/>
      <c r="AR478" s="293"/>
      <c r="AS478" s="293"/>
      <c r="AT478" s="293"/>
      <c r="AU478" s="293"/>
      <c r="AV478" s="293"/>
      <c r="AW478" s="293"/>
      <c r="AX478" s="293"/>
      <c r="AY478" s="293"/>
      <c r="AZ478" s="293"/>
      <c r="BA478" s="293"/>
      <c r="BB478" s="293"/>
      <c r="BC478" s="293"/>
      <c r="BD478" s="293"/>
      <c r="BE478" s="293"/>
      <c r="BF478" s="293"/>
      <c r="BG478" s="293"/>
      <c r="BH478" s="293"/>
      <c r="BI478" s="293"/>
      <c r="BJ478" s="293"/>
      <c r="BK478" s="293"/>
      <c r="BL478" s="293"/>
      <c r="BM478" s="293"/>
      <c r="BN478" s="293"/>
      <c r="BO478" s="293"/>
      <c r="BP478" s="293"/>
      <c r="BQ478" s="293"/>
      <c r="BR478" s="293"/>
      <c r="BS478" s="293"/>
      <c r="BT478" s="293"/>
      <c r="BU478" s="293"/>
      <c r="BV478" s="293"/>
      <c r="BW478" s="293"/>
      <c r="BX478" s="293"/>
      <c r="BY478" s="293"/>
      <c r="BZ478" s="293"/>
      <c r="CA478" s="293"/>
      <c r="CB478" s="293"/>
      <c r="CC478" s="293"/>
      <c r="CD478" s="293"/>
      <c r="CE478" s="293"/>
      <c r="CF478" s="293"/>
      <c r="CG478" s="293"/>
      <c r="CH478" s="293"/>
      <c r="CI478" s="293"/>
      <c r="CJ478" s="293"/>
      <c r="CK478" s="293"/>
      <c r="CL478" s="293"/>
      <c r="CM478" s="293"/>
      <c r="CN478" s="293"/>
      <c r="CO478" s="293"/>
      <c r="CP478" s="293"/>
      <c r="CQ478" s="293"/>
      <c r="CR478" s="293"/>
      <c r="CS478" s="293"/>
      <c r="CT478" s="293"/>
      <c r="CU478" s="293"/>
      <c r="CV478" s="293"/>
      <c r="CW478" s="293"/>
      <c r="CX478" s="293"/>
      <c r="CY478" s="293"/>
      <c r="CZ478" s="293"/>
      <c r="DA478" s="293"/>
      <c r="DB478" s="293"/>
      <c r="DC478" s="293"/>
      <c r="DD478" s="293"/>
      <c r="DE478" s="293"/>
      <c r="DF478" s="293"/>
      <c r="DG478" s="293"/>
      <c r="DH478" s="293"/>
      <c r="DI478" s="293"/>
      <c r="DJ478" s="293"/>
      <c r="DK478" s="293"/>
      <c r="DL478" s="293"/>
      <c r="DM478" s="293"/>
      <c r="DN478" s="293"/>
      <c r="DO478" s="293"/>
      <c r="DP478" s="293"/>
      <c r="DQ478" s="293"/>
      <c r="DR478" s="293"/>
      <c r="DS478" s="293"/>
      <c r="DT478" s="293"/>
      <c r="DU478" s="293"/>
      <c r="DV478" s="293"/>
      <c r="DW478" s="293"/>
      <c r="DX478" s="293"/>
      <c r="DY478" s="293"/>
      <c r="DZ478" s="293"/>
      <c r="EA478" s="293"/>
      <c r="EB478" s="293"/>
      <c r="EC478" s="293"/>
      <c r="ED478" s="293"/>
      <c r="EE478" s="293"/>
      <c r="EF478" s="293"/>
      <c r="EG478" s="293"/>
      <c r="EH478" s="293"/>
      <c r="EI478" s="293"/>
      <c r="EJ478" s="293"/>
      <c r="EK478" s="293"/>
      <c r="EL478" s="293"/>
      <c r="EM478" s="293"/>
      <c r="EN478" s="293"/>
      <c r="EO478" s="293"/>
      <c r="EP478" s="293"/>
      <c r="EQ478" s="293"/>
      <c r="ER478" s="293"/>
      <c r="ES478" s="293"/>
      <c r="ET478" s="293"/>
      <c r="EU478" s="293"/>
      <c r="EV478" s="293"/>
      <c r="EW478" s="293"/>
      <c r="EX478" s="293"/>
    </row>
    <row r="479" spans="2:154" x14ac:dyDescent="0.2">
      <c r="B479" s="293"/>
      <c r="C479" s="293"/>
      <c r="D479" s="293"/>
      <c r="E479" s="293"/>
      <c r="F479" s="293"/>
      <c r="G479" s="293"/>
      <c r="H479" s="293"/>
      <c r="I479" s="293"/>
      <c r="J479" s="293"/>
      <c r="K479" s="293"/>
      <c r="L479" s="293"/>
      <c r="M479" s="293"/>
      <c r="N479" s="293"/>
      <c r="O479" s="293"/>
      <c r="P479" s="293"/>
      <c r="Q479" s="293"/>
      <c r="R479" s="293"/>
      <c r="S479" s="293"/>
      <c r="T479" s="293"/>
      <c r="U479" s="293"/>
      <c r="V479" s="293"/>
      <c r="W479" s="293"/>
      <c r="X479" s="293"/>
      <c r="Y479" s="293"/>
      <c r="Z479" s="293"/>
      <c r="AA479" s="293"/>
      <c r="AB479" s="293"/>
      <c r="AC479" s="293"/>
      <c r="AD479" s="293"/>
      <c r="AE479" s="293"/>
      <c r="AF479" s="293"/>
      <c r="AG479" s="293"/>
      <c r="AH479" s="293"/>
      <c r="AI479" s="293"/>
      <c r="AJ479" s="293"/>
      <c r="AK479" s="293"/>
      <c r="AL479" s="293"/>
      <c r="AM479" s="293"/>
      <c r="AN479" s="293"/>
      <c r="AO479" s="293"/>
      <c r="AP479" s="293"/>
      <c r="AQ479" s="293"/>
      <c r="AR479" s="293"/>
      <c r="AS479" s="293"/>
      <c r="AT479" s="293"/>
      <c r="AU479" s="293"/>
      <c r="AV479" s="293"/>
      <c r="AW479" s="293"/>
      <c r="AX479" s="293"/>
      <c r="AY479" s="293"/>
      <c r="AZ479" s="293"/>
      <c r="BA479" s="293"/>
      <c r="BB479" s="293"/>
      <c r="BC479" s="293"/>
      <c r="BD479" s="293"/>
      <c r="BE479" s="293"/>
      <c r="BF479" s="293"/>
      <c r="BG479" s="293"/>
      <c r="BH479" s="293"/>
      <c r="BI479" s="293"/>
      <c r="BJ479" s="293"/>
      <c r="BK479" s="293"/>
      <c r="BL479" s="293"/>
      <c r="BM479" s="293"/>
      <c r="BN479" s="293"/>
      <c r="BO479" s="293"/>
      <c r="BP479" s="293"/>
      <c r="BQ479" s="293"/>
      <c r="BR479" s="293"/>
      <c r="BS479" s="293"/>
      <c r="BT479" s="293"/>
      <c r="BU479" s="293"/>
      <c r="BV479" s="293"/>
      <c r="BW479" s="293"/>
      <c r="BX479" s="293"/>
      <c r="BY479" s="293"/>
      <c r="BZ479" s="293"/>
      <c r="CA479" s="293"/>
      <c r="CB479" s="293"/>
      <c r="CC479" s="293"/>
      <c r="CD479" s="293"/>
      <c r="CE479" s="293"/>
      <c r="CF479" s="293"/>
      <c r="CG479" s="293"/>
      <c r="CH479" s="293"/>
      <c r="CI479" s="293"/>
      <c r="CJ479" s="293"/>
      <c r="CK479" s="293"/>
      <c r="CL479" s="293"/>
      <c r="CM479" s="293"/>
      <c r="CN479" s="293"/>
      <c r="CO479" s="293"/>
      <c r="CP479" s="293"/>
      <c r="CQ479" s="293"/>
      <c r="CR479" s="293"/>
      <c r="CS479" s="293"/>
      <c r="CT479" s="293"/>
      <c r="CU479" s="293"/>
      <c r="CV479" s="293"/>
      <c r="CW479" s="293"/>
      <c r="CX479" s="293"/>
      <c r="CY479" s="293"/>
      <c r="CZ479" s="293"/>
      <c r="DA479" s="293"/>
      <c r="DB479" s="293"/>
      <c r="DC479" s="293"/>
      <c r="DD479" s="293"/>
      <c r="DE479" s="293"/>
      <c r="DF479" s="293"/>
      <c r="DG479" s="293"/>
      <c r="DH479" s="293"/>
      <c r="DI479" s="293"/>
      <c r="DJ479" s="293"/>
      <c r="DK479" s="293"/>
      <c r="DL479" s="293"/>
      <c r="DM479" s="293"/>
      <c r="DN479" s="293"/>
      <c r="DO479" s="293"/>
      <c r="DP479" s="293"/>
      <c r="DQ479" s="293"/>
      <c r="DR479" s="293"/>
      <c r="DS479" s="293"/>
      <c r="DT479" s="293"/>
      <c r="DU479" s="293"/>
      <c r="DV479" s="293"/>
      <c r="DW479" s="293"/>
      <c r="DX479" s="293"/>
      <c r="DY479" s="293"/>
      <c r="DZ479" s="293"/>
      <c r="EA479" s="293"/>
      <c r="EB479" s="293"/>
      <c r="EC479" s="293"/>
      <c r="ED479" s="293"/>
      <c r="EE479" s="293"/>
      <c r="EF479" s="293"/>
      <c r="EG479" s="293"/>
      <c r="EH479" s="293"/>
      <c r="EI479" s="293"/>
      <c r="EJ479" s="293"/>
      <c r="EK479" s="293"/>
      <c r="EL479" s="293"/>
      <c r="EM479" s="293"/>
      <c r="EN479" s="293"/>
      <c r="EO479" s="293"/>
      <c r="EP479" s="293"/>
      <c r="EQ479" s="293"/>
      <c r="ER479" s="293"/>
      <c r="ES479" s="293"/>
      <c r="ET479" s="293"/>
      <c r="EU479" s="293"/>
      <c r="EV479" s="293"/>
      <c r="EW479" s="293"/>
      <c r="EX479" s="293"/>
    </row>
    <row r="480" spans="2:154" x14ac:dyDescent="0.2">
      <c r="B480" s="293"/>
      <c r="C480" s="293"/>
      <c r="D480" s="293"/>
      <c r="E480" s="293"/>
      <c r="F480" s="293"/>
      <c r="G480" s="293"/>
      <c r="H480" s="293"/>
      <c r="I480" s="293"/>
      <c r="J480" s="293"/>
      <c r="K480" s="293"/>
      <c r="L480" s="293"/>
      <c r="M480" s="293"/>
      <c r="N480" s="293"/>
      <c r="O480" s="293"/>
      <c r="P480" s="293"/>
      <c r="Q480" s="293"/>
      <c r="R480" s="293"/>
      <c r="S480" s="293"/>
      <c r="T480" s="293"/>
      <c r="U480" s="293"/>
      <c r="V480" s="293"/>
      <c r="W480" s="293"/>
      <c r="X480" s="293"/>
      <c r="Y480" s="293"/>
      <c r="Z480" s="293"/>
      <c r="AA480" s="293"/>
      <c r="AB480" s="293"/>
      <c r="AC480" s="293"/>
      <c r="AD480" s="293"/>
      <c r="AE480" s="293"/>
      <c r="AF480" s="293"/>
      <c r="AG480" s="293"/>
      <c r="AH480" s="293"/>
      <c r="AI480" s="293"/>
      <c r="AJ480" s="293"/>
      <c r="AK480" s="293"/>
      <c r="AL480" s="293"/>
      <c r="AM480" s="293"/>
      <c r="AN480" s="293"/>
      <c r="AO480" s="293"/>
      <c r="AP480" s="293"/>
      <c r="AQ480" s="293"/>
      <c r="AR480" s="293"/>
      <c r="AS480" s="293"/>
      <c r="AT480" s="293"/>
      <c r="AU480" s="293"/>
      <c r="AV480" s="293"/>
      <c r="AW480" s="293"/>
      <c r="AX480" s="293"/>
      <c r="AY480" s="293"/>
      <c r="AZ480" s="293"/>
      <c r="BA480" s="293"/>
      <c r="BB480" s="293"/>
      <c r="BC480" s="293"/>
      <c r="BD480" s="293"/>
      <c r="BE480" s="293"/>
      <c r="BF480" s="293"/>
      <c r="BG480" s="293"/>
      <c r="BH480" s="293"/>
      <c r="BI480" s="293"/>
      <c r="BJ480" s="293"/>
      <c r="BK480" s="293"/>
      <c r="BL480" s="293"/>
      <c r="BM480" s="293"/>
      <c r="BN480" s="293"/>
      <c r="BO480" s="293"/>
      <c r="BP480" s="293"/>
      <c r="BQ480" s="293"/>
      <c r="BR480" s="293"/>
      <c r="BS480" s="293"/>
      <c r="BT480" s="293"/>
      <c r="BU480" s="293"/>
      <c r="BV480" s="293"/>
      <c r="BW480" s="293"/>
      <c r="BX480" s="293"/>
      <c r="BY480" s="293"/>
      <c r="BZ480" s="293"/>
      <c r="CA480" s="293"/>
      <c r="CB480" s="293"/>
      <c r="CC480" s="293"/>
      <c r="CD480" s="293"/>
      <c r="CE480" s="293"/>
      <c r="CF480" s="293"/>
      <c r="CG480" s="293"/>
      <c r="CH480" s="293"/>
      <c r="CI480" s="293"/>
      <c r="CJ480" s="293"/>
      <c r="CK480" s="293"/>
      <c r="CL480" s="293"/>
      <c r="CM480" s="293"/>
      <c r="CN480" s="293"/>
      <c r="CO480" s="293"/>
      <c r="CP480" s="293"/>
      <c r="CQ480" s="293"/>
      <c r="CR480" s="293"/>
      <c r="CS480" s="293"/>
      <c r="CT480" s="293"/>
      <c r="CU480" s="293"/>
      <c r="CV480" s="293"/>
      <c r="CW480" s="293"/>
      <c r="CX480" s="293"/>
      <c r="CY480" s="293"/>
      <c r="CZ480" s="293"/>
      <c r="DA480" s="293"/>
      <c r="DB480" s="293"/>
      <c r="DC480" s="293"/>
      <c r="DD480" s="293"/>
      <c r="DE480" s="293"/>
      <c r="DF480" s="293"/>
      <c r="DG480" s="293"/>
      <c r="DH480" s="293"/>
      <c r="DI480" s="293"/>
      <c r="DJ480" s="293"/>
      <c r="DK480" s="293"/>
      <c r="DL480" s="293"/>
      <c r="DM480" s="293"/>
      <c r="DN480" s="293"/>
      <c r="DO480" s="293"/>
      <c r="DP480" s="293"/>
      <c r="DQ480" s="293"/>
      <c r="DR480" s="293"/>
      <c r="DS480" s="293"/>
      <c r="DT480" s="293"/>
      <c r="DU480" s="293"/>
      <c r="DV480" s="293"/>
      <c r="DW480" s="293"/>
      <c r="DX480" s="293"/>
      <c r="DY480" s="293"/>
      <c r="DZ480" s="293"/>
      <c r="EA480" s="293"/>
      <c r="EB480" s="293"/>
      <c r="EC480" s="293"/>
      <c r="ED480" s="293"/>
      <c r="EE480" s="293"/>
      <c r="EF480" s="293"/>
      <c r="EG480" s="293"/>
      <c r="EH480" s="293"/>
      <c r="EI480" s="293"/>
      <c r="EJ480" s="293"/>
      <c r="EK480" s="293"/>
      <c r="EL480" s="293"/>
      <c r="EM480" s="293"/>
      <c r="EN480" s="293"/>
      <c r="EO480" s="293"/>
      <c r="EP480" s="293"/>
      <c r="EQ480" s="293"/>
      <c r="ER480" s="293"/>
      <c r="ES480" s="293"/>
      <c r="ET480" s="293"/>
      <c r="EU480" s="293"/>
      <c r="EV480" s="293"/>
      <c r="EW480" s="293"/>
      <c r="EX480" s="293"/>
    </row>
    <row r="481" spans="2:154" x14ac:dyDescent="0.2">
      <c r="B481" s="293"/>
      <c r="C481" s="293"/>
      <c r="D481" s="293"/>
      <c r="E481" s="293"/>
      <c r="F481" s="293"/>
      <c r="G481" s="293"/>
      <c r="H481" s="293"/>
      <c r="I481" s="293"/>
      <c r="J481" s="293"/>
      <c r="K481" s="293"/>
      <c r="L481" s="293"/>
      <c r="M481" s="293"/>
      <c r="N481" s="293"/>
      <c r="O481" s="293"/>
      <c r="P481" s="293"/>
      <c r="Q481" s="293"/>
      <c r="R481" s="293"/>
      <c r="S481" s="293"/>
      <c r="T481" s="293"/>
      <c r="U481" s="293"/>
      <c r="V481" s="293"/>
      <c r="W481" s="293"/>
      <c r="X481" s="293"/>
      <c r="Y481" s="293"/>
      <c r="Z481" s="293"/>
      <c r="AA481" s="293"/>
      <c r="AB481" s="293"/>
      <c r="AC481" s="293"/>
      <c r="AD481" s="293"/>
      <c r="AE481" s="293"/>
      <c r="AF481" s="293"/>
      <c r="AG481" s="293"/>
      <c r="AH481" s="293"/>
      <c r="AI481" s="293"/>
      <c r="AJ481" s="293"/>
      <c r="AK481" s="293"/>
      <c r="AL481" s="293"/>
      <c r="AM481" s="293"/>
      <c r="AN481" s="293"/>
      <c r="AO481" s="293"/>
      <c r="AP481" s="293"/>
      <c r="AQ481" s="293"/>
      <c r="AR481" s="293"/>
      <c r="AS481" s="293"/>
      <c r="AT481" s="293"/>
      <c r="AU481" s="293"/>
      <c r="AV481" s="293"/>
      <c r="AW481" s="293"/>
      <c r="AX481" s="293"/>
      <c r="AY481" s="293"/>
      <c r="AZ481" s="293"/>
      <c r="BA481" s="293"/>
      <c r="BB481" s="293"/>
      <c r="BC481" s="293"/>
      <c r="BD481" s="293"/>
      <c r="BE481" s="293"/>
      <c r="BF481" s="293"/>
      <c r="BG481" s="293"/>
      <c r="BH481" s="293"/>
      <c r="BI481" s="293"/>
      <c r="BJ481" s="293"/>
      <c r="BK481" s="293"/>
      <c r="BL481" s="293"/>
      <c r="BM481" s="293"/>
      <c r="BN481" s="293"/>
      <c r="BO481" s="293"/>
      <c r="BP481" s="293"/>
      <c r="BQ481" s="293"/>
      <c r="BR481" s="293"/>
      <c r="BS481" s="293"/>
      <c r="BT481" s="293"/>
      <c r="BU481" s="293"/>
      <c r="BV481" s="293"/>
      <c r="BW481" s="293"/>
      <c r="BX481" s="293"/>
      <c r="BY481" s="293"/>
      <c r="BZ481" s="293"/>
      <c r="CA481" s="293"/>
      <c r="CB481" s="293"/>
      <c r="CC481" s="293"/>
      <c r="CD481" s="293"/>
      <c r="CE481" s="293"/>
      <c r="CF481" s="293"/>
      <c r="CG481" s="293"/>
      <c r="CH481" s="293"/>
      <c r="CI481" s="293"/>
      <c r="CJ481" s="293"/>
      <c r="CK481" s="293"/>
      <c r="CL481" s="293"/>
      <c r="CM481" s="293"/>
      <c r="CN481" s="293"/>
      <c r="CO481" s="293"/>
      <c r="CP481" s="293"/>
      <c r="CQ481" s="293"/>
      <c r="CR481" s="293"/>
      <c r="CS481" s="293"/>
      <c r="CT481" s="293"/>
      <c r="CU481" s="293"/>
      <c r="CV481" s="293"/>
      <c r="CW481" s="293"/>
      <c r="CX481" s="293"/>
      <c r="CY481" s="293"/>
      <c r="CZ481" s="293"/>
      <c r="DA481" s="293"/>
      <c r="DB481" s="293"/>
      <c r="DC481" s="293"/>
      <c r="DD481" s="293"/>
      <c r="DE481" s="293"/>
      <c r="DF481" s="293"/>
      <c r="DG481" s="293"/>
      <c r="DH481" s="293"/>
      <c r="DI481" s="293"/>
      <c r="DJ481" s="293"/>
      <c r="DK481" s="293"/>
      <c r="DL481" s="293"/>
      <c r="DM481" s="293"/>
      <c r="DN481" s="293"/>
      <c r="DO481" s="293"/>
      <c r="DP481" s="293"/>
      <c r="DQ481" s="293"/>
      <c r="DR481" s="293"/>
      <c r="DS481" s="293"/>
      <c r="DT481" s="293"/>
      <c r="DU481" s="293"/>
      <c r="DV481" s="293"/>
      <c r="DW481" s="293"/>
      <c r="DX481" s="293"/>
      <c r="DY481" s="293"/>
      <c r="DZ481" s="293"/>
      <c r="EA481" s="293"/>
      <c r="EB481" s="293"/>
      <c r="EC481" s="293"/>
      <c r="ED481" s="293"/>
      <c r="EE481" s="293"/>
      <c r="EF481" s="293"/>
      <c r="EG481" s="293"/>
      <c r="EH481" s="293"/>
      <c r="EI481" s="293"/>
      <c r="EJ481" s="293"/>
      <c r="EK481" s="293"/>
      <c r="EL481" s="293"/>
      <c r="EM481" s="293"/>
      <c r="EN481" s="293"/>
      <c r="EO481" s="293"/>
      <c r="EP481" s="293"/>
      <c r="EQ481" s="293"/>
      <c r="ER481" s="293"/>
      <c r="ES481" s="293"/>
      <c r="ET481" s="293"/>
      <c r="EU481" s="293"/>
      <c r="EV481" s="293"/>
      <c r="EW481" s="293"/>
      <c r="EX481" s="293"/>
    </row>
    <row r="482" spans="2:154" x14ac:dyDescent="0.2">
      <c r="B482" s="293"/>
      <c r="C482" s="293"/>
      <c r="D482" s="293"/>
      <c r="E482" s="293"/>
      <c r="F482" s="293"/>
      <c r="G482" s="293"/>
      <c r="H482" s="293"/>
      <c r="I482" s="293"/>
      <c r="J482" s="293"/>
      <c r="K482" s="293"/>
      <c r="L482" s="293"/>
      <c r="M482" s="293"/>
      <c r="N482" s="293"/>
      <c r="O482" s="293"/>
      <c r="P482" s="293"/>
      <c r="Q482" s="293"/>
      <c r="R482" s="293"/>
      <c r="S482" s="293"/>
      <c r="T482" s="293"/>
      <c r="U482" s="293"/>
      <c r="V482" s="293"/>
      <c r="W482" s="293"/>
      <c r="X482" s="293"/>
      <c r="Y482" s="293"/>
      <c r="Z482" s="293"/>
      <c r="AA482" s="293"/>
      <c r="AB482" s="293"/>
      <c r="AC482" s="293"/>
      <c r="AD482" s="293"/>
      <c r="AE482" s="293"/>
      <c r="AF482" s="293"/>
      <c r="AG482" s="293"/>
      <c r="AH482" s="293"/>
      <c r="AI482" s="293"/>
      <c r="AJ482" s="293"/>
      <c r="AK482" s="293"/>
      <c r="AL482" s="293"/>
      <c r="AM482" s="293"/>
      <c r="AN482" s="293"/>
      <c r="AO482" s="293"/>
      <c r="AP482" s="293"/>
      <c r="AQ482" s="293"/>
      <c r="AR482" s="293"/>
      <c r="AS482" s="293"/>
      <c r="AT482" s="293"/>
      <c r="AU482" s="293"/>
      <c r="AV482" s="293"/>
      <c r="AW482" s="293"/>
      <c r="AX482" s="293"/>
      <c r="AY482" s="293"/>
      <c r="AZ482" s="293"/>
      <c r="BA482" s="293"/>
      <c r="BB482" s="293"/>
      <c r="BC482" s="293"/>
      <c r="BD482" s="293"/>
      <c r="BE482" s="293"/>
      <c r="BF482" s="293"/>
      <c r="BG482" s="293"/>
      <c r="BH482" s="293"/>
      <c r="BI482" s="293"/>
      <c r="BJ482" s="293"/>
      <c r="BK482" s="293"/>
      <c r="BL482" s="293"/>
      <c r="BM482" s="293"/>
      <c r="BN482" s="293"/>
      <c r="BO482" s="293"/>
      <c r="BP482" s="293"/>
      <c r="BQ482" s="293"/>
      <c r="BR482" s="293"/>
      <c r="BS482" s="293"/>
      <c r="BT482" s="293"/>
      <c r="BU482" s="293"/>
      <c r="BV482" s="293"/>
      <c r="BW482" s="293"/>
      <c r="BX482" s="293"/>
      <c r="BY482" s="293"/>
      <c r="BZ482" s="293"/>
      <c r="CA482" s="293"/>
      <c r="CB482" s="293"/>
      <c r="CC482" s="293"/>
      <c r="CD482" s="293"/>
      <c r="CE482" s="293"/>
      <c r="CF482" s="293"/>
      <c r="CG482" s="293"/>
      <c r="CH482" s="293"/>
      <c r="CI482" s="293"/>
      <c r="CJ482" s="293"/>
      <c r="CK482" s="293"/>
      <c r="CL482" s="293"/>
      <c r="CM482" s="293"/>
      <c r="CN482" s="293"/>
      <c r="CO482" s="293"/>
      <c r="CP482" s="293"/>
      <c r="CQ482" s="293"/>
      <c r="CR482" s="293"/>
      <c r="CS482" s="293"/>
      <c r="CT482" s="293"/>
      <c r="CU482" s="293"/>
      <c r="CV482" s="293"/>
      <c r="CW482" s="293"/>
      <c r="CX482" s="293"/>
      <c r="CY482" s="293"/>
      <c r="CZ482" s="293"/>
      <c r="DA482" s="293"/>
      <c r="DB482" s="293"/>
      <c r="DC482" s="293"/>
      <c r="DD482" s="293"/>
      <c r="DE482" s="293"/>
      <c r="DF482" s="293"/>
      <c r="DG482" s="293"/>
      <c r="DH482" s="293"/>
      <c r="DI482" s="293"/>
      <c r="DJ482" s="293"/>
      <c r="DK482" s="293"/>
      <c r="DL482" s="293"/>
      <c r="DM482" s="293"/>
      <c r="DN482" s="293"/>
      <c r="DO482" s="293"/>
      <c r="DP482" s="293"/>
      <c r="DQ482" s="293"/>
      <c r="DR482" s="293"/>
      <c r="DS482" s="293"/>
      <c r="DT482" s="293"/>
      <c r="DU482" s="293"/>
      <c r="DV482" s="293"/>
      <c r="DW482" s="293"/>
      <c r="DX482" s="293"/>
      <c r="DY482" s="293"/>
      <c r="DZ482" s="293"/>
      <c r="EA482" s="293"/>
      <c r="EB482" s="293"/>
      <c r="EC482" s="293"/>
      <c r="ED482" s="293"/>
      <c r="EE482" s="293"/>
      <c r="EF482" s="293"/>
      <c r="EG482" s="293"/>
      <c r="EH482" s="293"/>
      <c r="EI482" s="293"/>
      <c r="EJ482" s="293"/>
      <c r="EK482" s="293"/>
      <c r="EL482" s="293"/>
      <c r="EM482" s="293"/>
      <c r="EN482" s="293"/>
      <c r="EO482" s="293"/>
      <c r="EP482" s="293"/>
      <c r="EQ482" s="293"/>
      <c r="ER482" s="293"/>
      <c r="ES482" s="293"/>
      <c r="ET482" s="293"/>
      <c r="EU482" s="293"/>
      <c r="EV482" s="293"/>
      <c r="EW482" s="293"/>
      <c r="EX482" s="293"/>
    </row>
    <row r="483" spans="2:154" x14ac:dyDescent="0.2">
      <c r="B483" s="293"/>
      <c r="C483" s="293"/>
      <c r="D483" s="293"/>
      <c r="E483" s="293"/>
      <c r="F483" s="293"/>
      <c r="G483" s="293"/>
      <c r="H483" s="293"/>
      <c r="I483" s="293"/>
      <c r="J483" s="293"/>
      <c r="K483" s="293"/>
      <c r="L483" s="293"/>
      <c r="M483" s="293"/>
      <c r="N483" s="293"/>
      <c r="O483" s="293"/>
      <c r="P483" s="293"/>
      <c r="Q483" s="293"/>
      <c r="R483" s="293"/>
      <c r="S483" s="293"/>
      <c r="T483" s="293"/>
      <c r="U483" s="293"/>
      <c r="V483" s="293"/>
      <c r="W483" s="293"/>
      <c r="X483" s="293"/>
      <c r="Y483" s="293"/>
      <c r="Z483" s="293"/>
      <c r="AA483" s="293"/>
      <c r="AB483" s="293"/>
      <c r="AC483" s="293"/>
      <c r="AD483" s="293"/>
      <c r="AE483" s="293"/>
      <c r="AF483" s="293"/>
      <c r="AG483" s="293"/>
      <c r="AH483" s="293"/>
      <c r="AI483" s="293"/>
      <c r="AJ483" s="293"/>
      <c r="AK483" s="293"/>
      <c r="AL483" s="293"/>
      <c r="AM483" s="293"/>
      <c r="AN483" s="293"/>
      <c r="AO483" s="293"/>
      <c r="AP483" s="293"/>
      <c r="AQ483" s="293"/>
      <c r="AR483" s="293"/>
      <c r="AS483" s="293"/>
      <c r="AT483" s="293"/>
      <c r="AU483" s="293"/>
      <c r="AV483" s="293"/>
      <c r="AW483" s="293"/>
      <c r="AX483" s="293"/>
      <c r="AY483" s="293"/>
      <c r="AZ483" s="293"/>
      <c r="BA483" s="293"/>
      <c r="BB483" s="293"/>
      <c r="BC483" s="293"/>
      <c r="BD483" s="293"/>
      <c r="BE483" s="293"/>
      <c r="BF483" s="293"/>
      <c r="BG483" s="293"/>
      <c r="BH483" s="293"/>
      <c r="BI483" s="293"/>
      <c r="BJ483" s="293"/>
      <c r="BK483" s="293"/>
      <c r="BL483" s="293"/>
      <c r="BM483" s="293"/>
      <c r="BN483" s="293"/>
      <c r="BO483" s="293"/>
      <c r="BP483" s="293"/>
      <c r="BQ483" s="293"/>
      <c r="BR483" s="293"/>
      <c r="BS483" s="293"/>
      <c r="BT483" s="293"/>
      <c r="BU483" s="293"/>
      <c r="BV483" s="293"/>
      <c r="BW483" s="293"/>
      <c r="BX483" s="293"/>
      <c r="BY483" s="293"/>
      <c r="BZ483" s="293"/>
      <c r="CA483" s="293"/>
      <c r="CB483" s="293"/>
      <c r="CC483" s="293"/>
      <c r="CD483" s="293"/>
      <c r="CE483" s="293"/>
      <c r="CF483" s="293"/>
      <c r="CG483" s="293"/>
      <c r="CH483" s="293"/>
      <c r="CI483" s="293"/>
      <c r="CJ483" s="293"/>
      <c r="CK483" s="293"/>
      <c r="CL483" s="293"/>
      <c r="CM483" s="293"/>
      <c r="CN483" s="293"/>
      <c r="CO483" s="293"/>
      <c r="CP483" s="293"/>
      <c r="CQ483" s="293"/>
      <c r="CR483" s="293"/>
      <c r="CS483" s="293"/>
      <c r="CT483" s="293"/>
      <c r="CU483" s="293"/>
      <c r="CV483" s="293"/>
      <c r="CW483" s="293"/>
      <c r="CX483" s="293"/>
      <c r="CY483" s="293"/>
      <c r="CZ483" s="293"/>
      <c r="DA483" s="293"/>
      <c r="DB483" s="293"/>
      <c r="DC483" s="293"/>
      <c r="DD483" s="293"/>
      <c r="DE483" s="293"/>
      <c r="DF483" s="293"/>
      <c r="DG483" s="293"/>
      <c r="DH483" s="293"/>
      <c r="DI483" s="293"/>
      <c r="DJ483" s="293"/>
      <c r="DK483" s="293"/>
      <c r="DL483" s="293"/>
      <c r="DM483" s="293"/>
      <c r="DN483" s="293"/>
      <c r="DO483" s="293"/>
      <c r="DP483" s="293"/>
      <c r="DQ483" s="293"/>
      <c r="DR483" s="293"/>
      <c r="DS483" s="293"/>
      <c r="DT483" s="293"/>
      <c r="DU483" s="293"/>
      <c r="DV483" s="293"/>
      <c r="DW483" s="293"/>
      <c r="DX483" s="293"/>
      <c r="DY483" s="293"/>
      <c r="DZ483" s="293"/>
      <c r="EA483" s="293"/>
      <c r="EB483" s="293"/>
      <c r="EC483" s="293"/>
      <c r="ED483" s="293"/>
      <c r="EE483" s="293"/>
      <c r="EF483" s="293"/>
      <c r="EG483" s="293"/>
      <c r="EH483" s="293"/>
      <c r="EI483" s="293"/>
      <c r="EJ483" s="293"/>
      <c r="EK483" s="293"/>
      <c r="EL483" s="293"/>
      <c r="EM483" s="293"/>
      <c r="EN483" s="293"/>
      <c r="EO483" s="293"/>
      <c r="EP483" s="293"/>
      <c r="EQ483" s="293"/>
      <c r="ER483" s="293"/>
      <c r="ES483" s="293"/>
      <c r="ET483" s="293"/>
      <c r="EU483" s="293"/>
      <c r="EV483" s="293"/>
      <c r="EW483" s="293"/>
      <c r="EX483" s="293"/>
    </row>
    <row r="484" spans="2:154" x14ac:dyDescent="0.2">
      <c r="B484" s="293"/>
      <c r="C484" s="293"/>
      <c r="D484" s="293"/>
      <c r="E484" s="293"/>
      <c r="F484" s="293"/>
      <c r="G484" s="293"/>
      <c r="H484" s="293"/>
      <c r="I484" s="293"/>
      <c r="J484" s="293"/>
      <c r="K484" s="293"/>
      <c r="L484" s="293"/>
      <c r="M484" s="293"/>
      <c r="N484" s="293"/>
      <c r="O484" s="293"/>
      <c r="P484" s="293"/>
      <c r="Q484" s="293"/>
      <c r="R484" s="293"/>
      <c r="S484" s="293"/>
      <c r="T484" s="293"/>
      <c r="U484" s="293"/>
      <c r="V484" s="293"/>
      <c r="W484" s="293"/>
      <c r="X484" s="293"/>
      <c r="Y484" s="293"/>
      <c r="Z484" s="293"/>
      <c r="AA484" s="293"/>
      <c r="AB484" s="293"/>
      <c r="AC484" s="293"/>
      <c r="AD484" s="293"/>
      <c r="AE484" s="293"/>
      <c r="AF484" s="293"/>
      <c r="AG484" s="293"/>
      <c r="AH484" s="293"/>
      <c r="AI484" s="293"/>
      <c r="AJ484" s="293"/>
      <c r="AK484" s="293"/>
      <c r="AL484" s="293"/>
      <c r="AM484" s="293"/>
      <c r="AN484" s="293"/>
      <c r="AO484" s="293"/>
      <c r="AP484" s="293"/>
      <c r="AQ484" s="293"/>
      <c r="AR484" s="293"/>
      <c r="AS484" s="293"/>
      <c r="AT484" s="293"/>
      <c r="AU484" s="293"/>
      <c r="AV484" s="293"/>
      <c r="AW484" s="293"/>
      <c r="AX484" s="293"/>
      <c r="AY484" s="293"/>
      <c r="AZ484" s="293"/>
      <c r="BA484" s="293"/>
      <c r="BB484" s="293"/>
      <c r="BC484" s="293"/>
      <c r="BD484" s="293"/>
      <c r="BE484" s="293"/>
      <c r="BF484" s="293"/>
      <c r="BG484" s="293"/>
      <c r="BH484" s="293"/>
      <c r="BI484" s="293"/>
      <c r="BJ484" s="293"/>
      <c r="BK484" s="293"/>
      <c r="BL484" s="293"/>
      <c r="BM484" s="293"/>
      <c r="BN484" s="293"/>
      <c r="BO484" s="293"/>
      <c r="BP484" s="293"/>
      <c r="BQ484" s="293"/>
      <c r="BR484" s="293"/>
      <c r="BS484" s="293"/>
      <c r="BT484" s="293"/>
      <c r="BU484" s="293"/>
      <c r="BV484" s="293"/>
      <c r="BW484" s="293"/>
      <c r="BX484" s="293"/>
      <c r="BY484" s="293"/>
      <c r="BZ484" s="293"/>
      <c r="CA484" s="293"/>
      <c r="CB484" s="293"/>
      <c r="CC484" s="293"/>
      <c r="CD484" s="293"/>
      <c r="CE484" s="293"/>
      <c r="CF484" s="293"/>
      <c r="CG484" s="293"/>
      <c r="CH484" s="293"/>
      <c r="CI484" s="293"/>
      <c r="CJ484" s="293"/>
      <c r="CK484" s="293"/>
      <c r="CL484" s="293"/>
      <c r="CM484" s="293"/>
      <c r="CN484" s="293"/>
      <c r="CO484" s="293"/>
      <c r="CP484" s="293"/>
      <c r="CQ484" s="293"/>
      <c r="CR484" s="293"/>
      <c r="CS484" s="293"/>
      <c r="CT484" s="293"/>
      <c r="CU484" s="293"/>
      <c r="CV484" s="293"/>
      <c r="CW484" s="293"/>
      <c r="CX484" s="293"/>
      <c r="CY484" s="293"/>
      <c r="CZ484" s="293"/>
      <c r="DA484" s="293"/>
      <c r="DB484" s="293"/>
      <c r="DC484" s="293"/>
      <c r="DD484" s="293"/>
      <c r="DE484" s="293"/>
      <c r="DF484" s="293"/>
      <c r="DG484" s="293"/>
      <c r="DH484" s="293"/>
      <c r="DI484" s="293"/>
      <c r="DJ484" s="293"/>
      <c r="DK484" s="293"/>
      <c r="DL484" s="293"/>
      <c r="DM484" s="293"/>
      <c r="DN484" s="293"/>
      <c r="DO484" s="293"/>
      <c r="DP484" s="293"/>
      <c r="DQ484" s="293"/>
      <c r="DR484" s="293"/>
      <c r="DS484" s="293"/>
      <c r="DT484" s="293"/>
      <c r="DU484" s="293"/>
      <c r="DV484" s="293"/>
      <c r="DW484" s="293"/>
      <c r="DX484" s="293"/>
      <c r="DY484" s="293"/>
      <c r="DZ484" s="293"/>
      <c r="EA484" s="293"/>
      <c r="EB484" s="293"/>
      <c r="EC484" s="293"/>
      <c r="ED484" s="293"/>
      <c r="EE484" s="293"/>
      <c r="EF484" s="293"/>
      <c r="EG484" s="293"/>
      <c r="EH484" s="293"/>
      <c r="EI484" s="293"/>
      <c r="EJ484" s="293"/>
      <c r="EK484" s="293"/>
      <c r="EL484" s="293"/>
      <c r="EM484" s="293"/>
      <c r="EN484" s="293"/>
      <c r="EO484" s="293"/>
      <c r="EP484" s="293"/>
      <c r="EQ484" s="293"/>
      <c r="ER484" s="293"/>
      <c r="ES484" s="293"/>
      <c r="ET484" s="293"/>
      <c r="EU484" s="293"/>
      <c r="EV484" s="293"/>
      <c r="EW484" s="293"/>
      <c r="EX484" s="293"/>
    </row>
    <row r="485" spans="2:154" x14ac:dyDescent="0.2">
      <c r="B485" s="293"/>
      <c r="C485" s="293"/>
      <c r="D485" s="293"/>
      <c r="E485" s="293"/>
      <c r="F485" s="293"/>
      <c r="G485" s="293"/>
      <c r="H485" s="293"/>
      <c r="I485" s="293"/>
      <c r="J485" s="293"/>
      <c r="K485" s="293"/>
      <c r="L485" s="293"/>
      <c r="M485" s="293"/>
      <c r="N485" s="293"/>
      <c r="O485" s="293"/>
      <c r="P485" s="293"/>
      <c r="Q485" s="293"/>
      <c r="R485" s="293"/>
      <c r="S485" s="293"/>
      <c r="T485" s="293"/>
      <c r="U485" s="293"/>
      <c r="V485" s="293"/>
      <c r="W485" s="293"/>
      <c r="X485" s="293"/>
      <c r="Y485" s="293"/>
      <c r="Z485" s="293"/>
      <c r="AA485" s="293"/>
      <c r="AB485" s="293"/>
      <c r="AC485" s="293"/>
      <c r="AD485" s="293"/>
      <c r="AE485" s="293"/>
      <c r="AF485" s="293"/>
      <c r="AG485" s="293"/>
      <c r="AH485" s="293"/>
      <c r="AI485" s="293"/>
      <c r="AJ485" s="293"/>
      <c r="AK485" s="293"/>
      <c r="AL485" s="293"/>
      <c r="AM485" s="293"/>
      <c r="AN485" s="293"/>
      <c r="AO485" s="293"/>
      <c r="AP485" s="293"/>
      <c r="AQ485" s="293"/>
      <c r="AR485" s="293"/>
      <c r="AS485" s="293"/>
      <c r="AT485" s="293"/>
      <c r="AU485" s="293"/>
      <c r="AV485" s="293"/>
      <c r="AW485" s="293"/>
      <c r="AX485" s="293"/>
      <c r="AY485" s="293"/>
      <c r="AZ485" s="293"/>
      <c r="BA485" s="293"/>
      <c r="BB485" s="293"/>
      <c r="BC485" s="293"/>
      <c r="BD485" s="293"/>
      <c r="BE485" s="293"/>
      <c r="BF485" s="293"/>
      <c r="BG485" s="293"/>
      <c r="BH485" s="293"/>
      <c r="BI485" s="293"/>
      <c r="BJ485" s="293"/>
      <c r="BK485" s="293"/>
      <c r="BL485" s="293"/>
      <c r="BM485" s="293"/>
      <c r="BN485" s="293"/>
      <c r="BO485" s="293"/>
      <c r="BP485" s="293"/>
      <c r="BQ485" s="293"/>
      <c r="BR485" s="293"/>
      <c r="BS485" s="293"/>
      <c r="BT485" s="293"/>
      <c r="BU485" s="293"/>
      <c r="BV485" s="293"/>
      <c r="BW485" s="293"/>
      <c r="BX485" s="293"/>
      <c r="BY485" s="293"/>
      <c r="BZ485" s="293"/>
      <c r="CA485" s="293"/>
      <c r="CB485" s="293"/>
      <c r="CC485" s="293"/>
      <c r="CD485" s="293"/>
      <c r="CE485" s="293"/>
      <c r="CF485" s="293"/>
      <c r="CG485" s="293"/>
      <c r="CH485" s="293"/>
      <c r="CI485" s="293"/>
      <c r="CJ485" s="293"/>
      <c r="CK485" s="293"/>
      <c r="CL485" s="293"/>
      <c r="CM485" s="293"/>
      <c r="CN485" s="293"/>
      <c r="CO485" s="293"/>
      <c r="CP485" s="293"/>
      <c r="CQ485" s="293"/>
      <c r="CR485" s="293"/>
      <c r="CS485" s="293"/>
      <c r="CT485" s="293"/>
      <c r="CU485" s="293"/>
      <c r="CV485" s="293"/>
      <c r="CW485" s="293"/>
      <c r="CX485" s="293"/>
      <c r="CY485" s="293"/>
      <c r="CZ485" s="293"/>
      <c r="DA485" s="293"/>
      <c r="DB485" s="293"/>
      <c r="DC485" s="293"/>
      <c r="DD485" s="293"/>
      <c r="DE485" s="293"/>
      <c r="DF485" s="293"/>
      <c r="DG485" s="293"/>
      <c r="DH485" s="293"/>
      <c r="DI485" s="293"/>
      <c r="DJ485" s="293"/>
      <c r="DK485" s="293"/>
      <c r="DL485" s="293"/>
      <c r="DM485" s="293"/>
      <c r="DN485" s="293"/>
      <c r="DO485" s="293"/>
      <c r="DP485" s="293"/>
      <c r="DQ485" s="293"/>
      <c r="DR485" s="293"/>
      <c r="DS485" s="293"/>
      <c r="DT485" s="293"/>
      <c r="DU485" s="293"/>
      <c r="DV485" s="293"/>
      <c r="DW485" s="293"/>
      <c r="DX485" s="293"/>
      <c r="DY485" s="293"/>
      <c r="DZ485" s="293"/>
      <c r="EA485" s="293"/>
      <c r="EB485" s="293"/>
      <c r="EC485" s="293"/>
      <c r="ED485" s="293"/>
      <c r="EE485" s="293"/>
      <c r="EF485" s="293"/>
      <c r="EG485" s="293"/>
      <c r="EH485" s="293"/>
      <c r="EI485" s="293"/>
      <c r="EJ485" s="293"/>
      <c r="EK485" s="293"/>
      <c r="EL485" s="293"/>
      <c r="EM485" s="293"/>
      <c r="EN485" s="293"/>
      <c r="EO485" s="293"/>
      <c r="EP485" s="293"/>
      <c r="EQ485" s="293"/>
      <c r="ER485" s="293"/>
      <c r="ES485" s="293"/>
      <c r="ET485" s="293"/>
      <c r="EU485" s="293"/>
      <c r="EV485" s="293"/>
      <c r="EW485" s="293"/>
      <c r="EX485" s="293"/>
    </row>
    <row r="486" spans="2:154" x14ac:dyDescent="0.2">
      <c r="B486" s="293"/>
      <c r="C486" s="293"/>
      <c r="D486" s="293"/>
      <c r="E486" s="293"/>
      <c r="F486" s="293"/>
      <c r="G486" s="293"/>
      <c r="H486" s="293"/>
      <c r="I486" s="293"/>
      <c r="J486" s="293"/>
      <c r="K486" s="293"/>
      <c r="L486" s="293"/>
      <c r="M486" s="293"/>
      <c r="N486" s="293"/>
      <c r="O486" s="293"/>
      <c r="P486" s="293"/>
      <c r="Q486" s="293"/>
      <c r="R486" s="293"/>
      <c r="S486" s="293"/>
      <c r="T486" s="293"/>
      <c r="U486" s="293"/>
      <c r="V486" s="293"/>
      <c r="W486" s="293"/>
      <c r="X486" s="293"/>
      <c r="Y486" s="293"/>
      <c r="Z486" s="293"/>
      <c r="AA486" s="293"/>
      <c r="AB486" s="293"/>
      <c r="AC486" s="293"/>
      <c r="AD486" s="293"/>
      <c r="AE486" s="293"/>
      <c r="AF486" s="293"/>
      <c r="AG486" s="293"/>
      <c r="AH486" s="293"/>
      <c r="AI486" s="293"/>
      <c r="AJ486" s="293"/>
      <c r="AK486" s="293"/>
      <c r="AL486" s="293"/>
      <c r="AM486" s="293"/>
      <c r="AN486" s="293"/>
      <c r="AO486" s="293"/>
      <c r="AP486" s="293"/>
      <c r="AQ486" s="293"/>
      <c r="AR486" s="293"/>
      <c r="AS486" s="293"/>
      <c r="AT486" s="293"/>
      <c r="AU486" s="293"/>
      <c r="AV486" s="293"/>
      <c r="AW486" s="293"/>
      <c r="AX486" s="293"/>
      <c r="AY486" s="293"/>
      <c r="AZ486" s="293"/>
      <c r="BA486" s="293"/>
      <c r="BB486" s="293"/>
      <c r="BC486" s="293"/>
      <c r="BD486" s="293"/>
      <c r="BE486" s="293"/>
      <c r="BF486" s="293"/>
      <c r="BG486" s="293"/>
      <c r="BH486" s="293"/>
      <c r="BI486" s="293"/>
      <c r="BJ486" s="293"/>
      <c r="BK486" s="293"/>
      <c r="BL486" s="293"/>
      <c r="BM486" s="293"/>
      <c r="BN486" s="293"/>
      <c r="BO486" s="293"/>
      <c r="BP486" s="293"/>
      <c r="BQ486" s="293"/>
      <c r="BR486" s="293"/>
      <c r="BS486" s="293"/>
      <c r="BT486" s="293"/>
      <c r="BU486" s="293"/>
      <c r="BV486" s="293"/>
      <c r="BW486" s="293"/>
      <c r="BX486" s="293"/>
      <c r="BY486" s="293"/>
      <c r="BZ486" s="293"/>
      <c r="CA486" s="293"/>
      <c r="CB486" s="293"/>
      <c r="CC486" s="293"/>
      <c r="CD486" s="293"/>
      <c r="CE486" s="293"/>
      <c r="CF486" s="293"/>
      <c r="CG486" s="293"/>
      <c r="CH486" s="293"/>
      <c r="CI486" s="293"/>
      <c r="CJ486" s="293"/>
      <c r="CK486" s="293"/>
      <c r="CL486" s="293"/>
      <c r="CM486" s="293"/>
      <c r="CN486" s="293"/>
      <c r="CO486" s="293"/>
      <c r="CP486" s="293"/>
      <c r="CQ486" s="293"/>
      <c r="CR486" s="293"/>
      <c r="CS486" s="293"/>
      <c r="CT486" s="293"/>
      <c r="CU486" s="293"/>
      <c r="CV486" s="293"/>
      <c r="CW486" s="293"/>
      <c r="CX486" s="293"/>
      <c r="CY486" s="293"/>
      <c r="CZ486" s="293"/>
      <c r="DA486" s="293"/>
      <c r="DB486" s="293"/>
      <c r="DC486" s="293"/>
      <c r="DD486" s="293"/>
      <c r="DE486" s="293"/>
      <c r="DF486" s="293"/>
      <c r="DG486" s="293"/>
      <c r="DH486" s="293"/>
      <c r="DI486" s="293"/>
      <c r="DJ486" s="293"/>
      <c r="DK486" s="293"/>
      <c r="DL486" s="293"/>
      <c r="DM486" s="293"/>
      <c r="DN486" s="293"/>
      <c r="DO486" s="293"/>
      <c r="DP486" s="293"/>
      <c r="DQ486" s="293"/>
      <c r="DR486" s="293"/>
      <c r="DS486" s="293"/>
      <c r="DT486" s="293"/>
      <c r="DU486" s="293"/>
      <c r="DV486" s="293"/>
      <c r="DW486" s="293"/>
      <c r="DX486" s="293"/>
      <c r="DY486" s="293"/>
      <c r="DZ486" s="293"/>
      <c r="EA486" s="293"/>
      <c r="EB486" s="293"/>
      <c r="EC486" s="293"/>
      <c r="ED486" s="293"/>
      <c r="EE486" s="293"/>
      <c r="EF486" s="293"/>
      <c r="EG486" s="293"/>
      <c r="EH486" s="293"/>
      <c r="EI486" s="293"/>
      <c r="EJ486" s="293"/>
      <c r="EK486" s="293"/>
      <c r="EL486" s="293"/>
      <c r="EM486" s="293"/>
      <c r="EN486" s="293"/>
      <c r="EO486" s="293"/>
      <c r="EP486" s="293"/>
      <c r="EQ486" s="293"/>
      <c r="ER486" s="293"/>
      <c r="ES486" s="293"/>
      <c r="ET486" s="293"/>
      <c r="EU486" s="293"/>
      <c r="EV486" s="293"/>
      <c r="EW486" s="293"/>
      <c r="EX486" s="293"/>
    </row>
    <row r="487" spans="2:154" x14ac:dyDescent="0.2">
      <c r="B487" s="293"/>
      <c r="C487" s="293"/>
      <c r="D487" s="293"/>
      <c r="E487" s="293"/>
      <c r="F487" s="293"/>
      <c r="G487" s="293"/>
      <c r="H487" s="293"/>
      <c r="I487" s="293"/>
      <c r="J487" s="293"/>
      <c r="K487" s="293"/>
      <c r="L487" s="293"/>
      <c r="M487" s="293"/>
      <c r="N487" s="293"/>
      <c r="O487" s="293"/>
      <c r="P487" s="293"/>
      <c r="Q487" s="293"/>
      <c r="R487" s="293"/>
      <c r="S487" s="293"/>
      <c r="T487" s="293"/>
      <c r="U487" s="293"/>
      <c r="V487" s="293"/>
      <c r="W487" s="293"/>
      <c r="X487" s="293"/>
      <c r="Y487" s="293"/>
      <c r="Z487" s="293"/>
      <c r="AA487" s="293"/>
      <c r="AB487" s="293"/>
      <c r="AC487" s="293"/>
      <c r="AD487" s="293"/>
      <c r="AE487" s="293"/>
      <c r="AF487" s="293"/>
      <c r="AG487" s="293"/>
      <c r="AH487" s="293"/>
      <c r="AI487" s="293"/>
      <c r="AJ487" s="293"/>
      <c r="AK487" s="293"/>
      <c r="AL487" s="293"/>
      <c r="AM487" s="293"/>
      <c r="AN487" s="293"/>
      <c r="AO487" s="293"/>
      <c r="AP487" s="293"/>
      <c r="AQ487" s="293"/>
      <c r="AR487" s="293"/>
      <c r="AS487" s="293"/>
      <c r="AT487" s="293"/>
      <c r="AU487" s="293"/>
      <c r="AV487" s="293"/>
      <c r="AW487" s="293"/>
      <c r="AX487" s="293"/>
      <c r="AY487" s="293"/>
      <c r="AZ487" s="293"/>
      <c r="BA487" s="293"/>
      <c r="BB487" s="293"/>
      <c r="BC487" s="293"/>
      <c r="BD487" s="293"/>
      <c r="BE487" s="293"/>
      <c r="BF487" s="293"/>
      <c r="BG487" s="293"/>
      <c r="BH487" s="293"/>
      <c r="BI487" s="293"/>
      <c r="BJ487" s="293"/>
      <c r="BK487" s="293"/>
      <c r="BL487" s="293"/>
      <c r="BM487" s="293"/>
      <c r="BN487" s="293"/>
      <c r="BO487" s="293"/>
      <c r="BP487" s="293"/>
      <c r="BQ487" s="293"/>
      <c r="BR487" s="293"/>
      <c r="BS487" s="293"/>
      <c r="BT487" s="293"/>
      <c r="BU487" s="293"/>
      <c r="BV487" s="293"/>
      <c r="BW487" s="293"/>
      <c r="BX487" s="293"/>
      <c r="BY487" s="293"/>
      <c r="BZ487" s="293"/>
      <c r="CA487" s="293"/>
      <c r="CB487" s="293"/>
      <c r="CC487" s="293"/>
      <c r="CD487" s="293"/>
      <c r="CE487" s="293"/>
      <c r="CF487" s="293"/>
      <c r="CG487" s="293"/>
      <c r="CH487" s="293"/>
      <c r="CI487" s="293"/>
      <c r="CJ487" s="293"/>
      <c r="CK487" s="293"/>
      <c r="CL487" s="293"/>
      <c r="CM487" s="293"/>
      <c r="CN487" s="293"/>
      <c r="CO487" s="293"/>
      <c r="CP487" s="293"/>
      <c r="CQ487" s="293"/>
      <c r="CR487" s="293"/>
      <c r="CS487" s="293"/>
      <c r="CT487" s="293"/>
      <c r="CU487" s="293"/>
      <c r="CV487" s="293"/>
      <c r="CW487" s="293"/>
      <c r="CX487" s="293"/>
      <c r="CY487" s="293"/>
      <c r="CZ487" s="293"/>
      <c r="DA487" s="293"/>
      <c r="DB487" s="293"/>
      <c r="DC487" s="293"/>
      <c r="DD487" s="293"/>
      <c r="DE487" s="293"/>
      <c r="DF487" s="293"/>
      <c r="DG487" s="293"/>
      <c r="DH487" s="293"/>
      <c r="DI487" s="293"/>
      <c r="DJ487" s="293"/>
      <c r="DK487" s="293"/>
      <c r="DL487" s="293"/>
      <c r="DM487" s="293"/>
      <c r="DN487" s="293"/>
      <c r="DO487" s="293"/>
      <c r="DP487" s="293"/>
      <c r="DQ487" s="293"/>
      <c r="DR487" s="293"/>
      <c r="DS487" s="293"/>
      <c r="DT487" s="293"/>
      <c r="DU487" s="293"/>
      <c r="DV487" s="293"/>
      <c r="DW487" s="293"/>
      <c r="DX487" s="293"/>
      <c r="DY487" s="293"/>
      <c r="DZ487" s="293"/>
      <c r="EA487" s="293"/>
      <c r="EB487" s="293"/>
      <c r="EC487" s="293"/>
      <c r="ED487" s="293"/>
      <c r="EE487" s="293"/>
      <c r="EF487" s="293"/>
      <c r="EG487" s="293"/>
      <c r="EH487" s="293"/>
      <c r="EI487" s="293"/>
      <c r="EJ487" s="293"/>
      <c r="EK487" s="293"/>
      <c r="EL487" s="293"/>
      <c r="EM487" s="293"/>
      <c r="EN487" s="293"/>
      <c r="EO487" s="293"/>
      <c r="EP487" s="293"/>
      <c r="EQ487" s="293"/>
      <c r="ER487" s="293"/>
      <c r="ES487" s="293"/>
      <c r="ET487" s="293"/>
      <c r="EU487" s="293"/>
      <c r="EV487" s="293"/>
      <c r="EW487" s="293"/>
      <c r="EX487" s="293"/>
    </row>
    <row r="488" spans="2:154" x14ac:dyDescent="0.2">
      <c r="B488" s="293"/>
      <c r="C488" s="293"/>
      <c r="D488" s="293"/>
      <c r="E488" s="293"/>
      <c r="F488" s="293"/>
      <c r="G488" s="293"/>
      <c r="H488" s="293"/>
      <c r="I488" s="293"/>
      <c r="J488" s="293"/>
      <c r="K488" s="293"/>
      <c r="L488" s="293"/>
      <c r="M488" s="293"/>
      <c r="N488" s="293"/>
      <c r="O488" s="293"/>
      <c r="P488" s="293"/>
      <c r="Q488" s="293"/>
      <c r="R488" s="293"/>
      <c r="S488" s="293"/>
      <c r="T488" s="293"/>
      <c r="U488" s="293"/>
      <c r="V488" s="293"/>
      <c r="W488" s="293"/>
      <c r="X488" s="293"/>
      <c r="Y488" s="293"/>
      <c r="Z488" s="293"/>
      <c r="AA488" s="293"/>
      <c r="AB488" s="293"/>
      <c r="AC488" s="293"/>
      <c r="AD488" s="293"/>
      <c r="AE488" s="293"/>
      <c r="AF488" s="293"/>
      <c r="AG488" s="293"/>
      <c r="AH488" s="293"/>
      <c r="AI488" s="293"/>
      <c r="AJ488" s="293"/>
      <c r="AK488" s="293"/>
      <c r="AL488" s="293"/>
      <c r="AM488" s="293"/>
      <c r="AN488" s="293"/>
      <c r="AO488" s="293"/>
      <c r="AP488" s="293"/>
      <c r="AQ488" s="293"/>
      <c r="AR488" s="293"/>
      <c r="AS488" s="293"/>
      <c r="AT488" s="293"/>
      <c r="AU488" s="293"/>
      <c r="AV488" s="293"/>
      <c r="AW488" s="293"/>
      <c r="AX488" s="293"/>
      <c r="AY488" s="293"/>
      <c r="AZ488" s="293"/>
      <c r="BA488" s="293"/>
      <c r="BB488" s="293"/>
      <c r="BC488" s="293"/>
      <c r="BD488" s="293"/>
      <c r="BE488" s="293"/>
      <c r="BF488" s="293"/>
      <c r="BG488" s="293"/>
      <c r="BH488" s="293"/>
      <c r="BI488" s="293"/>
      <c r="BJ488" s="293"/>
      <c r="BK488" s="293"/>
      <c r="BL488" s="293"/>
      <c r="BM488" s="293"/>
      <c r="BN488" s="293"/>
      <c r="BO488" s="293"/>
      <c r="BP488" s="293"/>
      <c r="BQ488" s="293"/>
      <c r="BR488" s="293"/>
      <c r="BS488" s="293"/>
      <c r="BT488" s="293"/>
      <c r="BU488" s="293"/>
      <c r="BV488" s="293"/>
      <c r="BW488" s="293"/>
      <c r="BX488" s="293"/>
      <c r="BY488" s="293"/>
      <c r="BZ488" s="293"/>
      <c r="CA488" s="293"/>
      <c r="CB488" s="293"/>
      <c r="CC488" s="293"/>
      <c r="CD488" s="293"/>
      <c r="CE488" s="293"/>
      <c r="CF488" s="293"/>
      <c r="CG488" s="293"/>
      <c r="CH488" s="293"/>
      <c r="CI488" s="293"/>
      <c r="CJ488" s="293"/>
      <c r="CK488" s="293"/>
      <c r="CL488" s="293"/>
      <c r="CM488" s="293"/>
      <c r="CN488" s="293"/>
      <c r="CO488" s="293"/>
      <c r="CP488" s="293"/>
      <c r="CQ488" s="293"/>
      <c r="CR488" s="293"/>
      <c r="CS488" s="293"/>
      <c r="CT488" s="293"/>
      <c r="CU488" s="293"/>
      <c r="CV488" s="293"/>
      <c r="CW488" s="293"/>
      <c r="CX488" s="293"/>
      <c r="CY488" s="293"/>
      <c r="CZ488" s="293"/>
      <c r="DA488" s="293"/>
      <c r="DB488" s="293"/>
      <c r="DC488" s="293"/>
      <c r="DD488" s="293"/>
      <c r="DE488" s="293"/>
      <c r="DF488" s="293"/>
      <c r="DG488" s="293"/>
      <c r="DH488" s="293"/>
      <c r="DI488" s="293"/>
      <c r="DJ488" s="293"/>
      <c r="DK488" s="293"/>
      <c r="DL488" s="293"/>
      <c r="DM488" s="293"/>
      <c r="DN488" s="293"/>
      <c r="DO488" s="293"/>
      <c r="DP488" s="293"/>
      <c r="DQ488" s="293"/>
      <c r="DR488" s="293"/>
      <c r="DS488" s="293"/>
      <c r="DT488" s="293"/>
      <c r="DU488" s="293"/>
      <c r="DV488" s="293"/>
      <c r="DW488" s="293"/>
      <c r="DX488" s="293"/>
      <c r="DY488" s="293"/>
      <c r="DZ488" s="293"/>
      <c r="EA488" s="293"/>
      <c r="EB488" s="293"/>
      <c r="EC488" s="293"/>
      <c r="ED488" s="293"/>
      <c r="EE488" s="293"/>
      <c r="EF488" s="293"/>
      <c r="EG488" s="293"/>
      <c r="EH488" s="293"/>
      <c r="EI488" s="293"/>
      <c r="EJ488" s="293"/>
      <c r="EK488" s="293"/>
      <c r="EL488" s="293"/>
      <c r="EM488" s="293"/>
      <c r="EN488" s="293"/>
      <c r="EO488" s="293"/>
      <c r="EP488" s="293"/>
      <c r="EQ488" s="293"/>
      <c r="ER488" s="293"/>
      <c r="ES488" s="293"/>
      <c r="ET488" s="293"/>
      <c r="EU488" s="293"/>
      <c r="EV488" s="293"/>
      <c r="EW488" s="293"/>
      <c r="EX488" s="293"/>
    </row>
    <row r="489" spans="2:154" x14ac:dyDescent="0.2">
      <c r="B489" s="293"/>
      <c r="C489" s="293"/>
      <c r="D489" s="293"/>
      <c r="E489" s="293"/>
      <c r="F489" s="293"/>
      <c r="G489" s="293"/>
      <c r="H489" s="293"/>
      <c r="I489" s="293"/>
      <c r="J489" s="293"/>
      <c r="K489" s="293"/>
      <c r="L489" s="293"/>
      <c r="M489" s="293"/>
      <c r="N489" s="293"/>
      <c r="O489" s="293"/>
      <c r="P489" s="293"/>
      <c r="Q489" s="293"/>
      <c r="R489" s="293"/>
      <c r="S489" s="293"/>
      <c r="T489" s="293"/>
      <c r="U489" s="293"/>
      <c r="V489" s="293"/>
      <c r="W489" s="293"/>
      <c r="X489" s="293"/>
      <c r="Y489" s="293"/>
      <c r="Z489" s="293"/>
      <c r="AA489" s="293"/>
      <c r="AB489" s="293"/>
      <c r="AC489" s="293"/>
      <c r="AD489" s="293"/>
      <c r="AE489" s="293"/>
      <c r="AF489" s="293"/>
      <c r="AG489" s="293"/>
      <c r="AH489" s="293"/>
      <c r="AI489" s="293"/>
      <c r="AJ489" s="293"/>
      <c r="AK489" s="293"/>
      <c r="AL489" s="293"/>
      <c r="AM489" s="293"/>
      <c r="AN489" s="293"/>
      <c r="AO489" s="293"/>
      <c r="AP489" s="293"/>
      <c r="AQ489" s="293"/>
      <c r="AR489" s="293"/>
      <c r="AS489" s="293"/>
      <c r="AT489" s="293"/>
      <c r="AU489" s="293"/>
      <c r="AV489" s="293"/>
      <c r="AW489" s="293"/>
      <c r="AX489" s="293"/>
      <c r="AY489" s="293"/>
      <c r="AZ489" s="293"/>
      <c r="BA489" s="293"/>
      <c r="BB489" s="293"/>
      <c r="BC489" s="293"/>
      <c r="BD489" s="293"/>
      <c r="BE489" s="293"/>
      <c r="BF489" s="293"/>
      <c r="BG489" s="293"/>
      <c r="BH489" s="293"/>
      <c r="BI489" s="293"/>
      <c r="BJ489" s="293"/>
      <c r="BK489" s="293"/>
      <c r="BL489" s="293"/>
      <c r="BM489" s="293"/>
      <c r="BN489" s="293"/>
      <c r="BO489" s="293"/>
      <c r="BP489" s="293"/>
      <c r="BQ489" s="293"/>
      <c r="BR489" s="293"/>
      <c r="BS489" s="293"/>
      <c r="BT489" s="293"/>
      <c r="BU489" s="293"/>
      <c r="BV489" s="293"/>
      <c r="BW489" s="293"/>
      <c r="BX489" s="293"/>
      <c r="BY489" s="293"/>
      <c r="BZ489" s="293"/>
      <c r="CA489" s="293"/>
      <c r="CB489" s="293"/>
      <c r="CC489" s="293"/>
      <c r="CD489" s="293"/>
      <c r="CE489" s="293"/>
      <c r="CF489" s="293"/>
      <c r="CG489" s="293"/>
      <c r="CH489" s="293"/>
      <c r="CI489" s="293"/>
      <c r="CJ489" s="293"/>
      <c r="CK489" s="293"/>
      <c r="CL489" s="293"/>
      <c r="CM489" s="293"/>
      <c r="CN489" s="293"/>
      <c r="CO489" s="293"/>
      <c r="CP489" s="293"/>
      <c r="CQ489" s="293"/>
      <c r="CR489" s="293"/>
      <c r="CS489" s="293"/>
      <c r="CT489" s="293"/>
      <c r="CU489" s="293"/>
      <c r="CV489" s="293"/>
      <c r="CW489" s="293"/>
      <c r="CX489" s="293"/>
      <c r="CY489" s="293"/>
      <c r="CZ489" s="293"/>
      <c r="DA489" s="293"/>
      <c r="DB489" s="293"/>
      <c r="DC489" s="293"/>
      <c r="DD489" s="293"/>
      <c r="DE489" s="293"/>
      <c r="DF489" s="293"/>
      <c r="DG489" s="293"/>
      <c r="DH489" s="293"/>
      <c r="DI489" s="293"/>
      <c r="DJ489" s="293"/>
      <c r="DK489" s="293"/>
      <c r="DL489" s="293"/>
      <c r="DM489" s="293"/>
      <c r="DN489" s="293"/>
      <c r="DO489" s="293"/>
      <c r="DP489" s="293"/>
      <c r="DQ489" s="293"/>
      <c r="DR489" s="293"/>
      <c r="DS489" s="293"/>
      <c r="DT489" s="293"/>
      <c r="DU489" s="293"/>
      <c r="DV489" s="293"/>
      <c r="DW489" s="293"/>
      <c r="DX489" s="293"/>
      <c r="DY489" s="293"/>
      <c r="DZ489" s="293"/>
      <c r="EA489" s="293"/>
      <c r="EB489" s="293"/>
      <c r="EC489" s="293"/>
      <c r="ED489" s="293"/>
      <c r="EE489" s="293"/>
      <c r="EF489" s="293"/>
      <c r="EG489" s="293"/>
      <c r="EH489" s="293"/>
      <c r="EI489" s="293"/>
      <c r="EJ489" s="293"/>
      <c r="EK489" s="293"/>
      <c r="EL489" s="293"/>
      <c r="EM489" s="293"/>
      <c r="EN489" s="293"/>
      <c r="EO489" s="293"/>
      <c r="EP489" s="293"/>
      <c r="EQ489" s="293"/>
      <c r="ER489" s="293"/>
      <c r="ES489" s="293"/>
      <c r="ET489" s="293"/>
      <c r="EU489" s="293"/>
      <c r="EV489" s="293"/>
      <c r="EW489" s="293"/>
      <c r="EX489" s="293"/>
    </row>
    <row r="490" spans="2:154" x14ac:dyDescent="0.2">
      <c r="B490" s="293"/>
      <c r="C490" s="293"/>
      <c r="D490" s="293"/>
      <c r="E490" s="293"/>
      <c r="F490" s="293"/>
      <c r="G490" s="293"/>
      <c r="H490" s="293"/>
      <c r="I490" s="293"/>
      <c r="J490" s="293"/>
      <c r="K490" s="293"/>
      <c r="L490" s="293"/>
      <c r="M490" s="293"/>
      <c r="N490" s="293"/>
      <c r="O490" s="293"/>
      <c r="P490" s="293"/>
      <c r="Q490" s="293"/>
      <c r="R490" s="293"/>
      <c r="S490" s="293"/>
      <c r="T490" s="293"/>
      <c r="U490" s="293"/>
      <c r="V490" s="293"/>
      <c r="W490" s="293"/>
      <c r="X490" s="293"/>
      <c r="Y490" s="293"/>
      <c r="Z490" s="293"/>
      <c r="AA490" s="293"/>
      <c r="AB490" s="293"/>
      <c r="AC490" s="293"/>
      <c r="AD490" s="293"/>
      <c r="AE490" s="293"/>
      <c r="AF490" s="293"/>
      <c r="AG490" s="293"/>
      <c r="AH490" s="293"/>
      <c r="AI490" s="293"/>
      <c r="AJ490" s="293"/>
      <c r="AK490" s="293"/>
      <c r="AL490" s="293"/>
      <c r="AM490" s="293"/>
      <c r="AN490" s="293"/>
      <c r="AO490" s="293"/>
      <c r="AP490" s="293"/>
      <c r="AQ490" s="293"/>
      <c r="AR490" s="293"/>
      <c r="AS490" s="293"/>
      <c r="AT490" s="293"/>
      <c r="AU490" s="293"/>
      <c r="AV490" s="293"/>
      <c r="AW490" s="293"/>
      <c r="AX490" s="293"/>
      <c r="AY490" s="293"/>
      <c r="AZ490" s="293"/>
      <c r="BA490" s="293"/>
      <c r="BB490" s="293"/>
      <c r="BC490" s="293"/>
      <c r="BD490" s="293"/>
      <c r="BE490" s="293"/>
      <c r="BF490" s="293"/>
      <c r="BG490" s="293"/>
      <c r="BH490" s="293"/>
      <c r="BI490" s="293"/>
      <c r="BJ490" s="293"/>
      <c r="BK490" s="293"/>
      <c r="BL490" s="293"/>
      <c r="BM490" s="293"/>
      <c r="BN490" s="293"/>
      <c r="BO490" s="293"/>
      <c r="BP490" s="293"/>
      <c r="BQ490" s="293"/>
      <c r="BR490" s="293"/>
      <c r="BS490" s="293"/>
      <c r="BT490" s="293"/>
      <c r="BU490" s="293"/>
      <c r="BV490" s="293"/>
      <c r="BW490" s="293"/>
      <c r="BX490" s="293"/>
      <c r="BY490" s="293"/>
      <c r="BZ490" s="293"/>
      <c r="CA490" s="293"/>
      <c r="CB490" s="293"/>
      <c r="CC490" s="293"/>
      <c r="CD490" s="293"/>
      <c r="CE490" s="293"/>
      <c r="CF490" s="293"/>
      <c r="CG490" s="293"/>
      <c r="CH490" s="293"/>
      <c r="CI490" s="293"/>
      <c r="CJ490" s="293"/>
      <c r="CK490" s="293"/>
      <c r="CL490" s="293"/>
      <c r="CM490" s="293"/>
      <c r="CN490" s="293"/>
      <c r="CO490" s="293"/>
      <c r="CP490" s="293"/>
      <c r="CQ490" s="293"/>
      <c r="CR490" s="293"/>
      <c r="CS490" s="293"/>
      <c r="CT490" s="293"/>
      <c r="CU490" s="293"/>
      <c r="CV490" s="293"/>
      <c r="CW490" s="293"/>
      <c r="CX490" s="293"/>
      <c r="CY490" s="293"/>
      <c r="CZ490" s="293"/>
      <c r="DA490" s="293"/>
      <c r="DB490" s="293"/>
      <c r="DC490" s="293"/>
      <c r="DD490" s="293"/>
      <c r="DE490" s="293"/>
      <c r="DF490" s="293"/>
      <c r="DG490" s="293"/>
      <c r="DH490" s="293"/>
      <c r="DI490" s="293"/>
      <c r="DJ490" s="293"/>
      <c r="DK490" s="293"/>
      <c r="DL490" s="293"/>
      <c r="DM490" s="293"/>
      <c r="DN490" s="293"/>
      <c r="DO490" s="293"/>
      <c r="DP490" s="293"/>
      <c r="DQ490" s="293"/>
      <c r="DR490" s="293"/>
      <c r="DS490" s="293"/>
      <c r="DT490" s="293"/>
      <c r="DU490" s="293"/>
      <c r="DV490" s="293"/>
      <c r="DW490" s="293"/>
      <c r="DX490" s="293"/>
      <c r="DY490" s="293"/>
      <c r="DZ490" s="293"/>
      <c r="EA490" s="293"/>
      <c r="EB490" s="293"/>
      <c r="EC490" s="293"/>
      <c r="ED490" s="293"/>
      <c r="EE490" s="293"/>
      <c r="EF490" s="293"/>
      <c r="EG490" s="293"/>
      <c r="EH490" s="293"/>
      <c r="EI490" s="293"/>
      <c r="EJ490" s="293"/>
      <c r="EK490" s="293"/>
      <c r="EL490" s="293"/>
      <c r="EM490" s="293"/>
      <c r="EN490" s="293"/>
      <c r="EO490" s="293"/>
      <c r="EP490" s="293"/>
      <c r="EQ490" s="293"/>
      <c r="ER490" s="293"/>
      <c r="ES490" s="293"/>
      <c r="ET490" s="293"/>
      <c r="EU490" s="293"/>
      <c r="EV490" s="293"/>
      <c r="EW490" s="293"/>
      <c r="EX490" s="293"/>
    </row>
    <row r="491" spans="2:154" x14ac:dyDescent="0.2">
      <c r="B491" s="293"/>
      <c r="C491" s="293"/>
      <c r="D491" s="293"/>
      <c r="E491" s="293"/>
      <c r="F491" s="293"/>
      <c r="G491" s="293"/>
      <c r="H491" s="293"/>
      <c r="I491" s="293"/>
      <c r="J491" s="293"/>
      <c r="K491" s="293"/>
      <c r="L491" s="293"/>
      <c r="M491" s="293"/>
      <c r="N491" s="293"/>
      <c r="O491" s="293"/>
      <c r="P491" s="293"/>
      <c r="Q491" s="293"/>
      <c r="R491" s="293"/>
      <c r="S491" s="293"/>
      <c r="T491" s="293"/>
      <c r="U491" s="293"/>
      <c r="V491" s="293"/>
      <c r="W491" s="293"/>
      <c r="X491" s="293"/>
      <c r="Y491" s="293"/>
      <c r="Z491" s="293"/>
      <c r="AA491" s="293"/>
      <c r="AB491" s="293"/>
      <c r="AC491" s="293"/>
      <c r="AD491" s="293"/>
      <c r="AE491" s="293"/>
      <c r="AF491" s="293"/>
      <c r="AG491" s="293"/>
      <c r="AH491" s="293"/>
      <c r="AI491" s="293"/>
      <c r="AJ491" s="293"/>
      <c r="AK491" s="293"/>
      <c r="AL491" s="293"/>
      <c r="AM491" s="293"/>
      <c r="AN491" s="293"/>
      <c r="AO491" s="293"/>
      <c r="AP491" s="293"/>
      <c r="AQ491" s="293"/>
      <c r="AR491" s="293"/>
      <c r="AS491" s="293"/>
      <c r="AT491" s="293"/>
      <c r="AU491" s="293"/>
      <c r="AV491" s="293"/>
      <c r="AW491" s="293"/>
      <c r="AX491" s="293"/>
      <c r="AY491" s="293"/>
      <c r="AZ491" s="293"/>
      <c r="BA491" s="293"/>
      <c r="BB491" s="293"/>
      <c r="BC491" s="293"/>
      <c r="BD491" s="293"/>
      <c r="BE491" s="293"/>
      <c r="BF491" s="293"/>
      <c r="BG491" s="293"/>
      <c r="BH491" s="293"/>
      <c r="BI491" s="293"/>
      <c r="BJ491" s="293"/>
      <c r="BK491" s="293"/>
      <c r="BL491" s="293"/>
      <c r="BM491" s="293"/>
      <c r="BN491" s="293"/>
      <c r="BO491" s="293"/>
      <c r="BP491" s="293"/>
      <c r="BQ491" s="293"/>
      <c r="BR491" s="293"/>
      <c r="BS491" s="293"/>
      <c r="BT491" s="293"/>
      <c r="BU491" s="293"/>
      <c r="BV491" s="293"/>
      <c r="BW491" s="293"/>
      <c r="BX491" s="293"/>
      <c r="BY491" s="293"/>
      <c r="BZ491" s="293"/>
      <c r="CA491" s="293"/>
      <c r="CB491" s="293"/>
      <c r="CC491" s="293"/>
      <c r="CD491" s="293"/>
      <c r="CE491" s="293"/>
      <c r="CF491" s="293"/>
      <c r="CG491" s="293"/>
      <c r="CH491" s="293"/>
      <c r="CI491" s="293"/>
      <c r="CJ491" s="293"/>
      <c r="CK491" s="293"/>
      <c r="CL491" s="293"/>
      <c r="CM491" s="293"/>
      <c r="CN491" s="293"/>
      <c r="CO491" s="293"/>
      <c r="CP491" s="293"/>
      <c r="CQ491" s="293"/>
      <c r="CR491" s="293"/>
      <c r="CS491" s="293"/>
      <c r="CT491" s="293"/>
      <c r="CU491" s="293"/>
      <c r="CV491" s="293"/>
      <c r="CW491" s="293"/>
      <c r="CX491" s="293"/>
      <c r="CY491" s="293"/>
      <c r="CZ491" s="293"/>
      <c r="DA491" s="293"/>
      <c r="DB491" s="293"/>
      <c r="DC491" s="293"/>
      <c r="DD491" s="293"/>
      <c r="DE491" s="293"/>
      <c r="DF491" s="293"/>
      <c r="DG491" s="293"/>
      <c r="DH491" s="293"/>
      <c r="DI491" s="293"/>
      <c r="DJ491" s="293"/>
      <c r="DK491" s="293"/>
      <c r="DL491" s="293"/>
      <c r="DM491" s="293"/>
      <c r="DN491" s="293"/>
      <c r="DO491" s="293"/>
      <c r="DP491" s="293"/>
      <c r="DQ491" s="293"/>
      <c r="DR491" s="293"/>
      <c r="DS491" s="293"/>
      <c r="DT491" s="293"/>
      <c r="DU491" s="293"/>
      <c r="DV491" s="293"/>
      <c r="DW491" s="293"/>
      <c r="DX491" s="293"/>
      <c r="DY491" s="293"/>
      <c r="DZ491" s="293"/>
      <c r="EA491" s="293"/>
      <c r="EB491" s="293"/>
      <c r="EC491" s="293"/>
      <c r="ED491" s="293"/>
      <c r="EE491" s="293"/>
      <c r="EF491" s="293"/>
      <c r="EG491" s="293"/>
      <c r="EH491" s="293"/>
      <c r="EI491" s="293"/>
      <c r="EJ491" s="293"/>
      <c r="EK491" s="293"/>
      <c r="EL491" s="293"/>
      <c r="EM491" s="293"/>
      <c r="EN491" s="293"/>
      <c r="EO491" s="293"/>
      <c r="EP491" s="293"/>
      <c r="EQ491" s="293"/>
      <c r="ER491" s="293"/>
      <c r="ES491" s="293"/>
      <c r="ET491" s="293"/>
      <c r="EU491" s="293"/>
      <c r="EV491" s="293"/>
      <c r="EW491" s="293"/>
      <c r="EX491" s="293"/>
    </row>
    <row r="492" spans="2:154" x14ac:dyDescent="0.2">
      <c r="B492" s="293"/>
      <c r="C492" s="293"/>
      <c r="D492" s="293"/>
      <c r="E492" s="293"/>
      <c r="F492" s="293"/>
      <c r="G492" s="293"/>
      <c r="H492" s="293"/>
      <c r="I492" s="293"/>
      <c r="J492" s="293"/>
      <c r="K492" s="293"/>
      <c r="L492" s="293"/>
      <c r="M492" s="293"/>
      <c r="N492" s="293"/>
      <c r="O492" s="293"/>
      <c r="P492" s="293"/>
      <c r="Q492" s="293"/>
      <c r="R492" s="293"/>
      <c r="S492" s="293"/>
      <c r="T492" s="293"/>
      <c r="U492" s="293"/>
      <c r="V492" s="293"/>
      <c r="W492" s="293"/>
      <c r="X492" s="293"/>
      <c r="Y492" s="293"/>
      <c r="Z492" s="293"/>
      <c r="AA492" s="293"/>
      <c r="AB492" s="293"/>
      <c r="AC492" s="293"/>
      <c r="AD492" s="293"/>
      <c r="AE492" s="293"/>
      <c r="AF492" s="293"/>
      <c r="AG492" s="293"/>
      <c r="AH492" s="293"/>
      <c r="AI492" s="293"/>
      <c r="AJ492" s="293"/>
      <c r="AK492" s="293"/>
      <c r="AL492" s="293"/>
      <c r="AM492" s="293"/>
      <c r="AN492" s="293"/>
      <c r="AO492" s="293"/>
      <c r="AP492" s="293"/>
      <c r="AQ492" s="293"/>
      <c r="AR492" s="293"/>
      <c r="AS492" s="293"/>
      <c r="AT492" s="293"/>
      <c r="AU492" s="293"/>
      <c r="AV492" s="293"/>
      <c r="AW492" s="293"/>
      <c r="AX492" s="293"/>
      <c r="AY492" s="293"/>
      <c r="AZ492" s="293"/>
      <c r="BA492" s="293"/>
      <c r="BB492" s="293"/>
      <c r="BC492" s="293"/>
      <c r="BD492" s="293"/>
      <c r="BE492" s="293"/>
      <c r="BF492" s="293"/>
      <c r="BG492" s="293"/>
      <c r="BH492" s="293"/>
      <c r="BI492" s="293"/>
      <c r="BJ492" s="293"/>
      <c r="BK492" s="293"/>
      <c r="BL492" s="293"/>
      <c r="BM492" s="293"/>
      <c r="BN492" s="293"/>
      <c r="BO492" s="293"/>
      <c r="BP492" s="293"/>
      <c r="BQ492" s="293"/>
      <c r="BR492" s="293"/>
      <c r="BS492" s="293"/>
      <c r="BT492" s="293"/>
      <c r="BU492" s="293"/>
      <c r="BV492" s="293"/>
      <c r="BW492" s="293"/>
      <c r="BX492" s="293"/>
      <c r="BY492" s="293"/>
      <c r="BZ492" s="293"/>
      <c r="CA492" s="293"/>
      <c r="CB492" s="293"/>
      <c r="CC492" s="293"/>
      <c r="CD492" s="293"/>
      <c r="CE492" s="293"/>
      <c r="CF492" s="293"/>
      <c r="CG492" s="293"/>
      <c r="CH492" s="293"/>
      <c r="CI492" s="293"/>
      <c r="CJ492" s="293"/>
      <c r="CK492" s="293"/>
      <c r="CL492" s="293"/>
      <c r="CM492" s="293"/>
      <c r="CN492" s="293"/>
      <c r="CO492" s="293"/>
      <c r="CP492" s="293"/>
      <c r="CQ492" s="293"/>
      <c r="CR492" s="293"/>
      <c r="CS492" s="293"/>
      <c r="CT492" s="293"/>
      <c r="CU492" s="293"/>
      <c r="CV492" s="293"/>
      <c r="CW492" s="293"/>
      <c r="CX492" s="293"/>
      <c r="CY492" s="293"/>
      <c r="CZ492" s="293"/>
      <c r="DA492" s="293"/>
      <c r="DB492" s="293"/>
      <c r="DC492" s="293"/>
      <c r="DD492" s="293"/>
      <c r="DE492" s="293"/>
      <c r="DF492" s="293"/>
      <c r="DG492" s="293"/>
      <c r="DH492" s="293"/>
      <c r="DI492" s="293"/>
      <c r="DJ492" s="293"/>
      <c r="DK492" s="293"/>
      <c r="DL492" s="293"/>
      <c r="DM492" s="293"/>
      <c r="DN492" s="293"/>
      <c r="DO492" s="293"/>
      <c r="DP492" s="293"/>
      <c r="DQ492" s="293"/>
      <c r="DR492" s="293"/>
      <c r="DS492" s="293"/>
      <c r="DT492" s="293"/>
      <c r="DU492" s="293"/>
      <c r="DV492" s="293"/>
      <c r="DW492" s="293"/>
      <c r="DX492" s="293"/>
      <c r="DY492" s="293"/>
      <c r="DZ492" s="293"/>
      <c r="EA492" s="293"/>
      <c r="EB492" s="293"/>
      <c r="EC492" s="293"/>
      <c r="ED492" s="293"/>
      <c r="EE492" s="293"/>
      <c r="EF492" s="293"/>
      <c r="EG492" s="293"/>
      <c r="EH492" s="293"/>
      <c r="EI492" s="293"/>
      <c r="EJ492" s="293"/>
      <c r="EK492" s="293"/>
      <c r="EL492" s="293"/>
      <c r="EM492" s="293"/>
      <c r="EN492" s="293"/>
      <c r="EO492" s="293"/>
      <c r="EP492" s="293"/>
      <c r="EQ492" s="293"/>
      <c r="ER492" s="293"/>
      <c r="ES492" s="293"/>
      <c r="ET492" s="293"/>
      <c r="EU492" s="293"/>
      <c r="EV492" s="293"/>
      <c r="EW492" s="293"/>
      <c r="EX492" s="293"/>
    </row>
    <row r="493" spans="2:154" x14ac:dyDescent="0.2">
      <c r="B493" s="293"/>
      <c r="C493" s="293"/>
      <c r="D493" s="293"/>
      <c r="E493" s="293"/>
      <c r="F493" s="293"/>
      <c r="G493" s="293"/>
      <c r="H493" s="293"/>
      <c r="I493" s="293"/>
      <c r="J493" s="293"/>
      <c r="K493" s="293"/>
      <c r="L493" s="293"/>
      <c r="M493" s="293"/>
      <c r="N493" s="293"/>
      <c r="O493" s="293"/>
      <c r="P493" s="293"/>
      <c r="Q493" s="293"/>
      <c r="R493" s="293"/>
      <c r="S493" s="293"/>
      <c r="T493" s="293"/>
      <c r="U493" s="293"/>
      <c r="V493" s="293"/>
      <c r="W493" s="293"/>
      <c r="X493" s="293"/>
      <c r="Y493" s="293"/>
      <c r="Z493" s="293"/>
      <c r="AA493" s="293"/>
      <c r="AB493" s="293"/>
      <c r="AC493" s="293"/>
      <c r="AD493" s="293"/>
      <c r="AE493" s="293"/>
      <c r="AF493" s="293"/>
      <c r="AG493" s="293"/>
      <c r="AH493" s="293"/>
      <c r="AI493" s="293"/>
      <c r="AJ493" s="293"/>
      <c r="AK493" s="293"/>
      <c r="AL493" s="293"/>
      <c r="AM493" s="293"/>
      <c r="AN493" s="293"/>
      <c r="AO493" s="293"/>
      <c r="AP493" s="293"/>
      <c r="AQ493" s="293"/>
      <c r="AR493" s="293"/>
      <c r="AS493" s="293"/>
      <c r="AT493" s="293"/>
      <c r="AU493" s="293"/>
      <c r="AV493" s="293"/>
      <c r="AW493" s="293"/>
      <c r="AX493" s="293"/>
      <c r="AY493" s="293"/>
      <c r="AZ493" s="293"/>
      <c r="BA493" s="293"/>
      <c r="BB493" s="293"/>
      <c r="BC493" s="293"/>
      <c r="BD493" s="293"/>
      <c r="BE493" s="293"/>
      <c r="BF493" s="293"/>
      <c r="BG493" s="293"/>
      <c r="BH493" s="293"/>
      <c r="BI493" s="293"/>
      <c r="BJ493" s="293"/>
      <c r="BK493" s="293"/>
      <c r="BL493" s="293"/>
      <c r="BM493" s="293"/>
      <c r="BN493" s="293"/>
      <c r="BO493" s="293"/>
      <c r="BP493" s="293"/>
      <c r="BQ493" s="293"/>
      <c r="BR493" s="293"/>
      <c r="BS493" s="293"/>
      <c r="BT493" s="293"/>
      <c r="BU493" s="293"/>
      <c r="BV493" s="293"/>
      <c r="BW493" s="293"/>
      <c r="BX493" s="293"/>
      <c r="BY493" s="293"/>
      <c r="BZ493" s="293"/>
      <c r="CA493" s="293"/>
      <c r="CB493" s="293"/>
      <c r="CC493" s="293"/>
      <c r="CD493" s="293"/>
      <c r="CE493" s="293"/>
      <c r="CF493" s="293"/>
      <c r="CG493" s="293"/>
      <c r="CH493" s="293"/>
      <c r="CI493" s="293"/>
      <c r="CJ493" s="293"/>
      <c r="CK493" s="293"/>
      <c r="CL493" s="293"/>
      <c r="CM493" s="293"/>
      <c r="CN493" s="293"/>
      <c r="CO493" s="293"/>
      <c r="CP493" s="293"/>
      <c r="CQ493" s="293"/>
      <c r="CR493" s="293"/>
      <c r="CS493" s="293"/>
      <c r="CT493" s="293"/>
      <c r="CU493" s="293"/>
      <c r="CV493" s="293"/>
      <c r="CW493" s="293"/>
      <c r="CX493" s="293"/>
      <c r="CY493" s="293"/>
      <c r="CZ493" s="293"/>
      <c r="DA493" s="293"/>
      <c r="DB493" s="293"/>
      <c r="DC493" s="293"/>
      <c r="DD493" s="293"/>
      <c r="DE493" s="293"/>
      <c r="DF493" s="293"/>
      <c r="DG493" s="293"/>
      <c r="DH493" s="293"/>
      <c r="DI493" s="293"/>
      <c r="DJ493" s="293"/>
      <c r="DK493" s="293"/>
      <c r="DL493" s="293"/>
      <c r="DM493" s="293"/>
      <c r="DN493" s="293"/>
      <c r="DO493" s="293"/>
      <c r="DP493" s="293"/>
      <c r="DQ493" s="293"/>
      <c r="DR493" s="293"/>
      <c r="DS493" s="293"/>
      <c r="DT493" s="293"/>
      <c r="DU493" s="293"/>
      <c r="DV493" s="293"/>
      <c r="DW493" s="293"/>
      <c r="DX493" s="293"/>
      <c r="DY493" s="293"/>
      <c r="DZ493" s="293"/>
      <c r="EA493" s="293"/>
      <c r="EB493" s="293"/>
      <c r="EC493" s="293"/>
      <c r="ED493" s="293"/>
      <c r="EE493" s="293"/>
      <c r="EF493" s="293"/>
      <c r="EG493" s="293"/>
      <c r="EH493" s="293"/>
      <c r="EI493" s="293"/>
      <c r="EJ493" s="293"/>
      <c r="EK493" s="293"/>
      <c r="EL493" s="293"/>
      <c r="EM493" s="293"/>
      <c r="EN493" s="293"/>
      <c r="EO493" s="293"/>
      <c r="EP493" s="293"/>
      <c r="EQ493" s="293"/>
      <c r="ER493" s="293"/>
      <c r="ES493" s="293"/>
      <c r="ET493" s="293"/>
      <c r="EU493" s="293"/>
      <c r="EV493" s="293"/>
      <c r="EW493" s="293"/>
      <c r="EX493" s="293"/>
    </row>
    <row r="494" spans="2:154" x14ac:dyDescent="0.2">
      <c r="B494" s="293"/>
      <c r="C494" s="293"/>
      <c r="D494" s="293"/>
      <c r="E494" s="293"/>
      <c r="F494" s="293"/>
      <c r="G494" s="293"/>
      <c r="H494" s="293"/>
      <c r="I494" s="293"/>
      <c r="J494" s="293"/>
      <c r="K494" s="293"/>
      <c r="L494" s="293"/>
      <c r="M494" s="293"/>
      <c r="N494" s="293"/>
      <c r="O494" s="293"/>
      <c r="P494" s="293"/>
      <c r="Q494" s="293"/>
      <c r="R494" s="293"/>
      <c r="S494" s="293"/>
      <c r="T494" s="293"/>
      <c r="U494" s="293"/>
      <c r="V494" s="293"/>
      <c r="W494" s="293"/>
      <c r="X494" s="293"/>
      <c r="Y494" s="293"/>
      <c r="Z494" s="293"/>
      <c r="AA494" s="293"/>
      <c r="AB494" s="293"/>
      <c r="AC494" s="293"/>
      <c r="AD494" s="293"/>
      <c r="AE494" s="293"/>
      <c r="AF494" s="293"/>
      <c r="AG494" s="293"/>
      <c r="AH494" s="293"/>
      <c r="AI494" s="293"/>
      <c r="AJ494" s="293"/>
      <c r="AK494" s="293"/>
      <c r="AL494" s="293"/>
      <c r="AM494" s="293"/>
      <c r="AN494" s="293"/>
      <c r="AO494" s="293"/>
      <c r="AP494" s="293"/>
      <c r="AQ494" s="293"/>
      <c r="AR494" s="293"/>
      <c r="AS494" s="293"/>
      <c r="AT494" s="293"/>
      <c r="AU494" s="293"/>
      <c r="AV494" s="293"/>
      <c r="AW494" s="293"/>
      <c r="AX494" s="293"/>
      <c r="AY494" s="293"/>
      <c r="AZ494" s="293"/>
      <c r="BA494" s="293"/>
      <c r="BB494" s="293"/>
      <c r="BC494" s="293"/>
      <c r="BD494" s="293"/>
      <c r="BE494" s="293"/>
      <c r="BF494" s="293"/>
      <c r="BG494" s="293"/>
      <c r="BH494" s="293"/>
      <c r="BI494" s="293"/>
      <c r="BJ494" s="293"/>
      <c r="BK494" s="293"/>
      <c r="BL494" s="293"/>
      <c r="BM494" s="293"/>
      <c r="BN494" s="293"/>
      <c r="BO494" s="293"/>
      <c r="BP494" s="293"/>
      <c r="BQ494" s="293"/>
      <c r="BR494" s="293"/>
      <c r="BS494" s="293"/>
      <c r="BT494" s="293"/>
      <c r="BU494" s="293"/>
      <c r="BV494" s="293"/>
      <c r="BW494" s="293"/>
      <c r="BX494" s="293"/>
      <c r="BY494" s="293"/>
      <c r="BZ494" s="293"/>
      <c r="CA494" s="293"/>
      <c r="CB494" s="293"/>
      <c r="CC494" s="293"/>
      <c r="CD494" s="293"/>
      <c r="CE494" s="293"/>
      <c r="CF494" s="293"/>
      <c r="CG494" s="293"/>
      <c r="CH494" s="293"/>
      <c r="CI494" s="293"/>
      <c r="CJ494" s="293"/>
      <c r="CK494" s="293"/>
      <c r="CL494" s="293"/>
      <c r="CM494" s="293"/>
      <c r="CN494" s="293"/>
      <c r="CO494" s="293"/>
      <c r="CP494" s="293"/>
      <c r="CQ494" s="293"/>
      <c r="CR494" s="293"/>
      <c r="CS494" s="293"/>
      <c r="CT494" s="293"/>
      <c r="CU494" s="293"/>
      <c r="CV494" s="293"/>
      <c r="CW494" s="293"/>
      <c r="CX494" s="293"/>
      <c r="CY494" s="293"/>
      <c r="CZ494" s="293"/>
      <c r="DA494" s="293"/>
      <c r="DB494" s="293"/>
      <c r="DC494" s="293"/>
      <c r="DD494" s="293"/>
      <c r="DE494" s="293"/>
      <c r="DF494" s="293"/>
      <c r="DG494" s="293"/>
      <c r="DH494" s="293"/>
      <c r="DI494" s="293"/>
      <c r="DJ494" s="293"/>
      <c r="DK494" s="293"/>
      <c r="DL494" s="293"/>
      <c r="DM494" s="293"/>
      <c r="DN494" s="293"/>
      <c r="DO494" s="293"/>
      <c r="DP494" s="293"/>
      <c r="DQ494" s="293"/>
      <c r="DR494" s="293"/>
      <c r="DS494" s="293"/>
      <c r="DT494" s="293"/>
      <c r="DU494" s="293"/>
      <c r="DV494" s="293"/>
      <c r="DW494" s="293"/>
      <c r="DX494" s="293"/>
      <c r="DY494" s="293"/>
      <c r="DZ494" s="293"/>
      <c r="EA494" s="293"/>
      <c r="EB494" s="293"/>
      <c r="EC494" s="293"/>
      <c r="ED494" s="293"/>
      <c r="EE494" s="293"/>
      <c r="EF494" s="293"/>
      <c r="EG494" s="293"/>
      <c r="EH494" s="293"/>
      <c r="EI494" s="293"/>
      <c r="EJ494" s="293"/>
      <c r="EK494" s="293"/>
      <c r="EL494" s="293"/>
      <c r="EM494" s="293"/>
      <c r="EN494" s="293"/>
      <c r="EO494" s="293"/>
      <c r="EP494" s="293"/>
      <c r="EQ494" s="293"/>
      <c r="ER494" s="293"/>
      <c r="ES494" s="293"/>
      <c r="ET494" s="293"/>
      <c r="EU494" s="293"/>
      <c r="EV494" s="293"/>
      <c r="EW494" s="293"/>
      <c r="EX494" s="293"/>
    </row>
    <row r="495" spans="2:154" x14ac:dyDescent="0.2">
      <c r="B495" s="293"/>
      <c r="C495" s="293"/>
      <c r="D495" s="293"/>
      <c r="E495" s="293"/>
      <c r="F495" s="293"/>
      <c r="G495" s="293"/>
      <c r="H495" s="293"/>
      <c r="I495" s="293"/>
      <c r="J495" s="293"/>
      <c r="K495" s="293"/>
      <c r="L495" s="293"/>
      <c r="M495" s="293"/>
      <c r="N495" s="293"/>
      <c r="O495" s="293"/>
      <c r="P495" s="293"/>
      <c r="Q495" s="293"/>
      <c r="R495" s="293"/>
      <c r="S495" s="293"/>
      <c r="T495" s="293"/>
      <c r="U495" s="293"/>
      <c r="V495" s="293"/>
      <c r="W495" s="293"/>
      <c r="X495" s="293"/>
      <c r="Y495" s="293"/>
      <c r="Z495" s="293"/>
      <c r="AA495" s="293"/>
      <c r="AB495" s="293"/>
      <c r="AC495" s="293"/>
      <c r="AD495" s="293"/>
      <c r="AE495" s="293"/>
      <c r="AF495" s="293"/>
      <c r="AG495" s="293"/>
      <c r="AH495" s="293"/>
      <c r="AI495" s="293"/>
      <c r="AJ495" s="293"/>
      <c r="AK495" s="293"/>
      <c r="AL495" s="293"/>
      <c r="AM495" s="293"/>
      <c r="AN495" s="293"/>
      <c r="AO495" s="293"/>
      <c r="AP495" s="293"/>
      <c r="AQ495" s="293"/>
      <c r="AR495" s="293"/>
      <c r="AS495" s="293"/>
      <c r="AT495" s="293"/>
      <c r="AU495" s="293"/>
      <c r="AV495" s="293"/>
      <c r="AW495" s="293"/>
      <c r="AX495" s="293"/>
      <c r="AY495" s="293"/>
      <c r="AZ495" s="293"/>
      <c r="BA495" s="293"/>
      <c r="BB495" s="293"/>
      <c r="BC495" s="293"/>
      <c r="BD495" s="293"/>
      <c r="BE495" s="293"/>
      <c r="BF495" s="293"/>
      <c r="BG495" s="293"/>
      <c r="BH495" s="293"/>
      <c r="BI495" s="293"/>
      <c r="BJ495" s="293"/>
      <c r="BK495" s="293"/>
      <c r="BL495" s="293"/>
      <c r="BM495" s="293"/>
      <c r="BN495" s="293"/>
      <c r="BO495" s="293"/>
      <c r="BP495" s="293"/>
      <c r="BQ495" s="293"/>
      <c r="BR495" s="293"/>
      <c r="BS495" s="293"/>
      <c r="BT495" s="293"/>
      <c r="BU495" s="293"/>
      <c r="BV495" s="293"/>
      <c r="BW495" s="293"/>
      <c r="BX495" s="293"/>
      <c r="BY495" s="293"/>
      <c r="BZ495" s="293"/>
      <c r="CA495" s="293"/>
      <c r="CB495" s="293"/>
      <c r="CC495" s="293"/>
      <c r="CD495" s="293"/>
      <c r="CE495" s="293"/>
      <c r="CF495" s="293"/>
      <c r="CG495" s="293"/>
      <c r="CH495" s="293"/>
      <c r="CI495" s="293"/>
      <c r="CJ495" s="293"/>
      <c r="CK495" s="293"/>
      <c r="CL495" s="293"/>
      <c r="CM495" s="293"/>
      <c r="CN495" s="293"/>
      <c r="CO495" s="293"/>
      <c r="CP495" s="293"/>
      <c r="CQ495" s="293"/>
      <c r="CR495" s="293"/>
      <c r="CS495" s="293"/>
      <c r="CT495" s="293"/>
      <c r="CU495" s="293"/>
      <c r="CV495" s="293"/>
      <c r="CW495" s="293"/>
      <c r="CX495" s="293"/>
      <c r="CY495" s="293"/>
      <c r="CZ495" s="293"/>
      <c r="DA495" s="293"/>
      <c r="DB495" s="293"/>
      <c r="DC495" s="293"/>
      <c r="DD495" s="293"/>
      <c r="DE495" s="293"/>
      <c r="DF495" s="293"/>
      <c r="DG495" s="293"/>
      <c r="DH495" s="293"/>
      <c r="DI495" s="293"/>
      <c r="DJ495" s="293"/>
      <c r="DK495" s="293"/>
      <c r="DL495" s="293"/>
      <c r="DM495" s="293"/>
      <c r="DN495" s="293"/>
      <c r="DO495" s="293"/>
      <c r="DP495" s="293"/>
      <c r="DQ495" s="293"/>
      <c r="DR495" s="293"/>
      <c r="DS495" s="293"/>
      <c r="DT495" s="293"/>
      <c r="DU495" s="293"/>
      <c r="DV495" s="293"/>
      <c r="DW495" s="293"/>
      <c r="DX495" s="293"/>
      <c r="DY495" s="293"/>
      <c r="DZ495" s="293"/>
      <c r="EA495" s="293"/>
      <c r="EB495" s="293"/>
      <c r="EC495" s="293"/>
      <c r="ED495" s="293"/>
      <c r="EE495" s="293"/>
      <c r="EF495" s="293"/>
      <c r="EG495" s="293"/>
      <c r="EH495" s="293"/>
      <c r="EI495" s="293"/>
      <c r="EJ495" s="293"/>
      <c r="EK495" s="293"/>
      <c r="EL495" s="293"/>
      <c r="EM495" s="293"/>
      <c r="EN495" s="293"/>
      <c r="EO495" s="293"/>
      <c r="EP495" s="293"/>
      <c r="EQ495" s="293"/>
      <c r="ER495" s="293"/>
      <c r="ES495" s="293"/>
      <c r="ET495" s="293"/>
      <c r="EU495" s="293"/>
      <c r="EV495" s="293"/>
      <c r="EW495" s="293"/>
      <c r="EX495" s="293"/>
    </row>
    <row r="496" spans="2:154" x14ac:dyDescent="0.2">
      <c r="B496" s="293"/>
      <c r="C496" s="293"/>
      <c r="D496" s="293"/>
      <c r="E496" s="293"/>
      <c r="F496" s="293"/>
      <c r="G496" s="293"/>
      <c r="H496" s="293"/>
      <c r="I496" s="293"/>
      <c r="J496" s="293"/>
      <c r="K496" s="293"/>
      <c r="L496" s="293"/>
      <c r="M496" s="293"/>
      <c r="N496" s="293"/>
      <c r="O496" s="293"/>
      <c r="P496" s="293"/>
      <c r="Q496" s="293"/>
      <c r="R496" s="293"/>
      <c r="S496" s="293"/>
      <c r="T496" s="293"/>
      <c r="U496" s="293"/>
      <c r="V496" s="293"/>
      <c r="W496" s="293"/>
      <c r="X496" s="293"/>
      <c r="Y496" s="293"/>
      <c r="Z496" s="293"/>
      <c r="AA496" s="293"/>
      <c r="AB496" s="293"/>
      <c r="AC496" s="293"/>
      <c r="AD496" s="293"/>
      <c r="AE496" s="293"/>
      <c r="AF496" s="293"/>
      <c r="AG496" s="293"/>
      <c r="AH496" s="293"/>
      <c r="AI496" s="293"/>
      <c r="AJ496" s="293"/>
      <c r="AK496" s="293"/>
      <c r="AL496" s="293"/>
      <c r="AM496" s="293"/>
      <c r="AN496" s="293"/>
      <c r="AO496" s="293"/>
      <c r="AP496" s="293"/>
      <c r="AQ496" s="293"/>
      <c r="AR496" s="293"/>
      <c r="AS496" s="293"/>
      <c r="AT496" s="293"/>
      <c r="AU496" s="293"/>
      <c r="AV496" s="293"/>
      <c r="AW496" s="293"/>
      <c r="AX496" s="293"/>
      <c r="AY496" s="293"/>
      <c r="AZ496" s="293"/>
      <c r="BA496" s="293"/>
      <c r="BB496" s="293"/>
      <c r="BC496" s="293"/>
      <c r="BD496" s="293"/>
      <c r="BE496" s="293"/>
      <c r="BF496" s="293"/>
      <c r="BG496" s="293"/>
      <c r="BH496" s="293"/>
      <c r="BI496" s="293"/>
      <c r="BJ496" s="293"/>
      <c r="BK496" s="293"/>
      <c r="BL496" s="293"/>
      <c r="BM496" s="293"/>
      <c r="BN496" s="293"/>
      <c r="BO496" s="293"/>
      <c r="BP496" s="293"/>
      <c r="BQ496" s="293"/>
      <c r="BR496" s="293"/>
      <c r="BS496" s="293"/>
      <c r="BT496" s="293"/>
      <c r="BU496" s="293"/>
      <c r="BV496" s="293"/>
      <c r="BW496" s="293"/>
      <c r="BX496" s="293"/>
      <c r="BY496" s="293"/>
      <c r="BZ496" s="293"/>
      <c r="CA496" s="293"/>
      <c r="CB496" s="293"/>
      <c r="CC496" s="293"/>
      <c r="CD496" s="293"/>
      <c r="CE496" s="293"/>
      <c r="CF496" s="293"/>
      <c r="CG496" s="293"/>
      <c r="CH496" s="293"/>
      <c r="CI496" s="293"/>
      <c r="CJ496" s="293"/>
      <c r="CK496" s="293"/>
      <c r="CL496" s="293"/>
      <c r="CM496" s="293"/>
      <c r="CN496" s="293"/>
      <c r="CO496" s="293"/>
      <c r="CP496" s="293"/>
      <c r="CQ496" s="293"/>
      <c r="CR496" s="293"/>
      <c r="CS496" s="293"/>
      <c r="CT496" s="293"/>
      <c r="CU496" s="293"/>
      <c r="CV496" s="293"/>
      <c r="CW496" s="293"/>
      <c r="CX496" s="293"/>
      <c r="CY496" s="293"/>
      <c r="CZ496" s="293"/>
      <c r="DA496" s="293"/>
      <c r="DB496" s="293"/>
      <c r="DC496" s="293"/>
      <c r="DD496" s="293"/>
      <c r="DE496" s="293"/>
      <c r="DF496" s="293"/>
      <c r="DG496" s="293"/>
      <c r="DH496" s="293"/>
      <c r="DI496" s="293"/>
      <c r="DJ496" s="293"/>
      <c r="DK496" s="293"/>
      <c r="DL496" s="293"/>
      <c r="DM496" s="293"/>
      <c r="DN496" s="293"/>
      <c r="DO496" s="293"/>
      <c r="DP496" s="293"/>
      <c r="DQ496" s="293"/>
      <c r="DR496" s="293"/>
      <c r="DS496" s="293"/>
      <c r="DT496" s="293"/>
      <c r="DU496" s="293"/>
      <c r="DV496" s="293"/>
      <c r="DW496" s="293"/>
      <c r="DX496" s="293"/>
      <c r="DY496" s="293"/>
      <c r="DZ496" s="293"/>
      <c r="EA496" s="293"/>
      <c r="EB496" s="293"/>
      <c r="EC496" s="293"/>
      <c r="ED496" s="293"/>
      <c r="EE496" s="293"/>
      <c r="EF496" s="293"/>
      <c r="EG496" s="293"/>
      <c r="EH496" s="293"/>
      <c r="EI496" s="293"/>
      <c r="EJ496" s="293"/>
      <c r="EK496" s="293"/>
      <c r="EL496" s="293"/>
      <c r="EM496" s="293"/>
      <c r="EN496" s="293"/>
      <c r="EO496" s="293"/>
      <c r="EP496" s="293"/>
      <c r="EQ496" s="293"/>
      <c r="ER496" s="293"/>
      <c r="ES496" s="293"/>
      <c r="ET496" s="293"/>
      <c r="EU496" s="293"/>
      <c r="EV496" s="293"/>
      <c r="EW496" s="293"/>
      <c r="EX496" s="293"/>
    </row>
    <row r="497" spans="2:154" x14ac:dyDescent="0.2">
      <c r="B497" s="293"/>
      <c r="C497" s="293"/>
      <c r="D497" s="293"/>
      <c r="E497" s="293"/>
      <c r="F497" s="293"/>
      <c r="G497" s="293"/>
      <c r="H497" s="293"/>
      <c r="I497" s="293"/>
      <c r="J497" s="293"/>
      <c r="K497" s="293"/>
      <c r="L497" s="293"/>
      <c r="M497" s="293"/>
      <c r="N497" s="293"/>
      <c r="O497" s="293"/>
      <c r="P497" s="293"/>
      <c r="Q497" s="293"/>
      <c r="R497" s="293"/>
      <c r="S497" s="293"/>
      <c r="T497" s="293"/>
      <c r="U497" s="293"/>
      <c r="V497" s="293"/>
      <c r="W497" s="293"/>
      <c r="X497" s="293"/>
      <c r="Y497" s="293"/>
      <c r="Z497" s="293"/>
      <c r="AA497" s="293"/>
      <c r="AB497" s="293"/>
      <c r="AC497" s="293"/>
      <c r="AD497" s="293"/>
      <c r="AE497" s="293"/>
      <c r="AF497" s="293"/>
      <c r="AG497" s="293"/>
      <c r="AH497" s="293"/>
      <c r="AI497" s="293"/>
      <c r="AJ497" s="293"/>
      <c r="AK497" s="293"/>
      <c r="AL497" s="293"/>
      <c r="AM497" s="293"/>
      <c r="AN497" s="293"/>
      <c r="AO497" s="293"/>
      <c r="AP497" s="293"/>
      <c r="AQ497" s="293"/>
      <c r="AR497" s="293"/>
      <c r="AS497" s="293"/>
      <c r="AT497" s="293"/>
      <c r="AU497" s="293"/>
      <c r="AV497" s="293"/>
      <c r="AW497" s="293"/>
      <c r="AX497" s="293"/>
      <c r="AY497" s="293"/>
      <c r="AZ497" s="293"/>
      <c r="BA497" s="293"/>
      <c r="BB497" s="293"/>
      <c r="BC497" s="293"/>
      <c r="BD497" s="293"/>
      <c r="BE497" s="293"/>
      <c r="BF497" s="293"/>
      <c r="BG497" s="293"/>
      <c r="BH497" s="293"/>
      <c r="BI497" s="293"/>
      <c r="BJ497" s="293"/>
      <c r="BK497" s="293"/>
      <c r="BL497" s="293"/>
      <c r="BM497" s="293"/>
      <c r="BN497" s="293"/>
      <c r="BO497" s="293"/>
      <c r="BP497" s="293"/>
      <c r="BQ497" s="293"/>
      <c r="BR497" s="293"/>
      <c r="BS497" s="293"/>
      <c r="BT497" s="293"/>
      <c r="BU497" s="293"/>
      <c r="BV497" s="293"/>
      <c r="BW497" s="293"/>
      <c r="BX497" s="293"/>
      <c r="BY497" s="293"/>
      <c r="BZ497" s="293"/>
      <c r="CA497" s="293"/>
      <c r="CB497" s="293"/>
      <c r="CC497" s="293"/>
      <c r="CD497" s="293"/>
      <c r="CE497" s="293"/>
      <c r="CF497" s="293"/>
      <c r="CG497" s="293"/>
      <c r="CH497" s="293"/>
      <c r="CI497" s="293"/>
      <c r="CJ497" s="293"/>
      <c r="CK497" s="293"/>
      <c r="CL497" s="293"/>
      <c r="CM497" s="293"/>
      <c r="CN497" s="293"/>
      <c r="CO497" s="293"/>
      <c r="CP497" s="293"/>
      <c r="CQ497" s="293"/>
      <c r="CR497" s="293"/>
      <c r="CS497" s="293"/>
      <c r="CT497" s="293"/>
      <c r="CU497" s="293"/>
      <c r="CV497" s="293"/>
      <c r="CW497" s="293"/>
      <c r="CX497" s="293"/>
      <c r="CY497" s="293"/>
      <c r="CZ497" s="293"/>
      <c r="DA497" s="293"/>
      <c r="DB497" s="293"/>
      <c r="DC497" s="293"/>
      <c r="DD497" s="293"/>
      <c r="DE497" s="293"/>
      <c r="DF497" s="293"/>
      <c r="DG497" s="293"/>
      <c r="DH497" s="293"/>
      <c r="DI497" s="293"/>
      <c r="DJ497" s="293"/>
      <c r="DK497" s="293"/>
      <c r="DL497" s="293"/>
      <c r="DM497" s="293"/>
      <c r="DN497" s="293"/>
      <c r="DO497" s="293"/>
      <c r="DP497" s="293"/>
      <c r="DQ497" s="293"/>
      <c r="DR497" s="293"/>
      <c r="DS497" s="293"/>
      <c r="DT497" s="293"/>
      <c r="DU497" s="293"/>
      <c r="DV497" s="293"/>
      <c r="DW497" s="293"/>
      <c r="DX497" s="293"/>
      <c r="DY497" s="293"/>
      <c r="DZ497" s="293"/>
      <c r="EA497" s="293"/>
      <c r="EB497" s="293"/>
      <c r="EC497" s="293"/>
      <c r="ED497" s="293"/>
      <c r="EE497" s="293"/>
      <c r="EF497" s="293"/>
      <c r="EG497" s="293"/>
      <c r="EH497" s="293"/>
      <c r="EI497" s="293"/>
      <c r="EJ497" s="293"/>
      <c r="EK497" s="293"/>
      <c r="EL497" s="293"/>
      <c r="EM497" s="293"/>
      <c r="EN497" s="293"/>
      <c r="EO497" s="293"/>
      <c r="EP497" s="293"/>
      <c r="EQ497" s="293"/>
      <c r="ER497" s="293"/>
      <c r="ES497" s="293"/>
      <c r="ET497" s="293"/>
      <c r="EU497" s="293"/>
      <c r="EV497" s="293"/>
      <c r="EW497" s="293"/>
      <c r="EX497" s="293"/>
    </row>
    <row r="498" spans="2:154" x14ac:dyDescent="0.2">
      <c r="B498" s="293"/>
      <c r="C498" s="293"/>
      <c r="D498" s="293"/>
      <c r="E498" s="293"/>
      <c r="F498" s="293"/>
      <c r="G498" s="293"/>
      <c r="H498" s="293"/>
      <c r="I498" s="293"/>
      <c r="J498" s="293"/>
      <c r="K498" s="293"/>
      <c r="L498" s="293"/>
      <c r="M498" s="293"/>
      <c r="N498" s="293"/>
      <c r="O498" s="293"/>
      <c r="P498" s="293"/>
      <c r="Q498" s="293"/>
      <c r="R498" s="293"/>
      <c r="S498" s="293"/>
      <c r="T498" s="293"/>
      <c r="U498" s="293"/>
      <c r="V498" s="293"/>
      <c r="W498" s="293"/>
      <c r="X498" s="293"/>
      <c r="Y498" s="293"/>
      <c r="Z498" s="293"/>
      <c r="AA498" s="293"/>
      <c r="AB498" s="293"/>
      <c r="AC498" s="293"/>
      <c r="AD498" s="293"/>
      <c r="AE498" s="293"/>
      <c r="AF498" s="293"/>
      <c r="AG498" s="293"/>
      <c r="AH498" s="293"/>
      <c r="AI498" s="293"/>
      <c r="AJ498" s="293"/>
      <c r="AK498" s="293"/>
      <c r="AL498" s="293"/>
      <c r="AM498" s="293"/>
      <c r="AN498" s="293"/>
      <c r="AO498" s="293"/>
      <c r="AP498" s="293"/>
      <c r="AQ498" s="293"/>
      <c r="AR498" s="293"/>
      <c r="AS498" s="293"/>
      <c r="AT498" s="293"/>
      <c r="AU498" s="293"/>
      <c r="AV498" s="293"/>
      <c r="AW498" s="293"/>
      <c r="AX498" s="293"/>
      <c r="AY498" s="293"/>
      <c r="AZ498" s="293"/>
      <c r="BA498" s="293"/>
      <c r="BB498" s="293"/>
      <c r="BC498" s="293"/>
      <c r="BD498" s="293"/>
      <c r="BE498" s="293"/>
      <c r="BF498" s="293"/>
      <c r="BG498" s="293"/>
      <c r="BH498" s="293"/>
      <c r="BI498" s="293"/>
      <c r="BJ498" s="293"/>
      <c r="BK498" s="293"/>
      <c r="BL498" s="293"/>
      <c r="BM498" s="293"/>
      <c r="BN498" s="293"/>
      <c r="BO498" s="293"/>
      <c r="BP498" s="293"/>
      <c r="BQ498" s="293"/>
      <c r="BR498" s="293"/>
      <c r="BS498" s="293"/>
      <c r="BT498" s="293"/>
      <c r="BU498" s="293"/>
      <c r="BV498" s="293"/>
      <c r="BW498" s="293"/>
      <c r="BX498" s="293"/>
      <c r="BY498" s="293"/>
      <c r="BZ498" s="293"/>
      <c r="CA498" s="293"/>
      <c r="CB498" s="293"/>
      <c r="CC498" s="293"/>
      <c r="CD498" s="293"/>
      <c r="CE498" s="293"/>
      <c r="CF498" s="293"/>
      <c r="CG498" s="293"/>
      <c r="CH498" s="293"/>
      <c r="CI498" s="293"/>
      <c r="CJ498" s="293"/>
      <c r="CK498" s="293"/>
      <c r="CL498" s="293"/>
      <c r="CM498" s="293"/>
      <c r="CN498" s="293"/>
      <c r="CO498" s="293"/>
      <c r="CP498" s="293"/>
      <c r="CQ498" s="293"/>
      <c r="CR498" s="293"/>
      <c r="CS498" s="293"/>
      <c r="CT498" s="293"/>
      <c r="CU498" s="293"/>
      <c r="CV498" s="293"/>
      <c r="CW498" s="293"/>
      <c r="CX498" s="293"/>
      <c r="CY498" s="293"/>
      <c r="CZ498" s="293"/>
      <c r="DA498" s="293"/>
      <c r="DB498" s="293"/>
      <c r="DC498" s="293"/>
      <c r="DD498" s="293"/>
      <c r="DE498" s="293"/>
      <c r="DF498" s="293"/>
      <c r="DG498" s="293"/>
      <c r="DH498" s="293"/>
      <c r="DI498" s="293"/>
      <c r="DJ498" s="293"/>
      <c r="DK498" s="293"/>
      <c r="DL498" s="293"/>
      <c r="DM498" s="293"/>
      <c r="DN498" s="293"/>
      <c r="DO498" s="293"/>
      <c r="DP498" s="293"/>
      <c r="DQ498" s="293"/>
      <c r="DR498" s="293"/>
      <c r="DS498" s="293"/>
      <c r="DT498" s="293"/>
      <c r="DU498" s="293"/>
      <c r="DV498" s="293"/>
      <c r="DW498" s="293"/>
      <c r="DX498" s="293"/>
      <c r="DY498" s="293"/>
      <c r="DZ498" s="293"/>
      <c r="EA498" s="293"/>
      <c r="EB498" s="293"/>
      <c r="EC498" s="293"/>
      <c r="ED498" s="293"/>
      <c r="EE498" s="293"/>
      <c r="EF498" s="293"/>
      <c r="EG498" s="293"/>
      <c r="EH498" s="293"/>
      <c r="EI498" s="293"/>
      <c r="EJ498" s="293"/>
      <c r="EK498" s="293"/>
      <c r="EL498" s="293"/>
      <c r="EM498" s="293"/>
      <c r="EN498" s="293"/>
      <c r="EO498" s="293"/>
      <c r="EP498" s="293"/>
      <c r="EQ498" s="293"/>
      <c r="ER498" s="293"/>
      <c r="ES498" s="293"/>
      <c r="ET498" s="293"/>
      <c r="EU498" s="293"/>
      <c r="EV498" s="293"/>
      <c r="EW498" s="293"/>
      <c r="EX498" s="293"/>
    </row>
    <row r="499" spans="2:154" x14ac:dyDescent="0.2">
      <c r="B499" s="293"/>
      <c r="C499" s="293"/>
      <c r="D499" s="293"/>
      <c r="E499" s="293"/>
      <c r="F499" s="293"/>
      <c r="G499" s="293"/>
      <c r="H499" s="293"/>
      <c r="I499" s="293"/>
      <c r="J499" s="293"/>
      <c r="K499" s="293"/>
      <c r="L499" s="293"/>
      <c r="M499" s="293"/>
      <c r="N499" s="293"/>
      <c r="O499" s="293"/>
      <c r="P499" s="293"/>
      <c r="Q499" s="293"/>
      <c r="R499" s="293"/>
      <c r="S499" s="293"/>
      <c r="T499" s="293"/>
      <c r="U499" s="293"/>
      <c r="V499" s="293"/>
      <c r="W499" s="293"/>
      <c r="X499" s="293"/>
      <c r="Y499" s="293"/>
      <c r="Z499" s="293"/>
      <c r="AA499" s="293"/>
      <c r="AB499" s="293"/>
      <c r="AC499" s="293"/>
      <c r="AD499" s="293"/>
      <c r="AE499" s="293"/>
      <c r="AF499" s="293"/>
      <c r="AG499" s="293"/>
      <c r="AH499" s="293"/>
      <c r="AI499" s="293"/>
      <c r="AJ499" s="293"/>
      <c r="AK499" s="293"/>
      <c r="AL499" s="293"/>
      <c r="AM499" s="293"/>
      <c r="AN499" s="293"/>
      <c r="AO499" s="293"/>
      <c r="AP499" s="293"/>
      <c r="AQ499" s="293"/>
      <c r="AR499" s="293"/>
      <c r="AS499" s="293"/>
      <c r="AT499" s="293"/>
      <c r="AU499" s="293"/>
      <c r="AV499" s="293"/>
      <c r="AW499" s="293"/>
      <c r="AX499" s="293"/>
      <c r="AY499" s="293"/>
      <c r="AZ499" s="293"/>
      <c r="BA499" s="293"/>
      <c r="BB499" s="293"/>
      <c r="BC499" s="293"/>
      <c r="BD499" s="293"/>
      <c r="BE499" s="293"/>
      <c r="BF499" s="293"/>
      <c r="BG499" s="293"/>
      <c r="BH499" s="293"/>
      <c r="BI499" s="293"/>
      <c r="BJ499" s="293"/>
      <c r="BK499" s="293"/>
      <c r="BL499" s="293"/>
      <c r="BM499" s="293"/>
      <c r="BN499" s="293"/>
      <c r="BO499" s="293"/>
      <c r="BP499" s="293"/>
      <c r="BQ499" s="293"/>
      <c r="BR499" s="293"/>
      <c r="BS499" s="293"/>
      <c r="BT499" s="293"/>
      <c r="BU499" s="293"/>
      <c r="BV499" s="293"/>
      <c r="BW499" s="293"/>
      <c r="BX499" s="293"/>
      <c r="BY499" s="293"/>
      <c r="BZ499" s="293"/>
      <c r="CA499" s="293"/>
      <c r="CB499" s="293"/>
      <c r="CC499" s="293"/>
      <c r="CD499" s="293"/>
      <c r="CE499" s="293"/>
      <c r="CF499" s="293"/>
      <c r="CG499" s="293"/>
      <c r="CH499" s="293"/>
      <c r="CI499" s="293"/>
      <c r="CJ499" s="293"/>
      <c r="CK499" s="293"/>
      <c r="CL499" s="293"/>
      <c r="CM499" s="293"/>
      <c r="CN499" s="293"/>
      <c r="CO499" s="293"/>
      <c r="CP499" s="293"/>
      <c r="CQ499" s="293"/>
      <c r="CR499" s="293"/>
      <c r="CS499" s="293"/>
      <c r="CT499" s="293"/>
      <c r="CU499" s="293"/>
      <c r="CV499" s="293"/>
      <c r="CW499" s="293"/>
      <c r="CX499" s="293"/>
      <c r="CY499" s="293"/>
      <c r="CZ499" s="293"/>
      <c r="DA499" s="293"/>
      <c r="DB499" s="293"/>
      <c r="DC499" s="293"/>
      <c r="DD499" s="293"/>
      <c r="DE499" s="293"/>
      <c r="DF499" s="293"/>
      <c r="DG499" s="293"/>
      <c r="DH499" s="293"/>
      <c r="DI499" s="293"/>
      <c r="DJ499" s="293"/>
      <c r="DK499" s="293"/>
      <c r="DL499" s="293"/>
      <c r="DM499" s="293"/>
      <c r="DN499" s="293"/>
      <c r="DO499" s="293"/>
      <c r="DP499" s="293"/>
      <c r="DQ499" s="293"/>
      <c r="DR499" s="293"/>
      <c r="DS499" s="293"/>
      <c r="DT499" s="293"/>
      <c r="DU499" s="293"/>
      <c r="DV499" s="293"/>
      <c r="DW499" s="293"/>
      <c r="DX499" s="293"/>
      <c r="DY499" s="293"/>
      <c r="DZ499" s="293"/>
      <c r="EA499" s="293"/>
      <c r="EB499" s="293"/>
      <c r="EC499" s="293"/>
      <c r="ED499" s="293"/>
      <c r="EE499" s="293"/>
      <c r="EF499" s="293"/>
      <c r="EG499" s="293"/>
      <c r="EH499" s="293"/>
      <c r="EI499" s="293"/>
      <c r="EJ499" s="293"/>
      <c r="EK499" s="293"/>
      <c r="EL499" s="293"/>
      <c r="EM499" s="293"/>
      <c r="EN499" s="293"/>
      <c r="EO499" s="293"/>
      <c r="EP499" s="293"/>
      <c r="EQ499" s="293"/>
      <c r="ER499" s="293"/>
      <c r="ES499" s="293"/>
      <c r="ET499" s="293"/>
      <c r="EU499" s="293"/>
      <c r="EV499" s="293"/>
      <c r="EW499" s="293"/>
      <c r="EX499" s="293"/>
    </row>
    <row r="500" spans="2:154" x14ac:dyDescent="0.2">
      <c r="B500" s="293"/>
      <c r="C500" s="293"/>
      <c r="D500" s="293"/>
      <c r="E500" s="293"/>
      <c r="F500" s="293"/>
      <c r="G500" s="293"/>
      <c r="H500" s="293"/>
      <c r="I500" s="293"/>
      <c r="J500" s="293"/>
      <c r="K500" s="293"/>
      <c r="L500" s="293"/>
      <c r="M500" s="293"/>
      <c r="N500" s="293"/>
      <c r="O500" s="293"/>
      <c r="P500" s="293"/>
      <c r="Q500" s="293"/>
      <c r="R500" s="293"/>
      <c r="S500" s="293"/>
      <c r="T500" s="293"/>
      <c r="U500" s="293"/>
      <c r="V500" s="293"/>
      <c r="W500" s="293"/>
      <c r="X500" s="293"/>
      <c r="Y500" s="293"/>
      <c r="Z500" s="293"/>
      <c r="AA500" s="293"/>
      <c r="AB500" s="293"/>
      <c r="AC500" s="293"/>
      <c r="AD500" s="293"/>
      <c r="AE500" s="293"/>
      <c r="AF500" s="293"/>
      <c r="AG500" s="293"/>
      <c r="AH500" s="293"/>
      <c r="AI500" s="293"/>
      <c r="AJ500" s="293"/>
      <c r="AK500" s="293"/>
      <c r="AL500" s="293"/>
      <c r="AM500" s="293"/>
      <c r="AN500" s="293"/>
      <c r="AO500" s="293"/>
      <c r="AP500" s="293"/>
      <c r="AQ500" s="293"/>
      <c r="AR500" s="293"/>
      <c r="AS500" s="293"/>
      <c r="AT500" s="293"/>
      <c r="AU500" s="293"/>
      <c r="AV500" s="293"/>
      <c r="AW500" s="293"/>
      <c r="AX500" s="293"/>
      <c r="AY500" s="293"/>
      <c r="AZ500" s="293"/>
      <c r="BA500" s="293"/>
      <c r="BB500" s="293"/>
      <c r="BC500" s="293"/>
      <c r="BD500" s="293"/>
      <c r="BE500" s="293"/>
      <c r="BF500" s="293"/>
      <c r="BG500" s="293"/>
      <c r="BH500" s="293"/>
      <c r="BI500" s="293"/>
      <c r="BJ500" s="293"/>
      <c r="BK500" s="293"/>
      <c r="BL500" s="293"/>
      <c r="BM500" s="293"/>
      <c r="BN500" s="293"/>
      <c r="BO500" s="293"/>
      <c r="BP500" s="293"/>
      <c r="BQ500" s="293"/>
      <c r="BR500" s="293"/>
      <c r="BS500" s="293"/>
      <c r="BT500" s="293"/>
      <c r="BU500" s="293"/>
      <c r="BV500" s="293"/>
      <c r="BW500" s="293"/>
      <c r="BX500" s="293"/>
      <c r="BY500" s="293"/>
      <c r="BZ500" s="293"/>
      <c r="CA500" s="293"/>
      <c r="CB500" s="293"/>
      <c r="CC500" s="293"/>
      <c r="CD500" s="293"/>
      <c r="CE500" s="293"/>
      <c r="CF500" s="293"/>
      <c r="CG500" s="293"/>
      <c r="CH500" s="293"/>
      <c r="CI500" s="293"/>
      <c r="CJ500" s="293"/>
      <c r="CK500" s="293"/>
      <c r="CL500" s="293"/>
      <c r="CM500" s="293"/>
      <c r="CN500" s="293"/>
      <c r="CO500" s="293"/>
      <c r="CP500" s="293"/>
      <c r="CQ500" s="293"/>
      <c r="CR500" s="293"/>
      <c r="CS500" s="293"/>
      <c r="CT500" s="293"/>
      <c r="CU500" s="293"/>
      <c r="CV500" s="293"/>
      <c r="CW500" s="293"/>
      <c r="CX500" s="293"/>
      <c r="CY500" s="293"/>
      <c r="CZ500" s="293"/>
      <c r="DA500" s="293"/>
      <c r="DB500" s="293"/>
      <c r="DC500" s="293"/>
      <c r="DD500" s="293"/>
      <c r="DE500" s="293"/>
      <c r="DF500" s="293"/>
      <c r="DG500" s="293"/>
      <c r="DH500" s="293"/>
      <c r="DI500" s="293"/>
      <c r="DJ500" s="293"/>
      <c r="DK500" s="293"/>
      <c r="DL500" s="293"/>
      <c r="DM500" s="293"/>
      <c r="DN500" s="293"/>
      <c r="DO500" s="293"/>
      <c r="DP500" s="293"/>
      <c r="DQ500" s="293"/>
      <c r="DR500" s="293"/>
      <c r="DS500" s="293"/>
      <c r="DT500" s="293"/>
      <c r="DU500" s="293"/>
      <c r="DV500" s="293"/>
      <c r="DW500" s="293"/>
      <c r="DX500" s="293"/>
      <c r="DY500" s="293"/>
      <c r="DZ500" s="293"/>
      <c r="EA500" s="293"/>
      <c r="EB500" s="293"/>
      <c r="EC500" s="293"/>
      <c r="ED500" s="293"/>
      <c r="EE500" s="293"/>
      <c r="EF500" s="293"/>
      <c r="EG500" s="293"/>
      <c r="EH500" s="293"/>
      <c r="EI500" s="293"/>
      <c r="EJ500" s="293"/>
      <c r="EK500" s="293"/>
      <c r="EL500" s="293"/>
      <c r="EM500" s="293"/>
      <c r="EN500" s="293"/>
      <c r="EO500" s="293"/>
      <c r="EP500" s="293"/>
      <c r="EQ500" s="293"/>
      <c r="ER500" s="293"/>
      <c r="ES500" s="293"/>
      <c r="ET500" s="293"/>
      <c r="EU500" s="293"/>
      <c r="EV500" s="293"/>
      <c r="EW500" s="293"/>
      <c r="EX500" s="293"/>
    </row>
    <row r="501" spans="2:154" x14ac:dyDescent="0.2">
      <c r="B501" s="293"/>
      <c r="C501" s="293"/>
      <c r="D501" s="293"/>
      <c r="E501" s="293"/>
      <c r="F501" s="293"/>
      <c r="G501" s="293"/>
      <c r="H501" s="293"/>
      <c r="I501" s="293"/>
      <c r="J501" s="293"/>
      <c r="K501" s="293"/>
      <c r="L501" s="293"/>
      <c r="M501" s="293"/>
      <c r="N501" s="293"/>
      <c r="O501" s="293"/>
      <c r="P501" s="293"/>
      <c r="Q501" s="293"/>
      <c r="R501" s="293"/>
      <c r="S501" s="293"/>
      <c r="T501" s="293"/>
      <c r="U501" s="293"/>
      <c r="V501" s="293"/>
      <c r="W501" s="293"/>
      <c r="X501" s="293"/>
      <c r="Y501" s="293"/>
      <c r="Z501" s="293"/>
      <c r="AA501" s="293"/>
      <c r="AB501" s="293"/>
      <c r="AC501" s="293"/>
      <c r="AD501" s="293"/>
      <c r="AE501" s="293"/>
      <c r="AF501" s="293"/>
      <c r="AG501" s="293"/>
      <c r="AH501" s="293"/>
      <c r="AI501" s="293"/>
      <c r="AJ501" s="293"/>
      <c r="AK501" s="293"/>
      <c r="AL501" s="293"/>
      <c r="AM501" s="293"/>
      <c r="AN501" s="293"/>
      <c r="AO501" s="293"/>
      <c r="AP501" s="293"/>
      <c r="AQ501" s="293"/>
      <c r="AR501" s="293"/>
      <c r="AS501" s="293"/>
      <c r="AT501" s="293"/>
      <c r="AU501" s="293"/>
      <c r="AV501" s="293"/>
      <c r="AW501" s="293"/>
      <c r="AX501" s="293"/>
      <c r="AY501" s="293"/>
      <c r="AZ501" s="293"/>
      <c r="BA501" s="293"/>
      <c r="BB501" s="293"/>
      <c r="BC501" s="293"/>
      <c r="BD501" s="293"/>
      <c r="BE501" s="293"/>
      <c r="BF501" s="293"/>
      <c r="BG501" s="293"/>
      <c r="BH501" s="293"/>
      <c r="BI501" s="293"/>
      <c r="BJ501" s="293"/>
      <c r="BK501" s="293"/>
      <c r="BL501" s="293"/>
      <c r="BM501" s="293"/>
      <c r="BN501" s="293"/>
      <c r="BO501" s="293"/>
      <c r="BP501" s="293"/>
      <c r="BQ501" s="293"/>
      <c r="BR501" s="293"/>
      <c r="BS501" s="293"/>
      <c r="BT501" s="293"/>
      <c r="BU501" s="293"/>
      <c r="BV501" s="293"/>
      <c r="BW501" s="293"/>
      <c r="BX501" s="293"/>
      <c r="BY501" s="293"/>
      <c r="BZ501" s="293"/>
      <c r="CA501" s="293"/>
      <c r="CB501" s="293"/>
      <c r="CC501" s="293"/>
      <c r="CD501" s="293"/>
      <c r="CE501" s="293"/>
      <c r="CF501" s="293"/>
      <c r="CG501" s="293"/>
      <c r="CH501" s="293"/>
      <c r="CI501" s="293"/>
      <c r="CJ501" s="293"/>
      <c r="CK501" s="293"/>
      <c r="CL501" s="293"/>
      <c r="CM501" s="293"/>
      <c r="CN501" s="293"/>
      <c r="CO501" s="293"/>
      <c r="CP501" s="293"/>
      <c r="CQ501" s="293"/>
      <c r="CR501" s="293"/>
      <c r="CS501" s="293"/>
      <c r="CT501" s="293"/>
      <c r="CU501" s="293"/>
      <c r="CV501" s="293"/>
      <c r="CW501" s="293"/>
      <c r="CX501" s="293"/>
      <c r="CY501" s="293"/>
      <c r="CZ501" s="293"/>
      <c r="DA501" s="293"/>
      <c r="DB501" s="293"/>
      <c r="DC501" s="293"/>
      <c r="DD501" s="293"/>
      <c r="DE501" s="293"/>
      <c r="DF501" s="293"/>
      <c r="DG501" s="293"/>
      <c r="DH501" s="293"/>
      <c r="DI501" s="293"/>
      <c r="DJ501" s="293"/>
      <c r="DK501" s="293"/>
      <c r="DL501" s="293"/>
      <c r="DM501" s="293"/>
      <c r="DN501" s="293"/>
      <c r="DO501" s="293"/>
      <c r="DP501" s="293"/>
      <c r="DQ501" s="293"/>
      <c r="DR501" s="293"/>
      <c r="DS501" s="293"/>
      <c r="DT501" s="293"/>
      <c r="DU501" s="293"/>
      <c r="DV501" s="293"/>
      <c r="DW501" s="293"/>
      <c r="DX501" s="293"/>
      <c r="DY501" s="293"/>
      <c r="DZ501" s="293"/>
      <c r="EA501" s="293"/>
      <c r="EB501" s="293"/>
      <c r="EC501" s="293"/>
      <c r="ED501" s="293"/>
      <c r="EE501" s="293"/>
      <c r="EF501" s="293"/>
      <c r="EG501" s="293"/>
      <c r="EH501" s="293"/>
      <c r="EI501" s="293"/>
      <c r="EJ501" s="293"/>
      <c r="EK501" s="293"/>
      <c r="EL501" s="293"/>
      <c r="EM501" s="293"/>
      <c r="EN501" s="293"/>
      <c r="EO501" s="293"/>
      <c r="EP501" s="293"/>
      <c r="EQ501" s="293"/>
      <c r="ER501" s="293"/>
      <c r="ES501" s="293"/>
      <c r="ET501" s="293"/>
      <c r="EU501" s="293"/>
      <c r="EV501" s="293"/>
      <c r="EW501" s="293"/>
      <c r="EX501" s="293"/>
    </row>
    <row r="502" spans="2:154" x14ac:dyDescent="0.2">
      <c r="B502" s="293"/>
      <c r="C502" s="293"/>
      <c r="D502" s="293"/>
      <c r="E502" s="293"/>
      <c r="F502" s="293"/>
      <c r="G502" s="293"/>
      <c r="H502" s="293"/>
      <c r="I502" s="293"/>
      <c r="J502" s="293"/>
      <c r="K502" s="293"/>
      <c r="L502" s="293"/>
      <c r="M502" s="293"/>
      <c r="N502" s="293"/>
      <c r="O502" s="293"/>
      <c r="P502" s="293"/>
      <c r="Q502" s="293"/>
      <c r="R502" s="293"/>
      <c r="S502" s="293"/>
      <c r="T502" s="293"/>
      <c r="U502" s="293"/>
      <c r="V502" s="293"/>
      <c r="W502" s="293"/>
      <c r="X502" s="293"/>
      <c r="Y502" s="293"/>
      <c r="Z502" s="293"/>
      <c r="AA502" s="293"/>
      <c r="AB502" s="293"/>
      <c r="AC502" s="293"/>
      <c r="AD502" s="293"/>
      <c r="AE502" s="293"/>
      <c r="AF502" s="293"/>
      <c r="AG502" s="293"/>
      <c r="AH502" s="293"/>
      <c r="AI502" s="293"/>
      <c r="AJ502" s="293"/>
      <c r="AK502" s="293"/>
      <c r="AL502" s="293"/>
      <c r="AM502" s="293"/>
      <c r="AN502" s="293"/>
      <c r="AO502" s="293"/>
      <c r="AP502" s="293"/>
      <c r="AQ502" s="293"/>
      <c r="AR502" s="293"/>
      <c r="AS502" s="293"/>
      <c r="AT502" s="293"/>
      <c r="AU502" s="293"/>
      <c r="AV502" s="293"/>
      <c r="AW502" s="293"/>
      <c r="AX502" s="293"/>
      <c r="AY502" s="293"/>
      <c r="AZ502" s="293"/>
      <c r="BA502" s="293"/>
      <c r="BB502" s="293"/>
      <c r="BC502" s="293"/>
      <c r="BD502" s="293"/>
      <c r="BE502" s="293"/>
      <c r="BF502" s="293"/>
      <c r="BG502" s="293"/>
      <c r="BH502" s="293"/>
      <c r="BI502" s="293"/>
      <c r="BJ502" s="293"/>
      <c r="BK502" s="293"/>
      <c r="BL502" s="293"/>
      <c r="BM502" s="293"/>
      <c r="BN502" s="293"/>
      <c r="BO502" s="293"/>
      <c r="BP502" s="293"/>
      <c r="BQ502" s="293"/>
      <c r="BR502" s="293"/>
      <c r="BS502" s="293"/>
      <c r="BT502" s="293"/>
      <c r="BU502" s="293"/>
      <c r="BV502" s="293"/>
      <c r="BW502" s="293"/>
      <c r="BX502" s="293"/>
      <c r="BY502" s="293"/>
      <c r="BZ502" s="293"/>
      <c r="CA502" s="293"/>
      <c r="CB502" s="293"/>
      <c r="CC502" s="293"/>
      <c r="CD502" s="293"/>
      <c r="CE502" s="293"/>
      <c r="CF502" s="293"/>
      <c r="CG502" s="293"/>
      <c r="CH502" s="293"/>
      <c r="CI502" s="293"/>
      <c r="CJ502" s="293"/>
      <c r="CK502" s="293"/>
      <c r="CL502" s="293"/>
      <c r="CM502" s="293"/>
      <c r="CN502" s="293"/>
      <c r="CO502" s="293"/>
      <c r="CP502" s="293"/>
      <c r="CQ502" s="293"/>
      <c r="CR502" s="293"/>
      <c r="CS502" s="293"/>
      <c r="CT502" s="293"/>
      <c r="CU502" s="293"/>
      <c r="CV502" s="293"/>
      <c r="CW502" s="293"/>
      <c r="CX502" s="293"/>
      <c r="CY502" s="293"/>
      <c r="CZ502" s="293"/>
      <c r="DA502" s="293"/>
      <c r="DB502" s="293"/>
      <c r="DC502" s="293"/>
      <c r="DD502" s="293"/>
      <c r="DE502" s="293"/>
      <c r="DF502" s="293"/>
      <c r="DG502" s="293"/>
      <c r="DH502" s="293"/>
      <c r="DI502" s="293"/>
      <c r="DJ502" s="293"/>
      <c r="DK502" s="293"/>
      <c r="DL502" s="293"/>
      <c r="DM502" s="293"/>
      <c r="DN502" s="293"/>
      <c r="DO502" s="293"/>
      <c r="DP502" s="293"/>
      <c r="DQ502" s="293"/>
      <c r="DR502" s="293"/>
      <c r="DS502" s="293"/>
      <c r="DT502" s="293"/>
      <c r="DU502" s="293"/>
      <c r="DV502" s="293"/>
      <c r="DW502" s="293"/>
      <c r="DX502" s="293"/>
      <c r="DY502" s="293"/>
      <c r="DZ502" s="293"/>
      <c r="EA502" s="293"/>
      <c r="EB502" s="293"/>
      <c r="EC502" s="293"/>
      <c r="ED502" s="293"/>
      <c r="EE502" s="293"/>
      <c r="EF502" s="293"/>
      <c r="EG502" s="293"/>
      <c r="EH502" s="293"/>
      <c r="EI502" s="293"/>
      <c r="EJ502" s="293"/>
      <c r="EK502" s="293"/>
      <c r="EL502" s="293"/>
      <c r="EM502" s="293"/>
      <c r="EN502" s="293"/>
      <c r="EO502" s="293"/>
      <c r="EP502" s="293"/>
      <c r="EQ502" s="293"/>
      <c r="ER502" s="293"/>
      <c r="ES502" s="293"/>
      <c r="ET502" s="293"/>
      <c r="EU502" s="293"/>
      <c r="EV502" s="293"/>
      <c r="EW502" s="293"/>
      <c r="EX502" s="293"/>
    </row>
    <row r="503" spans="2:154" x14ac:dyDescent="0.2">
      <c r="B503" s="293"/>
      <c r="C503" s="293"/>
      <c r="D503" s="293"/>
      <c r="E503" s="293"/>
      <c r="F503" s="293"/>
      <c r="G503" s="293"/>
      <c r="H503" s="293"/>
      <c r="I503" s="293"/>
      <c r="J503" s="293"/>
      <c r="K503" s="293"/>
      <c r="L503" s="293"/>
      <c r="M503" s="293"/>
      <c r="N503" s="293"/>
      <c r="O503" s="293"/>
      <c r="P503" s="293"/>
      <c r="Q503" s="293"/>
      <c r="R503" s="293"/>
      <c r="S503" s="293"/>
      <c r="T503" s="293"/>
      <c r="U503" s="293"/>
      <c r="V503" s="293"/>
      <c r="W503" s="293"/>
      <c r="X503" s="293"/>
      <c r="Y503" s="293"/>
      <c r="Z503" s="293"/>
      <c r="AA503" s="293"/>
      <c r="AB503" s="293"/>
      <c r="AC503" s="293"/>
      <c r="AD503" s="293"/>
      <c r="AE503" s="293"/>
      <c r="AF503" s="293"/>
      <c r="AG503" s="293"/>
      <c r="AH503" s="293"/>
      <c r="AI503" s="293"/>
      <c r="AJ503" s="293"/>
      <c r="AK503" s="293"/>
      <c r="AL503" s="293"/>
      <c r="AM503" s="293"/>
      <c r="AN503" s="293"/>
      <c r="AO503" s="293"/>
      <c r="AP503" s="293"/>
      <c r="AQ503" s="293"/>
      <c r="AR503" s="293"/>
      <c r="AS503" s="293"/>
      <c r="AT503" s="293"/>
      <c r="AU503" s="293"/>
      <c r="AV503" s="293"/>
      <c r="AW503" s="293"/>
      <c r="AX503" s="293"/>
      <c r="AY503" s="293"/>
      <c r="AZ503" s="293"/>
      <c r="BA503" s="293"/>
      <c r="BB503" s="293"/>
      <c r="BC503" s="293"/>
      <c r="BD503" s="293"/>
      <c r="BE503" s="293"/>
      <c r="BF503" s="293"/>
      <c r="BG503" s="293"/>
      <c r="BH503" s="293"/>
      <c r="BI503" s="293"/>
      <c r="BJ503" s="293"/>
      <c r="BK503" s="293"/>
      <c r="BL503" s="293"/>
      <c r="BM503" s="293"/>
      <c r="BN503" s="293"/>
      <c r="BO503" s="293"/>
      <c r="BP503" s="293"/>
      <c r="BQ503" s="293"/>
      <c r="BR503" s="293"/>
      <c r="BS503" s="293"/>
      <c r="BT503" s="293"/>
      <c r="BU503" s="293"/>
      <c r="BV503" s="293"/>
      <c r="BW503" s="293"/>
      <c r="BX503" s="293"/>
      <c r="BY503" s="293"/>
      <c r="BZ503" s="293"/>
      <c r="CA503" s="293"/>
      <c r="CB503" s="293"/>
      <c r="CC503" s="293"/>
      <c r="CD503" s="293"/>
      <c r="CE503" s="293"/>
      <c r="CF503" s="293"/>
      <c r="CG503" s="293"/>
      <c r="CH503" s="293"/>
      <c r="CI503" s="293"/>
      <c r="CJ503" s="293"/>
      <c r="CK503" s="293"/>
      <c r="CL503" s="293"/>
      <c r="CM503" s="293"/>
      <c r="CN503" s="293"/>
      <c r="CO503" s="293"/>
      <c r="CP503" s="293"/>
      <c r="CQ503" s="293"/>
      <c r="CR503" s="293"/>
      <c r="CS503" s="293"/>
      <c r="CT503" s="293"/>
      <c r="CU503" s="293"/>
      <c r="CV503" s="293"/>
      <c r="CW503" s="293"/>
      <c r="CX503" s="293"/>
      <c r="CY503" s="293"/>
      <c r="CZ503" s="293"/>
      <c r="DA503" s="293"/>
      <c r="DB503" s="293"/>
      <c r="DC503" s="293"/>
      <c r="DD503" s="293"/>
      <c r="DE503" s="293"/>
      <c r="DF503" s="293"/>
      <c r="DG503" s="293"/>
      <c r="DH503" s="293"/>
      <c r="DI503" s="293"/>
      <c r="DJ503" s="293"/>
      <c r="DK503" s="293"/>
      <c r="DL503" s="293"/>
      <c r="DM503" s="293"/>
      <c r="DN503" s="293"/>
      <c r="DO503" s="293"/>
      <c r="DP503" s="293"/>
      <c r="DQ503" s="293"/>
      <c r="DR503" s="293"/>
      <c r="DS503" s="293"/>
      <c r="DT503" s="293"/>
      <c r="DU503" s="293"/>
      <c r="DV503" s="293"/>
      <c r="DW503" s="293"/>
      <c r="DX503" s="293"/>
      <c r="DY503" s="293"/>
      <c r="DZ503" s="293"/>
      <c r="EA503" s="293"/>
      <c r="EB503" s="293"/>
      <c r="EC503" s="293"/>
      <c r="ED503" s="293"/>
      <c r="EE503" s="293"/>
      <c r="EF503" s="293"/>
      <c r="EG503" s="293"/>
      <c r="EH503" s="293"/>
      <c r="EI503" s="293"/>
      <c r="EJ503" s="293"/>
      <c r="EK503" s="293"/>
      <c r="EL503" s="293"/>
      <c r="EM503" s="293"/>
      <c r="EN503" s="293"/>
      <c r="EO503" s="293"/>
      <c r="EP503" s="293"/>
      <c r="EQ503" s="293"/>
      <c r="ER503" s="293"/>
      <c r="ES503" s="293"/>
      <c r="ET503" s="293"/>
      <c r="EU503" s="293"/>
      <c r="EV503" s="293"/>
      <c r="EW503" s="293"/>
      <c r="EX503" s="293"/>
    </row>
    <row r="504" spans="2:154" x14ac:dyDescent="0.2">
      <c r="B504" s="293"/>
      <c r="C504" s="293"/>
      <c r="D504" s="293"/>
      <c r="E504" s="293"/>
      <c r="F504" s="293"/>
      <c r="G504" s="293"/>
      <c r="H504" s="293"/>
      <c r="I504" s="293"/>
      <c r="J504" s="293"/>
      <c r="K504" s="293"/>
      <c r="L504" s="293"/>
      <c r="M504" s="293"/>
      <c r="N504" s="293"/>
      <c r="O504" s="293"/>
      <c r="P504" s="293"/>
      <c r="Q504" s="293"/>
      <c r="R504" s="293"/>
      <c r="S504" s="293"/>
      <c r="T504" s="293"/>
      <c r="U504" s="293"/>
      <c r="V504" s="293"/>
      <c r="W504" s="293"/>
      <c r="X504" s="293"/>
      <c r="Y504" s="293"/>
      <c r="Z504" s="293"/>
      <c r="AA504" s="293"/>
      <c r="AB504" s="293"/>
      <c r="AC504" s="293"/>
      <c r="AD504" s="293"/>
      <c r="AE504" s="293"/>
      <c r="AF504" s="293"/>
      <c r="AG504" s="293"/>
      <c r="AH504" s="293"/>
      <c r="AI504" s="293"/>
      <c r="AJ504" s="293"/>
      <c r="AK504" s="293"/>
      <c r="AL504" s="293"/>
      <c r="AM504" s="293"/>
      <c r="AN504" s="293"/>
      <c r="AO504" s="293"/>
      <c r="AP504" s="293"/>
      <c r="AQ504" s="293"/>
      <c r="AR504" s="293"/>
      <c r="AS504" s="293"/>
      <c r="AT504" s="293"/>
      <c r="AU504" s="293"/>
      <c r="AV504" s="293"/>
      <c r="AW504" s="293"/>
      <c r="AX504" s="293"/>
      <c r="AY504" s="293"/>
      <c r="AZ504" s="293"/>
      <c r="BA504" s="293"/>
      <c r="BB504" s="293"/>
      <c r="BC504" s="293"/>
      <c r="BD504" s="293"/>
      <c r="BE504" s="293"/>
      <c r="BF504" s="293"/>
      <c r="BG504" s="293"/>
      <c r="BH504" s="293"/>
      <c r="BI504" s="293"/>
      <c r="BJ504" s="293"/>
      <c r="BK504" s="293"/>
      <c r="BL504" s="293"/>
      <c r="BM504" s="293"/>
      <c r="BN504" s="293"/>
      <c r="BO504" s="293"/>
      <c r="BP504" s="293"/>
      <c r="BQ504" s="293"/>
      <c r="BR504" s="293"/>
      <c r="BS504" s="293"/>
      <c r="BT504" s="293"/>
      <c r="BU504" s="293"/>
      <c r="BV504" s="293"/>
      <c r="BW504" s="293"/>
      <c r="BX504" s="293"/>
      <c r="BY504" s="293"/>
      <c r="BZ504" s="293"/>
      <c r="CA504" s="293"/>
      <c r="CB504" s="293"/>
      <c r="CC504" s="293"/>
      <c r="CD504" s="293"/>
      <c r="CE504" s="293"/>
      <c r="CF504" s="293"/>
      <c r="CG504" s="293"/>
      <c r="CH504" s="293"/>
      <c r="CI504" s="293"/>
      <c r="CJ504" s="293"/>
      <c r="CK504" s="293"/>
      <c r="CL504" s="293"/>
      <c r="CM504" s="293"/>
      <c r="CN504" s="293"/>
      <c r="CO504" s="293"/>
      <c r="CP504" s="293"/>
      <c r="CQ504" s="293"/>
      <c r="CR504" s="293"/>
      <c r="CS504" s="293"/>
      <c r="CT504" s="293"/>
      <c r="CU504" s="293"/>
      <c r="CV504" s="293"/>
      <c r="CW504" s="293"/>
      <c r="CX504" s="293"/>
      <c r="CY504" s="293"/>
      <c r="CZ504" s="293"/>
      <c r="DA504" s="293"/>
      <c r="DB504" s="293"/>
      <c r="DC504" s="293"/>
      <c r="DD504" s="293"/>
      <c r="DE504" s="293"/>
      <c r="DF504" s="293"/>
      <c r="DG504" s="293"/>
      <c r="DH504" s="293"/>
      <c r="DI504" s="293"/>
      <c r="DJ504" s="293"/>
      <c r="DK504" s="293"/>
      <c r="DL504" s="293"/>
      <c r="DM504" s="293"/>
      <c r="DN504" s="293"/>
      <c r="DO504" s="293"/>
      <c r="DP504" s="293"/>
      <c r="DQ504" s="293"/>
      <c r="DR504" s="293"/>
      <c r="DS504" s="293"/>
      <c r="DT504" s="293"/>
      <c r="DU504" s="293"/>
      <c r="DV504" s="293"/>
      <c r="DW504" s="293"/>
      <c r="DX504" s="293"/>
      <c r="DY504" s="293"/>
      <c r="DZ504" s="293"/>
      <c r="EA504" s="293"/>
      <c r="EB504" s="293"/>
      <c r="EC504" s="293"/>
      <c r="ED504" s="293"/>
      <c r="EE504" s="293"/>
      <c r="EF504" s="293"/>
      <c r="EG504" s="293"/>
      <c r="EH504" s="293"/>
      <c r="EI504" s="293"/>
      <c r="EJ504" s="293"/>
      <c r="EK504" s="293"/>
      <c r="EL504" s="293"/>
      <c r="EM504" s="293"/>
      <c r="EN504" s="293"/>
      <c r="EO504" s="293"/>
      <c r="EP504" s="293"/>
      <c r="EQ504" s="293"/>
      <c r="ER504" s="293"/>
      <c r="ES504" s="293"/>
      <c r="ET504" s="293"/>
      <c r="EU504" s="293"/>
      <c r="EV504" s="293"/>
      <c r="EW504" s="293"/>
      <c r="EX504" s="293"/>
    </row>
    <row r="505" spans="2:154" x14ac:dyDescent="0.2">
      <c r="B505" s="293"/>
      <c r="C505" s="293"/>
      <c r="D505" s="293"/>
      <c r="E505" s="293"/>
      <c r="F505" s="293"/>
      <c r="G505" s="293"/>
      <c r="H505" s="293"/>
      <c r="I505" s="293"/>
      <c r="J505" s="293"/>
      <c r="K505" s="293"/>
      <c r="L505" s="293"/>
      <c r="M505" s="293"/>
      <c r="N505" s="293"/>
      <c r="O505" s="293"/>
      <c r="P505" s="293"/>
      <c r="Q505" s="293"/>
      <c r="R505" s="293"/>
      <c r="S505" s="293"/>
      <c r="T505" s="293"/>
      <c r="U505" s="293"/>
      <c r="V505" s="293"/>
      <c r="W505" s="293"/>
      <c r="X505" s="293"/>
      <c r="Y505" s="293"/>
      <c r="Z505" s="293"/>
      <c r="AA505" s="293"/>
      <c r="AB505" s="293"/>
      <c r="AC505" s="293"/>
      <c r="AD505" s="293"/>
      <c r="AE505" s="293"/>
      <c r="AF505" s="293"/>
      <c r="AG505" s="293"/>
      <c r="AH505" s="293"/>
      <c r="AI505" s="293"/>
      <c r="AJ505" s="293"/>
      <c r="AK505" s="293"/>
      <c r="AL505" s="293"/>
      <c r="AM505" s="293"/>
      <c r="AN505" s="293"/>
      <c r="AO505" s="293"/>
      <c r="AP505" s="293"/>
      <c r="AQ505" s="293"/>
      <c r="AR505" s="293"/>
      <c r="AS505" s="293"/>
      <c r="AT505" s="293"/>
      <c r="AU505" s="293"/>
      <c r="AV505" s="293"/>
      <c r="AW505" s="293"/>
      <c r="AX505" s="293"/>
      <c r="AY505" s="293"/>
      <c r="AZ505" s="293"/>
      <c r="BA505" s="293"/>
      <c r="BB505" s="293"/>
      <c r="BC505" s="293"/>
      <c r="BD505" s="293"/>
      <c r="BE505" s="293"/>
      <c r="BF505" s="293"/>
      <c r="BG505" s="293"/>
      <c r="BH505" s="293"/>
      <c r="BI505" s="293"/>
      <c r="BJ505" s="293"/>
      <c r="BK505" s="293"/>
      <c r="BL505" s="293"/>
      <c r="BM505" s="293"/>
      <c r="BN505" s="293"/>
      <c r="BO505" s="293"/>
      <c r="BP505" s="293"/>
      <c r="BQ505" s="293"/>
      <c r="BR505" s="293"/>
      <c r="BS505" s="293"/>
      <c r="BT505" s="293"/>
      <c r="BU505" s="293"/>
      <c r="BV505" s="293"/>
      <c r="BW505" s="293"/>
      <c r="BX505" s="293"/>
      <c r="BY505" s="293"/>
      <c r="BZ505" s="293"/>
      <c r="CA505" s="293"/>
      <c r="CB505" s="293"/>
      <c r="CC505" s="293"/>
      <c r="CD505" s="293"/>
      <c r="CE505" s="293"/>
      <c r="CF505" s="293"/>
      <c r="CG505" s="293"/>
      <c r="CH505" s="293"/>
      <c r="CI505" s="293"/>
      <c r="CJ505" s="293"/>
      <c r="CK505" s="293"/>
      <c r="CL505" s="293"/>
      <c r="CM505" s="293"/>
      <c r="CN505" s="293"/>
      <c r="CO505" s="293"/>
      <c r="CP505" s="293"/>
      <c r="CQ505" s="293"/>
      <c r="CR505" s="293"/>
      <c r="CS505" s="293"/>
      <c r="CT505" s="293"/>
      <c r="CU505" s="293"/>
      <c r="CV505" s="293"/>
      <c r="CW505" s="293"/>
      <c r="CX505" s="293"/>
      <c r="CY505" s="293"/>
      <c r="CZ505" s="293"/>
      <c r="DA505" s="293"/>
      <c r="DB505" s="293"/>
      <c r="DC505" s="293"/>
      <c r="DD505" s="293"/>
      <c r="DE505" s="293"/>
      <c r="DF505" s="293"/>
      <c r="DG505" s="293"/>
      <c r="DH505" s="293"/>
      <c r="DI505" s="293"/>
      <c r="DJ505" s="293"/>
      <c r="DK505" s="293"/>
      <c r="DL505" s="293"/>
      <c r="DM505" s="293"/>
      <c r="DN505" s="293"/>
      <c r="DO505" s="293"/>
      <c r="DP505" s="293"/>
      <c r="DQ505" s="293"/>
      <c r="DR505" s="293"/>
      <c r="DS505" s="293"/>
      <c r="DT505" s="293"/>
      <c r="DU505" s="293"/>
      <c r="DV505" s="293"/>
      <c r="DW505" s="293"/>
      <c r="DX505" s="293"/>
      <c r="DY505" s="293"/>
      <c r="DZ505" s="293"/>
      <c r="EA505" s="293"/>
      <c r="EB505" s="293"/>
      <c r="EC505" s="293"/>
      <c r="ED505" s="293"/>
      <c r="EE505" s="293"/>
      <c r="EF505" s="293"/>
      <c r="EG505" s="293"/>
      <c r="EH505" s="293"/>
      <c r="EI505" s="293"/>
      <c r="EJ505" s="293"/>
      <c r="EK505" s="293"/>
      <c r="EL505" s="293"/>
      <c r="EM505" s="293"/>
      <c r="EN505" s="293"/>
      <c r="EO505" s="293"/>
      <c r="EP505" s="293"/>
      <c r="EQ505" s="293"/>
      <c r="ER505" s="293"/>
      <c r="ES505" s="293"/>
      <c r="ET505" s="293"/>
      <c r="EU505" s="293"/>
      <c r="EV505" s="293"/>
      <c r="EW505" s="293"/>
      <c r="EX505" s="293"/>
    </row>
    <row r="506" spans="2:154" x14ac:dyDescent="0.2">
      <c r="B506" s="293"/>
      <c r="C506" s="293"/>
      <c r="D506" s="293"/>
      <c r="E506" s="293"/>
      <c r="F506" s="293"/>
      <c r="G506" s="293"/>
      <c r="H506" s="293"/>
      <c r="I506" s="293"/>
      <c r="J506" s="293"/>
      <c r="K506" s="293"/>
      <c r="L506" s="293"/>
      <c r="M506" s="293"/>
      <c r="N506" s="293"/>
      <c r="O506" s="293"/>
      <c r="P506" s="293"/>
      <c r="Q506" s="293"/>
      <c r="R506" s="293"/>
      <c r="S506" s="293"/>
      <c r="T506" s="293"/>
      <c r="U506" s="293"/>
      <c r="V506" s="293"/>
      <c r="W506" s="293"/>
      <c r="X506" s="293"/>
      <c r="Y506" s="293"/>
      <c r="Z506" s="293"/>
      <c r="AA506" s="293"/>
      <c r="AB506" s="293"/>
      <c r="AC506" s="293"/>
      <c r="AD506" s="293"/>
      <c r="AE506" s="293"/>
      <c r="AF506" s="293"/>
      <c r="AG506" s="293"/>
      <c r="AH506" s="293"/>
      <c r="AI506" s="293"/>
      <c r="AJ506" s="293"/>
      <c r="AK506" s="293"/>
      <c r="AL506" s="293"/>
      <c r="AM506" s="293"/>
      <c r="AN506" s="293"/>
      <c r="AO506" s="293"/>
      <c r="AP506" s="293"/>
      <c r="AQ506" s="293"/>
      <c r="AR506" s="293"/>
      <c r="AS506" s="293"/>
      <c r="AT506" s="293"/>
      <c r="AU506" s="293"/>
      <c r="AV506" s="293"/>
      <c r="AW506" s="293"/>
      <c r="AX506" s="293"/>
      <c r="AY506" s="293"/>
      <c r="AZ506" s="293"/>
      <c r="BA506" s="293"/>
      <c r="BB506" s="293"/>
      <c r="BC506" s="293"/>
      <c r="BD506" s="293"/>
      <c r="BE506" s="293"/>
      <c r="BF506" s="293"/>
      <c r="BG506" s="293"/>
      <c r="BH506" s="293"/>
      <c r="BI506" s="293"/>
      <c r="BJ506" s="293"/>
      <c r="BK506" s="293"/>
      <c r="BL506" s="293"/>
      <c r="BM506" s="293"/>
      <c r="BN506" s="293"/>
      <c r="BO506" s="293"/>
      <c r="BP506" s="293"/>
      <c r="BQ506" s="293"/>
      <c r="BR506" s="293"/>
      <c r="BS506" s="293"/>
      <c r="BT506" s="293"/>
      <c r="BU506" s="293"/>
      <c r="BV506" s="293"/>
      <c r="BW506" s="293"/>
      <c r="BX506" s="293"/>
      <c r="BY506" s="293"/>
      <c r="BZ506" s="293"/>
      <c r="CA506" s="293"/>
      <c r="CB506" s="293"/>
      <c r="CC506" s="293"/>
      <c r="CD506" s="293"/>
      <c r="CE506" s="293"/>
      <c r="CF506" s="293"/>
      <c r="CG506" s="293"/>
      <c r="CH506" s="293"/>
      <c r="CI506" s="293"/>
      <c r="CJ506" s="293"/>
      <c r="CK506" s="293"/>
      <c r="CL506" s="293"/>
      <c r="CM506" s="293"/>
      <c r="CN506" s="293"/>
      <c r="CO506" s="293"/>
      <c r="CP506" s="293"/>
      <c r="CQ506" s="293"/>
      <c r="CR506" s="293"/>
      <c r="CS506" s="293"/>
      <c r="CT506" s="293"/>
      <c r="CU506" s="293"/>
      <c r="CV506" s="293"/>
      <c r="CW506" s="293"/>
      <c r="CX506" s="293"/>
      <c r="CY506" s="293"/>
      <c r="CZ506" s="293"/>
      <c r="DA506" s="293"/>
      <c r="DB506" s="293"/>
      <c r="DC506" s="293"/>
      <c r="DD506" s="293"/>
      <c r="DE506" s="293"/>
      <c r="DF506" s="293"/>
      <c r="DG506" s="293"/>
      <c r="DH506" s="293"/>
      <c r="DI506" s="293"/>
      <c r="DJ506" s="293"/>
      <c r="DK506" s="293"/>
      <c r="DL506" s="293"/>
      <c r="DM506" s="293"/>
      <c r="DN506" s="293"/>
      <c r="DO506" s="293"/>
      <c r="DP506" s="293"/>
      <c r="DQ506" s="293"/>
      <c r="DR506" s="293"/>
      <c r="DS506" s="293"/>
      <c r="DT506" s="293"/>
      <c r="DU506" s="293"/>
      <c r="DV506" s="293"/>
      <c r="DW506" s="293"/>
      <c r="DX506" s="293"/>
      <c r="DY506" s="293"/>
      <c r="DZ506" s="293"/>
      <c r="EA506" s="293"/>
      <c r="EB506" s="293"/>
      <c r="EC506" s="293"/>
      <c r="ED506" s="293"/>
      <c r="EE506" s="293"/>
      <c r="EF506" s="293"/>
      <c r="EG506" s="293"/>
      <c r="EH506" s="293"/>
      <c r="EI506" s="293"/>
      <c r="EJ506" s="293"/>
      <c r="EK506" s="293"/>
      <c r="EL506" s="293"/>
      <c r="EM506" s="293"/>
      <c r="EN506" s="293"/>
      <c r="EO506" s="293"/>
      <c r="EP506" s="293"/>
      <c r="EQ506" s="293"/>
      <c r="ER506" s="293"/>
      <c r="ES506" s="293"/>
      <c r="ET506" s="293"/>
      <c r="EU506" s="293"/>
      <c r="EV506" s="293"/>
      <c r="EW506" s="293"/>
      <c r="EX506" s="293"/>
    </row>
    <row r="507" spans="2:154" x14ac:dyDescent="0.2">
      <c r="B507" s="293"/>
      <c r="C507" s="293"/>
      <c r="D507" s="293"/>
      <c r="E507" s="293"/>
      <c r="F507" s="293"/>
      <c r="G507" s="293"/>
      <c r="H507" s="293"/>
      <c r="I507" s="293"/>
      <c r="J507" s="293"/>
      <c r="K507" s="293"/>
      <c r="L507" s="293"/>
      <c r="M507" s="293"/>
      <c r="N507" s="293"/>
      <c r="O507" s="293"/>
      <c r="P507" s="293"/>
      <c r="Q507" s="293"/>
      <c r="R507" s="293"/>
      <c r="S507" s="293"/>
      <c r="T507" s="293"/>
      <c r="U507" s="293"/>
      <c r="V507" s="293"/>
      <c r="W507" s="293"/>
      <c r="X507" s="293"/>
      <c r="Y507" s="293"/>
      <c r="Z507" s="293"/>
      <c r="AA507" s="293"/>
      <c r="AB507" s="293"/>
      <c r="AC507" s="293"/>
      <c r="AD507" s="293"/>
      <c r="AE507" s="293"/>
      <c r="AF507" s="293"/>
      <c r="AG507" s="293"/>
      <c r="AH507" s="293"/>
      <c r="AI507" s="293"/>
      <c r="AJ507" s="293"/>
      <c r="AK507" s="293"/>
      <c r="AL507" s="293"/>
      <c r="AM507" s="293"/>
      <c r="AN507" s="293"/>
      <c r="AO507" s="293"/>
      <c r="AP507" s="293"/>
      <c r="AQ507" s="293"/>
      <c r="AR507" s="293"/>
      <c r="AS507" s="293"/>
      <c r="AT507" s="293"/>
      <c r="AU507" s="293"/>
      <c r="AV507" s="293"/>
      <c r="AW507" s="293"/>
      <c r="AX507" s="293"/>
      <c r="AY507" s="293"/>
      <c r="AZ507" s="293"/>
      <c r="BA507" s="293"/>
      <c r="BB507" s="293"/>
      <c r="BC507" s="293"/>
      <c r="BD507" s="293"/>
      <c r="BE507" s="293"/>
      <c r="BF507" s="293"/>
      <c r="BG507" s="293"/>
      <c r="BH507" s="293"/>
      <c r="BI507" s="293"/>
      <c r="BJ507" s="293"/>
      <c r="BK507" s="293"/>
      <c r="BL507" s="293"/>
      <c r="BM507" s="293"/>
      <c r="BN507" s="293"/>
      <c r="BO507" s="293"/>
      <c r="BP507" s="293"/>
      <c r="BQ507" s="293"/>
      <c r="BR507" s="293"/>
      <c r="BS507" s="293"/>
      <c r="BT507" s="293"/>
      <c r="BU507" s="293"/>
      <c r="BV507" s="293"/>
      <c r="BW507" s="293"/>
      <c r="BX507" s="293"/>
      <c r="BY507" s="293"/>
      <c r="BZ507" s="293"/>
      <c r="CA507" s="293"/>
      <c r="CB507" s="293"/>
      <c r="CC507" s="293"/>
      <c r="CD507" s="293"/>
      <c r="CE507" s="293"/>
      <c r="CF507" s="293"/>
      <c r="CG507" s="293"/>
      <c r="CH507" s="293"/>
      <c r="CI507" s="293"/>
      <c r="CJ507" s="293"/>
      <c r="CK507" s="293"/>
      <c r="CL507" s="293"/>
      <c r="CM507" s="293"/>
      <c r="CN507" s="293"/>
      <c r="CO507" s="293"/>
      <c r="CP507" s="293"/>
      <c r="CQ507" s="293"/>
      <c r="CR507" s="293"/>
      <c r="CS507" s="293"/>
      <c r="CT507" s="293"/>
      <c r="CU507" s="293"/>
      <c r="CV507" s="293"/>
      <c r="CW507" s="293"/>
      <c r="CX507" s="293"/>
      <c r="CY507" s="293"/>
      <c r="CZ507" s="293"/>
      <c r="DA507" s="293"/>
      <c r="DB507" s="293"/>
      <c r="DC507" s="293"/>
      <c r="DD507" s="293"/>
      <c r="DE507" s="293"/>
      <c r="DF507" s="293"/>
      <c r="DG507" s="293"/>
      <c r="DH507" s="293"/>
      <c r="DI507" s="293"/>
      <c r="DJ507" s="293"/>
      <c r="DK507" s="293"/>
      <c r="DL507" s="293"/>
      <c r="DM507" s="293"/>
      <c r="DN507" s="293"/>
      <c r="DO507" s="293"/>
      <c r="DP507" s="293"/>
      <c r="DQ507" s="293"/>
      <c r="DR507" s="293"/>
      <c r="DS507" s="293"/>
      <c r="DT507" s="293"/>
      <c r="DU507" s="293"/>
      <c r="DV507" s="293"/>
      <c r="DW507" s="293"/>
      <c r="DX507" s="293"/>
      <c r="DY507" s="293"/>
      <c r="DZ507" s="293"/>
      <c r="EA507" s="293"/>
      <c r="EB507" s="293"/>
      <c r="EC507" s="293"/>
      <c r="ED507" s="293"/>
      <c r="EE507" s="293"/>
      <c r="EF507" s="293"/>
      <c r="EG507" s="293"/>
      <c r="EH507" s="293"/>
      <c r="EI507" s="293"/>
      <c r="EJ507" s="293"/>
      <c r="EK507" s="293"/>
      <c r="EL507" s="293"/>
      <c r="EM507" s="293"/>
      <c r="EN507" s="293"/>
      <c r="EO507" s="293"/>
      <c r="EP507" s="293"/>
      <c r="EQ507" s="293"/>
      <c r="ER507" s="293"/>
      <c r="ES507" s="293"/>
      <c r="ET507" s="293"/>
      <c r="EU507" s="293"/>
      <c r="EV507" s="293"/>
      <c r="EW507" s="293"/>
      <c r="EX507" s="293"/>
    </row>
    <row r="508" spans="2:154" x14ac:dyDescent="0.2">
      <c r="B508" s="293"/>
      <c r="C508" s="293"/>
      <c r="D508" s="293"/>
      <c r="E508" s="293"/>
      <c r="F508" s="293"/>
      <c r="G508" s="293"/>
      <c r="H508" s="293"/>
      <c r="I508" s="293"/>
      <c r="J508" s="293"/>
      <c r="K508" s="293"/>
      <c r="L508" s="293"/>
      <c r="M508" s="293"/>
      <c r="N508" s="293"/>
      <c r="O508" s="293"/>
      <c r="P508" s="293"/>
      <c r="Q508" s="293"/>
      <c r="R508" s="293"/>
      <c r="S508" s="293"/>
      <c r="T508" s="293"/>
      <c r="U508" s="293"/>
      <c r="V508" s="293"/>
      <c r="W508" s="293"/>
      <c r="X508" s="293"/>
      <c r="Y508" s="293"/>
      <c r="Z508" s="293"/>
      <c r="AA508" s="293"/>
      <c r="AB508" s="293"/>
      <c r="AC508" s="293"/>
      <c r="AD508" s="293"/>
      <c r="AE508" s="293"/>
      <c r="AF508" s="293"/>
      <c r="AG508" s="293"/>
      <c r="AH508" s="293"/>
      <c r="AI508" s="293"/>
      <c r="AJ508" s="293"/>
      <c r="AK508" s="293"/>
      <c r="AL508" s="293"/>
      <c r="AM508" s="293"/>
      <c r="AN508" s="293"/>
      <c r="AO508" s="293"/>
      <c r="AP508" s="293"/>
      <c r="AQ508" s="293"/>
      <c r="AR508" s="293"/>
      <c r="AS508" s="293"/>
      <c r="AT508" s="293"/>
      <c r="AU508" s="293"/>
      <c r="AV508" s="293"/>
      <c r="AW508" s="293"/>
      <c r="AX508" s="293"/>
      <c r="AY508" s="293"/>
      <c r="AZ508" s="293"/>
      <c r="BA508" s="293"/>
      <c r="BB508" s="293"/>
      <c r="BC508" s="293"/>
      <c r="BD508" s="293"/>
      <c r="BE508" s="293"/>
      <c r="BF508" s="293"/>
      <c r="BG508" s="293"/>
      <c r="BH508" s="293"/>
      <c r="BI508" s="293"/>
      <c r="BJ508" s="293"/>
      <c r="BK508" s="293"/>
      <c r="BL508" s="293"/>
      <c r="BM508" s="293"/>
      <c r="BN508" s="293"/>
      <c r="BO508" s="293"/>
      <c r="BP508" s="293"/>
      <c r="BQ508" s="293"/>
      <c r="BR508" s="293"/>
      <c r="BS508" s="293"/>
      <c r="BT508" s="293"/>
      <c r="BU508" s="293"/>
      <c r="BV508" s="293"/>
      <c r="BW508" s="293"/>
      <c r="BX508" s="293"/>
      <c r="BY508" s="293"/>
      <c r="BZ508" s="293"/>
      <c r="CA508" s="293"/>
      <c r="CB508" s="293"/>
      <c r="CC508" s="293"/>
      <c r="CD508" s="293"/>
      <c r="CE508" s="293"/>
      <c r="CF508" s="293"/>
      <c r="CG508" s="293"/>
      <c r="CH508" s="293"/>
      <c r="CI508" s="293"/>
      <c r="CJ508" s="293"/>
      <c r="CK508" s="293"/>
      <c r="CL508" s="293"/>
      <c r="CM508" s="293"/>
      <c r="CN508" s="293"/>
      <c r="CO508" s="293"/>
      <c r="CP508" s="293"/>
      <c r="CQ508" s="293"/>
      <c r="CR508" s="293"/>
      <c r="CS508" s="293"/>
      <c r="CT508" s="293"/>
      <c r="CU508" s="293"/>
      <c r="CV508" s="293"/>
      <c r="CW508" s="293"/>
      <c r="CX508" s="293"/>
      <c r="CY508" s="293"/>
      <c r="CZ508" s="293"/>
      <c r="DA508" s="293"/>
      <c r="DB508" s="293"/>
      <c r="DC508" s="293"/>
      <c r="DD508" s="293"/>
      <c r="DE508" s="293"/>
      <c r="DF508" s="293"/>
      <c r="DG508" s="293"/>
      <c r="DH508" s="293"/>
      <c r="DI508" s="293"/>
      <c r="DJ508" s="293"/>
      <c r="DK508" s="293"/>
      <c r="DL508" s="293"/>
      <c r="DM508" s="293"/>
      <c r="DN508" s="293"/>
      <c r="DO508" s="293"/>
      <c r="DP508" s="293"/>
      <c r="DQ508" s="293"/>
      <c r="DR508" s="293"/>
      <c r="DS508" s="293"/>
      <c r="DT508" s="293"/>
      <c r="DU508" s="293"/>
      <c r="DV508" s="293"/>
      <c r="DW508" s="293"/>
      <c r="DX508" s="293"/>
      <c r="DY508" s="293"/>
      <c r="DZ508" s="293"/>
      <c r="EA508" s="293"/>
      <c r="EB508" s="293"/>
      <c r="EC508" s="293"/>
      <c r="ED508" s="293"/>
      <c r="EE508" s="293"/>
      <c r="EF508" s="293"/>
      <c r="EG508" s="293"/>
      <c r="EH508" s="293"/>
      <c r="EI508" s="293"/>
      <c r="EJ508" s="293"/>
      <c r="EK508" s="293"/>
      <c r="EL508" s="293"/>
      <c r="EM508" s="293"/>
      <c r="EN508" s="293"/>
      <c r="EO508" s="293"/>
      <c r="EP508" s="293"/>
      <c r="EQ508" s="293"/>
      <c r="ER508" s="293"/>
      <c r="ES508" s="293"/>
      <c r="ET508" s="293"/>
      <c r="EU508" s="293"/>
      <c r="EV508" s="293"/>
      <c r="EW508" s="293"/>
      <c r="EX508" s="293"/>
    </row>
    <row r="509" spans="2:154" x14ac:dyDescent="0.2">
      <c r="B509" s="293"/>
      <c r="C509" s="293"/>
      <c r="D509" s="293"/>
      <c r="E509" s="293"/>
      <c r="F509" s="293"/>
      <c r="G509" s="293"/>
      <c r="H509" s="293"/>
      <c r="I509" s="293"/>
      <c r="J509" s="293"/>
      <c r="K509" s="293"/>
      <c r="L509" s="293"/>
      <c r="M509" s="293"/>
      <c r="N509" s="293"/>
      <c r="O509" s="293"/>
      <c r="P509" s="293"/>
      <c r="Q509" s="293"/>
      <c r="R509" s="293"/>
      <c r="S509" s="293"/>
      <c r="T509" s="293"/>
      <c r="U509" s="293"/>
      <c r="V509" s="293"/>
      <c r="W509" s="293"/>
      <c r="X509" s="293"/>
      <c r="Y509" s="293"/>
      <c r="Z509" s="293"/>
      <c r="AA509" s="293"/>
      <c r="AB509" s="293"/>
      <c r="AC509" s="293"/>
      <c r="AD509" s="293"/>
      <c r="AE509" s="293"/>
      <c r="AF509" s="293"/>
      <c r="AG509" s="293"/>
      <c r="AH509" s="293"/>
      <c r="AI509" s="293"/>
      <c r="AJ509" s="293"/>
      <c r="AK509" s="293"/>
      <c r="AL509" s="293"/>
      <c r="AM509" s="293"/>
      <c r="AN509" s="293"/>
      <c r="AO509" s="293"/>
      <c r="AP509" s="293"/>
      <c r="AQ509" s="293"/>
      <c r="AR509" s="293"/>
      <c r="AS509" s="293"/>
      <c r="AT509" s="293"/>
      <c r="AU509" s="293"/>
      <c r="AV509" s="293"/>
      <c r="AW509" s="293"/>
      <c r="AX509" s="293"/>
      <c r="AY509" s="293"/>
      <c r="AZ509" s="293"/>
      <c r="BA509" s="293"/>
      <c r="BB509" s="293"/>
      <c r="BC509" s="293"/>
      <c r="BD509" s="293"/>
      <c r="BE509" s="293"/>
      <c r="BF509" s="293"/>
      <c r="BG509" s="293"/>
      <c r="BH509" s="293"/>
      <c r="BI509" s="293"/>
      <c r="BJ509" s="293"/>
      <c r="BK509" s="293"/>
      <c r="BL509" s="293"/>
      <c r="BM509" s="293"/>
      <c r="BN509" s="293"/>
      <c r="BO509" s="293"/>
      <c r="BP509" s="293"/>
      <c r="BQ509" s="293"/>
      <c r="BR509" s="293"/>
      <c r="BS509" s="293"/>
      <c r="BT509" s="293"/>
      <c r="BU509" s="293"/>
      <c r="BV509" s="293"/>
      <c r="BW509" s="293"/>
      <c r="BX509" s="293"/>
      <c r="BY509" s="293"/>
      <c r="BZ509" s="293"/>
      <c r="CA509" s="293"/>
      <c r="CB509" s="293"/>
      <c r="CC509" s="293"/>
      <c r="CD509" s="293"/>
      <c r="CE509" s="293"/>
      <c r="CF509" s="293"/>
      <c r="CG509" s="293"/>
      <c r="CH509" s="293"/>
      <c r="CI509" s="293"/>
      <c r="CJ509" s="293"/>
      <c r="CK509" s="293"/>
      <c r="CL509" s="293"/>
      <c r="CM509" s="293"/>
      <c r="CN509" s="293"/>
      <c r="CO509" s="293"/>
      <c r="CP509" s="293"/>
      <c r="CQ509" s="293"/>
      <c r="CR509" s="293"/>
      <c r="CS509" s="293"/>
      <c r="CT509" s="293"/>
      <c r="CU509" s="293"/>
      <c r="CV509" s="293"/>
      <c r="CW509" s="293"/>
      <c r="CX509" s="293"/>
      <c r="CY509" s="293"/>
      <c r="CZ509" s="293"/>
      <c r="DA509" s="293"/>
      <c r="DB509" s="293"/>
      <c r="DC509" s="293"/>
      <c r="DD509" s="293"/>
      <c r="DE509" s="293"/>
      <c r="DF509" s="293"/>
      <c r="DG509" s="293"/>
      <c r="DH509" s="293"/>
      <c r="DI509" s="293"/>
      <c r="DJ509" s="293"/>
      <c r="DK509" s="293"/>
      <c r="DL509" s="293"/>
      <c r="DM509" s="293"/>
      <c r="DN509" s="293"/>
      <c r="DO509" s="293"/>
      <c r="DP509" s="293"/>
      <c r="DQ509" s="293"/>
      <c r="DR509" s="293"/>
      <c r="DS509" s="293"/>
      <c r="DT509" s="293"/>
      <c r="DU509" s="293"/>
      <c r="DV509" s="293"/>
      <c r="DW509" s="293"/>
      <c r="DX509" s="293"/>
      <c r="DY509" s="293"/>
      <c r="DZ509" s="293"/>
      <c r="EA509" s="293"/>
      <c r="EB509" s="293"/>
      <c r="EC509" s="293"/>
      <c r="ED509" s="293"/>
      <c r="EE509" s="293"/>
      <c r="EF509" s="293"/>
      <c r="EG509" s="293"/>
      <c r="EH509" s="293"/>
      <c r="EI509" s="293"/>
      <c r="EJ509" s="293"/>
      <c r="EK509" s="293"/>
      <c r="EL509" s="293"/>
      <c r="EM509" s="293"/>
      <c r="EN509" s="293"/>
      <c r="EO509" s="293"/>
      <c r="EP509" s="293"/>
      <c r="EQ509" s="293"/>
      <c r="ER509" s="293"/>
      <c r="ES509" s="293"/>
      <c r="ET509" s="293"/>
      <c r="EU509" s="293"/>
      <c r="EV509" s="293"/>
      <c r="EW509" s="293"/>
      <c r="EX509" s="293"/>
    </row>
    <row r="510" spans="2:154" x14ac:dyDescent="0.2">
      <c r="B510" s="293"/>
      <c r="C510" s="293"/>
      <c r="D510" s="293"/>
      <c r="E510" s="293"/>
      <c r="F510" s="293"/>
      <c r="G510" s="293"/>
      <c r="H510" s="293"/>
      <c r="I510" s="293"/>
      <c r="J510" s="293"/>
      <c r="K510" s="293"/>
      <c r="L510" s="293"/>
      <c r="M510" s="293"/>
      <c r="N510" s="293"/>
      <c r="O510" s="293"/>
      <c r="P510" s="293"/>
      <c r="Q510" s="293"/>
      <c r="R510" s="293"/>
      <c r="S510" s="293"/>
      <c r="T510" s="293"/>
      <c r="U510" s="293"/>
      <c r="V510" s="293"/>
      <c r="W510" s="293"/>
      <c r="X510" s="293"/>
      <c r="Y510" s="293"/>
      <c r="Z510" s="293"/>
      <c r="AA510" s="293"/>
      <c r="AB510" s="293"/>
      <c r="AC510" s="293"/>
      <c r="AD510" s="293"/>
      <c r="AE510" s="293"/>
      <c r="AF510" s="293"/>
      <c r="AG510" s="293"/>
      <c r="AH510" s="293"/>
      <c r="AI510" s="293"/>
      <c r="AJ510" s="293"/>
      <c r="AK510" s="293"/>
      <c r="AL510" s="293"/>
      <c r="AM510" s="293"/>
      <c r="AN510" s="293"/>
      <c r="AO510" s="293"/>
      <c r="AP510" s="293"/>
      <c r="AQ510" s="293"/>
      <c r="AR510" s="293"/>
      <c r="AS510" s="293"/>
      <c r="AT510" s="293"/>
      <c r="AU510" s="293"/>
      <c r="AV510" s="293"/>
      <c r="AW510" s="293"/>
      <c r="AX510" s="293"/>
      <c r="AY510" s="293"/>
      <c r="AZ510" s="293"/>
      <c r="BA510" s="293"/>
      <c r="BB510" s="293"/>
      <c r="BC510" s="293"/>
      <c r="BD510" s="293"/>
      <c r="BE510" s="293"/>
      <c r="BF510" s="293"/>
      <c r="BG510" s="293"/>
      <c r="BH510" s="293"/>
      <c r="BI510" s="293"/>
      <c r="BJ510" s="293"/>
      <c r="BK510" s="293"/>
      <c r="BL510" s="293"/>
      <c r="BM510" s="293"/>
      <c r="BN510" s="293"/>
      <c r="BO510" s="293"/>
      <c r="BP510" s="293"/>
      <c r="BQ510" s="293"/>
      <c r="BR510" s="293"/>
      <c r="BS510" s="293"/>
      <c r="BT510" s="293"/>
      <c r="BU510" s="293"/>
      <c r="BV510" s="293"/>
      <c r="BW510" s="293"/>
      <c r="BX510" s="293"/>
      <c r="BY510" s="293"/>
      <c r="BZ510" s="293"/>
      <c r="CA510" s="293"/>
      <c r="CB510" s="293"/>
      <c r="CC510" s="293"/>
      <c r="CD510" s="293"/>
      <c r="CE510" s="293"/>
      <c r="CF510" s="293"/>
      <c r="CG510" s="293"/>
      <c r="CH510" s="293"/>
      <c r="CI510" s="293"/>
      <c r="CJ510" s="293"/>
      <c r="CK510" s="293"/>
      <c r="CL510" s="293"/>
      <c r="CM510" s="293"/>
      <c r="CN510" s="293"/>
      <c r="CO510" s="293"/>
      <c r="CP510" s="293"/>
      <c r="CQ510" s="293"/>
      <c r="CR510" s="293"/>
      <c r="CS510" s="293"/>
      <c r="CT510" s="293"/>
      <c r="CU510" s="293"/>
      <c r="CV510" s="293"/>
      <c r="CW510" s="293"/>
      <c r="CX510" s="293"/>
      <c r="CY510" s="293"/>
      <c r="CZ510" s="293"/>
      <c r="DA510" s="293"/>
      <c r="DB510" s="293"/>
      <c r="DC510" s="293"/>
      <c r="DD510" s="293"/>
      <c r="DE510" s="293"/>
      <c r="DF510" s="293"/>
      <c r="DG510" s="293"/>
      <c r="DH510" s="293"/>
      <c r="DI510" s="293"/>
      <c r="DJ510" s="293"/>
      <c r="DK510" s="293"/>
      <c r="DL510" s="293"/>
      <c r="DM510" s="293"/>
      <c r="DN510" s="293"/>
      <c r="DO510" s="293"/>
      <c r="DP510" s="293"/>
      <c r="DQ510" s="293"/>
      <c r="DR510" s="293"/>
      <c r="DS510" s="293"/>
      <c r="DT510" s="293"/>
      <c r="DU510" s="293"/>
      <c r="DV510" s="293"/>
      <c r="DW510" s="293"/>
      <c r="DX510" s="293"/>
      <c r="DY510" s="293"/>
      <c r="DZ510" s="293"/>
      <c r="EA510" s="293"/>
      <c r="EB510" s="293"/>
      <c r="EC510" s="293"/>
      <c r="ED510" s="293"/>
      <c r="EE510" s="293"/>
      <c r="EF510" s="293"/>
      <c r="EG510" s="293"/>
      <c r="EH510" s="293"/>
      <c r="EI510" s="293"/>
      <c r="EJ510" s="293"/>
      <c r="EK510" s="293"/>
      <c r="EL510" s="293"/>
      <c r="EM510" s="293"/>
      <c r="EN510" s="293"/>
      <c r="EO510" s="293"/>
      <c r="EP510" s="293"/>
      <c r="EQ510" s="293"/>
      <c r="ER510" s="293"/>
      <c r="ES510" s="293"/>
      <c r="ET510" s="293"/>
      <c r="EU510" s="293"/>
      <c r="EV510" s="293"/>
      <c r="EW510" s="293"/>
      <c r="EX510" s="293"/>
    </row>
    <row r="511" spans="2:154" x14ac:dyDescent="0.2">
      <c r="B511" s="293"/>
      <c r="C511" s="293"/>
      <c r="D511" s="293"/>
      <c r="E511" s="293"/>
      <c r="F511" s="293"/>
      <c r="G511" s="293"/>
      <c r="H511" s="293"/>
      <c r="I511" s="293"/>
      <c r="J511" s="293"/>
      <c r="K511" s="293"/>
      <c r="L511" s="293"/>
      <c r="M511" s="293"/>
      <c r="N511" s="293"/>
      <c r="O511" s="293"/>
      <c r="P511" s="293"/>
      <c r="Q511" s="293"/>
      <c r="R511" s="293"/>
      <c r="S511" s="293"/>
      <c r="T511" s="293"/>
      <c r="U511" s="293"/>
      <c r="V511" s="293"/>
      <c r="W511" s="293"/>
      <c r="X511" s="293"/>
      <c r="Y511" s="293"/>
      <c r="Z511" s="293"/>
      <c r="AA511" s="293"/>
      <c r="AB511" s="293"/>
      <c r="AC511" s="293"/>
      <c r="AD511" s="293"/>
      <c r="AE511" s="293"/>
      <c r="AF511" s="293"/>
      <c r="AG511" s="293"/>
      <c r="AH511" s="293"/>
      <c r="AI511" s="293"/>
      <c r="AJ511" s="293"/>
      <c r="AK511" s="293"/>
      <c r="AL511" s="293"/>
      <c r="AM511" s="293"/>
      <c r="AN511" s="293"/>
      <c r="AO511" s="293"/>
      <c r="AP511" s="293"/>
      <c r="AQ511" s="293"/>
      <c r="AR511" s="293"/>
      <c r="AS511" s="293"/>
      <c r="AT511" s="293"/>
      <c r="AU511" s="293"/>
      <c r="AV511" s="293"/>
      <c r="AW511" s="293"/>
      <c r="AX511" s="293"/>
      <c r="AY511" s="293"/>
      <c r="AZ511" s="293"/>
      <c r="BA511" s="293"/>
      <c r="BB511" s="293"/>
      <c r="BC511" s="293"/>
      <c r="BD511" s="293"/>
      <c r="BE511" s="293"/>
      <c r="BF511" s="293"/>
      <c r="BG511" s="293"/>
      <c r="BH511" s="293"/>
      <c r="BI511" s="293"/>
      <c r="BJ511" s="293"/>
      <c r="BK511" s="293"/>
      <c r="BL511" s="293"/>
      <c r="BM511" s="293"/>
      <c r="BN511" s="293"/>
      <c r="BO511" s="293"/>
      <c r="BP511" s="293"/>
      <c r="BQ511" s="293"/>
      <c r="BR511" s="293"/>
      <c r="BS511" s="293"/>
      <c r="BT511" s="293"/>
      <c r="BU511" s="293"/>
      <c r="BV511" s="293"/>
      <c r="BW511" s="293"/>
      <c r="BX511" s="293"/>
      <c r="BY511" s="293"/>
      <c r="BZ511" s="293"/>
      <c r="CA511" s="293"/>
      <c r="CB511" s="293"/>
      <c r="CC511" s="293"/>
      <c r="CD511" s="293"/>
      <c r="CE511" s="293"/>
      <c r="CF511" s="293"/>
      <c r="CG511" s="293"/>
      <c r="CH511" s="293"/>
      <c r="CI511" s="293"/>
      <c r="CJ511" s="293"/>
      <c r="CK511" s="293"/>
      <c r="CL511" s="293"/>
      <c r="CM511" s="293"/>
      <c r="CN511" s="293"/>
      <c r="CO511" s="293"/>
      <c r="CP511" s="293"/>
      <c r="CQ511" s="293"/>
      <c r="CR511" s="293"/>
      <c r="CS511" s="293"/>
      <c r="CT511" s="293"/>
      <c r="CU511" s="293"/>
      <c r="CV511" s="293"/>
      <c r="CW511" s="293"/>
      <c r="CX511" s="293"/>
      <c r="CY511" s="293"/>
      <c r="CZ511" s="293"/>
      <c r="DA511" s="293"/>
      <c r="DB511" s="293"/>
      <c r="DC511" s="293"/>
      <c r="DD511" s="293"/>
      <c r="DE511" s="293"/>
      <c r="DF511" s="293"/>
      <c r="DG511" s="293"/>
      <c r="DH511" s="293"/>
      <c r="DI511" s="293"/>
      <c r="DJ511" s="293"/>
      <c r="DK511" s="293"/>
      <c r="DL511" s="293"/>
      <c r="DM511" s="293"/>
      <c r="DN511" s="293"/>
      <c r="DO511" s="293"/>
      <c r="DP511" s="293"/>
      <c r="DQ511" s="293"/>
      <c r="DR511" s="293"/>
      <c r="DS511" s="293"/>
      <c r="DT511" s="293"/>
      <c r="DU511" s="293"/>
      <c r="DV511" s="293"/>
      <c r="DW511" s="293"/>
      <c r="DX511" s="293"/>
      <c r="DY511" s="293"/>
      <c r="DZ511" s="293"/>
      <c r="EA511" s="293"/>
      <c r="EB511" s="293"/>
      <c r="EC511" s="293"/>
      <c r="ED511" s="293"/>
      <c r="EE511" s="293"/>
      <c r="EF511" s="293"/>
      <c r="EG511" s="293"/>
      <c r="EH511" s="293"/>
      <c r="EI511" s="293"/>
      <c r="EJ511" s="293"/>
      <c r="EK511" s="293"/>
      <c r="EL511" s="293"/>
      <c r="EM511" s="293"/>
      <c r="EN511" s="293"/>
      <c r="EO511" s="293"/>
      <c r="EP511" s="293"/>
      <c r="EQ511" s="293"/>
      <c r="ER511" s="293"/>
      <c r="ES511" s="293"/>
      <c r="ET511" s="293"/>
      <c r="EU511" s="293"/>
      <c r="EV511" s="293"/>
      <c r="EW511" s="293"/>
      <c r="EX511" s="293"/>
    </row>
    <row r="512" spans="2:154" x14ac:dyDescent="0.2">
      <c r="B512" s="293"/>
      <c r="C512" s="293"/>
      <c r="D512" s="293"/>
      <c r="E512" s="293"/>
      <c r="F512" s="293"/>
      <c r="G512" s="293"/>
      <c r="H512" s="293"/>
      <c r="I512" s="293"/>
      <c r="J512" s="293"/>
      <c r="K512" s="293"/>
      <c r="L512" s="293"/>
      <c r="M512" s="293"/>
      <c r="N512" s="293"/>
      <c r="O512" s="293"/>
      <c r="P512" s="293"/>
      <c r="Q512" s="293"/>
      <c r="R512" s="293"/>
      <c r="S512" s="293"/>
      <c r="T512" s="293"/>
      <c r="U512" s="293"/>
      <c r="V512" s="293"/>
      <c r="W512" s="293"/>
      <c r="X512" s="293"/>
      <c r="Y512" s="293"/>
      <c r="Z512" s="293"/>
      <c r="AA512" s="293"/>
      <c r="AB512" s="293"/>
      <c r="AC512" s="293"/>
      <c r="AD512" s="293"/>
      <c r="AE512" s="293"/>
      <c r="AF512" s="293"/>
      <c r="AG512" s="293"/>
      <c r="AH512" s="293"/>
      <c r="AI512" s="293"/>
      <c r="AJ512" s="293"/>
      <c r="AK512" s="293"/>
      <c r="AL512" s="293"/>
      <c r="AM512" s="293"/>
      <c r="AN512" s="293"/>
      <c r="AO512" s="293"/>
      <c r="AP512" s="293"/>
      <c r="AQ512" s="293"/>
      <c r="AR512" s="293"/>
      <c r="AS512" s="293"/>
      <c r="AT512" s="293"/>
      <c r="AU512" s="293"/>
      <c r="AV512" s="293"/>
      <c r="AW512" s="293"/>
      <c r="AX512" s="293"/>
      <c r="AY512" s="293"/>
      <c r="AZ512" s="293"/>
      <c r="BA512" s="293"/>
      <c r="BB512" s="293"/>
      <c r="BC512" s="293"/>
      <c r="BD512" s="293"/>
      <c r="BE512" s="293"/>
      <c r="BF512" s="293"/>
      <c r="BG512" s="293"/>
      <c r="BH512" s="293"/>
      <c r="BI512" s="293"/>
      <c r="BJ512" s="293"/>
      <c r="BK512" s="293"/>
      <c r="BL512" s="293"/>
      <c r="BM512" s="293"/>
      <c r="BN512" s="293"/>
      <c r="BO512" s="293"/>
      <c r="BP512" s="293"/>
      <c r="BQ512" s="293"/>
      <c r="BR512" s="293"/>
      <c r="BS512" s="293"/>
      <c r="BT512" s="293"/>
      <c r="BU512" s="293"/>
      <c r="BV512" s="293"/>
      <c r="BW512" s="293"/>
      <c r="BX512" s="293"/>
      <c r="BY512" s="293"/>
      <c r="BZ512" s="293"/>
      <c r="CA512" s="293"/>
      <c r="CB512" s="293"/>
      <c r="CC512" s="293"/>
      <c r="CD512" s="293"/>
      <c r="CE512" s="293"/>
      <c r="CF512" s="293"/>
      <c r="CG512" s="293"/>
      <c r="CH512" s="293"/>
      <c r="CI512" s="293"/>
      <c r="CJ512" s="293"/>
      <c r="CK512" s="293"/>
      <c r="CL512" s="293"/>
      <c r="CM512" s="293"/>
      <c r="CN512" s="293"/>
      <c r="CO512" s="293"/>
      <c r="CP512" s="293"/>
      <c r="CQ512" s="293"/>
      <c r="CR512" s="293"/>
      <c r="CS512" s="293"/>
      <c r="CT512" s="293"/>
      <c r="CU512" s="293"/>
      <c r="CV512" s="293"/>
      <c r="CW512" s="293"/>
      <c r="CX512" s="293"/>
      <c r="CY512" s="293"/>
      <c r="CZ512" s="293"/>
      <c r="DA512" s="293"/>
      <c r="DB512" s="293"/>
      <c r="DC512" s="293"/>
      <c r="DD512" s="293"/>
      <c r="DE512" s="293"/>
      <c r="DF512" s="293"/>
      <c r="DG512" s="293"/>
      <c r="DH512" s="293"/>
      <c r="DI512" s="293"/>
      <c r="DJ512" s="293"/>
      <c r="DK512" s="293"/>
      <c r="DL512" s="293"/>
      <c r="DM512" s="293"/>
      <c r="DN512" s="293"/>
      <c r="DO512" s="293"/>
      <c r="DP512" s="293"/>
      <c r="DQ512" s="293"/>
      <c r="DR512" s="293"/>
      <c r="DS512" s="293"/>
      <c r="DT512" s="293"/>
      <c r="DU512" s="293"/>
      <c r="DV512" s="293"/>
      <c r="DW512" s="293"/>
      <c r="DX512" s="293"/>
      <c r="DY512" s="293"/>
      <c r="DZ512" s="293"/>
      <c r="EA512" s="293"/>
      <c r="EB512" s="293"/>
      <c r="EC512" s="293"/>
      <c r="ED512" s="293"/>
      <c r="EE512" s="293"/>
      <c r="EF512" s="293"/>
      <c r="EG512" s="293"/>
      <c r="EH512" s="293"/>
      <c r="EI512" s="293"/>
      <c r="EJ512" s="293"/>
      <c r="EK512" s="293"/>
      <c r="EL512" s="293"/>
      <c r="EM512" s="293"/>
      <c r="EN512" s="293"/>
      <c r="EO512" s="293"/>
      <c r="EP512" s="293"/>
      <c r="EQ512" s="293"/>
      <c r="ER512" s="293"/>
      <c r="ES512" s="293"/>
      <c r="ET512" s="293"/>
      <c r="EU512" s="293"/>
      <c r="EV512" s="293"/>
      <c r="EW512" s="293"/>
      <c r="EX512" s="293"/>
    </row>
    <row r="513" spans="2:154" x14ac:dyDescent="0.2">
      <c r="B513" s="293"/>
      <c r="C513" s="293"/>
      <c r="D513" s="293"/>
      <c r="E513" s="293"/>
      <c r="F513" s="293"/>
      <c r="G513" s="293"/>
      <c r="H513" s="293"/>
      <c r="I513" s="293"/>
      <c r="J513" s="293"/>
      <c r="K513" s="293"/>
      <c r="L513" s="293"/>
      <c r="M513" s="293"/>
      <c r="N513" s="293"/>
      <c r="O513" s="293"/>
      <c r="P513" s="293"/>
      <c r="Q513" s="293"/>
      <c r="R513" s="293"/>
      <c r="S513" s="293"/>
      <c r="T513" s="293"/>
      <c r="U513" s="293"/>
      <c r="V513" s="293"/>
      <c r="W513" s="293"/>
      <c r="X513" s="293"/>
      <c r="Y513" s="293"/>
      <c r="Z513" s="293"/>
      <c r="AA513" s="293"/>
      <c r="AB513" s="293"/>
      <c r="AC513" s="293"/>
      <c r="AD513" s="293"/>
      <c r="AE513" s="293"/>
      <c r="AF513" s="293"/>
      <c r="AG513" s="293"/>
      <c r="AH513" s="293"/>
      <c r="AI513" s="293"/>
      <c r="AJ513" s="293"/>
      <c r="AK513" s="293"/>
      <c r="AL513" s="293"/>
      <c r="AM513" s="293"/>
      <c r="AN513" s="293"/>
      <c r="AO513" s="293"/>
      <c r="AP513" s="293"/>
      <c r="AQ513" s="293"/>
      <c r="AR513" s="293"/>
      <c r="AS513" s="293"/>
      <c r="AT513" s="293"/>
      <c r="AU513" s="293"/>
      <c r="AV513" s="293"/>
      <c r="AW513" s="293"/>
      <c r="AX513" s="293"/>
      <c r="AY513" s="293"/>
      <c r="AZ513" s="293"/>
      <c r="BA513" s="293"/>
      <c r="BB513" s="293"/>
      <c r="BC513" s="293"/>
      <c r="BD513" s="293"/>
      <c r="BE513" s="293"/>
      <c r="BF513" s="293"/>
      <c r="BG513" s="293"/>
      <c r="BH513" s="293"/>
      <c r="BI513" s="293"/>
      <c r="BJ513" s="293"/>
      <c r="BK513" s="293"/>
      <c r="BL513" s="293"/>
      <c r="BM513" s="293"/>
      <c r="BN513" s="293"/>
      <c r="BO513" s="293"/>
      <c r="BP513" s="293"/>
      <c r="BQ513" s="293"/>
      <c r="BR513" s="293"/>
      <c r="BS513" s="293"/>
      <c r="BT513" s="293"/>
      <c r="BU513" s="293"/>
      <c r="BV513" s="293"/>
      <c r="BW513" s="293"/>
      <c r="BX513" s="293"/>
      <c r="BY513" s="293"/>
      <c r="BZ513" s="293"/>
      <c r="CA513" s="293"/>
      <c r="CB513" s="293"/>
      <c r="CC513" s="293"/>
      <c r="CD513" s="293"/>
      <c r="CE513" s="293"/>
      <c r="CF513" s="293"/>
      <c r="CG513" s="293"/>
      <c r="CH513" s="293"/>
      <c r="CI513" s="293"/>
      <c r="CJ513" s="293"/>
      <c r="CK513" s="293"/>
      <c r="CL513" s="293"/>
      <c r="CM513" s="293"/>
      <c r="CN513" s="293"/>
      <c r="CO513" s="293"/>
      <c r="CP513" s="293"/>
      <c r="CQ513" s="293"/>
      <c r="CR513" s="293"/>
      <c r="CS513" s="293"/>
      <c r="CT513" s="293"/>
      <c r="CU513" s="293"/>
      <c r="CV513" s="293"/>
      <c r="CW513" s="293"/>
      <c r="CX513" s="293"/>
      <c r="CY513" s="293"/>
      <c r="CZ513" s="293"/>
      <c r="DA513" s="293"/>
      <c r="DB513" s="293"/>
      <c r="DC513" s="293"/>
      <c r="DD513" s="293"/>
      <c r="DE513" s="293"/>
      <c r="DF513" s="293"/>
      <c r="DG513" s="293"/>
      <c r="DH513" s="293"/>
      <c r="DI513" s="293"/>
      <c r="DJ513" s="293"/>
      <c r="DK513" s="293"/>
      <c r="DL513" s="293"/>
      <c r="DM513" s="293"/>
      <c r="DN513" s="293"/>
      <c r="DO513" s="293"/>
      <c r="DP513" s="293"/>
      <c r="DQ513" s="293"/>
      <c r="DR513" s="293"/>
      <c r="DS513" s="293"/>
      <c r="DT513" s="293"/>
      <c r="DU513" s="293"/>
      <c r="DV513" s="293"/>
      <c r="DW513" s="293"/>
      <c r="DX513" s="293"/>
      <c r="DY513" s="293"/>
      <c r="DZ513" s="293"/>
      <c r="EA513" s="293"/>
      <c r="EB513" s="293"/>
      <c r="EC513" s="293"/>
      <c r="ED513" s="293"/>
      <c r="EE513" s="293"/>
      <c r="EF513" s="293"/>
      <c r="EG513" s="293"/>
      <c r="EH513" s="293"/>
      <c r="EI513" s="293"/>
      <c r="EJ513" s="293"/>
      <c r="EK513" s="293"/>
      <c r="EL513" s="293"/>
      <c r="EM513" s="293"/>
      <c r="EN513" s="293"/>
      <c r="EO513" s="293"/>
      <c r="EP513" s="293"/>
      <c r="EQ513" s="293"/>
      <c r="ER513" s="293"/>
      <c r="ES513" s="293"/>
      <c r="ET513" s="293"/>
      <c r="EU513" s="293"/>
      <c r="EV513" s="293"/>
      <c r="EW513" s="293"/>
      <c r="EX513" s="293"/>
    </row>
    <row r="514" spans="2:154" x14ac:dyDescent="0.2">
      <c r="B514" s="293"/>
      <c r="C514" s="293"/>
      <c r="D514" s="293"/>
      <c r="E514" s="293"/>
      <c r="F514" s="293"/>
      <c r="G514" s="293"/>
      <c r="H514" s="293"/>
      <c r="I514" s="293"/>
      <c r="J514" s="293"/>
      <c r="K514" s="293"/>
      <c r="L514" s="293"/>
      <c r="M514" s="293"/>
      <c r="N514" s="293"/>
      <c r="O514" s="293"/>
      <c r="P514" s="293"/>
      <c r="Q514" s="293"/>
      <c r="R514" s="293"/>
      <c r="S514" s="293"/>
      <c r="T514" s="293"/>
      <c r="U514" s="293"/>
      <c r="V514" s="293"/>
      <c r="W514" s="293"/>
      <c r="X514" s="293"/>
      <c r="Y514" s="293"/>
      <c r="Z514" s="293"/>
      <c r="AA514" s="293"/>
      <c r="AB514" s="293"/>
      <c r="AC514" s="293"/>
      <c r="AD514" s="293"/>
      <c r="AE514" s="293"/>
      <c r="AF514" s="293"/>
      <c r="AG514" s="293"/>
      <c r="AH514" s="293"/>
      <c r="AI514" s="293"/>
      <c r="AJ514" s="293"/>
      <c r="AK514" s="293"/>
      <c r="AL514" s="293"/>
      <c r="AM514" s="293"/>
      <c r="AN514" s="293"/>
      <c r="AO514" s="293"/>
      <c r="AP514" s="293"/>
      <c r="AQ514" s="293"/>
      <c r="AR514" s="293"/>
      <c r="AS514" s="293"/>
      <c r="AT514" s="293"/>
      <c r="AU514" s="293"/>
      <c r="AV514" s="293"/>
      <c r="AW514" s="293"/>
      <c r="AX514" s="293"/>
      <c r="AY514" s="293"/>
      <c r="AZ514" s="293"/>
      <c r="BA514" s="293"/>
      <c r="BB514" s="293"/>
      <c r="BC514" s="293"/>
      <c r="BD514" s="293"/>
      <c r="BE514" s="293"/>
      <c r="BF514" s="293"/>
      <c r="BG514" s="293"/>
      <c r="BH514" s="293"/>
      <c r="BI514" s="293"/>
      <c r="BJ514" s="293"/>
      <c r="BK514" s="293"/>
      <c r="BL514" s="293"/>
      <c r="BM514" s="293"/>
      <c r="BN514" s="293"/>
      <c r="BO514" s="293"/>
      <c r="BP514" s="293"/>
      <c r="BQ514" s="293"/>
      <c r="BR514" s="293"/>
      <c r="BS514" s="293"/>
      <c r="BT514" s="293"/>
      <c r="BU514" s="293"/>
      <c r="BV514" s="293"/>
      <c r="BW514" s="293"/>
      <c r="BX514" s="293"/>
      <c r="BY514" s="293"/>
      <c r="BZ514" s="293"/>
      <c r="CA514" s="293"/>
      <c r="CB514" s="293"/>
      <c r="CC514" s="293"/>
      <c r="CD514" s="293"/>
      <c r="CE514" s="293"/>
      <c r="CF514" s="293"/>
      <c r="CG514" s="293"/>
      <c r="CH514" s="293"/>
      <c r="CI514" s="293"/>
      <c r="CJ514" s="293"/>
      <c r="CK514" s="293"/>
      <c r="CL514" s="293"/>
      <c r="CM514" s="293"/>
      <c r="CN514" s="293"/>
      <c r="CO514" s="293"/>
      <c r="CP514" s="293"/>
      <c r="CQ514" s="293"/>
      <c r="CR514" s="293"/>
      <c r="CS514" s="293"/>
      <c r="CT514" s="293"/>
      <c r="CU514" s="293"/>
      <c r="CV514" s="293"/>
      <c r="CW514" s="293"/>
      <c r="CX514" s="293"/>
      <c r="CY514" s="293"/>
      <c r="CZ514" s="293"/>
      <c r="DA514" s="293"/>
      <c r="DB514" s="293"/>
      <c r="DC514" s="293"/>
      <c r="DD514" s="293"/>
      <c r="DE514" s="293"/>
      <c r="DF514" s="293"/>
      <c r="DG514" s="293"/>
      <c r="DH514" s="293"/>
      <c r="DI514" s="293"/>
      <c r="DJ514" s="293"/>
      <c r="DK514" s="293"/>
      <c r="DL514" s="293"/>
      <c r="DM514" s="293"/>
      <c r="DN514" s="293"/>
      <c r="DO514" s="293"/>
      <c r="DP514" s="293"/>
      <c r="DQ514" s="293"/>
      <c r="DR514" s="293"/>
      <c r="DS514" s="293"/>
      <c r="DT514" s="293"/>
      <c r="DU514" s="293"/>
      <c r="DV514" s="293"/>
      <c r="DW514" s="293"/>
      <c r="DX514" s="293"/>
      <c r="DY514" s="293"/>
      <c r="DZ514" s="293"/>
      <c r="EA514" s="293"/>
      <c r="EB514" s="293"/>
      <c r="EC514" s="293"/>
      <c r="ED514" s="293"/>
      <c r="EE514" s="293"/>
      <c r="EF514" s="293"/>
      <c r="EG514" s="293"/>
      <c r="EH514" s="293"/>
      <c r="EI514" s="293"/>
      <c r="EJ514" s="293"/>
      <c r="EK514" s="293"/>
      <c r="EL514" s="293"/>
      <c r="EM514" s="293"/>
      <c r="EN514" s="293"/>
      <c r="EO514" s="293"/>
      <c r="EP514" s="293"/>
      <c r="EQ514" s="293"/>
      <c r="ER514" s="293"/>
      <c r="ES514" s="293"/>
      <c r="ET514" s="293"/>
      <c r="EU514" s="293"/>
      <c r="EV514" s="293"/>
      <c r="EW514" s="293"/>
      <c r="EX514" s="293"/>
    </row>
    <row r="515" spans="2:154" x14ac:dyDescent="0.2">
      <c r="B515" s="293"/>
      <c r="C515" s="293"/>
      <c r="D515" s="293"/>
      <c r="E515" s="293"/>
      <c r="F515" s="293"/>
      <c r="G515" s="293"/>
      <c r="H515" s="293"/>
      <c r="I515" s="293"/>
      <c r="J515" s="293"/>
      <c r="K515" s="293"/>
      <c r="L515" s="293"/>
      <c r="M515" s="293"/>
      <c r="N515" s="293"/>
      <c r="O515" s="293"/>
      <c r="P515" s="293"/>
      <c r="Q515" s="293"/>
      <c r="R515" s="293"/>
      <c r="S515" s="293"/>
      <c r="T515" s="293"/>
      <c r="U515" s="293"/>
      <c r="V515" s="293"/>
      <c r="W515" s="293"/>
      <c r="X515" s="293"/>
      <c r="Y515" s="293"/>
      <c r="Z515" s="293"/>
      <c r="AA515" s="293"/>
      <c r="AB515" s="293"/>
      <c r="AC515" s="293"/>
      <c r="AD515" s="293"/>
      <c r="AE515" s="293"/>
      <c r="AF515" s="293"/>
      <c r="AG515" s="293"/>
      <c r="AH515" s="293"/>
      <c r="AI515" s="293"/>
      <c r="AJ515" s="293"/>
      <c r="AK515" s="293"/>
      <c r="AL515" s="293"/>
      <c r="AM515" s="293"/>
      <c r="AN515" s="293"/>
      <c r="AO515" s="293"/>
      <c r="AP515" s="293"/>
      <c r="AQ515" s="293"/>
      <c r="AR515" s="293"/>
      <c r="AS515" s="293"/>
      <c r="AT515" s="293"/>
      <c r="AU515" s="293"/>
      <c r="AV515" s="293"/>
      <c r="AW515" s="293"/>
      <c r="AX515" s="293"/>
      <c r="AY515" s="293"/>
      <c r="AZ515" s="293"/>
      <c r="BA515" s="293"/>
      <c r="BB515" s="293"/>
      <c r="BC515" s="293"/>
      <c r="BD515" s="293"/>
      <c r="BE515" s="293"/>
      <c r="BF515" s="293"/>
      <c r="BG515" s="293"/>
      <c r="BH515" s="293"/>
      <c r="BI515" s="293"/>
      <c r="BJ515" s="293"/>
      <c r="BK515" s="293"/>
      <c r="BL515" s="293"/>
      <c r="BM515" s="293"/>
      <c r="BN515" s="293"/>
      <c r="BO515" s="293"/>
      <c r="BP515" s="293"/>
      <c r="BQ515" s="293"/>
      <c r="BR515" s="293"/>
      <c r="BS515" s="293"/>
      <c r="BT515" s="293"/>
      <c r="BU515" s="293"/>
      <c r="BV515" s="293"/>
      <c r="BW515" s="293"/>
      <c r="BX515" s="293"/>
      <c r="BY515" s="293"/>
      <c r="BZ515" s="293"/>
      <c r="CA515" s="293"/>
      <c r="CB515" s="293"/>
      <c r="CC515" s="293"/>
      <c r="CD515" s="293"/>
      <c r="CE515" s="293"/>
      <c r="CF515" s="293"/>
      <c r="CG515" s="293"/>
      <c r="CH515" s="293"/>
      <c r="CI515" s="293"/>
      <c r="CJ515" s="293"/>
      <c r="CK515" s="293"/>
      <c r="CL515" s="293"/>
      <c r="CM515" s="293"/>
      <c r="CN515" s="293"/>
      <c r="CO515" s="293"/>
      <c r="CP515" s="293"/>
      <c r="CQ515" s="293"/>
      <c r="CR515" s="293"/>
      <c r="CS515" s="293"/>
      <c r="CT515" s="293"/>
      <c r="CU515" s="293"/>
      <c r="CV515" s="293"/>
      <c r="CW515" s="293"/>
      <c r="CX515" s="293"/>
      <c r="CY515" s="293"/>
      <c r="CZ515" s="293"/>
      <c r="DA515" s="293"/>
      <c r="DB515" s="293"/>
      <c r="DC515" s="293"/>
      <c r="DD515" s="293"/>
      <c r="DE515" s="293"/>
      <c r="DF515" s="293"/>
      <c r="DG515" s="293"/>
      <c r="DH515" s="293"/>
      <c r="DI515" s="293"/>
      <c r="DJ515" s="293"/>
      <c r="DK515" s="293"/>
      <c r="DL515" s="293"/>
      <c r="DM515" s="293"/>
      <c r="DN515" s="293"/>
      <c r="DO515" s="293"/>
      <c r="DP515" s="293"/>
      <c r="DQ515" s="293"/>
      <c r="DR515" s="293"/>
      <c r="DS515" s="293"/>
      <c r="DT515" s="293"/>
      <c r="DU515" s="293"/>
      <c r="DV515" s="293"/>
      <c r="DW515" s="293"/>
      <c r="DX515" s="293"/>
      <c r="DY515" s="293"/>
      <c r="DZ515" s="293"/>
      <c r="EA515" s="293"/>
      <c r="EB515" s="293"/>
      <c r="EC515" s="293"/>
      <c r="ED515" s="293"/>
      <c r="EE515" s="293"/>
      <c r="EF515" s="293"/>
      <c r="EG515" s="293"/>
      <c r="EH515" s="293"/>
      <c r="EI515" s="293"/>
      <c r="EJ515" s="293"/>
      <c r="EK515" s="293"/>
      <c r="EL515" s="293"/>
      <c r="EM515" s="293"/>
      <c r="EN515" s="293"/>
      <c r="EO515" s="293"/>
      <c r="EP515" s="293"/>
      <c r="EQ515" s="293"/>
      <c r="ER515" s="293"/>
      <c r="ES515" s="293"/>
      <c r="ET515" s="293"/>
      <c r="EU515" s="293"/>
      <c r="EV515" s="293"/>
      <c r="EW515" s="293"/>
      <c r="EX515" s="293"/>
    </row>
    <row r="516" spans="2:154" x14ac:dyDescent="0.2">
      <c r="B516" s="293"/>
      <c r="C516" s="293"/>
      <c r="D516" s="293"/>
      <c r="E516" s="293"/>
      <c r="F516" s="293"/>
      <c r="G516" s="293"/>
      <c r="H516" s="293"/>
      <c r="I516" s="293"/>
      <c r="J516" s="293"/>
      <c r="K516" s="293"/>
      <c r="L516" s="293"/>
      <c r="M516" s="293"/>
      <c r="N516" s="293"/>
      <c r="O516" s="293"/>
      <c r="P516" s="293"/>
      <c r="Q516" s="293"/>
      <c r="R516" s="293"/>
      <c r="S516" s="293"/>
      <c r="T516" s="293"/>
      <c r="U516" s="293"/>
      <c r="V516" s="293"/>
      <c r="W516" s="293"/>
      <c r="X516" s="293"/>
      <c r="Y516" s="293"/>
      <c r="Z516" s="293"/>
      <c r="AA516" s="293"/>
      <c r="AB516" s="293"/>
      <c r="AC516" s="293"/>
      <c r="AD516" s="293"/>
      <c r="AE516" s="293"/>
      <c r="AF516" s="293"/>
      <c r="AG516" s="293"/>
      <c r="AH516" s="293"/>
      <c r="AI516" s="293"/>
      <c r="AJ516" s="293"/>
      <c r="AK516" s="293"/>
      <c r="AL516" s="293"/>
      <c r="AM516" s="293"/>
      <c r="AN516" s="293"/>
      <c r="AO516" s="293"/>
      <c r="AP516" s="293"/>
      <c r="AQ516" s="293"/>
      <c r="AR516" s="293"/>
      <c r="AS516" s="293"/>
      <c r="AT516" s="293"/>
      <c r="AU516" s="293"/>
      <c r="AV516" s="293"/>
      <c r="AW516" s="293"/>
      <c r="AX516" s="293"/>
      <c r="AY516" s="293"/>
      <c r="AZ516" s="293"/>
      <c r="BA516" s="293"/>
      <c r="BB516" s="293"/>
      <c r="BC516" s="293"/>
      <c r="BD516" s="293"/>
      <c r="BE516" s="293"/>
      <c r="BF516" s="293"/>
      <c r="BG516" s="293"/>
      <c r="BH516" s="293"/>
      <c r="BI516" s="293"/>
      <c r="BJ516" s="293"/>
      <c r="BK516" s="293"/>
      <c r="BL516" s="293"/>
      <c r="BM516" s="293"/>
      <c r="BN516" s="293"/>
      <c r="BO516" s="293"/>
      <c r="BP516" s="293"/>
      <c r="BQ516" s="293"/>
      <c r="BR516" s="293"/>
      <c r="BS516" s="293"/>
      <c r="BT516" s="293"/>
      <c r="BU516" s="293"/>
      <c r="BV516" s="293"/>
      <c r="BW516" s="293"/>
      <c r="BX516" s="293"/>
      <c r="BY516" s="293"/>
      <c r="BZ516" s="293"/>
      <c r="CA516" s="293"/>
      <c r="CB516" s="293"/>
      <c r="CC516" s="293"/>
      <c r="CD516" s="293"/>
      <c r="CE516" s="293"/>
      <c r="CF516" s="293"/>
      <c r="CG516" s="293"/>
      <c r="CH516" s="293"/>
      <c r="CI516" s="293"/>
      <c r="CJ516" s="293"/>
      <c r="CK516" s="293"/>
      <c r="CL516" s="293"/>
      <c r="CM516" s="293"/>
      <c r="CN516" s="293"/>
      <c r="CO516" s="293"/>
      <c r="CP516" s="293"/>
      <c r="CQ516" s="293"/>
      <c r="CR516" s="293"/>
      <c r="CS516" s="293"/>
      <c r="CT516" s="293"/>
      <c r="CU516" s="293"/>
      <c r="CV516" s="293"/>
      <c r="CW516" s="293"/>
      <c r="CX516" s="293"/>
      <c r="CY516" s="293"/>
      <c r="CZ516" s="293"/>
      <c r="DA516" s="293"/>
      <c r="DB516" s="293"/>
      <c r="DC516" s="293"/>
      <c r="DD516" s="293"/>
      <c r="DE516" s="293"/>
      <c r="DF516" s="293"/>
      <c r="DG516" s="293"/>
      <c r="DH516" s="293"/>
      <c r="DI516" s="293"/>
      <c r="DJ516" s="293"/>
      <c r="DK516" s="293"/>
      <c r="DL516" s="293"/>
      <c r="DM516" s="293"/>
      <c r="DN516" s="293"/>
      <c r="DO516" s="293"/>
      <c r="DP516" s="293"/>
      <c r="DQ516" s="293"/>
      <c r="DR516" s="293"/>
      <c r="DS516" s="293"/>
      <c r="DT516" s="293"/>
      <c r="DU516" s="293"/>
      <c r="DV516" s="293"/>
      <c r="DW516" s="293"/>
      <c r="DX516" s="293"/>
      <c r="DY516" s="293"/>
      <c r="DZ516" s="293"/>
      <c r="EA516" s="293"/>
      <c r="EB516" s="293"/>
      <c r="EC516" s="293"/>
      <c r="ED516" s="293"/>
      <c r="EE516" s="293"/>
      <c r="EF516" s="293"/>
      <c r="EG516" s="293"/>
      <c r="EH516" s="293"/>
      <c r="EI516" s="293"/>
      <c r="EJ516" s="293"/>
      <c r="EK516" s="293"/>
      <c r="EL516" s="293"/>
      <c r="EM516" s="293"/>
      <c r="EN516" s="293"/>
      <c r="EO516" s="293"/>
      <c r="EP516" s="293"/>
      <c r="EQ516" s="293"/>
      <c r="ER516" s="293"/>
      <c r="ES516" s="293"/>
      <c r="ET516" s="293"/>
      <c r="EU516" s="293"/>
      <c r="EV516" s="293"/>
      <c r="EW516" s="293"/>
      <c r="EX516" s="293"/>
    </row>
    <row r="517" spans="2:154" x14ac:dyDescent="0.2">
      <c r="B517" s="293"/>
      <c r="C517" s="293"/>
      <c r="D517" s="293"/>
      <c r="E517" s="293"/>
      <c r="F517" s="293"/>
      <c r="G517" s="293"/>
      <c r="H517" s="293"/>
      <c r="I517" s="293"/>
      <c r="J517" s="293"/>
      <c r="K517" s="293"/>
      <c r="L517" s="293"/>
      <c r="M517" s="293"/>
      <c r="N517" s="293"/>
      <c r="O517" s="293"/>
      <c r="P517" s="293"/>
      <c r="Q517" s="293"/>
      <c r="R517" s="293"/>
      <c r="S517" s="293"/>
      <c r="T517" s="293"/>
      <c r="U517" s="293"/>
      <c r="V517" s="293"/>
      <c r="W517" s="293"/>
      <c r="X517" s="293"/>
      <c r="Y517" s="293"/>
      <c r="Z517" s="293"/>
      <c r="AA517" s="293"/>
      <c r="AB517" s="293"/>
      <c r="AC517" s="293"/>
      <c r="AD517" s="293"/>
      <c r="AE517" s="293"/>
      <c r="AF517" s="293"/>
      <c r="AG517" s="293"/>
      <c r="AH517" s="293"/>
      <c r="AI517" s="293"/>
      <c r="AJ517" s="293"/>
      <c r="AK517" s="293"/>
      <c r="AL517" s="293"/>
      <c r="AM517" s="293"/>
      <c r="AN517" s="293"/>
      <c r="AO517" s="293"/>
      <c r="AP517" s="293"/>
      <c r="AQ517" s="293"/>
      <c r="AR517" s="293"/>
      <c r="AS517" s="293"/>
      <c r="AT517" s="293"/>
      <c r="AU517" s="293"/>
      <c r="AV517" s="293"/>
      <c r="AW517" s="293"/>
      <c r="AX517" s="293"/>
      <c r="AY517" s="293"/>
      <c r="AZ517" s="293"/>
      <c r="BA517" s="293"/>
      <c r="BB517" s="293"/>
      <c r="BC517" s="293"/>
      <c r="BD517" s="293"/>
      <c r="BE517" s="293"/>
      <c r="BF517" s="293"/>
      <c r="BG517" s="293"/>
      <c r="BH517" s="293"/>
      <c r="BI517" s="293"/>
      <c r="BJ517" s="293"/>
      <c r="BK517" s="293"/>
      <c r="BL517" s="293"/>
      <c r="BM517" s="293"/>
      <c r="BN517" s="293"/>
      <c r="BO517" s="293"/>
      <c r="BP517" s="293"/>
      <c r="BQ517" s="293"/>
      <c r="BR517" s="293"/>
      <c r="BS517" s="293"/>
      <c r="BT517" s="293"/>
      <c r="BU517" s="293"/>
      <c r="BV517" s="293"/>
      <c r="BW517" s="293"/>
      <c r="BX517" s="293"/>
      <c r="BY517" s="293"/>
      <c r="BZ517" s="293"/>
      <c r="CA517" s="293"/>
      <c r="CB517" s="293"/>
      <c r="CC517" s="293"/>
      <c r="CD517" s="293"/>
      <c r="CE517" s="293"/>
      <c r="CF517" s="293"/>
      <c r="CG517" s="293"/>
      <c r="CH517" s="293"/>
      <c r="CI517" s="293"/>
      <c r="CJ517" s="293"/>
      <c r="CK517" s="293"/>
      <c r="CL517" s="293"/>
      <c r="CM517" s="293"/>
      <c r="CN517" s="293"/>
      <c r="CO517" s="293"/>
      <c r="CP517" s="293"/>
      <c r="CQ517" s="293"/>
      <c r="CR517" s="293"/>
      <c r="CS517" s="293"/>
      <c r="CT517" s="293"/>
      <c r="CU517" s="293"/>
      <c r="CV517" s="293"/>
      <c r="CW517" s="293"/>
      <c r="CX517" s="293"/>
      <c r="CY517" s="293"/>
      <c r="CZ517" s="293"/>
      <c r="DA517" s="293"/>
      <c r="DB517" s="293"/>
      <c r="DC517" s="293"/>
      <c r="DD517" s="293"/>
      <c r="DE517" s="293"/>
      <c r="DF517" s="293"/>
      <c r="DG517" s="293"/>
      <c r="DH517" s="293"/>
      <c r="DI517" s="293"/>
      <c r="DJ517" s="293"/>
      <c r="DK517" s="293"/>
      <c r="DL517" s="293"/>
      <c r="DM517" s="293"/>
      <c r="DN517" s="293"/>
      <c r="DO517" s="293"/>
      <c r="DP517" s="293"/>
      <c r="DQ517" s="293"/>
      <c r="DR517" s="293"/>
      <c r="DS517" s="293"/>
      <c r="DT517" s="293"/>
      <c r="DU517" s="293"/>
      <c r="DV517" s="293"/>
      <c r="DW517" s="293"/>
      <c r="DX517" s="293"/>
      <c r="DY517" s="293"/>
      <c r="DZ517" s="293"/>
      <c r="EA517" s="293"/>
      <c r="EB517" s="293"/>
      <c r="EC517" s="293"/>
      <c r="ED517" s="293"/>
      <c r="EE517" s="293"/>
      <c r="EF517" s="293"/>
      <c r="EG517" s="293"/>
      <c r="EH517" s="293"/>
      <c r="EI517" s="293"/>
      <c r="EJ517" s="293"/>
      <c r="EK517" s="293"/>
      <c r="EL517" s="293"/>
      <c r="EM517" s="293"/>
      <c r="EN517" s="293"/>
      <c r="EO517" s="293"/>
      <c r="EP517" s="293"/>
      <c r="EQ517" s="293"/>
      <c r="ER517" s="293"/>
      <c r="ES517" s="293"/>
      <c r="ET517" s="293"/>
      <c r="EU517" s="293"/>
      <c r="EV517" s="293"/>
      <c r="EW517" s="293"/>
      <c r="EX517" s="293"/>
    </row>
    <row r="518" spans="2:154" x14ac:dyDescent="0.2">
      <c r="B518" s="293"/>
      <c r="C518" s="293"/>
      <c r="D518" s="293"/>
      <c r="E518" s="293"/>
      <c r="F518" s="293"/>
      <c r="G518" s="293"/>
      <c r="H518" s="293"/>
      <c r="I518" s="293"/>
      <c r="J518" s="293"/>
      <c r="K518" s="293"/>
      <c r="L518" s="293"/>
      <c r="M518" s="293"/>
      <c r="N518" s="293"/>
      <c r="O518" s="293"/>
      <c r="P518" s="293"/>
      <c r="Q518" s="293"/>
      <c r="R518" s="293"/>
      <c r="S518" s="293"/>
      <c r="T518" s="293"/>
      <c r="U518" s="293"/>
      <c r="V518" s="293"/>
      <c r="W518" s="293"/>
      <c r="X518" s="293"/>
      <c r="Y518" s="293"/>
      <c r="Z518" s="293"/>
      <c r="AA518" s="293"/>
      <c r="AB518" s="293"/>
      <c r="AC518" s="293"/>
      <c r="AD518" s="293"/>
      <c r="AE518" s="293"/>
      <c r="AF518" s="293"/>
      <c r="AG518" s="293"/>
      <c r="AH518" s="293"/>
      <c r="AI518" s="293"/>
      <c r="AJ518" s="293"/>
      <c r="AK518" s="293"/>
      <c r="AL518" s="293"/>
      <c r="AM518" s="293"/>
      <c r="AN518" s="293"/>
      <c r="AO518" s="293"/>
      <c r="AP518" s="293"/>
      <c r="AQ518" s="293"/>
      <c r="AR518" s="293"/>
      <c r="AS518" s="293"/>
      <c r="AT518" s="293"/>
      <c r="AU518" s="293"/>
      <c r="AV518" s="293"/>
      <c r="AW518" s="293"/>
      <c r="AX518" s="293"/>
      <c r="AY518" s="293"/>
      <c r="AZ518" s="293"/>
      <c r="BA518" s="293"/>
      <c r="BB518" s="293"/>
      <c r="BC518" s="293"/>
      <c r="BD518" s="293"/>
      <c r="BE518" s="293"/>
      <c r="BF518" s="293"/>
      <c r="BG518" s="293"/>
      <c r="BH518" s="293"/>
      <c r="BI518" s="293"/>
      <c r="BJ518" s="293"/>
      <c r="BK518" s="293"/>
      <c r="BL518" s="293"/>
      <c r="BM518" s="293"/>
      <c r="BN518" s="293"/>
      <c r="BO518" s="293"/>
      <c r="BP518" s="293"/>
      <c r="BQ518" s="293"/>
      <c r="BR518" s="293"/>
      <c r="BS518" s="293"/>
      <c r="BT518" s="293"/>
      <c r="BU518" s="293"/>
      <c r="BV518" s="293"/>
      <c r="BW518" s="293"/>
      <c r="BX518" s="293"/>
      <c r="BY518" s="293"/>
      <c r="BZ518" s="293"/>
      <c r="CA518" s="293"/>
      <c r="CB518" s="293"/>
      <c r="CC518" s="293"/>
      <c r="CD518" s="293"/>
      <c r="CE518" s="293"/>
      <c r="CF518" s="293"/>
      <c r="CG518" s="293"/>
      <c r="CH518" s="293"/>
      <c r="CI518" s="293"/>
      <c r="CJ518" s="293"/>
      <c r="CK518" s="293"/>
      <c r="CL518" s="293"/>
      <c r="CM518" s="293"/>
      <c r="CN518" s="293"/>
      <c r="CO518" s="293"/>
      <c r="CP518" s="293"/>
      <c r="CQ518" s="293"/>
      <c r="CR518" s="293"/>
      <c r="CS518" s="293"/>
      <c r="CT518" s="293"/>
      <c r="CU518" s="293"/>
      <c r="CV518" s="293"/>
      <c r="CW518" s="293"/>
      <c r="CX518" s="293"/>
      <c r="CY518" s="293"/>
      <c r="CZ518" s="293"/>
      <c r="DA518" s="293"/>
      <c r="DB518" s="293"/>
      <c r="DC518" s="293"/>
      <c r="DD518" s="293"/>
      <c r="DE518" s="293"/>
      <c r="DF518" s="293"/>
      <c r="DG518" s="293"/>
      <c r="DH518" s="293"/>
      <c r="DI518" s="293"/>
      <c r="DJ518" s="293"/>
      <c r="DK518" s="293"/>
      <c r="DL518" s="293"/>
      <c r="DM518" s="293"/>
      <c r="DN518" s="293"/>
      <c r="DO518" s="293"/>
      <c r="DP518" s="293"/>
      <c r="DQ518" s="293"/>
      <c r="DR518" s="293"/>
      <c r="DS518" s="293"/>
      <c r="DT518" s="293"/>
      <c r="DU518" s="293"/>
      <c r="DV518" s="293"/>
      <c r="DW518" s="293"/>
      <c r="DX518" s="293"/>
      <c r="DY518" s="293"/>
      <c r="DZ518" s="293"/>
      <c r="EA518" s="293"/>
      <c r="EB518" s="293"/>
      <c r="EC518" s="293"/>
      <c r="ED518" s="293"/>
      <c r="EE518" s="293"/>
      <c r="EF518" s="293"/>
      <c r="EG518" s="293"/>
      <c r="EH518" s="293"/>
      <c r="EI518" s="293"/>
      <c r="EJ518" s="293"/>
      <c r="EK518" s="293"/>
      <c r="EL518" s="293"/>
      <c r="EM518" s="293"/>
      <c r="EN518" s="293"/>
      <c r="EO518" s="293"/>
      <c r="EP518" s="293"/>
      <c r="EQ518" s="293"/>
      <c r="ER518" s="293"/>
      <c r="ES518" s="293"/>
      <c r="ET518" s="293"/>
      <c r="EU518" s="293"/>
      <c r="EV518" s="293"/>
      <c r="EW518" s="293"/>
      <c r="EX518" s="293"/>
    </row>
    <row r="519" spans="2:154" x14ac:dyDescent="0.2">
      <c r="B519" s="293"/>
      <c r="C519" s="293"/>
      <c r="D519" s="293"/>
      <c r="E519" s="293"/>
      <c r="F519" s="293"/>
      <c r="G519" s="293"/>
      <c r="H519" s="293"/>
      <c r="I519" s="293"/>
      <c r="J519" s="293"/>
      <c r="K519" s="293"/>
      <c r="L519" s="293"/>
      <c r="M519" s="293"/>
      <c r="N519" s="293"/>
      <c r="O519" s="293"/>
      <c r="P519" s="293"/>
      <c r="Q519" s="293"/>
      <c r="R519" s="293"/>
      <c r="S519" s="293"/>
      <c r="T519" s="293"/>
      <c r="U519" s="293"/>
      <c r="V519" s="293"/>
      <c r="W519" s="293"/>
      <c r="X519" s="293"/>
      <c r="Y519" s="293"/>
      <c r="Z519" s="293"/>
      <c r="AA519" s="293"/>
      <c r="AB519" s="293"/>
      <c r="AC519" s="293"/>
      <c r="AD519" s="293"/>
      <c r="AE519" s="293"/>
      <c r="AF519" s="293"/>
      <c r="AG519" s="293"/>
      <c r="AH519" s="293"/>
      <c r="AI519" s="293"/>
      <c r="AJ519" s="293"/>
      <c r="AK519" s="293"/>
      <c r="AL519" s="293"/>
      <c r="AM519" s="293"/>
      <c r="AN519" s="293"/>
      <c r="AO519" s="293"/>
      <c r="AP519" s="293"/>
      <c r="AQ519" s="293"/>
      <c r="AR519" s="293"/>
      <c r="AS519" s="293"/>
      <c r="AT519" s="293"/>
      <c r="AU519" s="293"/>
      <c r="AV519" s="293"/>
      <c r="AW519" s="293"/>
      <c r="AX519" s="293"/>
      <c r="AY519" s="293"/>
      <c r="AZ519" s="293"/>
      <c r="BA519" s="293"/>
      <c r="BB519" s="293"/>
      <c r="BC519" s="293"/>
      <c r="BD519" s="293"/>
      <c r="BE519" s="293"/>
      <c r="BF519" s="293"/>
      <c r="BG519" s="293"/>
      <c r="BH519" s="293"/>
      <c r="BI519" s="293"/>
      <c r="BJ519" s="293"/>
      <c r="BK519" s="293"/>
      <c r="BL519" s="293"/>
      <c r="BM519" s="293"/>
      <c r="BN519" s="293"/>
      <c r="BO519" s="293"/>
      <c r="BP519" s="293"/>
      <c r="BQ519" s="293"/>
      <c r="BR519" s="293"/>
      <c r="BS519" s="293"/>
      <c r="BT519" s="293"/>
      <c r="BU519" s="293"/>
      <c r="BV519" s="293"/>
      <c r="BW519" s="293"/>
      <c r="BX519" s="293"/>
      <c r="BY519" s="293"/>
      <c r="BZ519" s="293"/>
      <c r="CA519" s="293"/>
      <c r="CB519" s="293"/>
      <c r="CC519" s="293"/>
      <c r="CD519" s="293"/>
      <c r="CE519" s="293"/>
      <c r="CF519" s="293"/>
      <c r="CG519" s="293"/>
      <c r="CH519" s="293"/>
      <c r="CI519" s="293"/>
      <c r="CJ519" s="293"/>
      <c r="CK519" s="293"/>
      <c r="CL519" s="293"/>
      <c r="CM519" s="293"/>
      <c r="CN519" s="293"/>
      <c r="CO519" s="293"/>
      <c r="CP519" s="293"/>
      <c r="CQ519" s="293"/>
      <c r="CR519" s="293"/>
      <c r="CS519" s="293"/>
      <c r="CT519" s="293"/>
      <c r="CU519" s="293"/>
      <c r="CV519" s="293"/>
      <c r="CW519" s="293"/>
      <c r="CX519" s="293"/>
      <c r="CY519" s="293"/>
      <c r="CZ519" s="293"/>
      <c r="DA519" s="293"/>
      <c r="DB519" s="293"/>
      <c r="DC519" s="293"/>
      <c r="DD519" s="293"/>
      <c r="DE519" s="293"/>
      <c r="DF519" s="293"/>
      <c r="DG519" s="293"/>
      <c r="DH519" s="293"/>
      <c r="DI519" s="293"/>
      <c r="DJ519" s="293"/>
      <c r="DK519" s="293"/>
      <c r="DL519" s="293"/>
      <c r="DM519" s="293"/>
      <c r="DN519" s="293"/>
      <c r="DO519" s="293"/>
      <c r="DP519" s="293"/>
      <c r="DQ519" s="293"/>
      <c r="DR519" s="293"/>
      <c r="DS519" s="293"/>
      <c r="DT519" s="293"/>
      <c r="DU519" s="293"/>
      <c r="DV519" s="293"/>
      <c r="DW519" s="293"/>
      <c r="DX519" s="293"/>
      <c r="DY519" s="293"/>
      <c r="DZ519" s="293"/>
      <c r="EA519" s="293"/>
      <c r="EB519" s="293"/>
      <c r="EC519" s="293"/>
      <c r="ED519" s="293"/>
      <c r="EE519" s="293"/>
      <c r="EF519" s="293"/>
      <c r="EG519" s="293"/>
      <c r="EH519" s="293"/>
      <c r="EI519" s="293"/>
      <c r="EJ519" s="293"/>
      <c r="EK519" s="293"/>
      <c r="EL519" s="293"/>
      <c r="EM519" s="293"/>
      <c r="EN519" s="293"/>
      <c r="EO519" s="293"/>
      <c r="EP519" s="293"/>
      <c r="EQ519" s="293"/>
      <c r="ER519" s="293"/>
      <c r="ES519" s="293"/>
      <c r="ET519" s="293"/>
      <c r="EU519" s="293"/>
      <c r="EV519" s="293"/>
      <c r="EW519" s="293"/>
      <c r="EX519" s="293"/>
    </row>
    <row r="520" spans="2:154" x14ac:dyDescent="0.2">
      <c r="B520" s="293"/>
      <c r="C520" s="293"/>
      <c r="D520" s="293"/>
      <c r="E520" s="293"/>
      <c r="F520" s="293"/>
      <c r="G520" s="293"/>
      <c r="H520" s="293"/>
      <c r="I520" s="293"/>
      <c r="J520" s="293"/>
      <c r="K520" s="293"/>
      <c r="L520" s="293"/>
      <c r="M520" s="293"/>
      <c r="N520" s="293"/>
      <c r="O520" s="293"/>
      <c r="P520" s="293"/>
      <c r="Q520" s="293"/>
      <c r="R520" s="293"/>
      <c r="S520" s="293"/>
      <c r="T520" s="293"/>
      <c r="U520" s="293"/>
      <c r="V520" s="293"/>
      <c r="W520" s="293"/>
      <c r="X520" s="293"/>
      <c r="Y520" s="293"/>
      <c r="Z520" s="293"/>
      <c r="AA520" s="293"/>
      <c r="AB520" s="293"/>
      <c r="AC520" s="293"/>
      <c r="AD520" s="293"/>
      <c r="AE520" s="293"/>
      <c r="AF520" s="293"/>
      <c r="AG520" s="293"/>
      <c r="AH520" s="293"/>
      <c r="AI520" s="293"/>
      <c r="AJ520" s="293"/>
      <c r="AK520" s="293"/>
      <c r="AL520" s="293"/>
      <c r="AM520" s="293"/>
      <c r="AN520" s="293"/>
      <c r="AO520" s="293"/>
      <c r="AP520" s="293"/>
      <c r="AQ520" s="293"/>
      <c r="AR520" s="293"/>
      <c r="AS520" s="293"/>
      <c r="AT520" s="293"/>
      <c r="AU520" s="293"/>
      <c r="AV520" s="293"/>
      <c r="AW520" s="293"/>
      <c r="AX520" s="293"/>
      <c r="AY520" s="293"/>
      <c r="AZ520" s="293"/>
      <c r="BA520" s="293"/>
      <c r="BB520" s="293"/>
      <c r="BC520" s="293"/>
      <c r="BD520" s="293"/>
      <c r="BE520" s="293"/>
      <c r="BF520" s="293"/>
      <c r="BG520" s="293"/>
      <c r="BH520" s="293"/>
      <c r="BI520" s="293"/>
      <c r="BJ520" s="293"/>
      <c r="BK520" s="293"/>
      <c r="BL520" s="293"/>
      <c r="BM520" s="293"/>
      <c r="BN520" s="293"/>
      <c r="BO520" s="293"/>
      <c r="BP520" s="293"/>
      <c r="BQ520" s="293"/>
      <c r="BR520" s="293"/>
      <c r="BS520" s="293"/>
      <c r="BT520" s="293"/>
      <c r="BU520" s="293"/>
      <c r="BV520" s="293"/>
      <c r="BW520" s="293"/>
      <c r="BX520" s="293"/>
      <c r="BY520" s="293"/>
      <c r="BZ520" s="293"/>
      <c r="CA520" s="293"/>
      <c r="CB520" s="293"/>
      <c r="CC520" s="293"/>
      <c r="CD520" s="293"/>
      <c r="CE520" s="293"/>
      <c r="CF520" s="293"/>
      <c r="CG520" s="293"/>
      <c r="CH520" s="293"/>
      <c r="CI520" s="293"/>
      <c r="CJ520" s="293"/>
      <c r="CK520" s="293"/>
      <c r="CL520" s="293"/>
      <c r="CM520" s="293"/>
      <c r="CN520" s="293"/>
      <c r="CO520" s="293"/>
      <c r="CP520" s="293"/>
      <c r="CQ520" s="293"/>
      <c r="CR520" s="293"/>
      <c r="CS520" s="293"/>
      <c r="CT520" s="293"/>
      <c r="CU520" s="293"/>
      <c r="CV520" s="293"/>
      <c r="CW520" s="293"/>
      <c r="CX520" s="293"/>
      <c r="CY520" s="293"/>
      <c r="CZ520" s="293"/>
      <c r="DA520" s="293"/>
      <c r="DB520" s="293"/>
      <c r="DC520" s="293"/>
      <c r="DD520" s="293"/>
      <c r="DE520" s="293"/>
      <c r="DF520" s="293"/>
      <c r="DG520" s="293"/>
      <c r="DH520" s="293"/>
      <c r="DI520" s="293"/>
      <c r="DJ520" s="293"/>
      <c r="DK520" s="293"/>
      <c r="DL520" s="293"/>
      <c r="DM520" s="293"/>
      <c r="DN520" s="293"/>
      <c r="DO520" s="293"/>
      <c r="DP520" s="293"/>
      <c r="DQ520" s="293"/>
      <c r="DR520" s="293"/>
      <c r="DS520" s="293"/>
      <c r="DT520" s="293"/>
      <c r="DU520" s="293"/>
      <c r="DV520" s="293"/>
      <c r="DW520" s="293"/>
      <c r="DX520" s="293"/>
      <c r="DY520" s="293"/>
      <c r="DZ520" s="293"/>
      <c r="EA520" s="293"/>
      <c r="EB520" s="293"/>
      <c r="EC520" s="293"/>
      <c r="ED520" s="293"/>
      <c r="EE520" s="293"/>
      <c r="EF520" s="293"/>
      <c r="EG520" s="293"/>
      <c r="EH520" s="293"/>
      <c r="EI520" s="293"/>
      <c r="EJ520" s="293"/>
      <c r="EK520" s="293"/>
      <c r="EL520" s="293"/>
      <c r="EM520" s="293"/>
      <c r="EN520" s="293"/>
      <c r="EO520" s="293"/>
      <c r="EP520" s="293"/>
      <c r="EQ520" s="293"/>
      <c r="ER520" s="293"/>
      <c r="ES520" s="293"/>
      <c r="ET520" s="293"/>
      <c r="EU520" s="293"/>
      <c r="EV520" s="293"/>
      <c r="EW520" s="293"/>
      <c r="EX520" s="293"/>
    </row>
    <row r="521" spans="2:154" x14ac:dyDescent="0.2">
      <c r="B521" s="293"/>
      <c r="C521" s="293"/>
      <c r="D521" s="293"/>
      <c r="E521" s="293"/>
      <c r="F521" s="293"/>
      <c r="G521" s="293"/>
      <c r="H521" s="293"/>
      <c r="I521" s="293"/>
      <c r="J521" s="293"/>
      <c r="K521" s="293"/>
      <c r="L521" s="293"/>
      <c r="M521" s="293"/>
      <c r="N521" s="293"/>
      <c r="O521" s="293"/>
      <c r="P521" s="293"/>
      <c r="Q521" s="293"/>
      <c r="R521" s="293"/>
      <c r="S521" s="293"/>
      <c r="T521" s="293"/>
      <c r="U521" s="293"/>
      <c r="V521" s="293"/>
      <c r="W521" s="293"/>
      <c r="X521" s="293"/>
      <c r="Y521" s="293"/>
      <c r="Z521" s="293"/>
      <c r="AA521" s="293"/>
      <c r="AB521" s="293"/>
      <c r="AC521" s="293"/>
      <c r="AD521" s="293"/>
      <c r="AE521" s="293"/>
      <c r="AF521" s="293"/>
      <c r="AG521" s="293"/>
      <c r="AH521" s="293"/>
      <c r="AI521" s="293"/>
      <c r="AJ521" s="293"/>
      <c r="AK521" s="293"/>
      <c r="AL521" s="293"/>
      <c r="AM521" s="293"/>
      <c r="AN521" s="293"/>
      <c r="AO521" s="293"/>
      <c r="AP521" s="293"/>
      <c r="AQ521" s="293"/>
      <c r="AR521" s="293"/>
      <c r="AS521" s="293"/>
      <c r="AT521" s="293"/>
      <c r="AU521" s="293"/>
      <c r="AV521" s="293"/>
      <c r="AW521" s="293"/>
      <c r="AX521" s="293"/>
      <c r="AY521" s="293"/>
      <c r="AZ521" s="293"/>
      <c r="BA521" s="293"/>
      <c r="BB521" s="293"/>
      <c r="BC521" s="293"/>
      <c r="BD521" s="293"/>
      <c r="BE521" s="293"/>
      <c r="BF521" s="293"/>
      <c r="BG521" s="293"/>
      <c r="BH521" s="293"/>
      <c r="BI521" s="293"/>
      <c r="BJ521" s="293"/>
      <c r="BK521" s="293"/>
      <c r="BL521" s="293"/>
      <c r="BM521" s="293"/>
      <c r="BN521" s="293"/>
      <c r="BO521" s="293"/>
      <c r="BP521" s="293"/>
      <c r="BQ521" s="293"/>
      <c r="BR521" s="293"/>
      <c r="BS521" s="293"/>
      <c r="BT521" s="293"/>
      <c r="BU521" s="293"/>
      <c r="BV521" s="293"/>
      <c r="BW521" s="293"/>
      <c r="BX521" s="293"/>
      <c r="BY521" s="293"/>
      <c r="BZ521" s="293"/>
      <c r="CA521" s="293"/>
      <c r="CB521" s="293"/>
      <c r="CC521" s="293"/>
      <c r="CD521" s="293"/>
      <c r="CE521" s="293"/>
      <c r="CF521" s="293"/>
      <c r="CG521" s="293"/>
      <c r="CH521" s="293"/>
      <c r="CI521" s="293"/>
      <c r="CJ521" s="293"/>
      <c r="CK521" s="293"/>
      <c r="CL521" s="293"/>
      <c r="CM521" s="293"/>
      <c r="CN521" s="293"/>
      <c r="CO521" s="293"/>
      <c r="CP521" s="293"/>
      <c r="CQ521" s="293"/>
      <c r="CR521" s="293"/>
      <c r="CS521" s="293"/>
      <c r="CT521" s="293"/>
      <c r="CU521" s="293"/>
      <c r="CV521" s="293"/>
      <c r="CW521" s="293"/>
      <c r="CX521" s="293"/>
      <c r="CY521" s="293"/>
      <c r="CZ521" s="293"/>
      <c r="DA521" s="293"/>
      <c r="DB521" s="293"/>
      <c r="DC521" s="293"/>
      <c r="DD521" s="293"/>
      <c r="DE521" s="293"/>
      <c r="DF521" s="293"/>
      <c r="DG521" s="293"/>
      <c r="DH521" s="293"/>
      <c r="DI521" s="293"/>
      <c r="DJ521" s="293"/>
      <c r="DK521" s="293"/>
      <c r="DL521" s="293"/>
      <c r="DM521" s="293"/>
      <c r="DN521" s="293"/>
      <c r="DO521" s="293"/>
      <c r="DP521" s="293"/>
      <c r="DQ521" s="293"/>
      <c r="DR521" s="293"/>
      <c r="DS521" s="293"/>
      <c r="DT521" s="293"/>
      <c r="DU521" s="293"/>
      <c r="DV521" s="293"/>
      <c r="DW521" s="293"/>
      <c r="DX521" s="293"/>
      <c r="DY521" s="293"/>
      <c r="DZ521" s="293"/>
      <c r="EA521" s="293"/>
      <c r="EB521" s="293"/>
      <c r="EC521" s="293"/>
      <c r="ED521" s="293"/>
      <c r="EE521" s="293"/>
      <c r="EF521" s="293"/>
      <c r="EG521" s="293"/>
      <c r="EH521" s="293"/>
      <c r="EI521" s="293"/>
      <c r="EJ521" s="293"/>
      <c r="EK521" s="293"/>
      <c r="EL521" s="293"/>
      <c r="EM521" s="293"/>
      <c r="EN521" s="293"/>
      <c r="EO521" s="293"/>
      <c r="EP521" s="293"/>
      <c r="EQ521" s="293"/>
      <c r="ER521" s="293"/>
      <c r="ES521" s="293"/>
      <c r="ET521" s="293"/>
      <c r="EU521" s="293"/>
      <c r="EV521" s="293"/>
      <c r="EW521" s="293"/>
      <c r="EX521" s="293"/>
    </row>
    <row r="522" spans="2:154" x14ac:dyDescent="0.2">
      <c r="B522" s="293"/>
      <c r="C522" s="293"/>
      <c r="D522" s="293"/>
      <c r="E522" s="293"/>
      <c r="F522" s="293"/>
      <c r="G522" s="293"/>
      <c r="H522" s="293"/>
      <c r="I522" s="293"/>
      <c r="J522" s="293"/>
      <c r="K522" s="293"/>
      <c r="L522" s="293"/>
      <c r="M522" s="293"/>
      <c r="N522" s="293"/>
      <c r="O522" s="293"/>
      <c r="P522" s="293"/>
      <c r="Q522" s="293"/>
      <c r="R522" s="293"/>
      <c r="S522" s="293"/>
      <c r="T522" s="293"/>
      <c r="U522" s="293"/>
      <c r="V522" s="293"/>
      <c r="W522" s="293"/>
      <c r="X522" s="293"/>
      <c r="Y522" s="293"/>
      <c r="Z522" s="293"/>
      <c r="AA522" s="293"/>
      <c r="AB522" s="293"/>
      <c r="AC522" s="293"/>
      <c r="AD522" s="293"/>
      <c r="AE522" s="293"/>
      <c r="AF522" s="293"/>
      <c r="AG522" s="293"/>
      <c r="AH522" s="293"/>
      <c r="AI522" s="293"/>
      <c r="AJ522" s="293"/>
      <c r="AK522" s="293"/>
      <c r="AL522" s="293"/>
      <c r="AM522" s="293"/>
      <c r="AN522" s="293"/>
      <c r="AO522" s="293"/>
      <c r="AP522" s="293"/>
      <c r="AQ522" s="293"/>
      <c r="AR522" s="293"/>
      <c r="AS522" s="293"/>
      <c r="AT522" s="293"/>
      <c r="AU522" s="293"/>
      <c r="AV522" s="293"/>
      <c r="AW522" s="293"/>
      <c r="AX522" s="293"/>
      <c r="AY522" s="293"/>
      <c r="AZ522" s="293"/>
      <c r="BA522" s="293"/>
      <c r="BB522" s="293"/>
      <c r="BC522" s="293"/>
      <c r="BD522" s="293"/>
      <c r="BE522" s="293"/>
      <c r="BF522" s="293"/>
      <c r="BG522" s="293"/>
      <c r="BH522" s="293"/>
      <c r="BI522" s="293"/>
      <c r="BJ522" s="293"/>
      <c r="BK522" s="293"/>
      <c r="BL522" s="293"/>
      <c r="BM522" s="293"/>
      <c r="BN522" s="293"/>
      <c r="BO522" s="293"/>
      <c r="BP522" s="293"/>
      <c r="BQ522" s="293"/>
      <c r="BR522" s="293"/>
      <c r="BS522" s="293"/>
      <c r="BT522" s="293"/>
      <c r="BU522" s="293"/>
      <c r="BV522" s="293"/>
      <c r="BW522" s="293"/>
      <c r="BX522" s="293"/>
      <c r="BY522" s="293"/>
      <c r="BZ522" s="293"/>
      <c r="CA522" s="293"/>
      <c r="CB522" s="293"/>
      <c r="CC522" s="293"/>
      <c r="CD522" s="293"/>
      <c r="CE522" s="293"/>
      <c r="CF522" s="293"/>
      <c r="CG522" s="293"/>
      <c r="CH522" s="293"/>
      <c r="CI522" s="293"/>
      <c r="CJ522" s="293"/>
      <c r="CK522" s="293"/>
      <c r="CL522" s="293"/>
      <c r="CM522" s="293"/>
      <c r="CN522" s="293"/>
      <c r="CO522" s="293"/>
      <c r="CP522" s="293"/>
      <c r="CQ522" s="293"/>
      <c r="CR522" s="293"/>
      <c r="CS522" s="293"/>
      <c r="CT522" s="293"/>
      <c r="CU522" s="293"/>
      <c r="CV522" s="293"/>
      <c r="CW522" s="293"/>
      <c r="CX522" s="293"/>
      <c r="CY522" s="293"/>
      <c r="CZ522" s="293"/>
      <c r="DA522" s="293"/>
      <c r="DB522" s="293"/>
      <c r="DC522" s="293"/>
      <c r="DD522" s="293"/>
      <c r="DE522" s="293"/>
      <c r="DF522" s="293"/>
      <c r="DG522" s="293"/>
      <c r="DH522" s="293"/>
      <c r="DI522" s="293"/>
      <c r="DJ522" s="293"/>
      <c r="DK522" s="293"/>
      <c r="DL522" s="293"/>
      <c r="DM522" s="293"/>
      <c r="DN522" s="293"/>
      <c r="DO522" s="293"/>
      <c r="DP522" s="293"/>
      <c r="DQ522" s="293"/>
      <c r="DR522" s="293"/>
      <c r="DS522" s="293"/>
      <c r="DT522" s="293"/>
      <c r="DU522" s="293"/>
      <c r="DV522" s="293"/>
      <c r="DW522" s="293"/>
      <c r="DX522" s="293"/>
      <c r="DY522" s="293"/>
      <c r="DZ522" s="293"/>
      <c r="EA522" s="293"/>
      <c r="EB522" s="293"/>
      <c r="EC522" s="293"/>
    </row>
    <row r="523" spans="2:154" x14ac:dyDescent="0.2">
      <c r="B523" s="293"/>
      <c r="C523" s="293"/>
      <c r="D523" s="293"/>
      <c r="E523" s="293"/>
      <c r="F523" s="293"/>
      <c r="G523" s="293"/>
      <c r="H523" s="293"/>
      <c r="I523" s="293"/>
      <c r="J523" s="293"/>
      <c r="K523" s="293"/>
      <c r="L523" s="293"/>
      <c r="M523" s="293"/>
      <c r="N523" s="293"/>
      <c r="O523" s="293"/>
      <c r="P523" s="293"/>
      <c r="Q523" s="293"/>
      <c r="R523" s="293"/>
      <c r="S523" s="293"/>
      <c r="T523" s="293"/>
      <c r="U523" s="293"/>
      <c r="V523" s="293"/>
      <c r="W523" s="293"/>
      <c r="X523" s="293"/>
      <c r="Y523" s="293"/>
      <c r="Z523" s="293"/>
      <c r="AA523" s="293"/>
      <c r="AB523" s="293"/>
      <c r="AC523" s="293"/>
      <c r="AD523" s="293"/>
      <c r="AE523" s="293"/>
      <c r="AF523" s="293"/>
      <c r="AG523" s="293"/>
      <c r="AH523" s="293"/>
      <c r="AI523" s="293"/>
      <c r="AJ523" s="293"/>
      <c r="AK523" s="293"/>
      <c r="AL523" s="293"/>
      <c r="AM523" s="293"/>
      <c r="AN523" s="293"/>
      <c r="AO523" s="293"/>
      <c r="AP523" s="293"/>
      <c r="AQ523" s="293"/>
      <c r="AR523" s="293"/>
      <c r="AS523" s="293"/>
      <c r="AT523" s="293"/>
      <c r="AU523" s="293"/>
      <c r="AV523" s="293"/>
      <c r="AW523" s="293"/>
      <c r="AX523" s="293"/>
      <c r="AY523" s="293"/>
      <c r="AZ523" s="293"/>
      <c r="BA523" s="293"/>
      <c r="BB523" s="293"/>
      <c r="BC523" s="293"/>
      <c r="BD523" s="293"/>
      <c r="BE523" s="293"/>
      <c r="BF523" s="293"/>
      <c r="BG523" s="293"/>
      <c r="BH523" s="293"/>
      <c r="BI523" s="293"/>
      <c r="BJ523" s="293"/>
      <c r="BK523" s="293"/>
      <c r="BL523" s="293"/>
      <c r="BM523" s="293"/>
      <c r="BN523" s="293"/>
      <c r="BO523" s="293"/>
      <c r="BP523" s="293"/>
      <c r="BQ523" s="293"/>
      <c r="BR523" s="293"/>
      <c r="BS523" s="293"/>
      <c r="BT523" s="293"/>
      <c r="BU523" s="293"/>
      <c r="BV523" s="293"/>
      <c r="BW523" s="293"/>
      <c r="BX523" s="293"/>
      <c r="BY523" s="293"/>
      <c r="BZ523" s="293"/>
      <c r="CA523" s="293"/>
      <c r="CB523" s="293"/>
      <c r="CC523" s="293"/>
      <c r="CD523" s="293"/>
      <c r="CE523" s="293"/>
      <c r="CF523" s="293"/>
      <c r="CG523" s="293"/>
      <c r="CH523" s="293"/>
      <c r="CI523" s="293"/>
      <c r="CJ523" s="293"/>
      <c r="CK523" s="293"/>
      <c r="CL523" s="293"/>
      <c r="CM523" s="293"/>
    </row>
    <row r="524" spans="2:154" x14ac:dyDescent="0.2">
      <c r="B524" s="293"/>
      <c r="C524" s="293"/>
      <c r="D524" s="293"/>
      <c r="E524" s="293"/>
      <c r="F524" s="293"/>
      <c r="G524" s="293"/>
      <c r="H524" s="293"/>
      <c r="I524" s="293"/>
      <c r="J524" s="293"/>
      <c r="K524" s="293"/>
      <c r="L524" s="293"/>
      <c r="M524" s="293"/>
      <c r="N524" s="293"/>
      <c r="O524" s="293"/>
      <c r="P524" s="293"/>
      <c r="Q524" s="293"/>
      <c r="R524" s="293"/>
      <c r="S524" s="293"/>
      <c r="T524" s="293"/>
      <c r="U524" s="293"/>
      <c r="V524" s="293"/>
      <c r="W524" s="293"/>
      <c r="X524" s="293"/>
      <c r="Y524" s="293"/>
      <c r="Z524" s="293"/>
      <c r="AA524" s="293"/>
      <c r="AB524" s="293"/>
      <c r="AC524" s="293"/>
      <c r="AD524" s="293"/>
      <c r="AE524" s="293"/>
      <c r="AF524" s="293"/>
      <c r="AG524" s="293"/>
      <c r="AH524" s="293"/>
      <c r="AI524" s="293"/>
      <c r="AJ524" s="293"/>
      <c r="AK524" s="293"/>
      <c r="AL524" s="293"/>
      <c r="AM524" s="293"/>
      <c r="AN524" s="293"/>
      <c r="AO524" s="293"/>
      <c r="AP524" s="293"/>
      <c r="AQ524" s="293"/>
      <c r="AR524" s="293"/>
      <c r="AS524" s="293"/>
      <c r="AT524" s="293"/>
      <c r="AU524" s="293"/>
      <c r="AV524" s="293"/>
      <c r="AW524" s="293"/>
      <c r="AX524" s="293"/>
      <c r="AY524" s="293"/>
      <c r="AZ524" s="293"/>
      <c r="BA524" s="293"/>
      <c r="BB524" s="293"/>
      <c r="BC524" s="293"/>
      <c r="BD524" s="293"/>
      <c r="BE524" s="293"/>
      <c r="BF524" s="293"/>
      <c r="BG524" s="293"/>
      <c r="BH524" s="293"/>
      <c r="BI524" s="293"/>
      <c r="BJ524" s="293"/>
      <c r="BK524" s="293"/>
      <c r="BL524" s="293"/>
      <c r="BM524" s="293"/>
      <c r="BN524" s="293"/>
      <c r="BO524" s="293"/>
      <c r="BP524" s="293"/>
      <c r="BQ524" s="293"/>
      <c r="BR524" s="293"/>
      <c r="BS524" s="293"/>
      <c r="BT524" s="293"/>
      <c r="BU524" s="293"/>
      <c r="BV524" s="293"/>
      <c r="BW524" s="293"/>
      <c r="BX524" s="293"/>
      <c r="BY524" s="293"/>
      <c r="BZ524" s="293"/>
      <c r="CA524" s="293"/>
      <c r="CB524" s="293"/>
      <c r="CC524" s="293"/>
      <c r="CD524" s="293"/>
      <c r="CE524" s="293"/>
      <c r="CF524" s="293"/>
      <c r="CG524" s="293"/>
      <c r="CH524" s="293"/>
      <c r="CI524" s="293"/>
    </row>
  </sheetData>
  <phoneticPr fontId="51" type="noConversion"/>
  <printOptions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N21"/>
  <sheetViews>
    <sheetView showGridLines="0" zoomScale="75" workbookViewId="0"/>
  </sheetViews>
  <sheetFormatPr defaultColWidth="9" defaultRowHeight="12.75" x14ac:dyDescent="0.2"/>
  <cols>
    <col min="1" max="1" width="9" style="47" customWidth="1"/>
    <col min="2" max="2" width="10.6640625" style="47" customWidth="1"/>
    <col min="3" max="3" width="12.88671875" style="47" customWidth="1"/>
    <col min="4" max="4" width="2.6640625" style="47" customWidth="1"/>
    <col min="5" max="5" width="9" style="47" customWidth="1"/>
    <col min="6" max="6" width="2.5546875" style="47" customWidth="1"/>
    <col min="7" max="7" width="9" style="47" customWidth="1"/>
    <col min="8" max="8" width="2.88671875" style="47" customWidth="1"/>
    <col min="9" max="9" width="9" style="47" customWidth="1"/>
    <col min="10" max="10" width="2.6640625" style="47" customWidth="1"/>
    <col min="11" max="11" width="9" style="47" customWidth="1"/>
    <col min="12" max="12" width="2.5546875" style="47" customWidth="1"/>
    <col min="13" max="13" width="13.33203125" style="47" customWidth="1"/>
    <col min="14" max="16384" width="9" style="47"/>
  </cols>
  <sheetData>
    <row r="1" spans="1:14" ht="13.5" thickBot="1" x14ac:dyDescent="0.25"/>
    <row r="2" spans="1:14" ht="14.25" x14ac:dyDescent="0.2">
      <c r="B2" s="48" t="s">
        <v>72</v>
      </c>
      <c r="C2" s="49"/>
      <c r="D2" s="49"/>
      <c r="E2" s="49"/>
      <c r="F2" s="49"/>
      <c r="G2" s="49"/>
      <c r="H2" s="49"/>
      <c r="I2" s="49"/>
      <c r="J2" s="49"/>
      <c r="K2" s="49"/>
      <c r="L2" s="49"/>
      <c r="M2" s="50"/>
    </row>
    <row r="3" spans="1:14" x14ac:dyDescent="0.2">
      <c r="B3" s="51" t="s">
        <v>73</v>
      </c>
      <c r="D3" s="52"/>
      <c r="E3" s="52"/>
      <c r="F3" s="52"/>
      <c r="G3" s="52"/>
      <c r="H3" s="52"/>
      <c r="I3" s="52"/>
      <c r="J3" s="52"/>
      <c r="K3" s="52"/>
      <c r="L3" s="52"/>
      <c r="M3" s="53"/>
    </row>
    <row r="4" spans="1:14" x14ac:dyDescent="0.2">
      <c r="B4" s="54" t="s">
        <v>8</v>
      </c>
      <c r="D4" s="52"/>
      <c r="E4" s="52"/>
      <c r="F4" s="52"/>
      <c r="G4" s="52"/>
      <c r="H4" s="52"/>
      <c r="I4" s="52"/>
      <c r="J4" s="52"/>
      <c r="K4" s="52"/>
      <c r="L4" s="52"/>
      <c r="M4" s="53"/>
    </row>
    <row r="5" spans="1:14" x14ac:dyDescent="0.2">
      <c r="A5" s="52"/>
      <c r="B5" s="55">
        <f>+Wti!A5</f>
        <v>37014</v>
      </c>
      <c r="C5" s="56"/>
      <c r="D5" s="52"/>
      <c r="E5" s="52"/>
      <c r="F5" s="52"/>
      <c r="G5" s="52"/>
      <c r="H5" s="52"/>
      <c r="I5" s="52"/>
      <c r="J5" s="52"/>
      <c r="K5" s="52"/>
      <c r="L5" s="52"/>
      <c r="M5" s="53"/>
    </row>
    <row r="6" spans="1:14" ht="13.5" thickBot="1" x14ac:dyDescent="0.25">
      <c r="B6" s="57"/>
      <c r="C6" s="58"/>
      <c r="D6" s="58"/>
      <c r="E6" s="58"/>
      <c r="F6" s="58"/>
      <c r="G6" s="58"/>
      <c r="H6" s="58"/>
      <c r="I6" s="58"/>
      <c r="J6" s="58"/>
      <c r="K6" s="58"/>
      <c r="L6" s="58"/>
      <c r="M6" s="59"/>
    </row>
    <row r="7" spans="1:14" x14ac:dyDescent="0.2">
      <c r="B7" s="60"/>
      <c r="C7" s="223"/>
      <c r="D7" s="223"/>
      <c r="E7" s="224" t="s">
        <v>16</v>
      </c>
      <c r="F7" s="223"/>
      <c r="G7" s="225" t="s">
        <v>74</v>
      </c>
      <c r="H7" s="223"/>
      <c r="I7" s="226" t="s">
        <v>14</v>
      </c>
      <c r="J7" s="223"/>
      <c r="K7" s="225" t="s">
        <v>75</v>
      </c>
      <c r="L7" s="223"/>
      <c r="M7" s="227" t="s">
        <v>75</v>
      </c>
    </row>
    <row r="8" spans="1:14" ht="13.5" thickBot="1" x14ac:dyDescent="0.25">
      <c r="B8" s="61" t="s">
        <v>76</v>
      </c>
      <c r="C8" s="62" t="s">
        <v>77</v>
      </c>
      <c r="D8" s="63"/>
      <c r="E8" s="64" t="s">
        <v>78</v>
      </c>
      <c r="F8" s="63"/>
      <c r="G8" s="65" t="s">
        <v>79</v>
      </c>
      <c r="H8" s="63"/>
      <c r="I8" s="66" t="s">
        <v>80</v>
      </c>
      <c r="J8" s="63"/>
      <c r="K8" s="65" t="s">
        <v>79</v>
      </c>
      <c r="L8" s="63"/>
      <c r="M8" s="67" t="s">
        <v>80</v>
      </c>
    </row>
    <row r="9" spans="1:14" x14ac:dyDescent="0.2">
      <c r="B9" s="222"/>
      <c r="C9" s="72"/>
      <c r="D9" s="49"/>
      <c r="E9" s="77"/>
      <c r="F9" s="77"/>
      <c r="G9" s="77"/>
      <c r="H9" s="77"/>
      <c r="I9" s="78"/>
      <c r="J9" s="77"/>
      <c r="K9" s="77"/>
      <c r="L9" s="77"/>
      <c r="M9" s="79"/>
      <c r="N9" s="52"/>
    </row>
    <row r="10" spans="1:14" x14ac:dyDescent="0.2">
      <c r="B10" s="57"/>
      <c r="C10" s="71"/>
      <c r="D10" s="52"/>
      <c r="E10" s="74"/>
      <c r="F10" s="74"/>
      <c r="G10" s="74"/>
      <c r="H10" s="74"/>
      <c r="I10" s="74"/>
      <c r="J10" s="74"/>
      <c r="K10" s="74"/>
      <c r="L10" s="74"/>
      <c r="M10" s="83"/>
      <c r="N10" s="52"/>
    </row>
    <row r="11" spans="1:14" x14ac:dyDescent="0.2">
      <c r="B11" s="68" t="s">
        <v>19</v>
      </c>
      <c r="C11" s="71" t="s">
        <v>81</v>
      </c>
      <c r="D11" s="52"/>
      <c r="E11" s="176">
        <f>+Wti!N11</f>
        <v>-3893.3143039999986</v>
      </c>
      <c r="F11" s="74"/>
      <c r="G11" s="73">
        <v>1</v>
      </c>
      <c r="H11" s="74"/>
      <c r="I11" s="69">
        <f>E11</f>
        <v>-3893.3143039999986</v>
      </c>
      <c r="J11" s="74"/>
      <c r="K11" s="80">
        <v>5.8259999999999996</v>
      </c>
      <c r="L11" s="74"/>
      <c r="M11" s="70">
        <f>ROUND(E11*K11,0)</f>
        <v>-22682</v>
      </c>
      <c r="N11" s="177"/>
    </row>
    <row r="12" spans="1:14" x14ac:dyDescent="0.2">
      <c r="B12" s="57"/>
      <c r="C12" s="71"/>
      <c r="D12" s="52"/>
      <c r="E12" s="74"/>
      <c r="F12" s="74"/>
      <c r="G12" s="73"/>
      <c r="H12" s="74"/>
      <c r="I12" s="69"/>
      <c r="J12" s="74"/>
      <c r="K12" s="80"/>
      <c r="L12" s="74"/>
      <c r="M12" s="70"/>
      <c r="N12" s="177"/>
    </row>
    <row r="13" spans="1:14" x14ac:dyDescent="0.2">
      <c r="B13" s="68" t="s">
        <v>19</v>
      </c>
      <c r="C13" s="71" t="s">
        <v>82</v>
      </c>
      <c r="D13" s="52"/>
      <c r="E13" s="176">
        <v>0</v>
      </c>
      <c r="F13" s="74"/>
      <c r="G13" s="73">
        <v>1</v>
      </c>
      <c r="H13" s="74"/>
      <c r="I13" s="69">
        <f>E13</f>
        <v>0</v>
      </c>
      <c r="J13" s="74"/>
      <c r="K13" s="80">
        <v>5.8259999999999996</v>
      </c>
      <c r="L13" s="74"/>
      <c r="M13" s="70">
        <f>ROUND(E13*K13,0)</f>
        <v>0</v>
      </c>
      <c r="N13" s="177"/>
    </row>
    <row r="14" spans="1:14" ht="13.5" thickBot="1" x14ac:dyDescent="0.25">
      <c r="B14" s="57"/>
      <c r="C14" s="71"/>
      <c r="D14" s="52"/>
      <c r="E14" s="74"/>
      <c r="F14" s="74"/>
      <c r="G14" s="74"/>
      <c r="H14" s="74"/>
      <c r="I14" s="74"/>
      <c r="J14" s="74"/>
      <c r="K14" s="74"/>
      <c r="L14" s="74"/>
      <c r="M14" s="83"/>
      <c r="N14" s="52"/>
    </row>
    <row r="15" spans="1:14" ht="13.5" thickBot="1" x14ac:dyDescent="0.25">
      <c r="B15" s="228"/>
      <c r="C15" s="81" t="s">
        <v>83</v>
      </c>
      <c r="D15" s="75"/>
      <c r="E15" s="76">
        <f>+Wti!N11</f>
        <v>-3893.3143039999986</v>
      </c>
      <c r="F15" s="84"/>
      <c r="G15" s="85"/>
      <c r="H15" s="84"/>
      <c r="I15" s="76">
        <f>+I13+I11</f>
        <v>-3893.3143039999986</v>
      </c>
      <c r="J15" s="84"/>
      <c r="K15" s="84"/>
      <c r="L15" s="84"/>
      <c r="M15" s="82">
        <f>+M11+M13</f>
        <v>-22682</v>
      </c>
      <c r="N15" s="52"/>
    </row>
    <row r="16" spans="1:14" x14ac:dyDescent="0.2">
      <c r="B16" s="57"/>
      <c r="C16" s="49"/>
      <c r="D16" s="49"/>
      <c r="E16" s="77"/>
      <c r="F16" s="49"/>
      <c r="G16" s="49"/>
      <c r="H16" s="49"/>
      <c r="I16" s="49"/>
      <c r="J16" s="49"/>
      <c r="K16" s="49"/>
      <c r="L16" s="49"/>
      <c r="M16" s="191"/>
      <c r="N16" s="52"/>
    </row>
    <row r="17" spans="2:13" x14ac:dyDescent="0.2">
      <c r="B17" s="57"/>
      <c r="C17" s="52"/>
      <c r="D17" s="52"/>
      <c r="E17" s="52"/>
      <c r="F17" s="52"/>
      <c r="G17" s="52"/>
      <c r="H17" s="52"/>
      <c r="I17" s="52"/>
      <c r="J17" s="52"/>
      <c r="K17" s="52"/>
      <c r="L17" s="52"/>
      <c r="M17" s="53"/>
    </row>
    <row r="18" spans="2:13" x14ac:dyDescent="0.2">
      <c r="B18" s="57"/>
      <c r="C18" s="52"/>
      <c r="D18" s="52"/>
      <c r="E18" s="52"/>
      <c r="F18" s="52"/>
      <c r="G18" s="52"/>
      <c r="H18" s="52"/>
      <c r="I18" s="52"/>
      <c r="J18" s="52"/>
      <c r="K18" s="52"/>
      <c r="L18" s="52"/>
      <c r="M18" s="53"/>
    </row>
    <row r="19" spans="2:13" x14ac:dyDescent="0.2">
      <c r="B19" s="57"/>
      <c r="C19" s="52"/>
      <c r="D19" s="52"/>
      <c r="E19" s="52"/>
      <c r="F19" s="52"/>
      <c r="G19" s="52"/>
      <c r="H19" s="52"/>
      <c r="I19" s="52"/>
      <c r="J19" s="52"/>
      <c r="K19" s="52"/>
      <c r="L19" s="52"/>
      <c r="M19" s="53"/>
    </row>
    <row r="20" spans="2:13" x14ac:dyDescent="0.2">
      <c r="B20" s="57"/>
      <c r="C20" s="52"/>
      <c r="D20" s="52"/>
      <c r="E20" s="52"/>
      <c r="F20" s="52"/>
      <c r="G20" s="52"/>
      <c r="H20" s="52"/>
      <c r="I20" s="52"/>
      <c r="J20" s="52"/>
      <c r="K20" s="52"/>
      <c r="L20" s="52"/>
      <c r="M20" s="53"/>
    </row>
    <row r="21" spans="2:13" ht="13.5" thickBot="1" x14ac:dyDescent="0.25">
      <c r="B21" s="192"/>
      <c r="C21" s="58"/>
      <c r="D21" s="58"/>
      <c r="E21" s="58"/>
      <c r="F21" s="58"/>
      <c r="G21" s="58"/>
      <c r="H21" s="58"/>
      <c r="I21" s="58"/>
      <c r="J21" s="58"/>
      <c r="K21" s="58"/>
      <c r="L21" s="58"/>
      <c r="M21" s="59"/>
    </row>
  </sheetData>
  <phoneticPr fontId="51" type="noConversion"/>
  <pageMargins left="0.75" right="0.25" top="1" bottom="1" header="0.5" footer="0.5"/>
  <pageSetup scale="90" orientation="portrait" horizontalDpi="4294967292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F188"/>
  <sheetViews>
    <sheetView zoomScale="75" workbookViewId="0">
      <selection activeCell="A2" sqref="A2"/>
    </sheetView>
  </sheetViews>
  <sheetFormatPr defaultColWidth="9" defaultRowHeight="12.75" x14ac:dyDescent="0.2"/>
  <cols>
    <col min="1" max="1" width="21.33203125" style="237" bestFit="1" customWidth="1"/>
    <col min="2" max="2" width="9" style="237" customWidth="1"/>
    <col min="3" max="3" width="8.6640625" style="237" customWidth="1"/>
    <col min="4" max="4" width="10.6640625" style="237" customWidth="1"/>
    <col min="5" max="5" width="11.5546875" style="237" bestFit="1" customWidth="1"/>
    <col min="6" max="6" width="8.5546875" style="237" customWidth="1"/>
    <col min="7" max="16384" width="9" style="237"/>
  </cols>
  <sheetData>
    <row r="1" spans="1:6" x14ac:dyDescent="0.2">
      <c r="A1" s="237" t="s">
        <v>68</v>
      </c>
    </row>
    <row r="2" spans="1:6" x14ac:dyDescent="0.2">
      <c r="A2" s="238" t="s">
        <v>84</v>
      </c>
    </row>
    <row r="3" spans="1:6" x14ac:dyDescent="0.2">
      <c r="A3" s="239">
        <f>+Wti!A5</f>
        <v>37014</v>
      </c>
    </row>
    <row r="4" spans="1:6" ht="13.5" thickBot="1" x14ac:dyDescent="0.25"/>
    <row r="5" spans="1:6" ht="13.5" thickBot="1" x14ac:dyDescent="0.25">
      <c r="C5" s="240" t="s">
        <v>190</v>
      </c>
      <c r="D5" s="241"/>
      <c r="E5" s="241"/>
      <c r="F5" s="242"/>
    </row>
    <row r="6" spans="1:6" x14ac:dyDescent="0.2">
      <c r="C6" s="280" t="s">
        <v>1</v>
      </c>
      <c r="D6" s="243" t="s">
        <v>149</v>
      </c>
      <c r="E6" s="243" t="s">
        <v>189</v>
      </c>
      <c r="F6" s="244"/>
    </row>
    <row r="7" spans="1:6" ht="13.5" thickBot="1" x14ac:dyDescent="0.25">
      <c r="C7" s="281"/>
      <c r="D7" s="245"/>
      <c r="E7" s="245"/>
      <c r="F7" s="214" t="s">
        <v>16</v>
      </c>
    </row>
    <row r="8" spans="1:6" ht="13.5" thickBot="1" x14ac:dyDescent="0.25">
      <c r="A8" s="246" t="s">
        <v>43</v>
      </c>
      <c r="B8" s="247"/>
      <c r="C8" s="248">
        <f>SUM(C22:C139)</f>
        <v>2501.2322362999998</v>
      </c>
      <c r="D8" s="248">
        <f>SUM(D22:D139)</f>
        <v>-2336.9954454999984</v>
      </c>
      <c r="E8" s="248">
        <f>SUM(E22:E139)</f>
        <v>0</v>
      </c>
      <c r="F8" s="249">
        <f>SUM(C8:E8)</f>
        <v>164.23679080000147</v>
      </c>
    </row>
    <row r="9" spans="1:6" ht="11.25" customHeight="1" x14ac:dyDescent="0.2"/>
    <row r="10" spans="1:6" ht="12" customHeight="1" x14ac:dyDescent="0.2">
      <c r="A10" s="275" t="s">
        <v>134</v>
      </c>
      <c r="B10" s="275"/>
      <c r="C10" s="276">
        <f>SUM(C22:C29)</f>
        <v>-51.258999399999979</v>
      </c>
      <c r="D10" s="276">
        <f>SUM(D22:D29)</f>
        <v>-1043.1729770999991</v>
      </c>
      <c r="E10" s="276">
        <f>SUM(E22:E29)</f>
        <v>0</v>
      </c>
      <c r="F10" s="276">
        <f>SUM(F22:F29)</f>
        <v>-1094.4319764999991</v>
      </c>
    </row>
    <row r="11" spans="1:6" ht="12" customHeight="1" x14ac:dyDescent="0.2">
      <c r="A11" s="275" t="s">
        <v>135</v>
      </c>
      <c r="B11" s="275"/>
      <c r="C11" s="276">
        <f>SUM(C30:C41)</f>
        <v>116.3760527</v>
      </c>
      <c r="D11" s="276">
        <f>SUM(D30:D41)</f>
        <v>-510.51911200000018</v>
      </c>
      <c r="E11" s="276">
        <f>SUM(E30:E41)</f>
        <v>0</v>
      </c>
      <c r="F11" s="276">
        <f>SUM(F30:F41)</f>
        <v>-394.14305930000023</v>
      </c>
    </row>
    <row r="12" spans="1:6" ht="12" customHeight="1" x14ac:dyDescent="0.2">
      <c r="A12" s="275" t="s">
        <v>136</v>
      </c>
      <c r="B12" s="275"/>
      <c r="C12" s="276">
        <f>SUM(C42:C53)</f>
        <v>832.52047499999981</v>
      </c>
      <c r="D12" s="276">
        <f>SUM(D42:D53)</f>
        <v>-363.2685168999999</v>
      </c>
      <c r="E12" s="276">
        <f>SUM(E42:E53)</f>
        <v>0</v>
      </c>
      <c r="F12" s="276">
        <f>SUM(F42:F53)</f>
        <v>469.25195810000002</v>
      </c>
    </row>
    <row r="13" spans="1:6" ht="12" customHeight="1" x14ac:dyDescent="0.2">
      <c r="A13" s="275" t="s">
        <v>137</v>
      </c>
      <c r="B13" s="275"/>
      <c r="C13" s="276">
        <f>SUM(C54:C65)</f>
        <v>459.53548130000001</v>
      </c>
      <c r="D13" s="276">
        <f>SUM(D54:D65)</f>
        <v>-89.536116300000003</v>
      </c>
      <c r="E13" s="276">
        <f>SUM(E54:E65)</f>
        <v>0</v>
      </c>
      <c r="F13" s="276">
        <f>SUM(F54:F65)</f>
        <v>369.99936500000007</v>
      </c>
    </row>
    <row r="14" spans="1:6" ht="12" customHeight="1" x14ac:dyDescent="0.2">
      <c r="A14" s="275" t="s">
        <v>138</v>
      </c>
      <c r="B14" s="275"/>
      <c r="C14" s="276">
        <f>SUM(C66:C77)</f>
        <v>-434.68793169999998</v>
      </c>
      <c r="D14" s="276">
        <f>SUM(D66:D77)</f>
        <v>164.44424129999993</v>
      </c>
      <c r="E14" s="276">
        <f>SUM(E66:E77)</f>
        <v>0</v>
      </c>
      <c r="F14" s="276">
        <f>SUM(F66:F77)</f>
        <v>-270.24369040000033</v>
      </c>
    </row>
    <row r="15" spans="1:6" ht="12" customHeight="1" x14ac:dyDescent="0.2">
      <c r="A15" s="275" t="s">
        <v>139</v>
      </c>
      <c r="B15" s="275"/>
      <c r="C15" s="276">
        <f>SUM(C78:C89)</f>
        <v>435.5015891999999</v>
      </c>
      <c r="D15" s="276">
        <f>SUM(D78:D89)</f>
        <v>-519.56381739999995</v>
      </c>
      <c r="E15" s="276">
        <f>SUM(E78:E89)</f>
        <v>0</v>
      </c>
      <c r="F15" s="276">
        <f>SUM(F78:F89)</f>
        <v>-84.062228199999936</v>
      </c>
    </row>
    <row r="16" spans="1:6" ht="12" customHeight="1" x14ac:dyDescent="0.2">
      <c r="A16" s="275" t="s">
        <v>140</v>
      </c>
      <c r="B16" s="275"/>
      <c r="C16" s="276">
        <f>SUM(C90:C101)</f>
        <v>501.03697660000012</v>
      </c>
      <c r="D16" s="276">
        <f>SUM(D90:D101)</f>
        <v>24.584818599999998</v>
      </c>
      <c r="E16" s="276">
        <f>SUM(E90:E101)</f>
        <v>0</v>
      </c>
      <c r="F16" s="276">
        <f>SUM(F90:F101)</f>
        <v>525.62179519999995</v>
      </c>
    </row>
    <row r="17" spans="1:6" ht="12" customHeight="1" x14ac:dyDescent="0.2">
      <c r="A17" s="275" t="s">
        <v>141</v>
      </c>
      <c r="B17" s="275"/>
      <c r="C17" s="276">
        <f>SUM(C102:C113)</f>
        <v>434.20640270000007</v>
      </c>
      <c r="D17" s="276">
        <f>SUM(D102:D113)</f>
        <v>4.8396600000000019E-2</v>
      </c>
      <c r="E17" s="276">
        <f>SUM(E102:E113)</f>
        <v>0</v>
      </c>
      <c r="F17" s="276">
        <f>SUM(F102:F113)</f>
        <v>434.25479929999995</v>
      </c>
    </row>
    <row r="18" spans="1:6" ht="12" customHeight="1" x14ac:dyDescent="0.2">
      <c r="A18" s="275" t="s">
        <v>142</v>
      </c>
      <c r="B18" s="275"/>
      <c r="C18" s="276">
        <f>SUM(C114:C125)</f>
        <v>244.47777920000001</v>
      </c>
      <c r="D18" s="276">
        <f>SUM(D114:D125)</f>
        <v>-1.23623E-2</v>
      </c>
      <c r="E18" s="276">
        <f>SUM(E114:E125)</f>
        <v>0</v>
      </c>
      <c r="F18" s="276">
        <f>SUM(F114:F125)</f>
        <v>244.46541689999992</v>
      </c>
    </row>
    <row r="19" spans="1:6" ht="12" customHeight="1" x14ac:dyDescent="0.2">
      <c r="A19" s="277" t="s">
        <v>147</v>
      </c>
      <c r="B19" s="275"/>
      <c r="C19" s="276">
        <f>SUM(C126:C137)</f>
        <v>-26.098407700000006</v>
      </c>
      <c r="D19" s="276">
        <f>SUM(D126:D137)</f>
        <v>0</v>
      </c>
      <c r="E19" s="276">
        <f>SUM(E126:E137)</f>
        <v>0</v>
      </c>
      <c r="F19" s="276">
        <f>SUM(F126:F137)</f>
        <v>-26.098407700000006</v>
      </c>
    </row>
    <row r="20" spans="1:6" ht="12" customHeight="1" x14ac:dyDescent="0.2">
      <c r="A20" s="277" t="s">
        <v>148</v>
      </c>
      <c r="B20" s="275"/>
      <c r="C20" s="276">
        <f>SUM(C138:C139)</f>
        <v>-10.3771816</v>
      </c>
      <c r="D20" s="276">
        <f>SUM(D138:D139)</f>
        <v>0</v>
      </c>
      <c r="E20" s="276">
        <f>SUM(E138:E139)</f>
        <v>0</v>
      </c>
      <c r="F20" s="276">
        <f>SUM(F138:F139)</f>
        <v>-10.3771816</v>
      </c>
    </row>
    <row r="21" spans="1:6" ht="12" customHeight="1" x14ac:dyDescent="0.2"/>
    <row r="22" spans="1:6" x14ac:dyDescent="0.2">
      <c r="A22" s="250">
        <f>+Wti!A23</f>
        <v>37012</v>
      </c>
      <c r="B22" s="173"/>
      <c r="C22" s="171">
        <f>+Wti!W23</f>
        <v>0</v>
      </c>
      <c r="D22" s="236">
        <f>+Wti!X23</f>
        <v>0</v>
      </c>
      <c r="E22" s="236">
        <f>+Wti!Y23</f>
        <v>0</v>
      </c>
      <c r="F22" s="236">
        <f t="shared" ref="F22:F34" si="0">SUM(C22:E22)</f>
        <v>0</v>
      </c>
    </row>
    <row r="23" spans="1:6" x14ac:dyDescent="0.2">
      <c r="A23" s="250">
        <f>+Wti!A24</f>
        <v>37043</v>
      </c>
      <c r="B23" s="173"/>
      <c r="C23" s="171">
        <f>+Wti!W24</f>
        <v>-28.541626999999991</v>
      </c>
      <c r="D23" s="236">
        <f>+Wti!X24</f>
        <v>-7.3785843999997951</v>
      </c>
      <c r="E23" s="236">
        <f>+Wti!Y24</f>
        <v>0</v>
      </c>
      <c r="F23" s="236">
        <f t="shared" si="0"/>
        <v>-35.920211399999786</v>
      </c>
    </row>
    <row r="24" spans="1:6" x14ac:dyDescent="0.2">
      <c r="A24" s="250">
        <f>+Wti!A25</f>
        <v>37073</v>
      </c>
      <c r="B24" s="173"/>
      <c r="C24" s="171">
        <f>+Wti!W25</f>
        <v>33.223541600000004</v>
      </c>
      <c r="D24" s="236">
        <f>+Wti!X25</f>
        <v>79.886089000000084</v>
      </c>
      <c r="E24" s="236">
        <f>+Wti!Y25</f>
        <v>0</v>
      </c>
      <c r="F24" s="236">
        <f t="shared" si="0"/>
        <v>113.10963060000009</v>
      </c>
    </row>
    <row r="25" spans="1:6" x14ac:dyDescent="0.2">
      <c r="A25" s="250">
        <f>+Wti!A26</f>
        <v>37104</v>
      </c>
      <c r="B25" s="173"/>
      <c r="C25" s="171">
        <f>+Wti!W26</f>
        <v>22.996094800000002</v>
      </c>
      <c r="D25" s="236">
        <f>+Wti!X26</f>
        <v>-50.719792599999948</v>
      </c>
      <c r="E25" s="236">
        <f>+Wti!Y26</f>
        <v>0</v>
      </c>
      <c r="F25" s="236">
        <f t="shared" si="0"/>
        <v>-27.723697799999947</v>
      </c>
    </row>
    <row r="26" spans="1:6" x14ac:dyDescent="0.2">
      <c r="A26" s="250">
        <f>+Wti!A27</f>
        <v>37135</v>
      </c>
      <c r="B26" s="173"/>
      <c r="C26" s="171">
        <f>+Wti!W27</f>
        <v>-35.281231499999997</v>
      </c>
      <c r="D26" s="236">
        <f>+Wti!X27</f>
        <v>-131.04597899999987</v>
      </c>
      <c r="E26" s="236">
        <f>+Wti!Y27</f>
        <v>0</v>
      </c>
      <c r="F26" s="236">
        <f t="shared" si="0"/>
        <v>-166.32721049999986</v>
      </c>
    </row>
    <row r="27" spans="1:6" x14ac:dyDescent="0.2">
      <c r="A27" s="250">
        <f>+Wti!A28</f>
        <v>37165</v>
      </c>
      <c r="B27" s="173"/>
      <c r="C27" s="171">
        <f>+Wti!W28</f>
        <v>-24.4020534</v>
      </c>
      <c r="D27" s="236">
        <f>+Wti!X28</f>
        <v>188.24684019999995</v>
      </c>
      <c r="E27" s="236">
        <f>+Wti!Y28</f>
        <v>0</v>
      </c>
      <c r="F27" s="236">
        <f t="shared" si="0"/>
        <v>163.84478679999995</v>
      </c>
    </row>
    <row r="28" spans="1:6" x14ac:dyDescent="0.2">
      <c r="A28" s="250">
        <f>+Wti!A29</f>
        <v>37196</v>
      </c>
      <c r="B28" s="173"/>
      <c r="C28" s="171">
        <f>+Wti!W29</f>
        <v>-1.7651468000000001</v>
      </c>
      <c r="D28" s="236">
        <f>+Wti!X29</f>
        <v>2.7774187000000836</v>
      </c>
      <c r="E28" s="236">
        <f>+Wti!Y29</f>
        <v>0</v>
      </c>
      <c r="F28" s="236">
        <f t="shared" si="0"/>
        <v>1.0122719000000835</v>
      </c>
    </row>
    <row r="29" spans="1:6" x14ac:dyDescent="0.2">
      <c r="A29" s="250">
        <f>+Wti!A30</f>
        <v>37226</v>
      </c>
      <c r="B29" s="173"/>
      <c r="C29" s="171">
        <f>+Wti!W30</f>
        <v>-17.488577100000001</v>
      </c>
      <c r="D29" s="236">
        <f>+Wti!X30</f>
        <v>-1124.9389689999996</v>
      </c>
      <c r="E29" s="236">
        <f>+Wti!Y30</f>
        <v>0</v>
      </c>
      <c r="F29" s="236">
        <f t="shared" si="0"/>
        <v>-1142.4275460999995</v>
      </c>
    </row>
    <row r="30" spans="1:6" x14ac:dyDescent="0.2">
      <c r="A30" s="250">
        <f>+Wti!A31</f>
        <v>37257</v>
      </c>
      <c r="B30" s="173"/>
      <c r="C30" s="171">
        <f>+Wti!W31</f>
        <v>5.4710919999999996</v>
      </c>
      <c r="D30" s="236">
        <f>+Wti!X31</f>
        <v>198.61591829999969</v>
      </c>
      <c r="E30" s="236">
        <f>+Wti!Y31</f>
        <v>0</v>
      </c>
      <c r="F30" s="236">
        <f t="shared" si="0"/>
        <v>204.08701029999969</v>
      </c>
    </row>
    <row r="31" spans="1:6" x14ac:dyDescent="0.2">
      <c r="A31" s="250">
        <f>+Wti!A32</f>
        <v>37288</v>
      </c>
      <c r="B31" s="173"/>
      <c r="C31" s="171">
        <f>+Wti!W32</f>
        <v>29.841197900000001</v>
      </c>
      <c r="D31" s="236">
        <f>+Wti!X32</f>
        <v>17.121691899999973</v>
      </c>
      <c r="E31" s="236">
        <f>+Wti!Y32</f>
        <v>0</v>
      </c>
      <c r="F31" s="236">
        <f t="shared" si="0"/>
        <v>46.962889799999971</v>
      </c>
    </row>
    <row r="32" spans="1:6" x14ac:dyDescent="0.2">
      <c r="A32" s="250">
        <f>+Wti!A33</f>
        <v>37316</v>
      </c>
      <c r="B32" s="173"/>
      <c r="C32" s="171">
        <f>+Wti!W33</f>
        <v>57.885338900000001</v>
      </c>
      <c r="D32" s="236">
        <f>+Wti!X33</f>
        <v>-295.13334799999996</v>
      </c>
      <c r="E32" s="236">
        <f>+Wti!Y33</f>
        <v>0</v>
      </c>
      <c r="F32" s="236">
        <f t="shared" si="0"/>
        <v>-237.24800909999996</v>
      </c>
    </row>
    <row r="33" spans="1:6" x14ac:dyDescent="0.2">
      <c r="A33" s="250">
        <f>+Wti!A34</f>
        <v>37347</v>
      </c>
      <c r="B33" s="173"/>
      <c r="C33" s="171">
        <f>+Wti!W34</f>
        <v>66.318682800000005</v>
      </c>
      <c r="D33" s="236">
        <f>+Wti!X34</f>
        <v>-27.939870800000051</v>
      </c>
      <c r="E33" s="236">
        <f>+Wti!Y34</f>
        <v>0</v>
      </c>
      <c r="F33" s="236">
        <f t="shared" si="0"/>
        <v>38.378811999999954</v>
      </c>
    </row>
    <row r="34" spans="1:6" x14ac:dyDescent="0.2">
      <c r="A34" s="250">
        <f>+Wti!A35</f>
        <v>37377</v>
      </c>
      <c r="B34" s="173"/>
      <c r="C34" s="171">
        <f>+Wti!W35</f>
        <v>69.628244300000006</v>
      </c>
      <c r="D34" s="236">
        <f>+Wti!X35</f>
        <v>4.1242900000000304</v>
      </c>
      <c r="E34" s="236">
        <f>+Wti!Y35</f>
        <v>0</v>
      </c>
      <c r="F34" s="236">
        <f t="shared" si="0"/>
        <v>73.752534300000036</v>
      </c>
    </row>
    <row r="35" spans="1:6" x14ac:dyDescent="0.2">
      <c r="A35" s="250">
        <f>+Wti!A36</f>
        <v>37408</v>
      </c>
      <c r="B35" s="173"/>
      <c r="C35" s="171">
        <f>+Wti!W36</f>
        <v>103.5599811</v>
      </c>
      <c r="D35" s="236">
        <f>+Wti!X36</f>
        <v>-2088.6338523999998</v>
      </c>
      <c r="E35" s="236">
        <f>+Wti!Y36</f>
        <v>0</v>
      </c>
      <c r="F35" s="236">
        <f t="shared" ref="F35:F66" si="1">SUM(C35:E35)</f>
        <v>-1985.0738712999998</v>
      </c>
    </row>
    <row r="36" spans="1:6" x14ac:dyDescent="0.2">
      <c r="A36" s="250">
        <f>+Wti!A37</f>
        <v>37438</v>
      </c>
      <c r="B36" s="173"/>
      <c r="C36" s="171">
        <f>+Wti!W37</f>
        <v>10.954270599999999</v>
      </c>
      <c r="D36" s="236">
        <f>+Wti!X37</f>
        <v>71.356526100000053</v>
      </c>
      <c r="E36" s="236">
        <f>+Wti!Y37</f>
        <v>0</v>
      </c>
      <c r="F36" s="236">
        <f t="shared" si="1"/>
        <v>82.310796700000054</v>
      </c>
    </row>
    <row r="37" spans="1:6" x14ac:dyDescent="0.2">
      <c r="A37" s="250">
        <f>+Wti!A38</f>
        <v>37469</v>
      </c>
      <c r="B37" s="173"/>
      <c r="C37" s="171">
        <f>+Wti!W38</f>
        <v>-56.626713299999999</v>
      </c>
      <c r="D37" s="236">
        <f>+Wti!X38</f>
        <v>349.46713259999996</v>
      </c>
      <c r="E37" s="236">
        <f>+Wti!Y38</f>
        <v>0</v>
      </c>
      <c r="F37" s="236">
        <f t="shared" si="1"/>
        <v>292.84041929999995</v>
      </c>
    </row>
    <row r="38" spans="1:6" x14ac:dyDescent="0.2">
      <c r="A38" s="250">
        <f>+Wti!A39</f>
        <v>37500</v>
      </c>
      <c r="B38" s="173"/>
      <c r="C38" s="171">
        <f>+Wti!W39</f>
        <v>-30.146178599999999</v>
      </c>
      <c r="D38" s="236">
        <f>+Wti!X39</f>
        <v>-39.903185800000017</v>
      </c>
      <c r="E38" s="236">
        <f>+Wti!Y39</f>
        <v>0</v>
      </c>
      <c r="F38" s="236">
        <f t="shared" si="1"/>
        <v>-70.049364400000016</v>
      </c>
    </row>
    <row r="39" spans="1:6" x14ac:dyDescent="0.2">
      <c r="A39" s="250">
        <f>+Wti!A40</f>
        <v>37530</v>
      </c>
      <c r="B39" s="173"/>
      <c r="C39" s="171">
        <f>+Wti!W40</f>
        <v>48.202735500000003</v>
      </c>
      <c r="D39" s="236">
        <f>+Wti!X40</f>
        <v>103.07075670000003</v>
      </c>
      <c r="E39" s="236">
        <f>+Wti!Y40</f>
        <v>0</v>
      </c>
      <c r="F39" s="236">
        <f t="shared" si="1"/>
        <v>151.27349220000002</v>
      </c>
    </row>
    <row r="40" spans="1:6" x14ac:dyDescent="0.2">
      <c r="A40" s="250">
        <f>+Wti!A41</f>
        <v>37561</v>
      </c>
      <c r="B40" s="173"/>
      <c r="C40" s="171">
        <f>+Wti!W41</f>
        <v>36.088977499999999</v>
      </c>
      <c r="D40" s="236">
        <f>+Wti!X41</f>
        <v>223.49813</v>
      </c>
      <c r="E40" s="236">
        <f>+Wti!Y41</f>
        <v>0</v>
      </c>
      <c r="F40" s="236">
        <f t="shared" si="1"/>
        <v>259.5871075</v>
      </c>
    </row>
    <row r="41" spans="1:6" x14ac:dyDescent="0.2">
      <c r="A41" s="250">
        <f>+Wti!A42</f>
        <v>37591</v>
      </c>
      <c r="B41" s="173"/>
      <c r="C41" s="171">
        <f>+Wti!W42</f>
        <v>-224.80157600000001</v>
      </c>
      <c r="D41" s="236">
        <f>+Wti!X42</f>
        <v>973.83669940000004</v>
      </c>
      <c r="E41" s="236">
        <f>+Wti!Y42</f>
        <v>0</v>
      </c>
      <c r="F41" s="236">
        <f t="shared" si="1"/>
        <v>749.03512339999997</v>
      </c>
    </row>
    <row r="42" spans="1:6" x14ac:dyDescent="0.2">
      <c r="A42" s="250">
        <f>+Wti!A43</f>
        <v>37622</v>
      </c>
      <c r="B42" s="173"/>
      <c r="C42" s="171">
        <f>+Wti!W43</f>
        <v>11.9125649</v>
      </c>
      <c r="D42" s="236">
        <f>+Wti!X43</f>
        <v>540.11668070000007</v>
      </c>
      <c r="E42" s="236">
        <f>+Wti!Y43</f>
        <v>0</v>
      </c>
      <c r="F42" s="236">
        <f t="shared" si="1"/>
        <v>552.02924560000008</v>
      </c>
    </row>
    <row r="43" spans="1:6" x14ac:dyDescent="0.2">
      <c r="A43" s="250">
        <f>+Wti!A44</f>
        <v>37653</v>
      </c>
      <c r="B43" s="173"/>
      <c r="C43" s="171">
        <f>+Wti!W44</f>
        <v>32.0898246</v>
      </c>
      <c r="D43" s="236">
        <f>+Wti!X44</f>
        <v>-56.887285299999988</v>
      </c>
      <c r="E43" s="236">
        <f>+Wti!Y44</f>
        <v>0</v>
      </c>
      <c r="F43" s="236">
        <f t="shared" si="1"/>
        <v>-24.797460699999988</v>
      </c>
    </row>
    <row r="44" spans="1:6" x14ac:dyDescent="0.2">
      <c r="A44" s="250">
        <f>+Wti!A45</f>
        <v>37681</v>
      </c>
      <c r="B44" s="173"/>
      <c r="C44" s="171">
        <f>+Wti!W45</f>
        <v>37.310992899999995</v>
      </c>
      <c r="D44" s="236">
        <f>+Wti!X45</f>
        <v>-159.70813150000009</v>
      </c>
      <c r="E44" s="236">
        <f>+Wti!Y45</f>
        <v>0</v>
      </c>
      <c r="F44" s="236">
        <f t="shared" si="1"/>
        <v>-122.39713860000009</v>
      </c>
    </row>
    <row r="45" spans="1:6" x14ac:dyDescent="0.2">
      <c r="A45" s="250">
        <f>+Wti!A46</f>
        <v>37712</v>
      </c>
      <c r="B45" s="173"/>
      <c r="C45" s="171">
        <f>+Wti!W46</f>
        <v>24.757675200000001</v>
      </c>
      <c r="D45" s="236">
        <f>+Wti!X46</f>
        <v>-129.1217801</v>
      </c>
      <c r="E45" s="236">
        <f>+Wti!Y46</f>
        <v>0</v>
      </c>
      <c r="F45" s="236">
        <f t="shared" si="1"/>
        <v>-104.3641049</v>
      </c>
    </row>
    <row r="46" spans="1:6" x14ac:dyDescent="0.2">
      <c r="A46" s="250">
        <f>+Wti!A47</f>
        <v>37742</v>
      </c>
      <c r="B46" s="173"/>
      <c r="C46" s="171">
        <f>+Wti!W47</f>
        <v>83.136177399999994</v>
      </c>
      <c r="D46" s="236">
        <f>+Wti!X47</f>
        <v>-199.01559109999994</v>
      </c>
      <c r="E46" s="236">
        <f>+Wti!Y47</f>
        <v>0</v>
      </c>
      <c r="F46" s="236">
        <f t="shared" si="1"/>
        <v>-115.87941369999994</v>
      </c>
    </row>
    <row r="47" spans="1:6" x14ac:dyDescent="0.2">
      <c r="A47" s="250">
        <f>+Wti!A48</f>
        <v>37773</v>
      </c>
      <c r="B47" s="173"/>
      <c r="C47" s="171">
        <f>+Wti!W48</f>
        <v>139.1698481</v>
      </c>
      <c r="D47" s="236">
        <f>+Wti!X48</f>
        <v>-19.847263600000076</v>
      </c>
      <c r="E47" s="236">
        <f>+Wti!Y48</f>
        <v>0</v>
      </c>
      <c r="F47" s="236">
        <f t="shared" si="1"/>
        <v>119.32258449999992</v>
      </c>
    </row>
    <row r="48" spans="1:6" x14ac:dyDescent="0.2">
      <c r="A48" s="250">
        <f>+Wti!A49</f>
        <v>37803</v>
      </c>
      <c r="B48" s="173"/>
      <c r="C48" s="171">
        <f>+Wti!W49</f>
        <v>92.841769299999996</v>
      </c>
      <c r="D48" s="236">
        <f>+Wti!X49</f>
        <v>-267.60986930000001</v>
      </c>
      <c r="E48" s="236">
        <f>+Wti!Y49</f>
        <v>0</v>
      </c>
      <c r="F48" s="236">
        <f t="shared" si="1"/>
        <v>-174.7681</v>
      </c>
    </row>
    <row r="49" spans="1:6" x14ac:dyDescent="0.2">
      <c r="A49" s="250">
        <f>+Wti!A50</f>
        <v>37834</v>
      </c>
      <c r="B49" s="173"/>
      <c r="C49" s="171">
        <f>+Wti!W50</f>
        <v>92.336633800000001</v>
      </c>
      <c r="D49" s="236">
        <f>+Wti!X50</f>
        <v>-258.15132099999994</v>
      </c>
      <c r="E49" s="236">
        <f>+Wti!Y50</f>
        <v>0</v>
      </c>
      <c r="F49" s="236">
        <f t="shared" si="1"/>
        <v>-165.81468719999992</v>
      </c>
    </row>
    <row r="50" spans="1:6" x14ac:dyDescent="0.2">
      <c r="A50" s="250">
        <f>+Wti!A51</f>
        <v>37865</v>
      </c>
      <c r="B50" s="173"/>
      <c r="C50" s="171">
        <f>+Wti!W51</f>
        <v>81.623255799999995</v>
      </c>
      <c r="D50" s="236">
        <f>+Wti!X51</f>
        <v>-264.24513540000004</v>
      </c>
      <c r="E50" s="236">
        <f>+Wti!Y51</f>
        <v>0</v>
      </c>
      <c r="F50" s="236">
        <f t="shared" si="1"/>
        <v>-182.62187960000006</v>
      </c>
    </row>
    <row r="51" spans="1:6" x14ac:dyDescent="0.2">
      <c r="A51" s="250">
        <f>+Wti!A52</f>
        <v>37895</v>
      </c>
      <c r="B51" s="173"/>
      <c r="C51" s="171">
        <f>+Wti!W52</f>
        <v>114.21355489999999</v>
      </c>
      <c r="D51" s="236">
        <f>+Wti!X52</f>
        <v>-264.06437080000001</v>
      </c>
      <c r="E51" s="236">
        <f>+Wti!Y52</f>
        <v>0</v>
      </c>
      <c r="F51" s="236">
        <f t="shared" si="1"/>
        <v>-149.85081590000001</v>
      </c>
    </row>
    <row r="52" spans="1:6" x14ac:dyDescent="0.2">
      <c r="A52" s="250">
        <f>+Wti!A53</f>
        <v>37926</v>
      </c>
      <c r="B52" s="173"/>
      <c r="C52" s="171">
        <f>+Wti!W53</f>
        <v>93.981646699999999</v>
      </c>
      <c r="D52" s="236">
        <f>+Wti!X53</f>
        <v>-201.37930950000003</v>
      </c>
      <c r="E52" s="236">
        <f>+Wti!Y53</f>
        <v>0</v>
      </c>
      <c r="F52" s="236">
        <f t="shared" si="1"/>
        <v>-107.39766280000003</v>
      </c>
    </row>
    <row r="53" spans="1:6" x14ac:dyDescent="0.2">
      <c r="A53" s="250">
        <f>+Wti!A54</f>
        <v>37956</v>
      </c>
      <c r="B53" s="173"/>
      <c r="C53" s="171">
        <f>+Wti!W54</f>
        <v>29.146531400000001</v>
      </c>
      <c r="D53" s="236">
        <f>+Wti!X54</f>
        <v>916.64486000000011</v>
      </c>
      <c r="E53" s="236">
        <f>+Wti!Y54</f>
        <v>0</v>
      </c>
      <c r="F53" s="236">
        <f t="shared" si="1"/>
        <v>945.79139140000007</v>
      </c>
    </row>
    <row r="54" spans="1:6" x14ac:dyDescent="0.2">
      <c r="A54" s="250">
        <f>+Wti!A55</f>
        <v>37987</v>
      </c>
      <c r="B54" s="173"/>
      <c r="C54" s="171">
        <f>+Wti!W55</f>
        <v>34.677730700000005</v>
      </c>
      <c r="D54" s="236">
        <f>+Wti!X55</f>
        <v>-196.59734800000004</v>
      </c>
      <c r="E54" s="236">
        <f>+Wti!Y55</f>
        <v>0</v>
      </c>
      <c r="F54" s="236">
        <f t="shared" si="1"/>
        <v>-161.91961730000003</v>
      </c>
    </row>
    <row r="55" spans="1:6" x14ac:dyDescent="0.2">
      <c r="A55" s="250">
        <f>+Wti!A56</f>
        <v>38018</v>
      </c>
      <c r="B55" s="173"/>
      <c r="C55" s="171">
        <f>+Wti!W56</f>
        <v>47.397319000000003</v>
      </c>
      <c r="D55" s="236">
        <f>+Wti!X56</f>
        <v>-53.379554799999994</v>
      </c>
      <c r="E55" s="236">
        <f>+Wti!Y56</f>
        <v>0</v>
      </c>
      <c r="F55" s="236">
        <f t="shared" si="1"/>
        <v>-5.9822357999999909</v>
      </c>
    </row>
    <row r="56" spans="1:6" x14ac:dyDescent="0.2">
      <c r="A56" s="250">
        <f>+Wti!A57</f>
        <v>38047</v>
      </c>
      <c r="B56" s="173"/>
      <c r="C56" s="171">
        <f>+Wti!W57</f>
        <v>55.440404399999998</v>
      </c>
      <c r="D56" s="236">
        <f>+Wti!X57</f>
        <v>34.6736377</v>
      </c>
      <c r="E56" s="236">
        <f>+Wti!Y57</f>
        <v>0</v>
      </c>
      <c r="F56" s="236">
        <f t="shared" si="1"/>
        <v>90.114042100000006</v>
      </c>
    </row>
    <row r="57" spans="1:6" x14ac:dyDescent="0.2">
      <c r="A57" s="250">
        <f>+Wti!A58</f>
        <v>38078</v>
      </c>
      <c r="B57" s="173"/>
      <c r="C57" s="171">
        <f>+Wti!W58</f>
        <v>107.196934</v>
      </c>
      <c r="D57" s="236">
        <f>+Wti!X58</f>
        <v>16.369304699999986</v>
      </c>
      <c r="E57" s="236">
        <f>+Wti!Y58</f>
        <v>0</v>
      </c>
      <c r="F57" s="236">
        <f t="shared" si="1"/>
        <v>123.56623869999999</v>
      </c>
    </row>
    <row r="58" spans="1:6" x14ac:dyDescent="0.2">
      <c r="A58" s="250">
        <f>+Wti!A59</f>
        <v>38108</v>
      </c>
      <c r="B58" s="173"/>
      <c r="C58" s="171">
        <f>+Wti!W59</f>
        <v>105.1877404</v>
      </c>
      <c r="D58" s="236">
        <f>+Wti!X59</f>
        <v>15.86628309999999</v>
      </c>
      <c r="E58" s="236">
        <f>+Wti!Y59</f>
        <v>0</v>
      </c>
      <c r="F58" s="236">
        <f t="shared" si="1"/>
        <v>121.05402349999999</v>
      </c>
    </row>
    <row r="59" spans="1:6" x14ac:dyDescent="0.2">
      <c r="A59" s="250">
        <f>+Wti!A60</f>
        <v>38139</v>
      </c>
      <c r="B59" s="173"/>
      <c r="C59" s="171">
        <f>+Wti!W60</f>
        <v>38.075416099999998</v>
      </c>
      <c r="D59" s="236">
        <f>+Wti!X60</f>
        <v>11.056018399999981</v>
      </c>
      <c r="E59" s="236">
        <f>+Wti!Y60</f>
        <v>0</v>
      </c>
      <c r="F59" s="236">
        <f t="shared" si="1"/>
        <v>49.131434499999983</v>
      </c>
    </row>
    <row r="60" spans="1:6" x14ac:dyDescent="0.2">
      <c r="A60" s="250">
        <f>+Wti!A61</f>
        <v>38169</v>
      </c>
      <c r="B60" s="173"/>
      <c r="C60" s="171">
        <f>+Wti!W61</f>
        <v>22.900160800000002</v>
      </c>
      <c r="D60" s="236">
        <f>+Wti!X61</f>
        <v>4.1732374000000041</v>
      </c>
      <c r="E60" s="236">
        <f>+Wti!Y61</f>
        <v>0</v>
      </c>
      <c r="F60" s="236">
        <f t="shared" si="1"/>
        <v>27.073398200000007</v>
      </c>
    </row>
    <row r="61" spans="1:6" x14ac:dyDescent="0.2">
      <c r="A61" s="250">
        <f>+Wti!A62</f>
        <v>38200</v>
      </c>
      <c r="B61" s="173"/>
      <c r="C61" s="171">
        <f>+Wti!W62</f>
        <v>7.4101559000000004</v>
      </c>
      <c r="D61" s="236">
        <f>+Wti!X62</f>
        <v>-7.754879300000006</v>
      </c>
      <c r="E61" s="236">
        <f>+Wti!Y62</f>
        <v>0</v>
      </c>
      <c r="F61" s="236">
        <f t="shared" si="1"/>
        <v>-0.34472340000000568</v>
      </c>
    </row>
    <row r="62" spans="1:6" x14ac:dyDescent="0.2">
      <c r="A62" s="250">
        <f>+Wti!A63</f>
        <v>38231</v>
      </c>
      <c r="B62" s="173"/>
      <c r="C62" s="171">
        <f>+Wti!W63</f>
        <v>-3.5035381999999995</v>
      </c>
      <c r="D62" s="236">
        <f>+Wti!X63</f>
        <v>-9.6726244999999942</v>
      </c>
      <c r="E62" s="236">
        <f>+Wti!Y63</f>
        <v>0</v>
      </c>
      <c r="F62" s="236">
        <f t="shared" si="1"/>
        <v>-13.176162699999994</v>
      </c>
    </row>
    <row r="63" spans="1:6" x14ac:dyDescent="0.2">
      <c r="A63" s="250">
        <f>+Wti!A64</f>
        <v>38261</v>
      </c>
      <c r="B63" s="173"/>
      <c r="C63" s="171">
        <f>+Wti!W64</f>
        <v>-0.80746200000000001</v>
      </c>
      <c r="D63" s="236">
        <f>+Wti!X64</f>
        <v>-8.8534118999999585</v>
      </c>
      <c r="E63" s="236">
        <f>+Wti!Y64</f>
        <v>0</v>
      </c>
      <c r="F63" s="236">
        <f t="shared" si="1"/>
        <v>-9.6608738999999577</v>
      </c>
    </row>
    <row r="64" spans="1:6" x14ac:dyDescent="0.2">
      <c r="A64" s="250">
        <f>+Wti!A65</f>
        <v>38292</v>
      </c>
      <c r="B64" s="173"/>
      <c r="C64" s="171">
        <f>+Wti!W65</f>
        <v>14.8390301</v>
      </c>
      <c r="D64" s="236">
        <f>+Wti!X65</f>
        <v>16.314618200000019</v>
      </c>
      <c r="E64" s="236">
        <f>+Wti!Y65</f>
        <v>0</v>
      </c>
      <c r="F64" s="236">
        <f t="shared" si="1"/>
        <v>31.153648300000022</v>
      </c>
    </row>
    <row r="65" spans="1:6" x14ac:dyDescent="0.2">
      <c r="A65" s="250">
        <f>+Wti!A66</f>
        <v>38322</v>
      </c>
      <c r="B65" s="173"/>
      <c r="C65" s="171">
        <f>+Wti!W66</f>
        <v>30.7215901</v>
      </c>
      <c r="D65" s="236">
        <f>+Wti!X66</f>
        <v>88.268602700000031</v>
      </c>
      <c r="E65" s="236">
        <f>+Wti!Y66</f>
        <v>0</v>
      </c>
      <c r="F65" s="236">
        <f t="shared" si="1"/>
        <v>118.99019280000003</v>
      </c>
    </row>
    <row r="66" spans="1:6" x14ac:dyDescent="0.2">
      <c r="A66" s="250">
        <f>+Wti!A67</f>
        <v>38353</v>
      </c>
      <c r="B66" s="173"/>
      <c r="C66" s="171">
        <f>+Wti!W67</f>
        <v>31.528200200000001</v>
      </c>
      <c r="D66" s="236">
        <f>+Wti!X67</f>
        <v>73.542238300000022</v>
      </c>
      <c r="E66" s="236">
        <f>+Wti!Y67</f>
        <v>0</v>
      </c>
      <c r="F66" s="236">
        <f t="shared" si="1"/>
        <v>105.07043850000002</v>
      </c>
    </row>
    <row r="67" spans="1:6" x14ac:dyDescent="0.2">
      <c r="A67" s="250">
        <f>+Wti!A68</f>
        <v>38384</v>
      </c>
      <c r="B67" s="173"/>
      <c r="C67" s="171">
        <f>+Wti!W68</f>
        <v>6.3221672000000009</v>
      </c>
      <c r="D67" s="236">
        <f>+Wti!X68</f>
        <v>-69.691953700000013</v>
      </c>
      <c r="E67" s="236">
        <f>+Wti!Y68</f>
        <v>0</v>
      </c>
      <c r="F67" s="236">
        <f t="shared" ref="F67:F98" si="2">SUM(C67:E67)</f>
        <v>-63.369786500000011</v>
      </c>
    </row>
    <row r="68" spans="1:6" x14ac:dyDescent="0.2">
      <c r="A68" s="250">
        <f>+Wti!A69</f>
        <v>38412</v>
      </c>
      <c r="B68" s="173"/>
      <c r="C68" s="171">
        <f>+Wti!W69</f>
        <v>-26.2023054</v>
      </c>
      <c r="D68" s="236">
        <f>+Wti!X69</f>
        <v>-169.02096560000001</v>
      </c>
      <c r="E68" s="236">
        <f>+Wti!Y69</f>
        <v>0</v>
      </c>
      <c r="F68" s="236">
        <f t="shared" si="2"/>
        <v>-195.22327100000001</v>
      </c>
    </row>
    <row r="69" spans="1:6" x14ac:dyDescent="0.2">
      <c r="A69" s="250">
        <f>+Wti!A70</f>
        <v>38443</v>
      </c>
      <c r="B69" s="173"/>
      <c r="C69" s="171">
        <f>+Wti!W70</f>
        <v>-28.0729364</v>
      </c>
      <c r="D69" s="236">
        <f>+Wti!X70</f>
        <v>-134.78495550000002</v>
      </c>
      <c r="E69" s="236">
        <f>+Wti!Y70</f>
        <v>0</v>
      </c>
      <c r="F69" s="236">
        <f t="shared" si="2"/>
        <v>-162.85789190000003</v>
      </c>
    </row>
    <row r="70" spans="1:6" x14ac:dyDescent="0.2">
      <c r="A70" s="250">
        <f>+Wti!A71</f>
        <v>38473</v>
      </c>
      <c r="B70" s="173"/>
      <c r="C70" s="171">
        <f>+Wti!W71</f>
        <v>-29.565561499999998</v>
      </c>
      <c r="D70" s="236">
        <f>+Wti!X71</f>
        <v>-159.82844590000002</v>
      </c>
      <c r="E70" s="236">
        <f>+Wti!Y71</f>
        <v>0</v>
      </c>
      <c r="F70" s="236">
        <f t="shared" si="2"/>
        <v>-189.39400740000002</v>
      </c>
    </row>
    <row r="71" spans="1:6" x14ac:dyDescent="0.2">
      <c r="A71" s="250">
        <f>+Wti!A72</f>
        <v>38504</v>
      </c>
      <c r="B71" s="173"/>
      <c r="C71" s="171">
        <f>+Wti!W72</f>
        <v>-44.117446299999997</v>
      </c>
      <c r="D71" s="236">
        <f>+Wti!X72</f>
        <v>-186.68393130000001</v>
      </c>
      <c r="E71" s="236">
        <f>+Wti!Y72</f>
        <v>0</v>
      </c>
      <c r="F71" s="236">
        <f t="shared" si="2"/>
        <v>-230.80137760000002</v>
      </c>
    </row>
    <row r="72" spans="1:6" x14ac:dyDescent="0.2">
      <c r="A72" s="250">
        <f>+Wti!A73</f>
        <v>38534</v>
      </c>
      <c r="B72" s="173"/>
      <c r="C72" s="171">
        <f>+Wti!W73</f>
        <v>-51.709266200000002</v>
      </c>
      <c r="D72" s="236">
        <f>+Wti!X73</f>
        <v>-193.2004866</v>
      </c>
      <c r="E72" s="236">
        <f>+Wti!Y73</f>
        <v>0</v>
      </c>
      <c r="F72" s="236">
        <f t="shared" si="2"/>
        <v>-244.90975280000001</v>
      </c>
    </row>
    <row r="73" spans="1:6" x14ac:dyDescent="0.2">
      <c r="A73" s="250">
        <f>+Wti!A74</f>
        <v>38565</v>
      </c>
      <c r="B73" s="173"/>
      <c r="C73" s="171">
        <f>+Wti!W74</f>
        <v>-65.177834700000005</v>
      </c>
      <c r="D73" s="236">
        <f>+Wti!X74</f>
        <v>-198.306344</v>
      </c>
      <c r="E73" s="236">
        <f>+Wti!Y74</f>
        <v>0</v>
      </c>
      <c r="F73" s="236">
        <f t="shared" si="2"/>
        <v>-263.48417870000003</v>
      </c>
    </row>
    <row r="74" spans="1:6" x14ac:dyDescent="0.2">
      <c r="A74" s="250">
        <f>+Wti!A75</f>
        <v>38596</v>
      </c>
      <c r="B74" s="173"/>
      <c r="C74" s="171">
        <f>+Wti!W75</f>
        <v>-80.151354100000006</v>
      </c>
      <c r="D74" s="236">
        <f>+Wti!X75</f>
        <v>-150.4230177</v>
      </c>
      <c r="E74" s="236">
        <f>+Wti!Y75</f>
        <v>0</v>
      </c>
      <c r="F74" s="236">
        <f t="shared" si="2"/>
        <v>-230.57437179999999</v>
      </c>
    </row>
    <row r="75" spans="1:6" x14ac:dyDescent="0.2">
      <c r="A75" s="250">
        <f>+Wti!A76</f>
        <v>38626</v>
      </c>
      <c r="B75" s="173"/>
      <c r="C75" s="171">
        <f>+Wti!W76</f>
        <v>-58.280454599999999</v>
      </c>
      <c r="D75" s="236">
        <f>+Wti!X76</f>
        <v>-0.18724240000000059</v>
      </c>
      <c r="E75" s="236">
        <f>+Wti!Y76</f>
        <v>0</v>
      </c>
      <c r="F75" s="236">
        <f t="shared" si="2"/>
        <v>-58.467697000000001</v>
      </c>
    </row>
    <row r="76" spans="1:6" x14ac:dyDescent="0.2">
      <c r="A76" s="250">
        <f>+Wti!A77</f>
        <v>38657</v>
      </c>
      <c r="B76" s="173"/>
      <c r="C76" s="171">
        <f>+Wti!W77</f>
        <v>-47.327587999999999</v>
      </c>
      <c r="D76" s="236">
        <f>+Wti!X77</f>
        <v>62.411292599999996</v>
      </c>
      <c r="E76" s="236">
        <f>+Wti!Y77</f>
        <v>0</v>
      </c>
      <c r="F76" s="236">
        <f t="shared" si="2"/>
        <v>15.083704599999997</v>
      </c>
    </row>
    <row r="77" spans="1:6" x14ac:dyDescent="0.2">
      <c r="A77" s="250">
        <f>+Wti!A78</f>
        <v>38687</v>
      </c>
      <c r="B77" s="173"/>
      <c r="C77" s="171">
        <f>+Wti!W78</f>
        <v>-41.933551899999998</v>
      </c>
      <c r="D77" s="236">
        <f>+Wti!X78</f>
        <v>1290.6180531</v>
      </c>
      <c r="E77" s="236">
        <f>+Wti!Y78</f>
        <v>0</v>
      </c>
      <c r="F77" s="236">
        <f t="shared" si="2"/>
        <v>1248.6845011999999</v>
      </c>
    </row>
    <row r="78" spans="1:6" x14ac:dyDescent="0.2">
      <c r="A78" s="250">
        <f>+Wti!A79</f>
        <v>38718</v>
      </c>
      <c r="B78" s="173"/>
      <c r="C78" s="171">
        <f>+Wti!W79</f>
        <v>-40.1240983</v>
      </c>
      <c r="D78" s="236">
        <f>+Wti!X79</f>
        <v>57.944904800000003</v>
      </c>
      <c r="E78" s="236">
        <f>+Wti!Y79</f>
        <v>0</v>
      </c>
      <c r="F78" s="236">
        <f t="shared" si="2"/>
        <v>17.820806500000003</v>
      </c>
    </row>
    <row r="79" spans="1:6" x14ac:dyDescent="0.2">
      <c r="A79" s="250">
        <f>+Wti!A80</f>
        <v>38749</v>
      </c>
      <c r="B79" s="173"/>
      <c r="C79" s="171">
        <f>+Wti!W80</f>
        <v>12.070589399999999</v>
      </c>
      <c r="D79" s="236">
        <f>+Wti!X80</f>
        <v>43.002862899999997</v>
      </c>
      <c r="E79" s="236">
        <f>+Wti!Y80</f>
        <v>0</v>
      </c>
      <c r="F79" s="236">
        <f t="shared" si="2"/>
        <v>55.0734523</v>
      </c>
    </row>
    <row r="80" spans="1:6" x14ac:dyDescent="0.2">
      <c r="A80" s="250">
        <f>+Wti!A81</f>
        <v>38777</v>
      </c>
      <c r="B80" s="173"/>
      <c r="C80" s="171">
        <f>+Wti!W81</f>
        <v>60.463684800000003</v>
      </c>
      <c r="D80" s="236">
        <f>+Wti!X81</f>
        <v>28.903264199999999</v>
      </c>
      <c r="E80" s="236">
        <f>+Wti!Y81</f>
        <v>0</v>
      </c>
      <c r="F80" s="236">
        <f t="shared" si="2"/>
        <v>89.366949000000005</v>
      </c>
    </row>
    <row r="81" spans="1:6" x14ac:dyDescent="0.2">
      <c r="A81" s="250">
        <f>+Wti!A82</f>
        <v>38808</v>
      </c>
      <c r="B81" s="173"/>
      <c r="C81" s="171">
        <f>+Wti!W82</f>
        <v>66.012774100000001</v>
      </c>
      <c r="D81" s="236">
        <f>+Wti!X82</f>
        <v>24.116146499999999</v>
      </c>
      <c r="E81" s="236">
        <f>+Wti!Y82</f>
        <v>0</v>
      </c>
      <c r="F81" s="236">
        <f t="shared" si="2"/>
        <v>90.128920600000001</v>
      </c>
    </row>
    <row r="82" spans="1:6" x14ac:dyDescent="0.2">
      <c r="A82" s="250">
        <f>+Wti!A83</f>
        <v>38838</v>
      </c>
      <c r="B82" s="173"/>
      <c r="C82" s="171">
        <f>+Wti!W83</f>
        <v>49.619660599999996</v>
      </c>
      <c r="D82" s="236">
        <f>+Wti!X83</f>
        <v>23.859916800000001</v>
      </c>
      <c r="E82" s="236">
        <f>+Wti!Y83</f>
        <v>0</v>
      </c>
      <c r="F82" s="236">
        <f t="shared" si="2"/>
        <v>73.479577399999997</v>
      </c>
    </row>
    <row r="83" spans="1:6" x14ac:dyDescent="0.2">
      <c r="A83" s="250">
        <f>+Wti!A84</f>
        <v>38869</v>
      </c>
      <c r="B83" s="173"/>
      <c r="C83" s="171">
        <f>+Wti!W84</f>
        <v>44.211084799999995</v>
      </c>
      <c r="D83" s="236">
        <f>+Wti!X84</f>
        <v>20.731811199999999</v>
      </c>
      <c r="E83" s="236">
        <f>+Wti!Y84</f>
        <v>0</v>
      </c>
      <c r="F83" s="236">
        <f t="shared" si="2"/>
        <v>64.94289599999999</v>
      </c>
    </row>
    <row r="84" spans="1:6" x14ac:dyDescent="0.2">
      <c r="A84" s="250">
        <f>+Wti!A85</f>
        <v>38899</v>
      </c>
      <c r="B84" s="173"/>
      <c r="C84" s="171">
        <f>+Wti!W85</f>
        <v>37.285561400000006</v>
      </c>
      <c r="D84" s="236">
        <f>+Wti!X85</f>
        <v>18.9863812</v>
      </c>
      <c r="E84" s="236">
        <f>+Wti!Y85</f>
        <v>0</v>
      </c>
      <c r="F84" s="236">
        <f t="shared" si="2"/>
        <v>56.271942600000003</v>
      </c>
    </row>
    <row r="85" spans="1:6" x14ac:dyDescent="0.2">
      <c r="A85" s="250">
        <f>+Wti!A86</f>
        <v>38930</v>
      </c>
      <c r="B85" s="173"/>
      <c r="C85" s="171">
        <f>+Wti!W86</f>
        <v>29.699362900000001</v>
      </c>
      <c r="D85" s="236">
        <f>+Wti!X86</f>
        <v>17.996456500000001</v>
      </c>
      <c r="E85" s="236">
        <f>+Wti!Y86</f>
        <v>0</v>
      </c>
      <c r="F85" s="236">
        <f t="shared" si="2"/>
        <v>47.695819400000005</v>
      </c>
    </row>
    <row r="86" spans="1:6" x14ac:dyDescent="0.2">
      <c r="A86" s="250">
        <f>+Wti!A87</f>
        <v>38961</v>
      </c>
      <c r="B86" s="173"/>
      <c r="C86" s="171">
        <f>+Wti!W87</f>
        <v>32.428781600000001</v>
      </c>
      <c r="D86" s="236">
        <f>+Wti!X87</f>
        <v>16.953765600000001</v>
      </c>
      <c r="E86" s="236">
        <f>+Wti!Y87</f>
        <v>0</v>
      </c>
      <c r="F86" s="236">
        <f t="shared" si="2"/>
        <v>49.382547200000005</v>
      </c>
    </row>
    <row r="87" spans="1:6" x14ac:dyDescent="0.2">
      <c r="A87" s="250">
        <f>+Wti!A88</f>
        <v>38991</v>
      </c>
      <c r="B87" s="173"/>
      <c r="C87" s="171">
        <f>+Wti!W88</f>
        <v>30.252519400000001</v>
      </c>
      <c r="D87" s="236">
        <f>+Wti!X88</f>
        <v>14.913405600000001</v>
      </c>
      <c r="E87" s="236">
        <f>+Wti!Y88</f>
        <v>0</v>
      </c>
      <c r="F87" s="236">
        <f t="shared" si="2"/>
        <v>45.165925000000001</v>
      </c>
    </row>
    <row r="88" spans="1:6" x14ac:dyDescent="0.2">
      <c r="A88" s="250">
        <f>+Wti!A89</f>
        <v>39022</v>
      </c>
      <c r="B88" s="173"/>
      <c r="C88" s="171">
        <f>+Wti!W89</f>
        <v>46.469291800000001</v>
      </c>
      <c r="D88" s="236">
        <f>+Wti!X89</f>
        <v>19.281682</v>
      </c>
      <c r="E88" s="236">
        <f>+Wti!Y89</f>
        <v>0</v>
      </c>
      <c r="F88" s="236">
        <f t="shared" si="2"/>
        <v>65.750973799999997</v>
      </c>
    </row>
    <row r="89" spans="1:6" x14ac:dyDescent="0.2">
      <c r="A89" s="250">
        <f>+Wti!A90</f>
        <v>39052</v>
      </c>
      <c r="B89" s="173"/>
      <c r="C89" s="171">
        <f>+Wti!W90</f>
        <v>67.112376699999999</v>
      </c>
      <c r="D89" s="236">
        <f>+Wti!X90</f>
        <v>-806.25441469999998</v>
      </c>
      <c r="E89" s="236">
        <f>+Wti!Y90</f>
        <v>0</v>
      </c>
      <c r="F89" s="236">
        <f t="shared" si="2"/>
        <v>-739.14203799999996</v>
      </c>
    </row>
    <row r="90" spans="1:6" x14ac:dyDescent="0.2">
      <c r="A90" s="250">
        <f>+Wti!A91</f>
        <v>39083</v>
      </c>
      <c r="B90" s="173"/>
      <c r="C90" s="171">
        <f>+Wti!W91</f>
        <v>67.567710399999996</v>
      </c>
      <c r="D90" s="236">
        <f>+Wti!X91</f>
        <v>19.792536399999999</v>
      </c>
      <c r="E90" s="236">
        <f>+Wti!Y91</f>
        <v>0</v>
      </c>
      <c r="F90" s="236">
        <f t="shared" si="2"/>
        <v>87.360246799999999</v>
      </c>
    </row>
    <row r="91" spans="1:6" x14ac:dyDescent="0.2">
      <c r="A91" s="250">
        <f>+Wti!A92</f>
        <v>39114</v>
      </c>
      <c r="B91" s="173"/>
      <c r="C91" s="171">
        <f>+Wti!W92</f>
        <v>78.062827500000012</v>
      </c>
      <c r="D91" s="236">
        <f>+Wti!X92</f>
        <v>17.724820900000001</v>
      </c>
      <c r="E91" s="236">
        <f>+Wti!Y92</f>
        <v>0</v>
      </c>
      <c r="F91" s="236">
        <f t="shared" si="2"/>
        <v>95.787648400000009</v>
      </c>
    </row>
    <row r="92" spans="1:6" x14ac:dyDescent="0.2">
      <c r="A92" s="250">
        <f>+Wti!A93</f>
        <v>39142</v>
      </c>
      <c r="B92" s="173"/>
      <c r="C92" s="171">
        <f>+Wti!W93</f>
        <v>63.955071500000003</v>
      </c>
      <c r="D92" s="236">
        <f>+Wti!X93</f>
        <v>6.3073239000000001</v>
      </c>
      <c r="E92" s="236">
        <f>+Wti!Y93</f>
        <v>0</v>
      </c>
      <c r="F92" s="236">
        <f t="shared" si="2"/>
        <v>70.262395400000003</v>
      </c>
    </row>
    <row r="93" spans="1:6" x14ac:dyDescent="0.2">
      <c r="A93" s="250">
        <f>+Wti!A94</f>
        <v>39173</v>
      </c>
      <c r="B93" s="173"/>
      <c r="C93" s="171">
        <f>+Wti!W94</f>
        <v>34.630434599999994</v>
      </c>
      <c r="D93" s="236">
        <f>+Wti!X94</f>
        <v>0.54659780000000002</v>
      </c>
      <c r="E93" s="236">
        <f>+Wti!Y94</f>
        <v>0</v>
      </c>
      <c r="F93" s="236">
        <f t="shared" si="2"/>
        <v>35.177032399999995</v>
      </c>
    </row>
    <row r="94" spans="1:6" x14ac:dyDescent="0.2">
      <c r="A94" s="250">
        <f>+Wti!A95</f>
        <v>39203</v>
      </c>
      <c r="B94" s="173"/>
      <c r="C94" s="171">
        <f>+Wti!W95</f>
        <v>23.3790622</v>
      </c>
      <c r="D94" s="236">
        <f>+Wti!X95</f>
        <v>0.1282084</v>
      </c>
      <c r="E94" s="236">
        <f>+Wti!Y95</f>
        <v>0</v>
      </c>
      <c r="F94" s="236">
        <f t="shared" si="2"/>
        <v>23.507270599999998</v>
      </c>
    </row>
    <row r="95" spans="1:6" x14ac:dyDescent="0.2">
      <c r="A95" s="250">
        <f>+Wti!A96</f>
        <v>39234</v>
      </c>
      <c r="B95" s="173"/>
      <c r="C95" s="171">
        <f>+Wti!W96</f>
        <v>34.450561300000004</v>
      </c>
      <c r="D95" s="236">
        <f>+Wti!X96</f>
        <v>6.4987299999999998E-2</v>
      </c>
      <c r="E95" s="236">
        <f>+Wti!Y96</f>
        <v>0</v>
      </c>
      <c r="F95" s="236">
        <f t="shared" si="2"/>
        <v>34.515548600000002</v>
      </c>
    </row>
    <row r="96" spans="1:6" x14ac:dyDescent="0.2">
      <c r="A96" s="250">
        <f>+Wti!A97</f>
        <v>39264</v>
      </c>
      <c r="B96" s="173"/>
      <c r="C96" s="171">
        <f>+Wti!W97</f>
        <v>31.965751699999998</v>
      </c>
      <c r="D96" s="236">
        <f>+Wti!X97</f>
        <v>-2.3043999999999999E-3</v>
      </c>
      <c r="E96" s="236">
        <f>+Wti!Y97</f>
        <v>0</v>
      </c>
      <c r="F96" s="236">
        <f t="shared" si="2"/>
        <v>31.963447299999999</v>
      </c>
    </row>
    <row r="97" spans="1:6" x14ac:dyDescent="0.2">
      <c r="A97" s="250">
        <f>+Wti!A98</f>
        <v>39295</v>
      </c>
      <c r="B97" s="173"/>
      <c r="C97" s="171">
        <f>+Wti!W98</f>
        <v>30.973129699999998</v>
      </c>
      <c r="D97" s="236">
        <f>+Wti!X98</f>
        <v>7.5331E-3</v>
      </c>
      <c r="E97" s="236">
        <f>+Wti!Y98</f>
        <v>0</v>
      </c>
      <c r="F97" s="236">
        <f t="shared" si="2"/>
        <v>30.980662799999998</v>
      </c>
    </row>
    <row r="98" spans="1:6" x14ac:dyDescent="0.2">
      <c r="A98" s="250">
        <f>+Wti!A99</f>
        <v>39326</v>
      </c>
      <c r="B98" s="173"/>
      <c r="C98" s="171">
        <f>+Wti!W99</f>
        <v>32.346080999999998</v>
      </c>
      <c r="D98" s="236">
        <f>+Wti!X99</f>
        <v>1.80904E-2</v>
      </c>
      <c r="E98" s="236">
        <f>+Wti!Y99</f>
        <v>0</v>
      </c>
      <c r="F98" s="236">
        <f t="shared" si="2"/>
        <v>32.364171399999996</v>
      </c>
    </row>
    <row r="99" spans="1:6" x14ac:dyDescent="0.2">
      <c r="A99" s="250">
        <f>+Wti!A100</f>
        <v>39356</v>
      </c>
      <c r="B99" s="173"/>
      <c r="C99" s="171">
        <f>+Wti!W100</f>
        <v>30.502992500000001</v>
      </c>
      <c r="D99" s="236">
        <f>+Wti!X100</f>
        <v>-1.089E-2</v>
      </c>
      <c r="E99" s="236">
        <f>+Wti!Y100</f>
        <v>0</v>
      </c>
      <c r="F99" s="236">
        <f t="shared" ref="F99:F130" si="3">SUM(C99:E99)</f>
        <v>30.492102500000001</v>
      </c>
    </row>
    <row r="100" spans="1:6" x14ac:dyDescent="0.2">
      <c r="A100" s="250">
        <f>+Wti!A101</f>
        <v>39387</v>
      </c>
      <c r="B100" s="173"/>
      <c r="C100" s="171">
        <f>+Wti!W101</f>
        <v>37.3829086</v>
      </c>
      <c r="D100" s="236">
        <f>+Wti!X101</f>
        <v>1.19156E-2</v>
      </c>
      <c r="E100" s="236">
        <f>+Wti!Y101</f>
        <v>0</v>
      </c>
      <c r="F100" s="236">
        <f t="shared" si="3"/>
        <v>37.394824200000002</v>
      </c>
    </row>
    <row r="101" spans="1:6" x14ac:dyDescent="0.2">
      <c r="A101" s="250">
        <f>+Wti!A102</f>
        <v>39417</v>
      </c>
      <c r="B101" s="173"/>
      <c r="C101" s="171">
        <f>+Wti!W102</f>
        <v>35.820445599999999</v>
      </c>
      <c r="D101" s="236">
        <f>+Wti!X102</f>
        <v>-20.0040008</v>
      </c>
      <c r="E101" s="236">
        <f>+Wti!Y102</f>
        <v>0</v>
      </c>
      <c r="F101" s="236">
        <f t="shared" si="3"/>
        <v>15.816444799999999</v>
      </c>
    </row>
    <row r="102" spans="1:6" x14ac:dyDescent="0.2">
      <c r="A102" s="250">
        <f>+Wti!A103</f>
        <v>39448</v>
      </c>
      <c r="B102" s="173"/>
      <c r="C102" s="171">
        <f>+Wti!W103</f>
        <v>35.592239999999997</v>
      </c>
      <c r="D102" s="236">
        <f>+Wti!X103</f>
        <v>9.584800000000001E-3</v>
      </c>
      <c r="E102" s="236">
        <f>+Wti!Y103</f>
        <v>0</v>
      </c>
      <c r="F102" s="236">
        <f t="shared" si="3"/>
        <v>35.601824799999996</v>
      </c>
    </row>
    <row r="103" spans="1:6" x14ac:dyDescent="0.2">
      <c r="A103" s="250">
        <f>+Wti!A104</f>
        <v>39479</v>
      </c>
      <c r="B103" s="173"/>
      <c r="C103" s="171">
        <f>+Wti!W104</f>
        <v>44.1287412</v>
      </c>
      <c r="D103" s="236">
        <f>+Wti!X104</f>
        <v>2.9064800000000002E-2</v>
      </c>
      <c r="E103" s="236">
        <f>+Wti!Y104</f>
        <v>0</v>
      </c>
      <c r="F103" s="236">
        <f t="shared" si="3"/>
        <v>44.157806000000001</v>
      </c>
    </row>
    <row r="104" spans="1:6" x14ac:dyDescent="0.2">
      <c r="A104" s="250">
        <f>+Wti!A105</f>
        <v>39508</v>
      </c>
      <c r="B104" s="173"/>
      <c r="C104" s="171">
        <f>+Wti!W105</f>
        <v>45.823647399999999</v>
      </c>
      <c r="D104" s="236">
        <f>+Wti!X105</f>
        <v>7.1272000000000002E-3</v>
      </c>
      <c r="E104" s="236">
        <f>+Wti!Y105</f>
        <v>0</v>
      </c>
      <c r="F104" s="236">
        <f t="shared" si="3"/>
        <v>45.830774599999998</v>
      </c>
    </row>
    <row r="105" spans="1:6" x14ac:dyDescent="0.2">
      <c r="A105" s="250">
        <f>+Wti!A106</f>
        <v>39539</v>
      </c>
      <c r="B105" s="173"/>
      <c r="C105" s="171">
        <f>+Wti!W106</f>
        <v>43.639070199999999</v>
      </c>
      <c r="D105" s="236">
        <f>+Wti!X106</f>
        <v>1.6308E-2</v>
      </c>
      <c r="E105" s="236">
        <f>+Wti!Y106</f>
        <v>0</v>
      </c>
      <c r="F105" s="236">
        <f t="shared" si="3"/>
        <v>43.655378200000001</v>
      </c>
    </row>
    <row r="106" spans="1:6" x14ac:dyDescent="0.2">
      <c r="A106" s="250">
        <f>+Wti!A107</f>
        <v>39569</v>
      </c>
      <c r="B106" s="173"/>
      <c r="C106" s="171">
        <f>+Wti!W107</f>
        <v>42.453183199999998</v>
      </c>
      <c r="D106" s="236">
        <f>+Wti!X107</f>
        <v>-7.0656E-3</v>
      </c>
      <c r="E106" s="236">
        <f>+Wti!Y107</f>
        <v>0</v>
      </c>
      <c r="F106" s="236">
        <f t="shared" si="3"/>
        <v>42.446117600000001</v>
      </c>
    </row>
    <row r="107" spans="1:6" x14ac:dyDescent="0.2">
      <c r="A107" s="250">
        <f>+Wti!A108</f>
        <v>39600</v>
      </c>
      <c r="B107" s="173"/>
      <c r="C107" s="171">
        <f>+Wti!W108</f>
        <v>35.288817899999998</v>
      </c>
      <c r="D107" s="236">
        <f>+Wti!X108</f>
        <v>-6.6227999999999999E-3</v>
      </c>
      <c r="E107" s="236">
        <f>+Wti!Y108</f>
        <v>0</v>
      </c>
      <c r="F107" s="236">
        <f t="shared" si="3"/>
        <v>35.282195099999996</v>
      </c>
    </row>
    <row r="108" spans="1:6" x14ac:dyDescent="0.2">
      <c r="A108" s="250">
        <f>+Wti!A109</f>
        <v>39630</v>
      </c>
      <c r="B108" s="173"/>
      <c r="C108" s="171">
        <f>+Wti!W109</f>
        <v>31.483420799999998</v>
      </c>
      <c r="D108" s="236">
        <f>+Wti!X109</f>
        <v>0</v>
      </c>
      <c r="E108" s="236">
        <f>+Wti!Y109</f>
        <v>0</v>
      </c>
      <c r="F108" s="236">
        <f t="shared" si="3"/>
        <v>31.483420799999998</v>
      </c>
    </row>
    <row r="109" spans="1:6" x14ac:dyDescent="0.2">
      <c r="A109" s="250">
        <f>+Wti!A110</f>
        <v>39661</v>
      </c>
      <c r="B109" s="173"/>
      <c r="C109" s="171">
        <f>+Wti!W110</f>
        <v>36.465791199999998</v>
      </c>
      <c r="D109" s="236">
        <f>+Wti!X110</f>
        <v>0</v>
      </c>
      <c r="E109" s="236">
        <f>+Wti!Y110</f>
        <v>0</v>
      </c>
      <c r="F109" s="236">
        <f t="shared" si="3"/>
        <v>36.465791199999998</v>
      </c>
    </row>
    <row r="110" spans="1:6" x14ac:dyDescent="0.2">
      <c r="A110" s="250">
        <f>+Wti!A111</f>
        <v>39692</v>
      </c>
      <c r="B110" s="173"/>
      <c r="C110" s="171">
        <f>+Wti!W111</f>
        <v>27.948979600000001</v>
      </c>
      <c r="D110" s="236">
        <f>+Wti!X111</f>
        <v>0</v>
      </c>
      <c r="E110" s="236">
        <f>+Wti!Y111</f>
        <v>0</v>
      </c>
      <c r="F110" s="236">
        <f t="shared" si="3"/>
        <v>27.948979600000001</v>
      </c>
    </row>
    <row r="111" spans="1:6" x14ac:dyDescent="0.2">
      <c r="A111" s="250">
        <f>+Wti!A112</f>
        <v>39722</v>
      </c>
      <c r="B111" s="173"/>
      <c r="C111" s="171">
        <f>+Wti!W112</f>
        <v>31.800165999999997</v>
      </c>
      <c r="D111" s="236">
        <f>+Wti!X112</f>
        <v>9.9999999999999995E-8</v>
      </c>
      <c r="E111" s="236">
        <f>+Wti!Y112</f>
        <v>0</v>
      </c>
      <c r="F111" s="236">
        <f t="shared" si="3"/>
        <v>31.800166099999998</v>
      </c>
    </row>
    <row r="112" spans="1:6" x14ac:dyDescent="0.2">
      <c r="A112" s="250">
        <f>+Wti!A113</f>
        <v>39753</v>
      </c>
      <c r="B112" s="173"/>
      <c r="C112" s="171">
        <f>+Wti!W113</f>
        <v>32.3290109</v>
      </c>
      <c r="D112" s="236">
        <f>+Wti!X113</f>
        <v>0</v>
      </c>
      <c r="E112" s="236">
        <f>+Wti!Y113</f>
        <v>0</v>
      </c>
      <c r="F112" s="236">
        <f t="shared" si="3"/>
        <v>32.3290109</v>
      </c>
    </row>
    <row r="113" spans="1:6" x14ac:dyDescent="0.2">
      <c r="A113" s="250">
        <f>+Wti!A114</f>
        <v>39783</v>
      </c>
      <c r="B113" s="173"/>
      <c r="C113" s="171">
        <f>+Wti!W114</f>
        <v>27.253334299999999</v>
      </c>
      <c r="D113" s="236">
        <f>+Wti!X114</f>
        <v>9.9999999999999995E-8</v>
      </c>
      <c r="E113" s="236">
        <f>+Wti!Y114</f>
        <v>0</v>
      </c>
      <c r="F113" s="236">
        <f t="shared" si="3"/>
        <v>27.2533344</v>
      </c>
    </row>
    <row r="114" spans="1:6" x14ac:dyDescent="0.2">
      <c r="A114" s="250">
        <f>+Wti!A115</f>
        <v>39814</v>
      </c>
      <c r="B114" s="173"/>
      <c r="C114" s="171">
        <f>+Wti!W115</f>
        <v>28.9963199</v>
      </c>
      <c r="D114" s="236">
        <f>+Wti!X115</f>
        <v>0</v>
      </c>
      <c r="E114" s="236">
        <f>+Wti!Y115</f>
        <v>0</v>
      </c>
      <c r="F114" s="236">
        <f t="shared" si="3"/>
        <v>28.9963199</v>
      </c>
    </row>
    <row r="115" spans="1:6" x14ac:dyDescent="0.2">
      <c r="A115" s="250">
        <f>+Wti!A116</f>
        <v>39845</v>
      </c>
      <c r="B115" s="173"/>
      <c r="C115" s="171">
        <f>+Wti!W116</f>
        <v>26.9797677</v>
      </c>
      <c r="D115" s="236">
        <f>+Wti!X116</f>
        <v>0</v>
      </c>
      <c r="E115" s="236">
        <f>+Wti!Y116</f>
        <v>0</v>
      </c>
      <c r="F115" s="236">
        <f t="shared" si="3"/>
        <v>26.9797677</v>
      </c>
    </row>
    <row r="116" spans="1:6" x14ac:dyDescent="0.2">
      <c r="A116" s="250">
        <f>+Wti!A117</f>
        <v>39873</v>
      </c>
      <c r="B116" s="173"/>
      <c r="C116" s="171">
        <f>+Wti!W117</f>
        <v>31.3227704</v>
      </c>
      <c r="D116" s="236">
        <f>+Wti!X117</f>
        <v>0</v>
      </c>
      <c r="E116" s="236">
        <f>+Wti!Y117</f>
        <v>0</v>
      </c>
      <c r="F116" s="236">
        <f t="shared" si="3"/>
        <v>31.3227704</v>
      </c>
    </row>
    <row r="117" spans="1:6" x14ac:dyDescent="0.2">
      <c r="A117" s="250">
        <f>+Wti!A118</f>
        <v>39904</v>
      </c>
      <c r="B117" s="173"/>
      <c r="C117" s="171">
        <f>+Wti!W118</f>
        <v>34.762239899999997</v>
      </c>
      <c r="D117" s="236">
        <f>+Wti!X118</f>
        <v>9.9999999999999995E-8</v>
      </c>
      <c r="E117" s="236">
        <f>+Wti!Y118</f>
        <v>0</v>
      </c>
      <c r="F117" s="236">
        <f t="shared" si="3"/>
        <v>34.762239999999998</v>
      </c>
    </row>
    <row r="118" spans="1:6" x14ac:dyDescent="0.2">
      <c r="A118" s="250">
        <f>+Wti!A119</f>
        <v>39934</v>
      </c>
      <c r="B118" s="173"/>
      <c r="C118" s="171">
        <f>+Wti!W119</f>
        <v>28.5097296</v>
      </c>
      <c r="D118" s="236">
        <f>+Wti!X119</f>
        <v>0</v>
      </c>
      <c r="E118" s="236">
        <f>+Wti!Y119</f>
        <v>0</v>
      </c>
      <c r="F118" s="236">
        <f t="shared" si="3"/>
        <v>28.5097296</v>
      </c>
    </row>
    <row r="119" spans="1:6" x14ac:dyDescent="0.2">
      <c r="A119" s="250">
        <f>+Wti!A120</f>
        <v>39965</v>
      </c>
      <c r="B119" s="173"/>
      <c r="C119" s="171">
        <f>+Wti!W120</f>
        <v>20.634931099999999</v>
      </c>
      <c r="D119" s="236">
        <f>+Wti!X120</f>
        <v>0</v>
      </c>
      <c r="E119" s="236">
        <f>+Wti!Y120</f>
        <v>0</v>
      </c>
      <c r="F119" s="236">
        <f t="shared" si="3"/>
        <v>20.634931099999999</v>
      </c>
    </row>
    <row r="120" spans="1:6" x14ac:dyDescent="0.2">
      <c r="A120" s="250">
        <f>+Wti!A121</f>
        <v>39995</v>
      </c>
      <c r="B120" s="173"/>
      <c r="C120" s="171">
        <f>+Wti!W121</f>
        <v>23.308455500000001</v>
      </c>
      <c r="D120" s="236">
        <f>+Wti!X121</f>
        <v>-9.9999999999999995E-8</v>
      </c>
      <c r="E120" s="236">
        <f>+Wti!Y121</f>
        <v>0</v>
      </c>
      <c r="F120" s="236">
        <f t="shared" si="3"/>
        <v>23.3084554</v>
      </c>
    </row>
    <row r="121" spans="1:6" x14ac:dyDescent="0.2">
      <c r="A121" s="250">
        <f>+Wti!A122</f>
        <v>40026</v>
      </c>
      <c r="B121" s="173"/>
      <c r="C121" s="171">
        <f>+Wti!W122</f>
        <v>17.7909328</v>
      </c>
      <c r="D121" s="236">
        <f>+Wti!X122</f>
        <v>9.9999999999999995E-8</v>
      </c>
      <c r="E121" s="236">
        <f>+Wti!Y122</f>
        <v>0</v>
      </c>
      <c r="F121" s="236">
        <f t="shared" si="3"/>
        <v>17.790932900000001</v>
      </c>
    </row>
    <row r="122" spans="1:6" x14ac:dyDescent="0.2">
      <c r="A122" s="250">
        <f>+Wti!A123</f>
        <v>40057</v>
      </c>
      <c r="B122" s="173"/>
      <c r="C122" s="171">
        <f>+Wti!W123</f>
        <v>9.6320267000000008</v>
      </c>
      <c r="D122" s="236">
        <f>+Wti!X123</f>
        <v>-8.2416E-3</v>
      </c>
      <c r="E122" s="236">
        <f>+Wti!Y123</f>
        <v>0</v>
      </c>
      <c r="F122" s="236">
        <f t="shared" si="3"/>
        <v>9.623785100000001</v>
      </c>
    </row>
    <row r="123" spans="1:6" x14ac:dyDescent="0.2">
      <c r="A123" s="250">
        <f>+Wti!A124</f>
        <v>40087</v>
      </c>
      <c r="B123" s="173"/>
      <c r="C123" s="171">
        <f>+Wti!W124</f>
        <v>10.606242399999999</v>
      </c>
      <c r="D123" s="236">
        <f>+Wti!X124</f>
        <v>-4.1208E-3</v>
      </c>
      <c r="E123" s="236">
        <f>+Wti!Y124</f>
        <v>0</v>
      </c>
      <c r="F123" s="236">
        <f t="shared" si="3"/>
        <v>10.602121599999998</v>
      </c>
    </row>
    <row r="124" spans="1:6" x14ac:dyDescent="0.2">
      <c r="A124" s="250">
        <f>+Wti!A125</f>
        <v>40118</v>
      </c>
      <c r="B124" s="173"/>
      <c r="C124" s="171">
        <f>+Wti!W125</f>
        <v>7.4388842000000004</v>
      </c>
      <c r="D124" s="236">
        <f>+Wti!X125</f>
        <v>0</v>
      </c>
      <c r="E124" s="236">
        <f>+Wti!Y125</f>
        <v>0</v>
      </c>
      <c r="F124" s="236">
        <f t="shared" si="3"/>
        <v>7.4388842000000004</v>
      </c>
    </row>
    <row r="125" spans="1:6" x14ac:dyDescent="0.2">
      <c r="A125" s="250">
        <f>+Wti!A126</f>
        <v>40148</v>
      </c>
      <c r="B125" s="173"/>
      <c r="C125" s="171">
        <f>+Wti!W126</f>
        <v>4.4954789999999996</v>
      </c>
      <c r="D125" s="236">
        <f>+Wti!X126</f>
        <v>0</v>
      </c>
      <c r="E125" s="236">
        <f>+Wti!Y126</f>
        <v>0</v>
      </c>
      <c r="F125" s="236">
        <f t="shared" si="3"/>
        <v>4.4954789999999996</v>
      </c>
    </row>
    <row r="126" spans="1:6" x14ac:dyDescent="0.2">
      <c r="A126" s="250">
        <f>+Wti!A127</f>
        <v>40179</v>
      </c>
      <c r="B126" s="173"/>
      <c r="C126" s="171">
        <f>+Wti!W127</f>
        <v>3.8504965000000002</v>
      </c>
      <c r="D126" s="236">
        <f>+Wti!X127</f>
        <v>0</v>
      </c>
      <c r="E126" s="236">
        <f>+Wti!Y127</f>
        <v>0</v>
      </c>
      <c r="F126" s="236">
        <f t="shared" si="3"/>
        <v>3.8504965000000002</v>
      </c>
    </row>
    <row r="127" spans="1:6" x14ac:dyDescent="0.2">
      <c r="A127" s="250">
        <f>+Wti!A128</f>
        <v>40210</v>
      </c>
      <c r="B127" s="173"/>
      <c r="C127" s="171">
        <f>+Wti!W128</f>
        <v>-2.4890401999999998</v>
      </c>
      <c r="D127" s="236">
        <f>+Wti!X128</f>
        <v>0</v>
      </c>
      <c r="E127" s="236">
        <f>+Wti!Y128</f>
        <v>0</v>
      </c>
      <c r="F127" s="236">
        <f t="shared" si="3"/>
        <v>-2.4890401999999998</v>
      </c>
    </row>
    <row r="128" spans="1:6" x14ac:dyDescent="0.2">
      <c r="A128" s="250">
        <f>+Wti!A129</f>
        <v>40238</v>
      </c>
      <c r="B128" s="173"/>
      <c r="C128" s="171">
        <f>+Wti!W129</f>
        <v>-7.3194824000000001</v>
      </c>
      <c r="D128" s="236">
        <f>+Wti!X129</f>
        <v>0</v>
      </c>
      <c r="E128" s="236">
        <f>+Wti!Y129</f>
        <v>0</v>
      </c>
      <c r="F128" s="236">
        <f t="shared" si="3"/>
        <v>-7.3194824000000001</v>
      </c>
    </row>
    <row r="129" spans="1:6" x14ac:dyDescent="0.2">
      <c r="A129" s="250">
        <f>+Wti!A130</f>
        <v>40269</v>
      </c>
      <c r="B129" s="173"/>
      <c r="C129" s="171">
        <f>+Wti!W130</f>
        <v>-5.2217811999999997</v>
      </c>
      <c r="D129" s="236">
        <f>+Wti!X130</f>
        <v>0</v>
      </c>
      <c r="E129" s="236">
        <f>+Wti!Y130</f>
        <v>0</v>
      </c>
      <c r="F129" s="236">
        <f t="shared" si="3"/>
        <v>-5.2217811999999997</v>
      </c>
    </row>
    <row r="130" spans="1:6" x14ac:dyDescent="0.2">
      <c r="A130" s="250">
        <f>+Wti!A131</f>
        <v>40299</v>
      </c>
      <c r="B130" s="173"/>
      <c r="C130" s="171">
        <f>+Wti!W131</f>
        <v>-3.0923493</v>
      </c>
      <c r="D130" s="236">
        <f>+Wti!X131</f>
        <v>0</v>
      </c>
      <c r="E130" s="236">
        <f>+Wti!Y131</f>
        <v>0</v>
      </c>
      <c r="F130" s="236">
        <f t="shared" si="3"/>
        <v>-3.0923493</v>
      </c>
    </row>
    <row r="131" spans="1:6" x14ac:dyDescent="0.2">
      <c r="A131" s="250">
        <f>+Wti!A132</f>
        <v>40330</v>
      </c>
      <c r="B131" s="173"/>
      <c r="C131" s="171">
        <f>+Wti!W132</f>
        <v>-1.0573112</v>
      </c>
      <c r="D131" s="236">
        <f>+Wti!X132</f>
        <v>0</v>
      </c>
      <c r="E131" s="236">
        <f>+Wti!Y132</f>
        <v>0</v>
      </c>
      <c r="F131" s="236">
        <f t="shared" ref="F131:F138" si="4">SUM(C131:E131)</f>
        <v>-1.0573112</v>
      </c>
    </row>
    <row r="132" spans="1:6" x14ac:dyDescent="0.2">
      <c r="A132" s="250">
        <f>+Wti!A133</f>
        <v>40360</v>
      </c>
      <c r="B132" s="173"/>
      <c r="C132" s="171">
        <f>+Wti!W133</f>
        <v>-2.7200434000000002</v>
      </c>
      <c r="D132" s="236">
        <f>+Wti!X133</f>
        <v>0</v>
      </c>
      <c r="E132" s="236">
        <f>+Wti!Y133</f>
        <v>0</v>
      </c>
      <c r="F132" s="236">
        <f t="shared" si="4"/>
        <v>-2.7200434000000002</v>
      </c>
    </row>
    <row r="133" spans="1:6" x14ac:dyDescent="0.2">
      <c r="A133" s="250">
        <f>+Wti!A134</f>
        <v>40391</v>
      </c>
      <c r="B133" s="173"/>
      <c r="C133" s="171">
        <f>+Wti!W134</f>
        <v>-2.4655445999999999</v>
      </c>
      <c r="D133" s="236">
        <f>+Wti!X134</f>
        <v>0</v>
      </c>
      <c r="E133" s="236">
        <f>+Wti!Y134</f>
        <v>0</v>
      </c>
      <c r="F133" s="236">
        <f t="shared" si="4"/>
        <v>-2.4655445999999999</v>
      </c>
    </row>
    <row r="134" spans="1:6" x14ac:dyDescent="0.2">
      <c r="A134" s="250">
        <f>+Wti!A135</f>
        <v>40422</v>
      </c>
      <c r="B134" s="173"/>
      <c r="C134" s="171">
        <f>+Wti!W135</f>
        <v>1.2514072000000001</v>
      </c>
      <c r="D134" s="236">
        <f>+Wti!X135</f>
        <v>0</v>
      </c>
      <c r="E134" s="236">
        <f>+Wti!Y135</f>
        <v>0</v>
      </c>
      <c r="F134" s="236">
        <f t="shared" si="4"/>
        <v>1.2514072000000001</v>
      </c>
    </row>
    <row r="135" spans="1:6" x14ac:dyDescent="0.2">
      <c r="A135" s="250">
        <f>+Wti!A136</f>
        <v>40452</v>
      </c>
      <c r="B135" s="173"/>
      <c r="C135" s="171">
        <f>+Wti!W136</f>
        <v>0.30405870000000002</v>
      </c>
      <c r="D135" s="236">
        <f>+Wti!X136</f>
        <v>0</v>
      </c>
      <c r="E135" s="236">
        <f>+Wti!Y136</f>
        <v>0</v>
      </c>
      <c r="F135" s="236">
        <f t="shared" si="4"/>
        <v>0.30405870000000002</v>
      </c>
    </row>
    <row r="136" spans="1:6" x14ac:dyDescent="0.2">
      <c r="A136" s="250">
        <f>+Wti!A137</f>
        <v>40483</v>
      </c>
      <c r="B136" s="173"/>
      <c r="C136" s="171">
        <f>+Wti!W137</f>
        <v>-2.3475413999999999</v>
      </c>
      <c r="D136" s="236">
        <f>+Wti!X137</f>
        <v>0</v>
      </c>
      <c r="E136" s="236">
        <f>+Wti!Y137</f>
        <v>0</v>
      </c>
      <c r="F136" s="236">
        <f t="shared" si="4"/>
        <v>-2.3475413999999999</v>
      </c>
    </row>
    <row r="137" spans="1:6" x14ac:dyDescent="0.2">
      <c r="A137" s="250">
        <f>+Wti!A138</f>
        <v>40513</v>
      </c>
      <c r="B137" s="173"/>
      <c r="C137" s="171">
        <f>+Wti!W138</f>
        <v>-4.7912764000000001</v>
      </c>
      <c r="D137" s="236">
        <f>+Wti!X138</f>
        <v>0</v>
      </c>
      <c r="E137" s="236">
        <f>+Wti!Y138</f>
        <v>0</v>
      </c>
      <c r="F137" s="236">
        <f t="shared" si="4"/>
        <v>-4.7912764000000001</v>
      </c>
    </row>
    <row r="138" spans="1:6" x14ac:dyDescent="0.2">
      <c r="A138" s="250">
        <f>+Wti!A139</f>
        <v>40544</v>
      </c>
      <c r="B138" s="173"/>
      <c r="C138" s="171">
        <f>+Wti!W139</f>
        <v>-6.3964648000000004</v>
      </c>
      <c r="D138" s="236">
        <f>+Wti!X139</f>
        <v>0</v>
      </c>
      <c r="E138" s="236">
        <f>+Wti!Y139</f>
        <v>0</v>
      </c>
      <c r="F138" s="236">
        <f t="shared" si="4"/>
        <v>-6.3964648000000004</v>
      </c>
    </row>
    <row r="139" spans="1:6" x14ac:dyDescent="0.2">
      <c r="A139" s="250">
        <f>+Wti!A140</f>
        <v>40575</v>
      </c>
      <c r="B139" s="173"/>
      <c r="C139" s="171">
        <f>+Wti!W140</f>
        <v>-3.9807168000000002</v>
      </c>
      <c r="D139" s="236">
        <f>+Wti!X140</f>
        <v>0</v>
      </c>
      <c r="E139" s="236">
        <f>+Wti!Y140</f>
        <v>0</v>
      </c>
      <c r="F139" s="236">
        <f>SUM(C139:E139)</f>
        <v>-3.9807168000000002</v>
      </c>
    </row>
    <row r="140" spans="1:6" x14ac:dyDescent="0.2">
      <c r="A140" s="250" t="str">
        <f>+Wti!A141</f>
        <v>Total</v>
      </c>
      <c r="B140" s="173"/>
      <c r="C140" s="171">
        <f>+Wti!W141</f>
        <v>2501.2322362999998</v>
      </c>
      <c r="D140" s="236">
        <f>+Wti!X141</f>
        <v>-2336.9954454999984</v>
      </c>
      <c r="E140" s="236">
        <f>+Wti!Y141</f>
        <v>0</v>
      </c>
      <c r="F140" s="236">
        <f>SUM(C140:E140)</f>
        <v>164.23679080000147</v>
      </c>
    </row>
    <row r="141" spans="1:6" x14ac:dyDescent="0.2">
      <c r="C141" s="171"/>
      <c r="D141" s="236"/>
      <c r="E141" s="236"/>
      <c r="F141" s="236"/>
    </row>
    <row r="142" spans="1:6" x14ac:dyDescent="0.2">
      <c r="C142" s="171"/>
      <c r="D142" s="236"/>
      <c r="E142" s="236"/>
      <c r="F142" s="236"/>
    </row>
    <row r="143" spans="1:6" x14ac:dyDescent="0.2">
      <c r="C143" s="171"/>
      <c r="D143" s="236"/>
      <c r="E143" s="236"/>
      <c r="F143" s="236"/>
    </row>
    <row r="144" spans="1:6" x14ac:dyDescent="0.2">
      <c r="C144" s="171"/>
      <c r="D144" s="236"/>
      <c r="E144" s="236"/>
      <c r="F144" s="236"/>
    </row>
    <row r="145" spans="3:6" x14ac:dyDescent="0.2">
      <c r="C145" s="171"/>
      <c r="D145" s="236"/>
      <c r="E145" s="236"/>
      <c r="F145" s="236"/>
    </row>
    <row r="146" spans="3:6" x14ac:dyDescent="0.2">
      <c r="C146" s="171"/>
      <c r="D146" s="236"/>
      <c r="E146" s="236"/>
      <c r="F146" s="236"/>
    </row>
    <row r="147" spans="3:6" x14ac:dyDescent="0.2">
      <c r="C147" s="171"/>
      <c r="D147" s="236"/>
      <c r="E147" s="236"/>
      <c r="F147" s="236"/>
    </row>
    <row r="148" spans="3:6" x14ac:dyDescent="0.2">
      <c r="C148" s="171"/>
      <c r="D148" s="236"/>
      <c r="E148" s="236"/>
      <c r="F148" s="236"/>
    </row>
    <row r="149" spans="3:6" x14ac:dyDescent="0.2">
      <c r="C149" s="171"/>
      <c r="D149" s="236"/>
      <c r="E149" s="236"/>
      <c r="F149" s="236"/>
    </row>
    <row r="150" spans="3:6" x14ac:dyDescent="0.2">
      <c r="C150" s="171"/>
      <c r="D150" s="236"/>
      <c r="E150" s="236"/>
      <c r="F150" s="236"/>
    </row>
    <row r="151" spans="3:6" x14ac:dyDescent="0.2">
      <c r="C151" s="171"/>
      <c r="D151" s="236"/>
      <c r="E151" s="236"/>
      <c r="F151" s="236"/>
    </row>
    <row r="152" spans="3:6" x14ac:dyDescent="0.2">
      <c r="C152" s="171"/>
      <c r="D152" s="236"/>
      <c r="E152" s="236"/>
      <c r="F152" s="236"/>
    </row>
    <row r="153" spans="3:6" x14ac:dyDescent="0.2">
      <c r="C153" s="171"/>
      <c r="D153" s="236"/>
      <c r="E153" s="236"/>
      <c r="F153" s="236"/>
    </row>
    <row r="154" spans="3:6" x14ac:dyDescent="0.2">
      <c r="C154" s="171"/>
      <c r="D154" s="236"/>
      <c r="E154" s="236"/>
      <c r="F154" s="236"/>
    </row>
    <row r="155" spans="3:6" x14ac:dyDescent="0.2">
      <c r="C155" s="171"/>
      <c r="D155" s="236"/>
      <c r="E155" s="236"/>
      <c r="F155" s="236"/>
    </row>
    <row r="156" spans="3:6" x14ac:dyDescent="0.2">
      <c r="C156" s="171"/>
      <c r="D156" s="236"/>
      <c r="E156" s="236"/>
      <c r="F156" s="236"/>
    </row>
    <row r="157" spans="3:6" x14ac:dyDescent="0.2">
      <c r="C157" s="171"/>
      <c r="D157" s="236"/>
      <c r="E157" s="236"/>
      <c r="F157" s="236"/>
    </row>
    <row r="158" spans="3:6" x14ac:dyDescent="0.2">
      <c r="C158" s="171"/>
      <c r="D158" s="236"/>
      <c r="E158" s="236"/>
      <c r="F158" s="236"/>
    </row>
    <row r="159" spans="3:6" x14ac:dyDescent="0.2">
      <c r="C159" s="171"/>
      <c r="D159" s="236"/>
      <c r="E159" s="236"/>
      <c r="F159" s="236"/>
    </row>
    <row r="160" spans="3:6" x14ac:dyDescent="0.2">
      <c r="C160" s="171"/>
      <c r="D160" s="236"/>
      <c r="E160" s="236"/>
      <c r="F160" s="236"/>
    </row>
    <row r="161" spans="3:6" x14ac:dyDescent="0.2">
      <c r="C161" s="171"/>
      <c r="D161" s="236"/>
      <c r="E161" s="236"/>
      <c r="F161" s="236"/>
    </row>
    <row r="162" spans="3:6" x14ac:dyDescent="0.2">
      <c r="C162" s="171"/>
      <c r="D162" s="236"/>
      <c r="E162" s="236"/>
      <c r="F162" s="236"/>
    </row>
    <row r="163" spans="3:6" x14ac:dyDescent="0.2">
      <c r="C163" s="171"/>
      <c r="D163" s="236"/>
      <c r="E163" s="236"/>
      <c r="F163" s="236"/>
    </row>
    <row r="164" spans="3:6" x14ac:dyDescent="0.2">
      <c r="C164" s="171"/>
      <c r="D164" s="236"/>
      <c r="E164" s="236"/>
      <c r="F164" s="236"/>
    </row>
    <row r="165" spans="3:6" x14ac:dyDescent="0.2">
      <c r="C165" s="171"/>
      <c r="D165" s="236"/>
      <c r="E165" s="236"/>
      <c r="F165" s="236"/>
    </row>
    <row r="166" spans="3:6" x14ac:dyDescent="0.2">
      <c r="C166" s="171"/>
      <c r="D166" s="236"/>
      <c r="E166" s="236"/>
      <c r="F166" s="236"/>
    </row>
    <row r="167" spans="3:6" x14ac:dyDescent="0.2">
      <c r="C167" s="171"/>
      <c r="D167" s="236"/>
      <c r="E167" s="236"/>
      <c r="F167" s="236"/>
    </row>
    <row r="168" spans="3:6" x14ac:dyDescent="0.2">
      <c r="C168" s="171"/>
      <c r="D168" s="236"/>
      <c r="E168" s="236"/>
      <c r="F168" s="236"/>
    </row>
    <row r="169" spans="3:6" x14ac:dyDescent="0.2">
      <c r="C169" s="171"/>
      <c r="D169" s="236"/>
      <c r="E169" s="236"/>
      <c r="F169" s="236"/>
    </row>
    <row r="170" spans="3:6" x14ac:dyDescent="0.2">
      <c r="C170" s="171"/>
      <c r="D170" s="236"/>
      <c r="E170" s="236"/>
      <c r="F170" s="236"/>
    </row>
    <row r="171" spans="3:6" x14ac:dyDescent="0.2">
      <c r="C171" s="171"/>
      <c r="D171" s="236"/>
      <c r="E171" s="236"/>
      <c r="F171" s="236"/>
    </row>
    <row r="172" spans="3:6" x14ac:dyDescent="0.2">
      <c r="C172" s="171"/>
      <c r="D172" s="236"/>
      <c r="E172" s="236"/>
      <c r="F172" s="236"/>
    </row>
    <row r="173" spans="3:6" x14ac:dyDescent="0.2">
      <c r="C173" s="171"/>
      <c r="D173" s="236"/>
      <c r="E173" s="236"/>
      <c r="F173" s="236"/>
    </row>
    <row r="174" spans="3:6" x14ac:dyDescent="0.2">
      <c r="C174" s="171"/>
      <c r="D174" s="236"/>
      <c r="E174" s="236"/>
      <c r="F174" s="236"/>
    </row>
    <row r="175" spans="3:6" x14ac:dyDescent="0.2">
      <c r="C175" s="171"/>
      <c r="D175" s="236"/>
      <c r="E175" s="236"/>
      <c r="F175" s="236"/>
    </row>
    <row r="176" spans="3:6" x14ac:dyDescent="0.2">
      <c r="C176" s="171"/>
      <c r="D176" s="236"/>
      <c r="E176" s="236"/>
      <c r="F176" s="236"/>
    </row>
    <row r="177" spans="3:6" x14ac:dyDescent="0.2">
      <c r="C177" s="171"/>
      <c r="D177" s="236"/>
      <c r="E177" s="236"/>
      <c r="F177" s="236"/>
    </row>
    <row r="178" spans="3:6" x14ac:dyDescent="0.2">
      <c r="C178" s="171"/>
      <c r="D178" s="236"/>
      <c r="E178" s="236"/>
      <c r="F178" s="236"/>
    </row>
    <row r="179" spans="3:6" x14ac:dyDescent="0.2">
      <c r="C179" s="171"/>
      <c r="D179" s="236"/>
      <c r="E179" s="236"/>
      <c r="F179" s="236"/>
    </row>
    <row r="180" spans="3:6" x14ac:dyDescent="0.2">
      <c r="C180" s="171"/>
      <c r="D180" s="236"/>
      <c r="E180" s="236"/>
      <c r="F180" s="236"/>
    </row>
    <row r="181" spans="3:6" x14ac:dyDescent="0.2">
      <c r="C181" s="171"/>
      <c r="D181" s="236"/>
      <c r="E181" s="236"/>
      <c r="F181" s="236"/>
    </row>
    <row r="182" spans="3:6" x14ac:dyDescent="0.2">
      <c r="C182" s="171"/>
      <c r="D182" s="236"/>
      <c r="E182" s="236"/>
      <c r="F182" s="236"/>
    </row>
    <row r="183" spans="3:6" x14ac:dyDescent="0.2">
      <c r="C183" s="171"/>
      <c r="D183" s="236"/>
      <c r="E183" s="236"/>
      <c r="F183" s="236"/>
    </row>
    <row r="184" spans="3:6" x14ac:dyDescent="0.2">
      <c r="C184" s="171"/>
      <c r="D184" s="236"/>
      <c r="E184" s="236"/>
      <c r="F184" s="236"/>
    </row>
    <row r="185" spans="3:6" x14ac:dyDescent="0.2">
      <c r="C185" s="171"/>
      <c r="D185" s="236"/>
      <c r="E185" s="236"/>
      <c r="F185" s="236"/>
    </row>
    <row r="186" spans="3:6" x14ac:dyDescent="0.2">
      <c r="C186" s="171"/>
      <c r="D186" s="236"/>
      <c r="E186" s="236"/>
      <c r="F186" s="236"/>
    </row>
    <row r="187" spans="3:6" x14ac:dyDescent="0.2">
      <c r="C187" s="171"/>
      <c r="D187" s="236"/>
      <c r="E187" s="236"/>
      <c r="F187" s="236"/>
    </row>
    <row r="188" spans="3:6" x14ac:dyDescent="0.2">
      <c r="C188" s="171"/>
      <c r="D188" s="236"/>
      <c r="E188" s="236"/>
      <c r="F188" s="236"/>
    </row>
  </sheetData>
  <phoneticPr fontId="51" type="noConversion"/>
  <printOptions gridLines="1" gridLinesSet="0"/>
  <pageMargins left="0.75" right="0.75" top="1" bottom="1" header="0.5" footer="0.5"/>
  <pageSetup paperSize="5" scale="65" orientation="portrait" r:id="rId1"/>
  <headerFooter alignWithMargins="0">
    <oddHeader>&amp;A</oddHeader>
    <oddFooter>Page &amp;P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M88"/>
  <sheetViews>
    <sheetView showGridLines="0" zoomScale="75" workbookViewId="0">
      <selection activeCell="C8" sqref="C8"/>
    </sheetView>
  </sheetViews>
  <sheetFormatPr defaultColWidth="9" defaultRowHeight="12.75" x14ac:dyDescent="0.2"/>
  <cols>
    <col min="1" max="1" width="29.5546875" style="89" customWidth="1"/>
    <col min="2" max="2" width="9.6640625" style="89" customWidth="1"/>
    <col min="3" max="3" width="10.5546875" style="89" customWidth="1"/>
    <col min="4" max="4" width="5.5546875" style="89" customWidth="1"/>
    <col min="5" max="6" width="10.5546875" style="89" customWidth="1"/>
    <col min="7" max="7" width="5.5546875" style="89" customWidth="1"/>
    <col min="8" max="8" width="10.5546875" style="89" customWidth="1"/>
    <col min="9" max="9" width="4.88671875" style="89" customWidth="1"/>
    <col min="10" max="10" width="12.5546875" style="89" customWidth="1"/>
    <col min="11" max="16384" width="9" style="89"/>
  </cols>
  <sheetData>
    <row r="1" spans="1:13" ht="15" x14ac:dyDescent="0.25">
      <c r="A1" s="86" t="s">
        <v>92</v>
      </c>
      <c r="B1" s="86"/>
      <c r="C1" s="87"/>
      <c r="D1" s="86"/>
      <c r="E1" s="88"/>
      <c r="F1" s="88"/>
      <c r="G1" s="86"/>
      <c r="H1" s="86"/>
      <c r="I1" s="86"/>
      <c r="J1" s="86"/>
      <c r="K1" s="86"/>
      <c r="L1" s="86"/>
      <c r="M1" s="86"/>
    </row>
    <row r="2" spans="1:13" ht="15" x14ac:dyDescent="0.25">
      <c r="A2" s="90" t="s">
        <v>93</v>
      </c>
      <c r="B2" s="86"/>
      <c r="C2" s="86"/>
      <c r="D2" s="86"/>
      <c r="E2" s="88"/>
      <c r="F2" s="88"/>
      <c r="G2" s="86"/>
      <c r="H2" s="86"/>
      <c r="I2" s="86"/>
      <c r="J2" s="86"/>
      <c r="K2" s="86"/>
      <c r="L2" s="86"/>
      <c r="M2" s="86"/>
    </row>
    <row r="3" spans="1:13" ht="15" x14ac:dyDescent="0.25">
      <c r="A3" s="91">
        <f>+Wti!A5</f>
        <v>37014</v>
      </c>
      <c r="B3" s="86"/>
      <c r="C3" s="86"/>
      <c r="D3" s="86"/>
      <c r="E3" s="88"/>
      <c r="F3" s="88"/>
      <c r="G3" s="86"/>
      <c r="H3" s="86"/>
      <c r="I3" s="86"/>
      <c r="J3" s="86"/>
      <c r="K3" s="86"/>
      <c r="L3" s="86"/>
      <c r="M3" s="86"/>
    </row>
    <row r="4" spans="1:13" ht="15" x14ac:dyDescent="0.25">
      <c r="A4" s="92"/>
      <c r="B4" s="86"/>
      <c r="C4" s="93" t="s">
        <v>94</v>
      </c>
      <c r="D4" s="86"/>
      <c r="E4" s="94" t="s">
        <v>95</v>
      </c>
      <c r="F4" s="94"/>
      <c r="G4" s="93"/>
      <c r="I4" s="86"/>
      <c r="J4" s="93" t="s">
        <v>96</v>
      </c>
      <c r="K4" s="86"/>
      <c r="L4" s="86"/>
      <c r="M4" s="86"/>
    </row>
    <row r="5" spans="1:13" ht="15" x14ac:dyDescent="0.25">
      <c r="A5" s="95"/>
      <c r="B5" s="95"/>
      <c r="C5" s="96" t="s">
        <v>97</v>
      </c>
      <c r="D5" s="93"/>
      <c r="E5" s="93" t="s">
        <v>98</v>
      </c>
      <c r="F5" s="93" t="s">
        <v>99</v>
      </c>
      <c r="G5" s="93"/>
      <c r="H5" s="93" t="s">
        <v>16</v>
      </c>
      <c r="I5" s="86"/>
      <c r="J5" s="96" t="s">
        <v>90</v>
      </c>
      <c r="K5" s="86"/>
      <c r="L5" s="86"/>
      <c r="M5" s="86"/>
    </row>
    <row r="6" spans="1:13" ht="15" x14ac:dyDescent="0.25">
      <c r="A6" s="97" t="s">
        <v>100</v>
      </c>
      <c r="B6" s="86"/>
      <c r="C6" s="97" t="s">
        <v>90</v>
      </c>
      <c r="D6" s="93"/>
      <c r="E6" s="97" t="s">
        <v>65</v>
      </c>
      <c r="F6" s="97" t="s">
        <v>65</v>
      </c>
      <c r="G6" s="96"/>
      <c r="H6" s="97" t="s">
        <v>90</v>
      </c>
      <c r="I6" s="86"/>
      <c r="J6" s="97" t="s">
        <v>101</v>
      </c>
      <c r="K6" s="86"/>
      <c r="L6" s="86"/>
      <c r="M6" s="86"/>
    </row>
    <row r="7" spans="1:13" ht="15" x14ac:dyDescent="0.25">
      <c r="A7" s="86"/>
      <c r="B7" s="86"/>
      <c r="C7" s="86"/>
      <c r="D7" s="86"/>
      <c r="E7" s="86"/>
      <c r="F7" s="86"/>
      <c r="G7" s="86"/>
      <c r="H7" s="86"/>
      <c r="I7" s="86"/>
      <c r="J7" s="86"/>
      <c r="K7" s="86"/>
      <c r="L7" s="86"/>
      <c r="M7" s="86"/>
    </row>
    <row r="8" spans="1:13" ht="15" x14ac:dyDescent="0.25">
      <c r="A8" s="86" t="s">
        <v>28</v>
      </c>
      <c r="B8" s="86"/>
      <c r="C8" s="92">
        <v>-422</v>
      </c>
      <c r="D8" s="98"/>
      <c r="E8" s="98">
        <f>+Prudency!E8-2400</f>
        <v>-430</v>
      </c>
      <c r="F8" s="98">
        <f>+Prudency!E5</f>
        <v>0</v>
      </c>
      <c r="G8" s="98"/>
      <c r="H8" s="98">
        <f>+E8+F8</f>
        <v>-430</v>
      </c>
      <c r="I8" s="98"/>
      <c r="J8" s="98">
        <f>+H8-C8</f>
        <v>-8</v>
      </c>
      <c r="K8" s="86"/>
      <c r="L8" s="86"/>
      <c r="M8" s="86"/>
    </row>
    <row r="9" spans="1:13" ht="15" x14ac:dyDescent="0.25">
      <c r="A9" s="86"/>
      <c r="B9" s="86"/>
      <c r="C9" s="99"/>
      <c r="D9" s="92"/>
      <c r="E9" s="99"/>
      <c r="F9" s="99"/>
      <c r="G9" s="98"/>
      <c r="H9" s="99"/>
      <c r="I9" s="92"/>
      <c r="J9" s="99"/>
      <c r="K9" s="86"/>
      <c r="L9" s="86"/>
      <c r="M9" s="86"/>
    </row>
    <row r="10" spans="1:13" ht="15" x14ac:dyDescent="0.25">
      <c r="A10" s="86" t="s">
        <v>102</v>
      </c>
      <c r="B10" s="86"/>
      <c r="C10" s="92">
        <f>SUM(C8:C8)</f>
        <v>-422</v>
      </c>
      <c r="D10" s="92"/>
      <c r="E10" s="92">
        <f>SUM(E8:E8)</f>
        <v>-430</v>
      </c>
      <c r="F10" s="92">
        <f>SUM(F8:F8)</f>
        <v>0</v>
      </c>
      <c r="G10" s="92"/>
      <c r="H10" s="92">
        <f>SUM(H8:H8)</f>
        <v>-430</v>
      </c>
      <c r="I10" s="92"/>
      <c r="J10" s="92">
        <f>SUM(J8:J8)</f>
        <v>-8</v>
      </c>
      <c r="K10" s="86"/>
      <c r="L10" s="86"/>
      <c r="M10" s="86"/>
    </row>
    <row r="11" spans="1:13" ht="15" x14ac:dyDescent="0.25">
      <c r="A11" s="86"/>
      <c r="B11" s="86"/>
      <c r="C11" s="92"/>
      <c r="D11" s="92"/>
      <c r="E11" s="92"/>
      <c r="F11" s="92"/>
      <c r="G11" s="92"/>
      <c r="H11" s="92"/>
      <c r="I11" s="92"/>
      <c r="J11" s="92"/>
      <c r="K11" s="86"/>
      <c r="L11" s="86"/>
      <c r="M11" s="86"/>
    </row>
    <row r="12" spans="1:13" ht="15" x14ac:dyDescent="0.25">
      <c r="A12" s="86"/>
      <c r="B12" s="86"/>
      <c r="C12" s="86"/>
      <c r="D12" s="86"/>
      <c r="E12" s="86"/>
      <c r="F12" s="86"/>
      <c r="G12" s="86"/>
      <c r="H12" s="86"/>
      <c r="I12" s="86"/>
      <c r="J12" s="86"/>
      <c r="K12" s="86"/>
      <c r="L12" s="86"/>
      <c r="M12" s="86"/>
    </row>
    <row r="13" spans="1:13" ht="15" x14ac:dyDescent="0.25">
      <c r="A13" s="86" t="s">
        <v>103</v>
      </c>
      <c r="B13" s="100" t="s">
        <v>104</v>
      </c>
      <c r="C13" s="86"/>
      <c r="D13" s="86"/>
      <c r="E13" s="86"/>
      <c r="F13" s="86"/>
      <c r="G13" s="86"/>
      <c r="H13" s="86"/>
      <c r="I13" s="86"/>
      <c r="J13" s="86"/>
      <c r="K13" s="86"/>
      <c r="L13" s="86"/>
      <c r="M13" s="86"/>
    </row>
    <row r="14" spans="1:13" s="101" customFormat="1" ht="15" x14ac:dyDescent="0.25">
      <c r="B14" s="92" t="s">
        <v>105</v>
      </c>
      <c r="C14" s="92"/>
      <c r="D14" s="92"/>
      <c r="E14" s="92"/>
      <c r="F14" s="92"/>
      <c r="G14" s="92"/>
    </row>
    <row r="15" spans="1:13" s="101" customFormat="1" ht="15" x14ac:dyDescent="0.25">
      <c r="B15" s="92" t="s">
        <v>106</v>
      </c>
      <c r="C15" s="92"/>
      <c r="D15" s="92"/>
      <c r="E15" s="92"/>
      <c r="F15" s="92"/>
      <c r="G15" s="92"/>
    </row>
    <row r="16" spans="1:13" s="101" customFormat="1" ht="15" x14ac:dyDescent="0.25">
      <c r="B16" s="92"/>
      <c r="C16" s="92"/>
      <c r="D16" s="92"/>
      <c r="E16" s="92"/>
      <c r="F16" s="92"/>
      <c r="G16" s="92"/>
    </row>
    <row r="17" spans="1:7" s="101" customFormat="1" ht="15" x14ac:dyDescent="0.25">
      <c r="A17" s="101" t="s">
        <v>107</v>
      </c>
      <c r="B17" s="102" t="s">
        <v>108</v>
      </c>
      <c r="C17" s="92"/>
      <c r="D17" s="92"/>
      <c r="E17" s="92"/>
      <c r="F17" s="92"/>
      <c r="G17" s="92"/>
    </row>
    <row r="18" spans="1:7" s="101" customFormat="1" ht="15" x14ac:dyDescent="0.25">
      <c r="B18" s="92" t="s">
        <v>109</v>
      </c>
      <c r="C18" s="92"/>
      <c r="D18" s="92"/>
      <c r="E18" s="92"/>
      <c r="F18" s="92"/>
      <c r="G18" s="92"/>
    </row>
    <row r="19" spans="1:7" s="101" customFormat="1" ht="15" x14ac:dyDescent="0.25">
      <c r="B19" s="92" t="s">
        <v>110</v>
      </c>
      <c r="C19" s="92"/>
      <c r="D19" s="92"/>
      <c r="E19" s="92"/>
      <c r="F19" s="92"/>
      <c r="G19" s="92"/>
    </row>
    <row r="20" spans="1:7" s="101" customFormat="1" ht="15" x14ac:dyDescent="0.25">
      <c r="B20" s="92" t="s">
        <v>111</v>
      </c>
      <c r="C20" s="92"/>
      <c r="D20" s="92"/>
      <c r="E20" s="92"/>
      <c r="F20" s="92"/>
      <c r="G20" s="92"/>
    </row>
    <row r="21" spans="1:7" s="101" customFormat="1" ht="15" x14ac:dyDescent="0.25">
      <c r="B21" s="101" t="s">
        <v>112</v>
      </c>
    </row>
    <row r="22" spans="1:7" s="101" customFormat="1" ht="15" x14ac:dyDescent="0.25"/>
    <row r="23" spans="1:7" s="101" customFormat="1" ht="15" x14ac:dyDescent="0.25"/>
    <row r="24" spans="1:7" s="101" customFormat="1" ht="15" x14ac:dyDescent="0.25"/>
    <row r="25" spans="1:7" s="101" customFormat="1" ht="15" x14ac:dyDescent="0.25"/>
    <row r="26" spans="1:7" s="101" customFormat="1" ht="15" x14ac:dyDescent="0.25"/>
    <row r="27" spans="1:7" s="101" customFormat="1" ht="15" x14ac:dyDescent="0.25"/>
    <row r="28" spans="1:7" s="101" customFormat="1" ht="15" x14ac:dyDescent="0.25"/>
    <row r="29" spans="1:7" s="101" customFormat="1" ht="15" x14ac:dyDescent="0.25"/>
    <row r="30" spans="1:7" s="101" customFormat="1" ht="15" x14ac:dyDescent="0.25"/>
    <row r="31" spans="1:7" s="101" customFormat="1" ht="15" x14ac:dyDescent="0.25"/>
    <row r="32" spans="1:7" s="101" customFormat="1" ht="15" x14ac:dyDescent="0.25"/>
    <row r="33" s="101" customFormat="1" ht="15" x14ac:dyDescent="0.25"/>
    <row r="34" s="101" customFormat="1" ht="15" x14ac:dyDescent="0.25"/>
    <row r="35" s="101" customFormat="1" ht="15" x14ac:dyDescent="0.25"/>
    <row r="36" s="101" customFormat="1" ht="15" x14ac:dyDescent="0.25"/>
    <row r="37" s="101" customFormat="1" ht="15" x14ac:dyDescent="0.25"/>
    <row r="38" s="101" customFormat="1" ht="15" x14ac:dyDescent="0.25"/>
    <row r="39" s="101" customFormat="1" ht="15" x14ac:dyDescent="0.25"/>
    <row r="40" s="101" customFormat="1" ht="15" x14ac:dyDescent="0.25"/>
    <row r="41" s="101" customFormat="1" ht="15" x14ac:dyDescent="0.25"/>
    <row r="42" s="101" customFormat="1" ht="15" x14ac:dyDescent="0.25"/>
    <row r="43" s="101" customFormat="1" ht="15" x14ac:dyDescent="0.25"/>
    <row r="44" s="101" customFormat="1" ht="15" x14ac:dyDescent="0.25"/>
    <row r="45" s="101" customFormat="1" ht="15" x14ac:dyDescent="0.25"/>
    <row r="46" s="101" customFormat="1" ht="15" x14ac:dyDescent="0.25"/>
    <row r="47" s="101" customFormat="1" ht="15" x14ac:dyDescent="0.25"/>
    <row r="48" s="101" customFormat="1" ht="15" x14ac:dyDescent="0.25"/>
    <row r="49" s="101" customFormat="1" ht="15" x14ac:dyDescent="0.25"/>
    <row r="50" s="101" customFormat="1" ht="15" x14ac:dyDescent="0.25"/>
    <row r="51" s="101" customFormat="1" ht="15" x14ac:dyDescent="0.25"/>
    <row r="52" s="101" customFormat="1" ht="15" x14ac:dyDescent="0.25"/>
    <row r="53" s="101" customFormat="1" ht="15" x14ac:dyDescent="0.25"/>
    <row r="54" s="101" customFormat="1" ht="15" x14ac:dyDescent="0.25"/>
    <row r="55" s="101" customFormat="1" ht="15" x14ac:dyDescent="0.25"/>
    <row r="56" s="101" customFormat="1" ht="15" x14ac:dyDescent="0.25"/>
    <row r="57" s="101" customFormat="1" ht="15" x14ac:dyDescent="0.25"/>
    <row r="58" s="101" customFormat="1" ht="15" x14ac:dyDescent="0.25"/>
    <row r="59" s="101" customFormat="1" ht="15" x14ac:dyDescent="0.25"/>
    <row r="60" s="101" customFormat="1" ht="15" x14ac:dyDescent="0.25"/>
    <row r="61" s="101" customFormat="1" ht="15" x14ac:dyDescent="0.25"/>
    <row r="62" s="101" customFormat="1" ht="15" x14ac:dyDescent="0.25"/>
    <row r="63" s="101" customFormat="1" ht="15" x14ac:dyDescent="0.25"/>
    <row r="64" s="101" customFormat="1" ht="15" x14ac:dyDescent="0.25"/>
    <row r="65" s="101" customFormat="1" ht="15" x14ac:dyDescent="0.25"/>
    <row r="66" s="101" customFormat="1" ht="15" x14ac:dyDescent="0.25"/>
    <row r="67" s="101" customFormat="1" ht="15" x14ac:dyDescent="0.25"/>
    <row r="68" s="101" customFormat="1" ht="15" x14ac:dyDescent="0.25"/>
    <row r="69" s="101" customFormat="1" ht="15" x14ac:dyDescent="0.25"/>
    <row r="70" s="101" customFormat="1" ht="15" x14ac:dyDescent="0.25"/>
    <row r="71" s="101" customFormat="1" ht="15" x14ac:dyDescent="0.25"/>
    <row r="72" s="101" customFormat="1" ht="15" x14ac:dyDescent="0.25"/>
    <row r="73" s="101" customFormat="1" ht="15" x14ac:dyDescent="0.25"/>
    <row r="74" s="101" customFormat="1" ht="15" x14ac:dyDescent="0.25"/>
    <row r="75" s="101" customFormat="1" ht="15" x14ac:dyDescent="0.25"/>
    <row r="76" s="101" customFormat="1" ht="15" x14ac:dyDescent="0.25"/>
    <row r="77" s="101" customFormat="1" ht="15" x14ac:dyDescent="0.25"/>
    <row r="78" s="101" customFormat="1" ht="15" x14ac:dyDescent="0.25"/>
    <row r="79" s="101" customFormat="1" ht="15" x14ac:dyDescent="0.25"/>
    <row r="80" s="101" customFormat="1" ht="15" x14ac:dyDescent="0.25"/>
    <row r="81" s="101" customFormat="1" ht="15" x14ac:dyDescent="0.25"/>
    <row r="82" s="101" customFormat="1" ht="15" x14ac:dyDescent="0.25"/>
    <row r="83" s="101" customFormat="1" ht="15" x14ac:dyDescent="0.25"/>
    <row r="84" s="101" customFormat="1" ht="15" x14ac:dyDescent="0.25"/>
    <row r="85" s="101" customFormat="1" ht="15" x14ac:dyDescent="0.25"/>
    <row r="86" s="101" customFormat="1" ht="15" x14ac:dyDescent="0.25"/>
    <row r="87" s="101" customFormat="1" ht="15" x14ac:dyDescent="0.25"/>
    <row r="88" s="101" customFormat="1" ht="15" x14ac:dyDescent="0.25"/>
  </sheetData>
  <phoneticPr fontId="51" type="noConversion"/>
  <printOptions horizontalCentered="1" verticalCentered="1"/>
  <pageMargins left="0.5" right="0.5" top="0.5" bottom="0.5" header="0.5" footer="0.25"/>
  <pageSetup scale="89" orientation="landscape" horizontalDpi="4294967292" r:id="rId1"/>
  <headerFooter alignWithMargins="0">
    <oddHeader xml:space="preserve">&amp;C          </oddHeader>
    <oddFooter>&amp;L&amp;11&amp;F&amp;R&amp;11&amp;D     &amp;T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BG245"/>
  <sheetViews>
    <sheetView showGridLines="0" zoomScale="75" workbookViewId="0">
      <selection activeCell="A2" sqref="A2:J300"/>
    </sheetView>
  </sheetViews>
  <sheetFormatPr defaultColWidth="17.6640625" defaultRowHeight="12" x14ac:dyDescent="0.15"/>
  <cols>
    <col min="1" max="1" width="13.88671875" style="147" customWidth="1"/>
    <col min="2" max="2" width="8.88671875" style="141" customWidth="1"/>
    <col min="3" max="3" width="14.33203125" style="141" customWidth="1"/>
    <col min="4" max="4" width="9.5546875" style="141" customWidth="1"/>
    <col min="5" max="5" width="10.44140625" style="141" bestFit="1" customWidth="1"/>
    <col min="6" max="6" width="13.6640625" style="141" bestFit="1" customWidth="1"/>
    <col min="7" max="7" width="11.44140625" style="141" customWidth="1"/>
    <col min="8" max="9" width="9.5546875" style="141" customWidth="1"/>
    <col min="10" max="10" width="4.5546875" style="141" customWidth="1"/>
    <col min="11" max="12" width="9.5546875" style="141" hidden="1" customWidth="1"/>
    <col min="13" max="16" width="9.5546875" style="141" customWidth="1"/>
    <col min="17" max="17" width="4" style="141" customWidth="1"/>
    <col min="18" max="19" width="9.5546875" style="141" hidden="1" customWidth="1"/>
    <col min="20" max="23" width="9.5546875" style="141" customWidth="1"/>
    <col min="24" max="24" width="4.88671875" style="141" customWidth="1"/>
    <col min="25" max="26" width="9.5546875" style="141" hidden="1" customWidth="1"/>
    <col min="27" max="30" width="9.5546875" style="141" customWidth="1"/>
    <col min="31" max="31" width="5.88671875" style="141" customWidth="1"/>
    <col min="32" max="33" width="9.5546875" style="141" hidden="1" customWidth="1"/>
    <col min="34" max="35" width="9.5546875" style="141" customWidth="1"/>
    <col min="36" max="36" width="6.5546875" style="141" customWidth="1"/>
    <col min="37" max="39" width="9.5546875" style="141" hidden="1" customWidth="1"/>
    <col min="40" max="41" width="9.5546875" style="141" customWidth="1"/>
    <col min="42" max="42" width="2.88671875" style="141" customWidth="1"/>
    <col min="43" max="45" width="9.5546875" style="141" hidden="1" customWidth="1"/>
    <col min="46" max="49" width="9.5546875" style="141" customWidth="1"/>
    <col min="50" max="50" width="4.88671875" style="141" customWidth="1"/>
    <col min="51" max="52" width="9.5546875" style="141" hidden="1" customWidth="1"/>
    <col min="53" max="54" width="9.5546875" style="141" customWidth="1"/>
    <col min="55" max="55" width="5" style="141" customWidth="1"/>
    <col min="56" max="59" width="9.5546875" style="141" hidden="1" customWidth="1"/>
    <col min="60" max="63" width="9.5546875" style="141" customWidth="1"/>
    <col min="64" max="16384" width="17.6640625" style="141"/>
  </cols>
  <sheetData>
    <row r="1" spans="1:27" ht="15" x14ac:dyDescent="0.2">
      <c r="A1" s="138" t="s">
        <v>113</v>
      </c>
      <c r="B1" s="139"/>
      <c r="C1" s="140"/>
    </row>
    <row r="2" spans="1:27" x14ac:dyDescent="0.15">
      <c r="A2" s="125">
        <v>35976</v>
      </c>
      <c r="B2" s="126"/>
      <c r="C2" s="127" t="s">
        <v>114</v>
      </c>
      <c r="D2" s="142" t="s">
        <v>17</v>
      </c>
      <c r="E2" s="142"/>
      <c r="G2" s="269"/>
      <c r="H2" s="143"/>
    </row>
    <row r="3" spans="1:27" x14ac:dyDescent="0.15">
      <c r="A3" s="124"/>
      <c r="B3" s="127" t="s">
        <v>19</v>
      </c>
      <c r="C3" s="127" t="s">
        <v>115</v>
      </c>
      <c r="D3" s="142" t="s">
        <v>19</v>
      </c>
      <c r="E3" s="142" t="s">
        <v>195</v>
      </c>
      <c r="F3" s="437" t="s">
        <v>153</v>
      </c>
      <c r="G3" s="437" t="s">
        <v>19</v>
      </c>
      <c r="H3" s="146"/>
      <c r="I3" s="145"/>
      <c r="J3" s="145"/>
      <c r="K3" s="146"/>
      <c r="L3" s="145"/>
    </row>
    <row r="4" spans="1:27" s="142" customFormat="1" x14ac:dyDescent="0.15">
      <c r="A4" s="132"/>
      <c r="B4" s="127" t="s">
        <v>201</v>
      </c>
      <c r="C4" s="127" t="s">
        <v>116</v>
      </c>
      <c r="D4" s="141"/>
      <c r="E4" s="147"/>
      <c r="G4" s="437" t="s">
        <v>202</v>
      </c>
      <c r="H4" s="144"/>
    </row>
    <row r="5" spans="1:27" x14ac:dyDescent="0.15">
      <c r="A5" s="127" t="s">
        <v>117</v>
      </c>
      <c r="B5" s="130"/>
      <c r="C5" s="123"/>
      <c r="D5" s="140"/>
      <c r="E5" s="148"/>
      <c r="F5" s="140"/>
      <c r="G5" s="140"/>
      <c r="H5" s="140"/>
      <c r="K5" s="146"/>
      <c r="L5" s="145"/>
      <c r="M5" s="145"/>
      <c r="N5" s="146"/>
      <c r="O5" s="145"/>
      <c r="P5" s="140"/>
      <c r="Q5" s="140"/>
      <c r="R5" s="145"/>
      <c r="T5" s="146"/>
      <c r="U5" s="145"/>
      <c r="V5" s="145"/>
      <c r="W5" s="146"/>
      <c r="X5" s="145"/>
      <c r="Y5" s="140"/>
      <c r="Z5" s="140"/>
      <c r="AA5" s="145"/>
    </row>
    <row r="6" spans="1:27" ht="12.75" x14ac:dyDescent="0.2">
      <c r="A6" s="134">
        <v>37012</v>
      </c>
      <c r="B6" s="179">
        <v>27.28</v>
      </c>
      <c r="C6" s="136">
        <v>1E-4</v>
      </c>
      <c r="D6" s="135">
        <v>26.58</v>
      </c>
      <c r="E6" s="136">
        <v>112.97</v>
      </c>
      <c r="F6" s="273">
        <v>74.34</v>
      </c>
      <c r="G6" s="466">
        <v>28.612000000000002</v>
      </c>
      <c r="H6" s="136"/>
      <c r="I6" s="466"/>
      <c r="M6" s="467"/>
      <c r="N6" s="467"/>
    </row>
    <row r="7" spans="1:27" ht="12.75" x14ac:dyDescent="0.2">
      <c r="A7" s="134">
        <v>37043</v>
      </c>
      <c r="B7" s="179">
        <v>28.45</v>
      </c>
      <c r="C7" s="136">
        <v>0.33572659422796997</v>
      </c>
      <c r="D7" s="135">
        <v>28.07</v>
      </c>
      <c r="E7" s="136">
        <v>107.11</v>
      </c>
      <c r="F7" s="273">
        <v>76.58</v>
      </c>
      <c r="G7" s="466">
        <v>29.033333333333335</v>
      </c>
      <c r="H7" s="136"/>
      <c r="I7" s="466"/>
      <c r="M7" s="467"/>
      <c r="N7" s="467"/>
    </row>
    <row r="8" spans="1:27" ht="12.75" x14ac:dyDescent="0.2">
      <c r="A8" s="134">
        <v>37073</v>
      </c>
      <c r="B8" s="179">
        <v>28.99</v>
      </c>
      <c r="C8" s="136">
        <v>0.32517358882234998</v>
      </c>
      <c r="D8" s="135">
        <v>28.13</v>
      </c>
      <c r="E8" s="136">
        <v>100.62</v>
      </c>
      <c r="F8" s="273">
        <v>76.88</v>
      </c>
      <c r="G8" s="466">
        <v>29.05</v>
      </c>
      <c r="H8" s="136"/>
      <c r="I8" s="466"/>
      <c r="M8" s="467"/>
      <c r="N8" s="467"/>
    </row>
    <row r="9" spans="1:27" ht="12.75" x14ac:dyDescent="0.2">
      <c r="A9" s="134">
        <v>37104</v>
      </c>
      <c r="B9" s="179">
        <v>29.12</v>
      </c>
      <c r="C9" s="136">
        <v>0.30915687482313997</v>
      </c>
      <c r="D9" s="135">
        <v>27.78</v>
      </c>
      <c r="E9" s="136">
        <v>95.72</v>
      </c>
      <c r="F9" s="273">
        <v>77.180000000000007</v>
      </c>
      <c r="G9" s="466">
        <v>28.781304347826087</v>
      </c>
      <c r="H9" s="136"/>
      <c r="I9" s="466"/>
      <c r="M9" s="467"/>
      <c r="N9" s="467"/>
    </row>
    <row r="10" spans="1:27" ht="12.75" x14ac:dyDescent="0.2">
      <c r="A10" s="134">
        <v>37135</v>
      </c>
      <c r="B10" s="179">
        <v>28.91</v>
      </c>
      <c r="C10" s="136">
        <v>0.29531401765000997</v>
      </c>
      <c r="D10" s="135">
        <v>27.49</v>
      </c>
      <c r="E10" s="136">
        <v>89.77</v>
      </c>
      <c r="F10" s="273">
        <v>77.680000000000007</v>
      </c>
      <c r="G10" s="466">
        <v>28.429000000000002</v>
      </c>
      <c r="H10" s="136"/>
      <c r="I10" s="466"/>
      <c r="M10" s="467"/>
      <c r="N10" s="467"/>
    </row>
    <row r="11" spans="1:27" ht="12.75" x14ac:dyDescent="0.2">
      <c r="A11" s="134">
        <v>37165</v>
      </c>
      <c r="B11" s="179">
        <v>28.54</v>
      </c>
      <c r="C11" s="136">
        <v>0.28544281792313997</v>
      </c>
      <c r="D11" s="135">
        <v>27.2</v>
      </c>
      <c r="E11" s="136">
        <v>83.52</v>
      </c>
      <c r="F11" s="273">
        <v>78.23</v>
      </c>
      <c r="G11" s="466">
        <v>28.054347826086957</v>
      </c>
      <c r="H11" s="136"/>
      <c r="I11" s="466"/>
      <c r="M11" s="467"/>
      <c r="N11" s="467"/>
    </row>
    <row r="12" spans="1:27" ht="12.75" x14ac:dyDescent="0.2">
      <c r="A12" s="134">
        <v>37196</v>
      </c>
      <c r="B12" s="179">
        <v>28.17</v>
      </c>
      <c r="C12" s="136">
        <v>0.27723456251913997</v>
      </c>
      <c r="D12" s="135">
        <v>26.9</v>
      </c>
      <c r="E12" s="136">
        <v>79.819999999999993</v>
      </c>
      <c r="F12" s="273">
        <v>78.78</v>
      </c>
      <c r="G12" s="466">
        <v>27.638636363636362</v>
      </c>
      <c r="H12" s="136"/>
      <c r="I12" s="466"/>
      <c r="M12" s="467"/>
      <c r="N12" s="467"/>
    </row>
    <row r="13" spans="1:27" ht="12.75" x14ac:dyDescent="0.2">
      <c r="A13" s="134">
        <v>37226</v>
      </c>
      <c r="B13" s="179">
        <v>27.79</v>
      </c>
      <c r="C13" s="136">
        <v>0.27170743607726999</v>
      </c>
      <c r="D13" s="135">
        <v>26.58</v>
      </c>
      <c r="E13" s="136">
        <v>77.819999999999993</v>
      </c>
      <c r="F13" s="273">
        <v>79.13</v>
      </c>
      <c r="G13" s="466">
        <v>27.308</v>
      </c>
      <c r="H13" s="136"/>
      <c r="I13" s="466"/>
      <c r="M13" s="467"/>
      <c r="N13" s="467"/>
    </row>
    <row r="14" spans="1:27" ht="12.75" x14ac:dyDescent="0.2">
      <c r="A14" s="134">
        <v>37257</v>
      </c>
      <c r="B14" s="179">
        <v>27.42</v>
      </c>
      <c r="C14" s="136">
        <v>0.26687214886874999</v>
      </c>
      <c r="D14" s="135">
        <v>26.24</v>
      </c>
      <c r="E14" s="136">
        <v>76.819999999999993</v>
      </c>
      <c r="F14" s="273">
        <v>79.13</v>
      </c>
      <c r="G14" s="466">
        <v>27.007727272727269</v>
      </c>
      <c r="H14" s="136"/>
      <c r="I14" s="466"/>
      <c r="M14" s="467"/>
      <c r="N14" s="467"/>
    </row>
    <row r="15" spans="1:27" ht="12.75" x14ac:dyDescent="0.2">
      <c r="A15" s="134">
        <v>37288</v>
      </c>
      <c r="B15" s="179">
        <v>27.1</v>
      </c>
      <c r="C15" s="136">
        <v>0.26124420231949996</v>
      </c>
      <c r="D15" s="135">
        <v>25.91</v>
      </c>
      <c r="E15" s="136">
        <v>76.62</v>
      </c>
      <c r="F15" s="273">
        <v>78.08</v>
      </c>
      <c r="G15" s="135">
        <v>26.725999999999999</v>
      </c>
      <c r="H15" s="136"/>
      <c r="I15" s="467"/>
    </row>
    <row r="16" spans="1:27" ht="12.75" x14ac:dyDescent="0.2">
      <c r="A16" s="134">
        <v>37316</v>
      </c>
      <c r="B16" s="179">
        <v>26.81</v>
      </c>
      <c r="C16" s="136">
        <v>0.25690294035068995</v>
      </c>
      <c r="D16" s="135">
        <v>25.59</v>
      </c>
      <c r="E16" s="136">
        <v>76.87</v>
      </c>
      <c r="F16" s="273">
        <v>75.325000000000003</v>
      </c>
      <c r="G16" s="135">
        <v>26.44</v>
      </c>
      <c r="H16" s="136"/>
      <c r="I16" s="467"/>
    </row>
    <row r="17" spans="1:9" ht="12.75" x14ac:dyDescent="0.2">
      <c r="A17" s="134">
        <v>37347</v>
      </c>
      <c r="B17" s="179">
        <v>26.53</v>
      </c>
      <c r="C17" s="136">
        <v>0.25221557677562995</v>
      </c>
      <c r="D17" s="135">
        <v>25.28</v>
      </c>
      <c r="E17" s="136">
        <v>83.22</v>
      </c>
      <c r="F17" s="273">
        <v>72.73</v>
      </c>
      <c r="G17" s="135">
        <v>26.186363636363637</v>
      </c>
      <c r="H17" s="136"/>
      <c r="I17" s="467"/>
    </row>
    <row r="18" spans="1:9" ht="12.75" x14ac:dyDescent="0.2">
      <c r="A18" s="134">
        <v>37377</v>
      </c>
      <c r="B18" s="179">
        <v>26.26</v>
      </c>
      <c r="C18" s="136">
        <v>0.24812214847281</v>
      </c>
      <c r="D18" s="135">
        <v>24.97</v>
      </c>
      <c r="E18" s="136">
        <v>82.52</v>
      </c>
      <c r="F18" s="273">
        <v>70.23</v>
      </c>
      <c r="G18" s="135">
        <v>25.899565217391302</v>
      </c>
      <c r="H18" s="136"/>
    </row>
    <row r="19" spans="1:9" ht="12.75" x14ac:dyDescent="0.2">
      <c r="A19" s="134">
        <v>37408</v>
      </c>
      <c r="B19" s="179">
        <v>25.99</v>
      </c>
      <c r="C19" s="136">
        <v>0.24364009498593001</v>
      </c>
      <c r="D19" s="135">
        <v>24.68</v>
      </c>
      <c r="E19" s="136">
        <v>100.65182194616976</v>
      </c>
      <c r="F19" s="273">
        <v>68.98</v>
      </c>
      <c r="G19" s="135">
        <v>25.651999999999997</v>
      </c>
      <c r="H19" s="136"/>
    </row>
    <row r="20" spans="1:9" ht="12.75" x14ac:dyDescent="0.2">
      <c r="A20" s="134">
        <v>37438</v>
      </c>
      <c r="B20" s="179">
        <v>25.73</v>
      </c>
      <c r="C20" s="136">
        <v>0.24021058301032999</v>
      </c>
      <c r="D20" s="135">
        <v>24.49666666666667</v>
      </c>
      <c r="E20" s="136">
        <v>92.56920634920634</v>
      </c>
      <c r="F20" s="273">
        <v>68.73</v>
      </c>
      <c r="G20" s="135">
        <v>25.390454545454542</v>
      </c>
      <c r="H20" s="136"/>
    </row>
    <row r="21" spans="1:9" ht="12.75" x14ac:dyDescent="0.2">
      <c r="A21" s="134">
        <v>37469</v>
      </c>
      <c r="B21" s="179">
        <v>25.47</v>
      </c>
      <c r="C21" s="136">
        <v>0.23752892254705998</v>
      </c>
      <c r="D21" s="135">
        <v>24.313333333333333</v>
      </c>
      <c r="E21" s="136">
        <v>87.006796536796529</v>
      </c>
      <c r="F21" s="273">
        <v>69.08</v>
      </c>
      <c r="G21" s="135">
        <v>25.129090909090905</v>
      </c>
      <c r="H21" s="136"/>
    </row>
    <row r="22" spans="1:9" ht="12.75" x14ac:dyDescent="0.2">
      <c r="A22" s="134">
        <v>37500</v>
      </c>
      <c r="B22" s="179">
        <v>25.22</v>
      </c>
      <c r="C22" s="136">
        <v>0.23492845995785</v>
      </c>
      <c r="D22" s="135">
        <v>24.13</v>
      </c>
      <c r="E22" s="136">
        <v>81.074253717297182</v>
      </c>
      <c r="F22" s="273">
        <v>69.63</v>
      </c>
      <c r="G22" s="135">
        <v>24.907142857142855</v>
      </c>
      <c r="H22" s="136"/>
    </row>
    <row r="23" spans="1:9" ht="12.75" x14ac:dyDescent="0.2">
      <c r="A23" s="134">
        <v>37530</v>
      </c>
      <c r="B23" s="179">
        <v>24.97</v>
      </c>
      <c r="C23" s="136">
        <v>0.23020917885021</v>
      </c>
      <c r="D23" s="135">
        <v>23.946666666666669</v>
      </c>
      <c r="E23" s="136">
        <v>75.134625850340115</v>
      </c>
      <c r="F23" s="273">
        <v>70.180000000000007</v>
      </c>
      <c r="G23" s="135">
        <v>24.689130434782609</v>
      </c>
      <c r="H23" s="136"/>
    </row>
    <row r="24" spans="1:9" ht="12.75" x14ac:dyDescent="0.2">
      <c r="A24" s="134">
        <v>37561</v>
      </c>
      <c r="B24" s="179">
        <v>24.75</v>
      </c>
      <c r="C24" s="136">
        <v>0.22868223024776999</v>
      </c>
      <c r="D24" s="135">
        <v>23.763333333333332</v>
      </c>
      <c r="E24" s="136">
        <v>71.807577639751543</v>
      </c>
      <c r="F24" s="273">
        <v>70.73</v>
      </c>
      <c r="G24" s="135">
        <v>24.49</v>
      </c>
      <c r="H24" s="136"/>
    </row>
    <row r="25" spans="1:9" ht="12.75" x14ac:dyDescent="0.2">
      <c r="A25" s="134">
        <v>37591</v>
      </c>
      <c r="B25" s="179">
        <v>24.55</v>
      </c>
      <c r="C25" s="136">
        <v>0.22624202896753001</v>
      </c>
      <c r="D25" s="135">
        <v>23.58</v>
      </c>
      <c r="E25" s="136">
        <v>70.323246753246764</v>
      </c>
      <c r="F25" s="273">
        <v>71.11904761904762</v>
      </c>
      <c r="G25" s="135">
        <v>24.318571428571431</v>
      </c>
      <c r="H25" s="136"/>
    </row>
    <row r="26" spans="1:9" ht="12.75" x14ac:dyDescent="0.2">
      <c r="A26" s="134">
        <v>37622</v>
      </c>
      <c r="B26" s="179">
        <v>24.37</v>
      </c>
      <c r="C26" s="136">
        <v>0.22484864985986</v>
      </c>
      <c r="D26" s="135">
        <v>23.263333333333332</v>
      </c>
      <c r="E26" s="136">
        <v>69.702312925170077</v>
      </c>
      <c r="F26" s="273">
        <v>71.486522549950962</v>
      </c>
      <c r="G26" s="135">
        <v>24.12045454545455</v>
      </c>
      <c r="H26" s="136"/>
    </row>
    <row r="27" spans="1:9" ht="12.75" x14ac:dyDescent="0.2">
      <c r="A27" s="134">
        <v>37653</v>
      </c>
      <c r="B27" s="179">
        <v>24.19</v>
      </c>
      <c r="C27" s="136">
        <v>0.22226991805606999</v>
      </c>
      <c r="D27" s="135">
        <v>22.946666666666669</v>
      </c>
      <c r="E27" s="136">
        <v>69.745541125541138</v>
      </c>
      <c r="F27" s="273">
        <v>68.959450682395257</v>
      </c>
      <c r="G27" s="135">
        <v>23.975000000000001</v>
      </c>
      <c r="H27" s="136"/>
    </row>
    <row r="28" spans="1:9" ht="12.75" x14ac:dyDescent="0.2">
      <c r="A28" s="134">
        <v>37681</v>
      </c>
      <c r="B28" s="179">
        <v>24.02</v>
      </c>
      <c r="C28" s="136">
        <v>0.22137531636721</v>
      </c>
      <c r="D28" s="135">
        <v>22.63</v>
      </c>
      <c r="E28" s="136">
        <v>70.319999999999993</v>
      </c>
      <c r="F28" s="273">
        <v>66.725582467119807</v>
      </c>
      <c r="G28" s="135">
        <v>23.826666666666668</v>
      </c>
      <c r="H28" s="136"/>
    </row>
    <row r="29" spans="1:9" ht="12.75" x14ac:dyDescent="0.2">
      <c r="A29" s="134">
        <v>37712</v>
      </c>
      <c r="B29" s="179">
        <v>23.87</v>
      </c>
      <c r="C29" s="136">
        <v>0.21926180138500001</v>
      </c>
      <c r="D29" s="135">
        <v>22.513333333333332</v>
      </c>
      <c r="E29" s="136">
        <v>76.997777777777785</v>
      </c>
      <c r="F29" s="273">
        <v>64.502555289332065</v>
      </c>
      <c r="G29" s="135">
        <v>23.692727272727272</v>
      </c>
      <c r="H29" s="136"/>
    </row>
    <row r="30" spans="1:9" ht="12.75" x14ac:dyDescent="0.2">
      <c r="A30" s="134">
        <v>37742</v>
      </c>
      <c r="B30" s="179">
        <v>23.74</v>
      </c>
      <c r="C30" s="136">
        <v>0.21757116884323</v>
      </c>
      <c r="D30" s="135">
        <v>22.396666666666665</v>
      </c>
      <c r="E30" s="136">
        <v>76.582770562770548</v>
      </c>
      <c r="F30" s="273">
        <v>63.624357423034169</v>
      </c>
      <c r="G30" s="135">
        <v>23.562727272727273</v>
      </c>
      <c r="H30" s="136"/>
    </row>
    <row r="31" spans="1:9" ht="12.75" x14ac:dyDescent="0.2">
      <c r="A31" s="134">
        <v>37773</v>
      </c>
      <c r="B31" s="179">
        <v>23.61</v>
      </c>
      <c r="C31" s="136">
        <v>0.21496585831475998</v>
      </c>
      <c r="D31" s="135">
        <v>22.28</v>
      </c>
      <c r="E31" s="136">
        <v>95.087922077922073</v>
      </c>
      <c r="F31" s="273">
        <v>63.649575089159164</v>
      </c>
      <c r="G31" s="135">
        <v>23.445714285714285</v>
      </c>
      <c r="H31" s="136"/>
    </row>
    <row r="32" spans="1:9" ht="12.75" x14ac:dyDescent="0.2">
      <c r="A32" s="134">
        <v>37803</v>
      </c>
      <c r="B32" s="179">
        <v>23.48</v>
      </c>
      <c r="C32" s="136">
        <v>0.21425873422687997</v>
      </c>
      <c r="D32" s="135">
        <v>22.230666666666668</v>
      </c>
      <c r="E32" s="136">
        <v>87.316145124716542</v>
      </c>
      <c r="F32" s="273">
        <v>64.330232724323608</v>
      </c>
      <c r="G32" s="135">
        <v>23.315000000000001</v>
      </c>
      <c r="H32" s="136"/>
    </row>
    <row r="33" spans="1:8" ht="12.75" x14ac:dyDescent="0.2">
      <c r="A33" s="134">
        <v>37834</v>
      </c>
      <c r="B33" s="179">
        <v>23.36</v>
      </c>
      <c r="C33" s="136">
        <v>0.21209369127642996</v>
      </c>
      <c r="D33" s="135">
        <v>22.181333333333338</v>
      </c>
      <c r="E33" s="136">
        <v>82.065238095238087</v>
      </c>
      <c r="F33" s="273">
        <v>65.175072337736012</v>
      </c>
      <c r="G33" s="135">
        <v>23.214444444444446</v>
      </c>
      <c r="H33" s="136"/>
    </row>
    <row r="34" spans="1:8" ht="12.75" x14ac:dyDescent="0.2">
      <c r="A34" s="134">
        <v>37865</v>
      </c>
      <c r="B34" s="179">
        <v>23.25</v>
      </c>
      <c r="C34" s="136">
        <v>0.20897872260037001</v>
      </c>
      <c r="D34" s="135">
        <v>22.132000000000001</v>
      </c>
      <c r="E34" s="136">
        <v>76.51557165861513</v>
      </c>
      <c r="F34" s="273">
        <v>65.999171116823931</v>
      </c>
      <c r="G34" s="135">
        <v>23.109393939393939</v>
      </c>
      <c r="H34" s="136"/>
    </row>
    <row r="35" spans="1:8" ht="12.75" x14ac:dyDescent="0.2">
      <c r="A35" s="134">
        <v>37895</v>
      </c>
      <c r="B35" s="179">
        <v>23.143333333333334</v>
      </c>
      <c r="C35" s="136">
        <v>0.20820316548305001</v>
      </c>
      <c r="D35" s="135">
        <v>22.082666666666668</v>
      </c>
      <c r="E35" s="136">
        <v>70.854271284271263</v>
      </c>
      <c r="F35" s="273">
        <v>66.803326822619141</v>
      </c>
      <c r="G35" s="135">
        <v>22.994927536231884</v>
      </c>
      <c r="H35" s="136"/>
    </row>
    <row r="36" spans="1:8" ht="12.75" x14ac:dyDescent="0.2">
      <c r="A36" s="134">
        <v>37926</v>
      </c>
      <c r="B36" s="179">
        <v>23.036666666666665</v>
      </c>
      <c r="C36" s="136">
        <v>0.20569941889568</v>
      </c>
      <c r="D36" s="135">
        <v>22.033333333333335</v>
      </c>
      <c r="E36" s="136">
        <v>67.773761214630767</v>
      </c>
      <c r="F36" s="273">
        <v>67.006326877525439</v>
      </c>
      <c r="G36" s="135">
        <v>22.916999999999998</v>
      </c>
      <c r="H36" s="136"/>
    </row>
    <row r="37" spans="1:8" ht="12.75" x14ac:dyDescent="0.2">
      <c r="A37" s="134">
        <v>37956</v>
      </c>
      <c r="B37" s="179">
        <v>22.93</v>
      </c>
      <c r="C37" s="136">
        <v>0.20422499915351999</v>
      </c>
      <c r="D37" s="135">
        <v>21.984000000000002</v>
      </c>
      <c r="E37" s="136">
        <v>66.57800865800867</v>
      </c>
      <c r="F37" s="273">
        <v>67.196463267437025</v>
      </c>
      <c r="G37" s="135">
        <v>22.87287878787879</v>
      </c>
      <c r="H37" s="136"/>
    </row>
    <row r="38" spans="1:8" ht="12.75" x14ac:dyDescent="0.2">
      <c r="A38" s="134">
        <v>37987</v>
      </c>
      <c r="B38" s="179">
        <v>22.886666666666667</v>
      </c>
      <c r="C38" s="136">
        <v>0.20338630533559998</v>
      </c>
      <c r="D38" s="135">
        <v>21.502599999999994</v>
      </c>
      <c r="E38" s="136">
        <v>66.260187590187599</v>
      </c>
      <c r="F38" s="273">
        <v>68.139177415008476</v>
      </c>
      <c r="G38" s="135">
        <v>22.826825396825399</v>
      </c>
      <c r="H38" s="136"/>
    </row>
    <row r="39" spans="1:8" ht="12.75" x14ac:dyDescent="0.2">
      <c r="A39" s="134">
        <v>38018</v>
      </c>
      <c r="B39" s="179">
        <v>22.843333333333334</v>
      </c>
      <c r="C39" s="136">
        <v>0.2022488233783</v>
      </c>
      <c r="D39" s="135">
        <v>21.862994444444453</v>
      </c>
      <c r="E39" s="136">
        <v>66.665471724043158</v>
      </c>
      <c r="F39" s="273">
        <v>65.959821725102458</v>
      </c>
      <c r="G39" s="135">
        <v>22.789166666666667</v>
      </c>
      <c r="H39" s="136"/>
    </row>
    <row r="40" spans="1:8" ht="12.75" x14ac:dyDescent="0.2">
      <c r="A40" s="134">
        <v>38047</v>
      </c>
      <c r="B40" s="179">
        <v>22.8</v>
      </c>
      <c r="C40" s="136">
        <v>0.20056831636207001</v>
      </c>
      <c r="D40" s="135">
        <v>21.587948611111113</v>
      </c>
      <c r="E40" s="136">
        <v>67.496587301587311</v>
      </c>
      <c r="F40" s="273">
        <v>63.969441274291661</v>
      </c>
      <c r="G40" s="135">
        <v>22.741594202898547</v>
      </c>
      <c r="H40" s="136"/>
    </row>
    <row r="41" spans="1:8" ht="12.75" x14ac:dyDescent="0.2">
      <c r="A41" s="134">
        <v>38078</v>
      </c>
      <c r="B41" s="179">
        <v>22.756666666666664</v>
      </c>
      <c r="C41" s="136">
        <v>0.19862069615963998</v>
      </c>
      <c r="D41" s="135">
        <v>21.74838472222222</v>
      </c>
      <c r="E41" s="136">
        <v>74.414271911663207</v>
      </c>
      <c r="F41" s="273">
        <v>61.973275445723353</v>
      </c>
      <c r="G41" s="135">
        <v>22.697575757575759</v>
      </c>
      <c r="H41" s="136"/>
    </row>
    <row r="42" spans="1:8" ht="12.75" x14ac:dyDescent="0.2">
      <c r="A42" s="134">
        <v>38108</v>
      </c>
      <c r="B42" s="179">
        <v>22.713333333333335</v>
      </c>
      <c r="C42" s="136">
        <v>0.19727969979395998</v>
      </c>
      <c r="D42" s="135">
        <v>21.522293803418798</v>
      </c>
      <c r="E42" s="136">
        <v>74.213362193362201</v>
      </c>
      <c r="F42" s="273">
        <v>61.305273021149844</v>
      </c>
      <c r="G42" s="135">
        <v>22.655555555555555</v>
      </c>
      <c r="H42" s="136"/>
    </row>
    <row r="43" spans="1:8" ht="12.75" x14ac:dyDescent="0.2">
      <c r="A43" s="134">
        <v>38139</v>
      </c>
      <c r="B43" s="179">
        <v>22.67</v>
      </c>
      <c r="C43" s="136">
        <v>0.19641723338584999</v>
      </c>
      <c r="D43" s="135">
        <v>21.405477386039891</v>
      </c>
      <c r="E43" s="136">
        <v>92.927989417989423</v>
      </c>
      <c r="F43" s="273">
        <v>61.542301802394604</v>
      </c>
      <c r="G43" s="135">
        <v>22.61090909090909</v>
      </c>
      <c r="H43" s="136"/>
    </row>
    <row r="44" spans="1:8" ht="12.75" x14ac:dyDescent="0.2">
      <c r="A44" s="134">
        <v>38169</v>
      </c>
      <c r="B44" s="179">
        <v>22.626666666666665</v>
      </c>
      <c r="C44" s="136">
        <v>0.19611480987601998</v>
      </c>
      <c r="D44" s="135">
        <v>21.426626618751612</v>
      </c>
      <c r="E44" s="136">
        <v>85.328513708513682</v>
      </c>
      <c r="F44" s="273">
        <v>62.40195319281348</v>
      </c>
      <c r="G44" s="135">
        <v>22.567575757575757</v>
      </c>
      <c r="H44" s="136"/>
    </row>
    <row r="45" spans="1:8" ht="12.75" x14ac:dyDescent="0.2">
      <c r="A45" s="134">
        <v>38200</v>
      </c>
      <c r="B45" s="179">
        <v>22.583333333333332</v>
      </c>
      <c r="C45" s="136">
        <v>0.19382618021616999</v>
      </c>
      <c r="D45" s="135">
        <v>21.326311151040318</v>
      </c>
      <c r="E45" s="136">
        <v>80.285656565656552</v>
      </c>
      <c r="F45" s="273">
        <v>63.462908256357956</v>
      </c>
      <c r="G45" s="135">
        <v>22.526212121212122</v>
      </c>
      <c r="H45" s="136"/>
    </row>
    <row r="46" spans="1:8" ht="12.75" x14ac:dyDescent="0.2">
      <c r="A46" s="134">
        <v>38231</v>
      </c>
      <c r="B46" s="179">
        <v>22.54</v>
      </c>
      <c r="C46" s="136">
        <v>0.19286390591559999</v>
      </c>
      <c r="D46" s="135">
        <v>21.37372959635529</v>
      </c>
      <c r="E46" s="136">
        <v>74.876923269966738</v>
      </c>
      <c r="F46" s="273">
        <v>64.435360060810439</v>
      </c>
      <c r="G46" s="135">
        <v>22.480909090909091</v>
      </c>
      <c r="H46" s="136"/>
    </row>
    <row r="47" spans="1:8" ht="12.75" x14ac:dyDescent="0.2">
      <c r="A47" s="134">
        <v>38261</v>
      </c>
      <c r="B47" s="179">
        <v>22.496666666666666</v>
      </c>
      <c r="C47" s="131">
        <v>0.19224936744984</v>
      </c>
      <c r="D47" s="135">
        <v>21.258380891926155</v>
      </c>
      <c r="E47" s="136">
        <v>69.357878787878775</v>
      </c>
      <c r="F47" s="273">
        <v>65.389127072507478</v>
      </c>
      <c r="G47" s="135">
        <v>22.43888888888889</v>
      </c>
      <c r="H47" s="136"/>
    </row>
    <row r="48" spans="1:8" ht="12.75" x14ac:dyDescent="0.2">
      <c r="A48" s="134">
        <v>38292</v>
      </c>
      <c r="B48" s="179">
        <v>22.453333333333333</v>
      </c>
      <c r="C48" s="131">
        <v>0.19188642003070999</v>
      </c>
      <c r="D48" s="135">
        <v>21.271449256728207</v>
      </c>
      <c r="E48" s="136">
        <v>66.449859673337926</v>
      </c>
      <c r="F48" s="273">
        <v>65.767935797234742</v>
      </c>
      <c r="G48" s="135">
        <v>22.401250000000001</v>
      </c>
      <c r="H48" s="136"/>
    </row>
    <row r="49" spans="1:8" ht="12.75" x14ac:dyDescent="0.2">
      <c r="A49" s="134">
        <v>38322</v>
      </c>
      <c r="B49" s="179">
        <v>22.41</v>
      </c>
      <c r="C49" s="131">
        <v>0.18947622039891998</v>
      </c>
      <c r="D49" s="135">
        <v>21.315052190853148</v>
      </c>
      <c r="E49" s="131">
        <v>65.350032467532486</v>
      </c>
      <c r="F49" s="273">
        <v>66.056618548261895</v>
      </c>
      <c r="G49" s="135">
        <v>22.371739130434779</v>
      </c>
      <c r="H49" s="136"/>
    </row>
    <row r="50" spans="1:8" ht="12.75" x14ac:dyDescent="0.2">
      <c r="A50" s="134">
        <v>38353</v>
      </c>
      <c r="B50" s="179">
        <v>22.3825</v>
      </c>
      <c r="C50" s="131">
        <v>0.19013428694835999</v>
      </c>
      <c r="D50" s="135">
        <v>21.207981507622375</v>
      </c>
      <c r="E50" s="131">
        <v>65.066997929606629</v>
      </c>
      <c r="F50" s="273">
        <v>67.040767954467512</v>
      </c>
      <c r="G50" s="135">
        <v>22.345833333333335</v>
      </c>
      <c r="H50" s="136"/>
    </row>
    <row r="51" spans="1:8" ht="12.75" x14ac:dyDescent="0.2">
      <c r="A51" s="134">
        <v>38384</v>
      </c>
      <c r="B51" s="179">
        <v>22.355</v>
      </c>
      <c r="C51" s="131">
        <v>0.18866412337468</v>
      </c>
      <c r="D51" s="135">
        <v>21.241875763367393</v>
      </c>
      <c r="E51" s="131">
        <v>65.520252525252531</v>
      </c>
      <c r="F51" s="273">
        <v>64.895042970516997</v>
      </c>
      <c r="G51" s="135">
        <v>22.319250000000004</v>
      </c>
      <c r="H51" s="131"/>
    </row>
    <row r="52" spans="1:8" ht="12.75" x14ac:dyDescent="0.2">
      <c r="A52" s="134">
        <v>38412</v>
      </c>
      <c r="B52" s="179">
        <v>22.327500000000001</v>
      </c>
      <c r="C52" s="131">
        <v>0.18828017508722</v>
      </c>
      <c r="D52" s="135">
        <v>21.209340215120559</v>
      </c>
      <c r="E52" s="131">
        <v>66.377738095238115</v>
      </c>
      <c r="F52" s="273">
        <v>62.917863573527022</v>
      </c>
      <c r="G52" s="135">
        <v>22.28923913043478</v>
      </c>
      <c r="H52" s="131"/>
    </row>
    <row r="53" spans="1:8" ht="12.75" x14ac:dyDescent="0.2">
      <c r="A53" s="134">
        <v>38443</v>
      </c>
      <c r="B53" s="179">
        <v>22.3</v>
      </c>
      <c r="C53" s="131">
        <v>0.18733511305306999</v>
      </c>
      <c r="D53" s="135">
        <v>21.187159784879448</v>
      </c>
      <c r="E53" s="131">
        <v>73.337236024844714</v>
      </c>
      <c r="F53" s="273">
        <v>60.950465581410718</v>
      </c>
      <c r="G53" s="135">
        <v>22.263333333333332</v>
      </c>
      <c r="H53" s="131"/>
    </row>
    <row r="54" spans="1:8" ht="12.75" x14ac:dyDescent="0.2">
      <c r="A54" s="134">
        <v>38473</v>
      </c>
      <c r="B54" s="179">
        <v>22.272500000000001</v>
      </c>
      <c r="C54" s="131">
        <v>0.18620264306440998</v>
      </c>
      <c r="D54" s="135">
        <v>21.153684780861962</v>
      </c>
      <c r="E54" s="131">
        <v>73.179451659451658</v>
      </c>
      <c r="F54" s="273">
        <v>60.321686454763345</v>
      </c>
      <c r="G54" s="135">
        <v>22.236249999999998</v>
      </c>
      <c r="H54" s="131"/>
    </row>
    <row r="55" spans="1:8" ht="12.75" x14ac:dyDescent="0.2">
      <c r="A55" s="134">
        <v>38504</v>
      </c>
      <c r="B55" s="179">
        <v>22.245000000000001</v>
      </c>
      <c r="C55" s="131">
        <v>0.18599970824802001</v>
      </c>
      <c r="D55" s="135">
        <v>20.906741108307305</v>
      </c>
      <c r="E55" s="131">
        <v>91.929642857142838</v>
      </c>
      <c r="F55" s="273">
        <v>60.596614614716138</v>
      </c>
      <c r="G55" s="135">
        <v>22.2075</v>
      </c>
      <c r="H55" s="131"/>
    </row>
    <row r="56" spans="1:8" ht="12.75" x14ac:dyDescent="0.2">
      <c r="A56" s="134">
        <v>38534</v>
      </c>
      <c r="B56" s="179">
        <v>22.217500000000001</v>
      </c>
      <c r="C56" s="131">
        <v>0.18539317284935</v>
      </c>
      <c r="D56" s="135">
        <v>21.072674076410589</v>
      </c>
      <c r="E56" s="131">
        <v>84.368015873015864</v>
      </c>
      <c r="F56" s="273">
        <v>61.500807242008364</v>
      </c>
      <c r="G56" s="135">
        <v>22.180375000000005</v>
      </c>
      <c r="H56" s="131"/>
    </row>
    <row r="57" spans="1:8" ht="12.75" x14ac:dyDescent="0.2">
      <c r="A57" s="134">
        <v>38565</v>
      </c>
      <c r="B57" s="179">
        <v>22.19</v>
      </c>
      <c r="C57" s="131">
        <v>0.18356519843114999</v>
      </c>
      <c r="D57" s="135">
        <v>20.881688269657847</v>
      </c>
      <c r="E57" s="131">
        <v>79.363749999999996</v>
      </c>
      <c r="F57" s="273">
        <v>62.608419138904871</v>
      </c>
      <c r="G57" s="135">
        <v>22.152934782608696</v>
      </c>
      <c r="H57" s="131"/>
    </row>
    <row r="58" spans="1:8" ht="12.75" x14ac:dyDescent="0.2">
      <c r="A58" s="134">
        <v>38596</v>
      </c>
      <c r="B58" s="179">
        <v>22.162500000000001</v>
      </c>
      <c r="C58" s="131">
        <v>0.18305834101776</v>
      </c>
      <c r="D58" s="135">
        <v>21.040690209401969</v>
      </c>
      <c r="E58" s="131">
        <v>73.988167701863347</v>
      </c>
      <c r="F58" s="273">
        <v>63.621441825341961</v>
      </c>
      <c r="G58" s="135">
        <v>22.125</v>
      </c>
      <c r="H58" s="131"/>
    </row>
    <row r="59" spans="1:8" ht="12.75" x14ac:dyDescent="0.2">
      <c r="A59" s="134">
        <v>38626</v>
      </c>
      <c r="B59" s="179">
        <v>22.135000000000002</v>
      </c>
      <c r="C59" s="131">
        <v>0.18204812431803999</v>
      </c>
      <c r="D59" s="135">
        <v>20.85818445430618</v>
      </c>
      <c r="E59" s="131">
        <v>68.510476190476183</v>
      </c>
      <c r="F59" s="273">
        <v>64.62391722138571</v>
      </c>
      <c r="G59" s="135">
        <v>22.098333333333333</v>
      </c>
      <c r="H59" s="131"/>
    </row>
    <row r="60" spans="1:8" ht="12.75" x14ac:dyDescent="0.2">
      <c r="A60" s="134">
        <v>38657</v>
      </c>
      <c r="B60" s="179">
        <v>22.107500000000002</v>
      </c>
      <c r="C60" s="131">
        <v>0.18123999999999998</v>
      </c>
      <c r="D60" s="135">
        <v>20.952446288078189</v>
      </c>
      <c r="E60" s="131">
        <v>65.639013112491355</v>
      </c>
      <c r="F60" s="273">
        <v>65.042599697390315</v>
      </c>
      <c r="G60" s="135">
        <v>22.070909090909094</v>
      </c>
      <c r="H60" s="131"/>
    </row>
    <row r="61" spans="1:8" ht="12.75" x14ac:dyDescent="0.2">
      <c r="A61" s="134">
        <v>38687</v>
      </c>
      <c r="B61" s="179">
        <v>22.08</v>
      </c>
      <c r="C61" s="131">
        <v>0.18035999999999999</v>
      </c>
      <c r="D61" s="135">
        <v>20.95490337447437</v>
      </c>
      <c r="E61" s="131">
        <v>64.563506493506523</v>
      </c>
      <c r="F61" s="273">
        <v>65.358224045537</v>
      </c>
      <c r="G61" s="135">
        <v>22.045909090909092</v>
      </c>
      <c r="H61" s="131"/>
    </row>
    <row r="62" spans="1:8" ht="12.75" x14ac:dyDescent="0.2">
      <c r="A62" s="134">
        <v>38718</v>
      </c>
      <c r="B62" s="179">
        <v>22.055</v>
      </c>
      <c r="C62" s="131">
        <v>0.18048</v>
      </c>
      <c r="D62" s="135">
        <v>20.902480521271364</v>
      </c>
      <c r="E62" s="131">
        <v>64.291212121212126</v>
      </c>
      <c r="F62" s="273">
        <v>66.391355746126351</v>
      </c>
      <c r="G62" s="135">
        <v>22.022045454545459</v>
      </c>
      <c r="H62" s="131"/>
    </row>
    <row r="63" spans="1:8" ht="12.75" x14ac:dyDescent="0.2">
      <c r="A63" s="134">
        <v>38749</v>
      </c>
      <c r="B63" s="179">
        <v>22.03</v>
      </c>
      <c r="C63" s="131">
        <v>0.17964999999999998</v>
      </c>
      <c r="D63" s="135">
        <v>20.90033289894053</v>
      </c>
      <c r="E63" s="131">
        <v>64.749329004329027</v>
      </c>
      <c r="F63" s="273">
        <v>64.231373375200377</v>
      </c>
      <c r="G63" s="135">
        <v>21.997499999999999</v>
      </c>
      <c r="H63" s="131"/>
    </row>
    <row r="64" spans="1:8" ht="12.75" x14ac:dyDescent="0.2">
      <c r="A64" s="134">
        <v>38777</v>
      </c>
      <c r="B64" s="179">
        <v>22.004999999999999</v>
      </c>
      <c r="C64" s="131">
        <v>0.17824999999999999</v>
      </c>
      <c r="D64" s="135">
        <v>20.901639250882905</v>
      </c>
      <c r="E64" s="131">
        <v>65.611666666666679</v>
      </c>
      <c r="F64" s="273">
        <v>62.241487485734993</v>
      </c>
      <c r="G64" s="135">
        <v>21.970217391304349</v>
      </c>
      <c r="H64" s="131"/>
    </row>
    <row r="65" spans="1:8" ht="12.75" x14ac:dyDescent="0.2">
      <c r="A65" s="134">
        <v>38808</v>
      </c>
      <c r="B65" s="179">
        <v>21.98</v>
      </c>
      <c r="C65" s="131">
        <v>0.17774999999999999</v>
      </c>
      <c r="D65" s="135">
        <v>20.851360749117109</v>
      </c>
      <c r="E65" s="131">
        <v>72.577660455486537</v>
      </c>
      <c r="F65" s="273">
        <v>60.263191375393703</v>
      </c>
      <c r="G65" s="135">
        <v>21.947500000000002</v>
      </c>
      <c r="H65" s="131"/>
    </row>
    <row r="66" spans="1:8" ht="12.75" x14ac:dyDescent="0.2">
      <c r="A66" s="134">
        <v>38838</v>
      </c>
      <c r="B66" s="179">
        <v>21.954999999999998</v>
      </c>
      <c r="C66" s="131">
        <v>0.17734999999999998</v>
      </c>
      <c r="D66" s="135">
        <v>20.847568654525301</v>
      </c>
      <c r="E66" s="131">
        <v>72.427467532467531</v>
      </c>
      <c r="F66" s="273">
        <v>59.636800951144608</v>
      </c>
      <c r="G66" s="135">
        <v>21.921304347826091</v>
      </c>
      <c r="H66" s="131"/>
    </row>
    <row r="67" spans="1:8" ht="12.75" x14ac:dyDescent="0.2">
      <c r="A67" s="134">
        <v>38869</v>
      </c>
      <c r="B67" s="179">
        <v>21.93</v>
      </c>
      <c r="C67" s="131">
        <v>0.17695</v>
      </c>
      <c r="D67" s="135">
        <v>20.569431345474701</v>
      </c>
      <c r="E67" s="131">
        <v>91.179772256728768</v>
      </c>
      <c r="F67" s="273">
        <v>59.916956511859546</v>
      </c>
      <c r="G67" s="135">
        <v>21.895909090909093</v>
      </c>
      <c r="H67" s="131"/>
    </row>
    <row r="68" spans="1:8" ht="12.75" x14ac:dyDescent="0.2">
      <c r="A68" s="134">
        <v>38899</v>
      </c>
      <c r="B68" s="179">
        <v>21.905000000000001</v>
      </c>
      <c r="C68" s="131">
        <v>0.17604999999999998</v>
      </c>
      <c r="D68" s="135">
        <v>20.769129734250239</v>
      </c>
      <c r="E68" s="131">
        <v>83.626132756132762</v>
      </c>
      <c r="F68" s="273">
        <v>60.838059971382208</v>
      </c>
      <c r="G68" s="135">
        <v>21.87125</v>
      </c>
      <c r="H68" s="131"/>
    </row>
    <row r="69" spans="1:8" ht="12.75" x14ac:dyDescent="0.2">
      <c r="A69" s="134">
        <v>38930</v>
      </c>
      <c r="B69" s="179">
        <v>21.88</v>
      </c>
      <c r="C69" s="131">
        <v>0.17515</v>
      </c>
      <c r="D69" s="135">
        <v>20.563391888124805</v>
      </c>
      <c r="E69" s="131">
        <v>78.627738095238087</v>
      </c>
      <c r="F69" s="273">
        <v>61.962297165080919</v>
      </c>
      <c r="G69" s="135">
        <v>21.845217391304349</v>
      </c>
      <c r="H69" s="131"/>
    </row>
    <row r="70" spans="1:8" ht="12.75" x14ac:dyDescent="0.2">
      <c r="A70" s="134">
        <v>38961</v>
      </c>
      <c r="B70" s="179">
        <v>21.855</v>
      </c>
      <c r="C70" s="131">
        <v>0.17424999999999999</v>
      </c>
      <c r="D70" s="135">
        <v>20.739902828977449</v>
      </c>
      <c r="E70" s="131">
        <v>73.255507246376808</v>
      </c>
      <c r="F70" s="273">
        <v>62.988564480035294</v>
      </c>
      <c r="G70" s="135">
        <v>21.821666666666665</v>
      </c>
      <c r="H70" s="131"/>
    </row>
    <row r="71" spans="1:8" ht="12.75" x14ac:dyDescent="0.2">
      <c r="A71" s="134">
        <v>38991</v>
      </c>
      <c r="B71" s="179">
        <v>21.83</v>
      </c>
      <c r="C71" s="131">
        <v>0.17324999999999999</v>
      </c>
      <c r="D71" s="135">
        <v>20.545136285401966</v>
      </c>
      <c r="E71" s="131">
        <v>67.788253968253954</v>
      </c>
      <c r="F71" s="273">
        <v>64.011285327537919</v>
      </c>
      <c r="G71" s="135">
        <v>21.797045454545458</v>
      </c>
      <c r="H71" s="131"/>
    </row>
    <row r="72" spans="1:8" ht="12.75" x14ac:dyDescent="0.2">
      <c r="A72" s="134">
        <v>39022</v>
      </c>
      <c r="B72" s="179">
        <v>21.805</v>
      </c>
      <c r="C72" s="131">
        <v>0.17215</v>
      </c>
      <c r="D72" s="135">
        <v>20.66183974054367</v>
      </c>
      <c r="E72" s="131">
        <v>64.921661020139268</v>
      </c>
      <c r="F72" s="273">
        <v>64.439261553041092</v>
      </c>
      <c r="G72" s="135">
        <v>21.78</v>
      </c>
      <c r="H72" s="131"/>
    </row>
    <row r="73" spans="1:8" ht="12.75" x14ac:dyDescent="0.2">
      <c r="A73" s="134">
        <v>39052</v>
      </c>
      <c r="B73" s="179">
        <v>21.78</v>
      </c>
      <c r="C73" s="131">
        <v>0.17125000000000001</v>
      </c>
      <c r="D73" s="135">
        <v>20.644616882880282</v>
      </c>
      <c r="E73" s="131">
        <v>63.870865800865822</v>
      </c>
      <c r="F73" s="273">
        <v>64.783091981297702</v>
      </c>
      <c r="G73" s="135">
        <v>21.78</v>
      </c>
      <c r="H73" s="131"/>
    </row>
    <row r="74" spans="1:8" ht="12.75" x14ac:dyDescent="0.2">
      <c r="A74" s="134">
        <v>39083</v>
      </c>
      <c r="B74" s="179">
        <v>21.78</v>
      </c>
      <c r="C74" s="131">
        <v>0.17035</v>
      </c>
      <c r="D74" s="135">
        <v>20.627719264266435</v>
      </c>
      <c r="E74" s="131">
        <v>63.65809523809525</v>
      </c>
      <c r="F74" s="273">
        <v>65.884612463062794</v>
      </c>
      <c r="G74" s="135">
        <v>21.78</v>
      </c>
      <c r="H74" s="131"/>
    </row>
    <row r="75" spans="1:8" ht="12.75" x14ac:dyDescent="0.2">
      <c r="A75" s="134">
        <v>39114</v>
      </c>
      <c r="B75" s="179">
        <v>21.78</v>
      </c>
      <c r="C75" s="131">
        <v>0.16954999999999998</v>
      </c>
      <c r="D75" s="135">
        <v>20.643080735733569</v>
      </c>
      <c r="E75" s="131">
        <v>64.173030303030316</v>
      </c>
      <c r="F75" s="273">
        <v>63.762328599508564</v>
      </c>
      <c r="G75" s="135">
        <v>21.78</v>
      </c>
      <c r="H75" s="131"/>
    </row>
    <row r="76" spans="1:8" ht="12.75" x14ac:dyDescent="0.2">
      <c r="A76" s="134">
        <v>39142</v>
      </c>
      <c r="B76" s="179">
        <v>21.78</v>
      </c>
      <c r="C76" s="131">
        <v>0.16894999999999999</v>
      </c>
      <c r="D76" s="135">
        <v>20.653944106030604</v>
      </c>
      <c r="E76" s="131">
        <v>65.09380952380954</v>
      </c>
      <c r="F76" s="273">
        <v>61.813325683657268</v>
      </c>
      <c r="G76" s="135">
        <v>21.78</v>
      </c>
      <c r="H76" s="131"/>
    </row>
    <row r="77" spans="1:8" ht="12.75" x14ac:dyDescent="0.2">
      <c r="A77" s="134">
        <v>39173</v>
      </c>
      <c r="B77" s="179">
        <v>21.78</v>
      </c>
      <c r="C77" s="131">
        <v>0.16885</v>
      </c>
      <c r="D77" s="135">
        <v>20.645055893969396</v>
      </c>
      <c r="E77" s="131">
        <v>72.124761904761897</v>
      </c>
      <c r="F77" s="273">
        <v>59.882594188010209</v>
      </c>
      <c r="G77" s="135">
        <v>21.78</v>
      </c>
      <c r="H77" s="131"/>
    </row>
    <row r="78" spans="1:8" ht="12.75" x14ac:dyDescent="0.2">
      <c r="A78" s="134">
        <v>39203</v>
      </c>
      <c r="B78" s="179">
        <v>21.78</v>
      </c>
      <c r="C78" s="131">
        <v>0.16824999999999998</v>
      </c>
      <c r="D78" s="135">
        <v>20.653203421692169</v>
      </c>
      <c r="E78" s="131">
        <v>72.028658008658013</v>
      </c>
      <c r="F78" s="273">
        <v>59.305090050700464</v>
      </c>
      <c r="G78" s="135">
        <v>21.78</v>
      </c>
      <c r="H78" s="131"/>
    </row>
    <row r="79" spans="1:8" ht="12.75" x14ac:dyDescent="0.2">
      <c r="A79" s="134">
        <v>39234</v>
      </c>
      <c r="B79" s="179">
        <v>21.78</v>
      </c>
      <c r="C79" s="131">
        <v>0.16764999999999999</v>
      </c>
      <c r="D79" s="135">
        <v>20.418951434825299</v>
      </c>
      <c r="E79" s="131">
        <v>90.843333333333334</v>
      </c>
      <c r="F79" s="273">
        <v>59.650730086021554</v>
      </c>
      <c r="G79" s="135">
        <v>21.78</v>
      </c>
      <c r="H79" s="131"/>
    </row>
    <row r="80" spans="1:8" ht="12.75" x14ac:dyDescent="0.2">
      <c r="A80" s="134">
        <v>39264</v>
      </c>
      <c r="B80" s="179">
        <v>21.78</v>
      </c>
      <c r="C80" s="131">
        <v>0.16705</v>
      </c>
      <c r="D80" s="135">
        <v>20.616306588595926</v>
      </c>
      <c r="E80" s="131">
        <v>83.350158730158711</v>
      </c>
      <c r="F80" s="273">
        <v>60.641221791665139</v>
      </c>
      <c r="G80" s="135">
        <v>21.78</v>
      </c>
      <c r="H80" s="131"/>
    </row>
    <row r="81" spans="1:8" ht="12.75" x14ac:dyDescent="0.2">
      <c r="A81" s="134">
        <v>39295</v>
      </c>
      <c r="B81" s="179">
        <v>21.78</v>
      </c>
      <c r="C81" s="131">
        <v>0.16644999999999999</v>
      </c>
      <c r="D81" s="135">
        <v>20.452494010367335</v>
      </c>
      <c r="E81" s="131">
        <v>78.410476190476203</v>
      </c>
      <c r="F81" s="273">
        <v>61.834925191256978</v>
      </c>
      <c r="G81" s="135">
        <v>21.78</v>
      </c>
      <c r="H81" s="131"/>
    </row>
    <row r="82" spans="1:8" ht="12.75" x14ac:dyDescent="0.2">
      <c r="A82" s="134">
        <v>39326</v>
      </c>
      <c r="B82" s="179">
        <v>21.78</v>
      </c>
      <c r="C82" s="131">
        <v>0.16564999999999999</v>
      </c>
      <c r="D82" s="135">
        <v>20.639138324693892</v>
      </c>
      <c r="E82" s="131">
        <v>73.100227743271219</v>
      </c>
      <c r="F82" s="273">
        <v>62.933068087109589</v>
      </c>
      <c r="G82" s="135">
        <v>21.78</v>
      </c>
      <c r="H82" s="131"/>
    </row>
    <row r="83" spans="1:8" ht="12.75" x14ac:dyDescent="0.2">
      <c r="A83" s="134">
        <v>39356</v>
      </c>
      <c r="B83" s="179">
        <v>21.78</v>
      </c>
      <c r="C83" s="131">
        <v>0.16485</v>
      </c>
      <c r="D83" s="135">
        <v>20.48903975023547</v>
      </c>
      <c r="E83" s="131">
        <v>67.689047619047614</v>
      </c>
      <c r="F83" s="273">
        <v>64.021669306706031</v>
      </c>
      <c r="G83" s="135">
        <v>21.78</v>
      </c>
      <c r="H83" s="131"/>
    </row>
    <row r="84" spans="1:8" ht="12.75" x14ac:dyDescent="0.2">
      <c r="A84" s="134">
        <v>39387</v>
      </c>
      <c r="B84" s="179">
        <v>21.78</v>
      </c>
      <c r="C84" s="131">
        <v>0.16405</v>
      </c>
      <c r="D84" s="135">
        <v>20.619560249764533</v>
      </c>
      <c r="E84" s="131">
        <v>64.881076604554849</v>
      </c>
      <c r="F84" s="273">
        <v>64.512691085459522</v>
      </c>
      <c r="G84" s="135">
        <v>21.786060606060605</v>
      </c>
      <c r="H84" s="131"/>
    </row>
    <row r="85" spans="1:8" ht="12.75" x14ac:dyDescent="0.2">
      <c r="A85" s="134">
        <v>39417</v>
      </c>
      <c r="B85" s="179">
        <v>21.78</v>
      </c>
      <c r="C85" s="131">
        <v>0.16324999999999998</v>
      </c>
      <c r="D85" s="135">
        <v>20.630422884796516</v>
      </c>
      <c r="E85" s="131">
        <v>63.885295815295827</v>
      </c>
      <c r="F85" s="273">
        <v>64.915030624129116</v>
      </c>
      <c r="G85" s="135">
        <v>21.801666666666666</v>
      </c>
      <c r="H85" s="131"/>
    </row>
    <row r="86" spans="1:8" ht="12.75" x14ac:dyDescent="0.2">
      <c r="A86" s="134">
        <v>39448</v>
      </c>
      <c r="B86" s="179">
        <v>21.796666666666667</v>
      </c>
      <c r="C86" s="131">
        <v>0.16244999999999998</v>
      </c>
      <c r="D86" s="135">
        <v>20.632875373780681</v>
      </c>
      <c r="E86" s="131">
        <v>63.709682539682547</v>
      </c>
      <c r="F86" s="273">
        <v>66.062573364703425</v>
      </c>
      <c r="G86" s="135">
        <v>21.820151515151512</v>
      </c>
      <c r="H86" s="131"/>
    </row>
    <row r="87" spans="1:8" ht="12.75" x14ac:dyDescent="0.2">
      <c r="A87" s="134">
        <v>39479</v>
      </c>
      <c r="B87" s="179">
        <v>21.813333333333333</v>
      </c>
      <c r="C87" s="131">
        <v>0.16134999999999999</v>
      </c>
      <c r="D87" s="135">
        <v>20.661857959552655</v>
      </c>
      <c r="E87" s="131">
        <v>64.268629148629145</v>
      </c>
      <c r="F87" s="273">
        <v>63.965181370714298</v>
      </c>
      <c r="G87" s="135">
        <v>21.835555555555555</v>
      </c>
      <c r="H87" s="131"/>
    </row>
    <row r="88" spans="1:8" ht="12.75" x14ac:dyDescent="0.2">
      <c r="A88" s="134">
        <v>39508</v>
      </c>
      <c r="B88" s="179">
        <v>21.83</v>
      </c>
      <c r="C88" s="131">
        <v>0.16075</v>
      </c>
      <c r="D88" s="135">
        <v>20.660662438258417</v>
      </c>
      <c r="E88" s="131">
        <v>65.226084656084666</v>
      </c>
      <c r="F88" s="273">
        <v>62.035296156711794</v>
      </c>
      <c r="G88" s="135">
        <v>21.852222222222217</v>
      </c>
      <c r="H88" s="131"/>
    </row>
    <row r="89" spans="1:8" ht="12.75" x14ac:dyDescent="0.2">
      <c r="A89" s="134">
        <v>39539</v>
      </c>
      <c r="B89" s="179">
        <v>21.846666666666664</v>
      </c>
      <c r="C89" s="131">
        <v>0.16005</v>
      </c>
      <c r="D89" s="135">
        <v>20.691003844007501</v>
      </c>
      <c r="E89" s="131">
        <v>72.296719576719553</v>
      </c>
      <c r="F89" s="273">
        <v>60.126853223309013</v>
      </c>
      <c r="G89" s="135">
        <v>21.869393939393934</v>
      </c>
      <c r="H89" s="131"/>
    </row>
    <row r="90" spans="1:8" ht="12.75" x14ac:dyDescent="0.2">
      <c r="A90" s="134">
        <v>39569</v>
      </c>
      <c r="B90" s="179">
        <v>21.86333333333333</v>
      </c>
      <c r="C90" s="131">
        <v>0.15934999999999999</v>
      </c>
      <c r="D90" s="135">
        <v>20.695238929690145</v>
      </c>
      <c r="E90" s="131">
        <v>72.241500721500714</v>
      </c>
      <c r="F90" s="273">
        <v>59.58503138690854</v>
      </c>
      <c r="G90" s="135">
        <v>21.8860606060606</v>
      </c>
      <c r="H90" s="131"/>
    </row>
    <row r="91" spans="1:8" ht="12.75" x14ac:dyDescent="0.2">
      <c r="A91" s="134">
        <v>39600</v>
      </c>
      <c r="B91" s="179">
        <v>21.88</v>
      </c>
      <c r="C91" s="131">
        <v>0.15864999999999999</v>
      </c>
      <c r="D91" s="135">
        <v>20.499356447480427</v>
      </c>
      <c r="E91" s="131">
        <v>91.095858585858565</v>
      </c>
      <c r="F91" s="273">
        <v>59.973467836104255</v>
      </c>
      <c r="G91" s="135">
        <v>21.901428571428568</v>
      </c>
      <c r="H91" s="131"/>
    </row>
    <row r="92" spans="1:8" ht="12.75" x14ac:dyDescent="0.2">
      <c r="A92" s="134">
        <v>39630</v>
      </c>
      <c r="B92" s="179">
        <v>21.896666666666661</v>
      </c>
      <c r="C92" s="131">
        <v>0.15784999999999999</v>
      </c>
      <c r="D92" s="135">
        <v>20.693147404877411</v>
      </c>
      <c r="E92" s="131">
        <v>83.639274376417205</v>
      </c>
      <c r="F92" s="273">
        <v>61.009473284180586</v>
      </c>
      <c r="G92" s="135">
        <v>21.920151515151506</v>
      </c>
      <c r="H92" s="131"/>
    </row>
    <row r="93" spans="1:8" ht="12.75" x14ac:dyDescent="0.2">
      <c r="A93" s="134">
        <v>39661</v>
      </c>
      <c r="B93" s="179">
        <v>21.913333333333327</v>
      </c>
      <c r="C93" s="131">
        <v>0.15705</v>
      </c>
      <c r="D93" s="135">
        <v>20.55432054102053</v>
      </c>
      <c r="E93" s="131">
        <v>78.744170274170244</v>
      </c>
      <c r="F93" s="273">
        <v>62.258509205889006</v>
      </c>
      <c r="G93" s="135">
        <v>21.935555555555545</v>
      </c>
      <c r="H93" s="131"/>
    </row>
    <row r="94" spans="1:8" ht="12.75" x14ac:dyDescent="0.2">
      <c r="A94" s="134">
        <v>39692</v>
      </c>
      <c r="B94" s="179">
        <v>21.93</v>
      </c>
      <c r="C94" s="131">
        <v>0.1565</v>
      </c>
      <c r="D94" s="135">
        <v>20.747575341406105</v>
      </c>
      <c r="E94" s="131">
        <v>73.470598113641557</v>
      </c>
      <c r="F94" s="273">
        <v>63.403221567659813</v>
      </c>
      <c r="G94" s="135">
        <v>21.951969696969687</v>
      </c>
      <c r="H94" s="131"/>
    </row>
    <row r="95" spans="1:8" ht="12.75" x14ac:dyDescent="0.2">
      <c r="A95" s="134">
        <v>39722</v>
      </c>
      <c r="B95" s="179">
        <v>21.946666666666658</v>
      </c>
      <c r="C95" s="131">
        <v>0.15594999999999998</v>
      </c>
      <c r="D95" s="135">
        <v>20.61657393205504</v>
      </c>
      <c r="E95" s="131">
        <v>68.098499278499247</v>
      </c>
      <c r="F95" s="273">
        <v>64.540711294532102</v>
      </c>
      <c r="G95" s="135">
        <v>21.969855072463762</v>
      </c>
      <c r="H95" s="131"/>
    </row>
    <row r="96" spans="1:8" ht="12.75" x14ac:dyDescent="0.2">
      <c r="A96" s="134">
        <v>39753</v>
      </c>
      <c r="B96" s="179">
        <v>21.963333333333324</v>
      </c>
      <c r="C96" s="131">
        <v>0.15540000000000001</v>
      </c>
      <c r="D96" s="135">
        <v>20.761032834398563</v>
      </c>
      <c r="E96" s="131">
        <v>65.333112491373328</v>
      </c>
      <c r="F96" s="273">
        <v>65.07874092028085</v>
      </c>
      <c r="G96" s="135">
        <v>21.984999999999999</v>
      </c>
      <c r="H96" s="131"/>
    </row>
    <row r="97" spans="1:8" ht="12.75" x14ac:dyDescent="0.2">
      <c r="A97" s="134">
        <v>39783</v>
      </c>
      <c r="B97" s="179">
        <v>21.98</v>
      </c>
      <c r="C97" s="131">
        <v>0.15484999999999999</v>
      </c>
      <c r="D97" s="135">
        <v>20.806010640206225</v>
      </c>
      <c r="E97" s="131">
        <v>64.358961038961056</v>
      </c>
      <c r="F97" s="273">
        <v>65.506204476195748</v>
      </c>
      <c r="G97" s="135">
        <v>22.001969696969685</v>
      </c>
      <c r="H97" s="131"/>
    </row>
    <row r="98" spans="1:8" ht="12.75" x14ac:dyDescent="0.2">
      <c r="A98" s="134">
        <v>39814</v>
      </c>
      <c r="B98" s="179">
        <v>21.996666666666655</v>
      </c>
      <c r="C98" s="131">
        <v>0.15570000000000001</v>
      </c>
      <c r="D98" s="135">
        <v>20.797189359793762</v>
      </c>
      <c r="E98" s="131">
        <v>64.186594516594496</v>
      </c>
      <c r="F98" s="273">
        <v>66.665858941668702</v>
      </c>
      <c r="G98" s="135">
        <v>22.019682539682528</v>
      </c>
      <c r="H98" s="131"/>
    </row>
    <row r="99" spans="1:8" ht="12.75" x14ac:dyDescent="0.2">
      <c r="A99" s="134">
        <v>39845</v>
      </c>
      <c r="B99" s="179">
        <v>22.013333333333321</v>
      </c>
      <c r="C99" s="131">
        <v>0.15504999999999999</v>
      </c>
      <c r="D99" s="135">
        <v>20.83638664461629</v>
      </c>
      <c r="E99" s="131">
        <v>64.743703016560133</v>
      </c>
      <c r="F99" s="273">
        <v>64.54750916425219</v>
      </c>
      <c r="G99" s="135">
        <v>22.034166666666653</v>
      </c>
      <c r="H99" s="131"/>
    </row>
    <row r="100" spans="1:8" ht="12.75" x14ac:dyDescent="0.2">
      <c r="A100" s="134">
        <v>39873</v>
      </c>
      <c r="B100" s="179">
        <v>22.03</v>
      </c>
      <c r="C100" s="131">
        <v>0.15440000000000001</v>
      </c>
      <c r="D100" s="135">
        <v>20.862279460982204</v>
      </c>
      <c r="E100" s="131">
        <v>65.229402872259982</v>
      </c>
      <c r="F100" s="273">
        <v>64.166083968941081</v>
      </c>
      <c r="G100" s="135">
        <v>22.051969696969682</v>
      </c>
      <c r="H100" s="131"/>
    </row>
    <row r="101" spans="1:8" ht="12.75" x14ac:dyDescent="0.2">
      <c r="A101" s="134">
        <v>39904</v>
      </c>
      <c r="B101" s="179">
        <v>22.046666666666653</v>
      </c>
      <c r="C101" s="131">
        <v>0.15375</v>
      </c>
      <c r="D101" s="135">
        <v>20.869053872351106</v>
      </c>
      <c r="E101" s="131">
        <v>66.571675020885522</v>
      </c>
      <c r="F101" s="273">
        <v>62.61420634920632</v>
      </c>
      <c r="G101" s="135">
        <v>22.069393939393922</v>
      </c>
      <c r="H101" s="131"/>
    </row>
    <row r="102" spans="1:8" ht="12.75" x14ac:dyDescent="0.2">
      <c r="A102" s="134">
        <v>39934</v>
      </c>
      <c r="B102" s="179">
        <v>22.063333333333318</v>
      </c>
      <c r="C102" s="131">
        <v>0.15329999999999999</v>
      </c>
      <c r="D102" s="135">
        <v>20.895482884151832</v>
      </c>
      <c r="E102" s="131">
        <v>71.772049062049035</v>
      </c>
      <c r="F102" s="273">
        <v>61.024848484848441</v>
      </c>
      <c r="G102" s="135">
        <v>22.085555555555541</v>
      </c>
      <c r="H102" s="131"/>
    </row>
    <row r="103" spans="1:8" ht="12.75" x14ac:dyDescent="0.2">
      <c r="A103" s="134">
        <v>39965</v>
      </c>
      <c r="B103" s="179">
        <v>22.08</v>
      </c>
      <c r="C103" s="131">
        <v>0.15284999999999999</v>
      </c>
      <c r="D103" s="135">
        <v>20.679903152095665</v>
      </c>
      <c r="E103" s="131">
        <v>71.503795093795077</v>
      </c>
      <c r="F103" s="273">
        <v>59.646565656565613</v>
      </c>
      <c r="G103" s="135">
        <v>22.101969696969682</v>
      </c>
      <c r="H103" s="131"/>
    </row>
    <row r="104" spans="1:8" ht="12.75" x14ac:dyDescent="0.2">
      <c r="A104" s="134">
        <v>39995</v>
      </c>
      <c r="B104" s="179">
        <v>22.09666666666665</v>
      </c>
      <c r="C104" s="131">
        <v>0.15240000000000001</v>
      </c>
      <c r="D104" s="135">
        <v>20.897830467791792</v>
      </c>
      <c r="E104" s="131">
        <v>70.674959114959066</v>
      </c>
      <c r="F104" s="273">
        <v>59.253641591902422</v>
      </c>
      <c r="G104" s="135">
        <v>22.11985507246375</v>
      </c>
      <c r="H104" s="131"/>
    </row>
    <row r="105" spans="1:8" ht="12.75" x14ac:dyDescent="0.2">
      <c r="A105" s="134">
        <v>40026</v>
      </c>
      <c r="B105" s="179">
        <v>22.113333333333316</v>
      </c>
      <c r="C105" s="131">
        <v>0.15195</v>
      </c>
      <c r="D105" s="135">
        <v>20.737669054617928</v>
      </c>
      <c r="E105" s="131">
        <v>69.494848484848447</v>
      </c>
      <c r="F105" s="273">
        <v>60.731991341991296</v>
      </c>
      <c r="G105" s="135">
        <v>22.135555555555534</v>
      </c>
      <c r="H105" s="131"/>
    </row>
    <row r="106" spans="1:8" ht="12.75" x14ac:dyDescent="0.2">
      <c r="A106" s="134">
        <v>40057</v>
      </c>
      <c r="B106" s="179">
        <v>22.13</v>
      </c>
      <c r="C106" s="131">
        <v>0.1515</v>
      </c>
      <c r="D106" s="135">
        <v>20.941636624652844</v>
      </c>
      <c r="E106" s="131">
        <v>67.885051759834326</v>
      </c>
      <c r="F106" s="273">
        <v>61.122194616977175</v>
      </c>
      <c r="G106" s="135">
        <v>22.152727272727251</v>
      </c>
      <c r="H106" s="131"/>
    </row>
    <row r="107" spans="1:8" ht="12.75" x14ac:dyDescent="0.2">
      <c r="A107" s="134">
        <v>40087</v>
      </c>
      <c r="B107" s="179">
        <v>22.146666666666647</v>
      </c>
      <c r="C107" s="131">
        <v>0.15104999999999999</v>
      </c>
      <c r="D107" s="135">
        <v>20.802309129103431</v>
      </c>
      <c r="E107" s="131">
        <v>65.853144697492496</v>
      </c>
      <c r="F107" s="273">
        <v>62.19028755463534</v>
      </c>
      <c r="G107" s="135">
        <v>22.16939393939392</v>
      </c>
      <c r="H107" s="131"/>
    </row>
    <row r="108" spans="1:8" ht="12.75" x14ac:dyDescent="0.2">
      <c r="A108" s="134">
        <v>40118</v>
      </c>
      <c r="B108" s="179">
        <v>22.163333333333313</v>
      </c>
      <c r="C108" s="131">
        <v>0.15060000000000001</v>
      </c>
      <c r="D108" s="135">
        <v>20.955425725747101</v>
      </c>
      <c r="E108" s="131">
        <v>62.490303030302996</v>
      </c>
      <c r="F108" s="273">
        <v>63.177445887445842</v>
      </c>
      <c r="G108" s="135">
        <v>22.184761904761881</v>
      </c>
      <c r="H108" s="131"/>
    </row>
    <row r="109" spans="1:8" ht="12.75" x14ac:dyDescent="0.2">
      <c r="A109" s="134">
        <v>40148</v>
      </c>
      <c r="B109" s="179">
        <v>22.18</v>
      </c>
      <c r="C109" s="131">
        <v>0.15024999999999999</v>
      </c>
      <c r="D109" s="135">
        <v>20.993684117432934</v>
      </c>
      <c r="E109" s="131">
        <v>61.384333396072478</v>
      </c>
      <c r="F109" s="273">
        <v>64.171476253215332</v>
      </c>
      <c r="G109" s="135">
        <v>22.202727272727248</v>
      </c>
      <c r="H109" s="131"/>
    </row>
    <row r="110" spans="1:8" ht="12.75" x14ac:dyDescent="0.2">
      <c r="A110" s="134">
        <v>40179</v>
      </c>
      <c r="B110" s="179">
        <v>22.196666666666644</v>
      </c>
      <c r="C110" s="131">
        <v>0.14990000000000001</v>
      </c>
      <c r="D110" s="135">
        <v>20.98982352960638</v>
      </c>
      <c r="E110" s="131">
        <v>61.110948258091071</v>
      </c>
      <c r="F110" s="273">
        <v>65.198091115233922</v>
      </c>
      <c r="G110" s="135">
        <v>22.219166666666645</v>
      </c>
      <c r="H110" s="131"/>
    </row>
    <row r="111" spans="1:8" ht="12.75" x14ac:dyDescent="0.2">
      <c r="A111" s="134">
        <v>40210</v>
      </c>
      <c r="B111" s="179">
        <v>22.21333333333331</v>
      </c>
      <c r="C111" s="131">
        <v>0.14954999999999999</v>
      </c>
      <c r="D111" s="135">
        <v>21.026130391994634</v>
      </c>
      <c r="E111" s="131">
        <v>61.356969696969642</v>
      </c>
      <c r="F111" s="273">
        <v>65.394112554112482</v>
      </c>
      <c r="G111" s="135">
        <v>22.234166666666642</v>
      </c>
      <c r="H111" s="131"/>
    </row>
    <row r="112" spans="1:8" ht="12.75" x14ac:dyDescent="0.2">
      <c r="A112" s="134">
        <v>40238</v>
      </c>
      <c r="B112" s="179">
        <v>22.23</v>
      </c>
      <c r="C112" s="131">
        <v>0.14940000000000001</v>
      </c>
      <c r="D112" s="135">
        <v>21.070741800489198</v>
      </c>
      <c r="E112" s="131">
        <v>65.704365079365019</v>
      </c>
      <c r="F112" s="273">
        <v>64.641046176046103</v>
      </c>
      <c r="G112" s="135">
        <v>22.252463768115916</v>
      </c>
      <c r="H112" s="131"/>
    </row>
    <row r="113" spans="1:8" ht="12.75" x14ac:dyDescent="0.2">
      <c r="A113" s="134">
        <v>40269</v>
      </c>
      <c r="B113" s="179">
        <v>22.246666666666641</v>
      </c>
      <c r="C113" s="131">
        <v>0.14930000000000002</v>
      </c>
      <c r="D113" s="135">
        <v>21.060591532844089</v>
      </c>
      <c r="E113" s="131">
        <v>67.047865497075975</v>
      </c>
      <c r="F113" s="273">
        <v>63.090396825396766</v>
      </c>
      <c r="G113" s="135">
        <v>22.269393939393911</v>
      </c>
      <c r="H113" s="131"/>
    </row>
    <row r="114" spans="1:8" ht="12.75" x14ac:dyDescent="0.2">
      <c r="A114" s="134">
        <v>40299</v>
      </c>
      <c r="B114" s="179">
        <v>22.263333333333307</v>
      </c>
      <c r="C114" s="131">
        <v>0.1492</v>
      </c>
      <c r="D114" s="135">
        <v>21.101942410632702</v>
      </c>
      <c r="E114" s="131">
        <v>72.249415898111494</v>
      </c>
      <c r="F114" s="273">
        <v>61.502215320910906</v>
      </c>
      <c r="G114" s="135">
        <v>22.285555555555529</v>
      </c>
      <c r="H114" s="131"/>
    </row>
    <row r="115" spans="1:8" ht="12.75" x14ac:dyDescent="0.2">
      <c r="A115" s="134">
        <v>40330</v>
      </c>
      <c r="B115" s="179">
        <v>22.28</v>
      </c>
      <c r="C115" s="131">
        <v>0.14910000000000001</v>
      </c>
      <c r="D115" s="135">
        <v>20.874520213361585</v>
      </c>
      <c r="E115" s="131">
        <v>71.979985569985516</v>
      </c>
      <c r="F115" s="273">
        <v>60.122756132756059</v>
      </c>
      <c r="G115" s="135">
        <v>22.302727272727246</v>
      </c>
      <c r="H115" s="131"/>
    </row>
    <row r="116" spans="1:8" ht="12.75" x14ac:dyDescent="0.2">
      <c r="A116" s="134">
        <v>40360</v>
      </c>
      <c r="B116" s="179">
        <v>22.296666666666638</v>
      </c>
      <c r="C116" s="131">
        <v>0.14899999999999999</v>
      </c>
      <c r="D116" s="135">
        <v>21.102724048459116</v>
      </c>
      <c r="E116" s="131">
        <v>71.151149591149519</v>
      </c>
      <c r="F116" s="273">
        <v>59.729832068092868</v>
      </c>
      <c r="G116" s="135">
        <v>22.319393939393908</v>
      </c>
      <c r="H116" s="131"/>
    </row>
    <row r="117" spans="1:8" ht="12.75" x14ac:dyDescent="0.2">
      <c r="A117" s="134">
        <v>40391</v>
      </c>
      <c r="B117" s="179">
        <v>22.313333333333304</v>
      </c>
      <c r="C117" s="131">
        <v>0.1489</v>
      </c>
      <c r="D117" s="135">
        <v>20.934979959617355</v>
      </c>
      <c r="E117" s="131">
        <v>69.972842712842649</v>
      </c>
      <c r="F117" s="273">
        <v>61.209985569985498</v>
      </c>
      <c r="G117" s="135">
        <v>22.335303030302999</v>
      </c>
      <c r="H117" s="131"/>
    </row>
    <row r="118" spans="1:8" ht="12.75" x14ac:dyDescent="0.2">
      <c r="A118" s="134">
        <v>40422</v>
      </c>
      <c r="B118" s="179">
        <v>22.33</v>
      </c>
      <c r="C118" s="131">
        <v>0.14880000000000002</v>
      </c>
      <c r="D118" s="135">
        <v>21.150422255874371</v>
      </c>
      <c r="E118" s="131">
        <v>68.360144300144228</v>
      </c>
      <c r="F118" s="273">
        <v>61.597287157287084</v>
      </c>
      <c r="G118" s="135">
        <v>22.35272727272724</v>
      </c>
      <c r="H118" s="131"/>
    </row>
    <row r="119" spans="1:8" ht="12.75" x14ac:dyDescent="0.2">
      <c r="A119" s="134">
        <v>40452</v>
      </c>
      <c r="B119" s="179">
        <v>22.346666666666636</v>
      </c>
      <c r="C119" s="131">
        <v>0.1487</v>
      </c>
      <c r="D119" s="135">
        <v>21.000053675660187</v>
      </c>
      <c r="E119" s="131">
        <v>66.3287339230817</v>
      </c>
      <c r="F119" s="273">
        <v>62.665876780224551</v>
      </c>
      <c r="G119" s="135">
        <v>22.368888888888858</v>
      </c>
      <c r="H119" s="131"/>
    </row>
    <row r="120" spans="1:8" ht="12.75" x14ac:dyDescent="0.2">
      <c r="A120" s="134">
        <v>40483</v>
      </c>
      <c r="B120" s="179">
        <v>22.363333333333301</v>
      </c>
      <c r="C120" s="131">
        <v>0.14860000000000001</v>
      </c>
      <c r="D120" s="135">
        <v>21.157305270283121</v>
      </c>
      <c r="E120" s="131">
        <v>62.966493506493443</v>
      </c>
      <c r="F120" s="273">
        <v>63.653636363636295</v>
      </c>
      <c r="G120" s="135">
        <v>22.387954545454509</v>
      </c>
      <c r="H120" s="131"/>
    </row>
    <row r="121" spans="1:8" ht="12.75" x14ac:dyDescent="0.2">
      <c r="A121" s="134">
        <v>40513</v>
      </c>
      <c r="B121" s="179">
        <v>22.38</v>
      </c>
      <c r="C121" s="131">
        <v>0.14849999999999999</v>
      </c>
      <c r="D121" s="135">
        <v>21.192592178530436</v>
      </c>
      <c r="E121" s="131">
        <v>61.859321371060425</v>
      </c>
      <c r="F121" s="273">
        <v>64.646464228203271</v>
      </c>
      <c r="G121" s="135">
        <v>22.414782608695617</v>
      </c>
      <c r="H121" s="131"/>
    </row>
    <row r="122" spans="1:8" ht="12.75" x14ac:dyDescent="0.2">
      <c r="A122" s="134">
        <v>40544</v>
      </c>
      <c r="B122" s="179">
        <v>22.405000000000001</v>
      </c>
      <c r="C122" s="131">
        <v>0.1484</v>
      </c>
      <c r="D122" s="135">
        <v>21.196739851224567</v>
      </c>
      <c r="E122" s="131">
        <v>61.594740259740178</v>
      </c>
      <c r="F122" s="273">
        <v>65.681883116883014</v>
      </c>
      <c r="G122" s="135">
        <v>22.438333333333297</v>
      </c>
      <c r="H122" s="131"/>
    </row>
    <row r="123" spans="1:8" ht="12.75" x14ac:dyDescent="0.2">
      <c r="A123" s="134">
        <v>40575</v>
      </c>
      <c r="B123" s="179">
        <v>22.43</v>
      </c>
      <c r="C123" s="131">
        <v>0.14830000000000002</v>
      </c>
      <c r="D123" s="135">
        <v>21.240869345211806</v>
      </c>
      <c r="E123" s="131">
        <v>61.861863354037176</v>
      </c>
      <c r="F123" s="273">
        <v>65.899006211180023</v>
      </c>
      <c r="G123" s="135">
        <v>22.462499999999999</v>
      </c>
      <c r="H123" s="131"/>
    </row>
    <row r="124" spans="1:8" ht="12.75" x14ac:dyDescent="0.2">
      <c r="A124" s="134">
        <v>40575</v>
      </c>
      <c r="B124" s="179">
        <v>22.454999999999998</v>
      </c>
      <c r="C124" s="131">
        <v>0.1482</v>
      </c>
      <c r="D124" s="135">
        <v>21.296164231625557</v>
      </c>
      <c r="E124" s="131">
        <v>66.226190476190382</v>
      </c>
      <c r="F124" s="273">
        <v>65.162871572871481</v>
      </c>
      <c r="G124" s="135">
        <v>22.489782608695613</v>
      </c>
      <c r="H124" s="131"/>
    </row>
    <row r="125" spans="1:8" ht="12.75" x14ac:dyDescent="0.2">
      <c r="A125" s="134">
        <v>40575</v>
      </c>
      <c r="B125" s="179">
        <v>22.48</v>
      </c>
      <c r="C125" s="131">
        <v>0.14810000000000001</v>
      </c>
      <c r="D125" s="135">
        <v>21.291835768374362</v>
      </c>
      <c r="E125" s="131">
        <v>67.59151629072683</v>
      </c>
      <c r="F125" s="273">
        <v>63.634047619047628</v>
      </c>
      <c r="G125" s="135">
        <v>22.513333333333293</v>
      </c>
      <c r="H125" s="131"/>
    </row>
    <row r="126" spans="1:8" ht="12.75" x14ac:dyDescent="0.2">
      <c r="A126" s="134">
        <v>40575</v>
      </c>
      <c r="B126" s="179">
        <v>22.504999999999999</v>
      </c>
      <c r="C126" s="131">
        <v>0.14799999999999999</v>
      </c>
      <c r="D126" s="135">
        <v>21.343934024327343</v>
      </c>
      <c r="E126" s="131">
        <v>72.814460756634574</v>
      </c>
      <c r="F126" s="273">
        <v>62.067260179433994</v>
      </c>
      <c r="G126" s="135">
        <v>22.537954545454504</v>
      </c>
      <c r="H126" s="131"/>
    </row>
    <row r="127" spans="1:8" ht="12.75" x14ac:dyDescent="0.2">
      <c r="A127" s="134"/>
      <c r="B127" s="179">
        <v>22.53</v>
      </c>
      <c r="C127" s="131">
        <v>0.1479</v>
      </c>
      <c r="D127" s="135">
        <v>21.110832705156884</v>
      </c>
      <c r="E127" s="131">
        <v>72.56079365079357</v>
      </c>
      <c r="F127" s="273">
        <v>60.703564213564107</v>
      </c>
      <c r="G127" s="135">
        <v>22.564090909090865</v>
      </c>
      <c r="H127" s="131"/>
    </row>
    <row r="128" spans="1:8" ht="12.75" x14ac:dyDescent="0.2">
      <c r="A128" s="134"/>
      <c r="B128" s="179">
        <v>22.555</v>
      </c>
      <c r="C128" s="131">
        <v>0.14780000000000001</v>
      </c>
      <c r="D128" s="135">
        <v>21.359472745702522</v>
      </c>
      <c r="E128" s="131"/>
      <c r="F128" s="273">
        <v>60.330782044042813</v>
      </c>
      <c r="G128" s="135">
        <v>22.588750000000001</v>
      </c>
      <c r="H128" s="131"/>
    </row>
    <row r="129" spans="1:8" ht="12.75" x14ac:dyDescent="0.2">
      <c r="A129" s="134"/>
      <c r="B129" s="179">
        <v>22.58</v>
      </c>
      <c r="C129" s="131">
        <v>0.1477</v>
      </c>
      <c r="D129" s="135">
        <v>21.200189378581154</v>
      </c>
      <c r="E129" s="131"/>
      <c r="F129" s="273"/>
      <c r="G129" s="135">
        <v>22.613695652173863</v>
      </c>
      <c r="H129" s="131"/>
    </row>
    <row r="130" spans="1:8" ht="12.75" x14ac:dyDescent="0.2">
      <c r="A130" s="134"/>
      <c r="B130" s="179">
        <v>22.605</v>
      </c>
      <c r="C130" s="131">
        <v>0.14760000000000001</v>
      </c>
      <c r="D130" s="135">
        <v>21.432450564926135</v>
      </c>
      <c r="E130" s="131"/>
      <c r="F130" s="273"/>
      <c r="G130" s="135">
        <v>22.639090909090864</v>
      </c>
      <c r="H130" s="131"/>
    </row>
    <row r="131" spans="1:8" ht="12.75" x14ac:dyDescent="0.2">
      <c r="A131" s="134"/>
      <c r="B131" s="179">
        <v>22.63</v>
      </c>
      <c r="C131" s="131">
        <v>0.14710000000000001</v>
      </c>
      <c r="D131" s="135">
        <v>21.280907257749035</v>
      </c>
      <c r="E131" s="131"/>
      <c r="F131" s="273"/>
      <c r="G131" s="135">
        <v>22.663333333333284</v>
      </c>
      <c r="H131" s="131"/>
    </row>
    <row r="132" spans="1:8" ht="12.75" x14ac:dyDescent="0.2">
      <c r="A132" s="134"/>
      <c r="B132" s="179">
        <v>22.654999999999951</v>
      </c>
      <c r="C132" s="131">
        <v>0.14660000000000001</v>
      </c>
      <c r="D132" s="135">
        <v>21.448260618542388</v>
      </c>
      <c r="E132" s="131"/>
      <c r="F132" s="273"/>
      <c r="G132" s="135">
        <v>22.689090909090858</v>
      </c>
      <c r="H132" s="131"/>
    </row>
    <row r="133" spans="1:8" ht="12.75" x14ac:dyDescent="0.2">
      <c r="A133" s="134"/>
      <c r="B133" s="179">
        <v>22.67999999999995</v>
      </c>
      <c r="C133" s="135">
        <v>0.14610000000000001</v>
      </c>
      <c r="D133" s="135">
        <v>21.490208528597734</v>
      </c>
      <c r="E133" s="131"/>
      <c r="F133" s="273"/>
      <c r="G133" s="135">
        <v>22.714090909090856</v>
      </c>
      <c r="H133" s="131"/>
    </row>
    <row r="134" spans="1:8" ht="12.75" x14ac:dyDescent="0.2">
      <c r="A134" s="134"/>
      <c r="B134" s="179">
        <v>22.704999999999949</v>
      </c>
      <c r="C134" s="135">
        <v>0.14560000000000001</v>
      </c>
      <c r="D134" s="135">
        <v>21.500809559501789</v>
      </c>
      <c r="E134" s="131"/>
      <c r="F134" s="273"/>
      <c r="G134" s="135">
        <v>22.737954545454492</v>
      </c>
      <c r="H134" s="131"/>
    </row>
    <row r="135" spans="1:8" ht="12.75" x14ac:dyDescent="0.2">
      <c r="A135" s="134"/>
      <c r="B135" s="179">
        <v>22.729999999999947</v>
      </c>
      <c r="C135" s="135">
        <v>0.14510000000000001</v>
      </c>
      <c r="D135" s="135">
        <v>21.537808700415074</v>
      </c>
      <c r="E135" s="135"/>
      <c r="F135" s="273"/>
      <c r="G135" s="135">
        <v>22.763333333333279</v>
      </c>
      <c r="H135" s="131"/>
    </row>
    <row r="136" spans="1:8" ht="12.75" x14ac:dyDescent="0.2">
      <c r="A136" s="134"/>
      <c r="B136" s="179">
        <v>22.754999999999946</v>
      </c>
      <c r="C136" s="135">
        <v>0.14460000000000001</v>
      </c>
      <c r="D136" s="149">
        <v>21.595826082987333</v>
      </c>
      <c r="E136" s="135"/>
      <c r="F136" s="273"/>
      <c r="G136" s="141">
        <v>22.789090909090852</v>
      </c>
      <c r="H136" s="131"/>
    </row>
    <row r="137" spans="1:8" ht="12.75" x14ac:dyDescent="0.2">
      <c r="A137" s="134"/>
      <c r="B137" s="179">
        <v>22.779999999999944</v>
      </c>
      <c r="C137" s="135">
        <v>0.14419999999999999</v>
      </c>
      <c r="D137" s="149">
        <v>21.593930833647775</v>
      </c>
      <c r="E137" s="135"/>
      <c r="F137" s="273"/>
      <c r="G137" s="141">
        <v>22.812142857142799</v>
      </c>
      <c r="H137" s="135"/>
    </row>
    <row r="138" spans="1:8" ht="12.75" x14ac:dyDescent="0.2">
      <c r="B138" s="179">
        <v>22.804999999999943</v>
      </c>
      <c r="C138" s="149">
        <v>0.14380000000000001</v>
      </c>
      <c r="D138" s="149">
        <v>21.642807638626749</v>
      </c>
      <c r="E138" s="149"/>
      <c r="F138" s="274"/>
      <c r="G138" s="141">
        <v>22.839782608695597</v>
      </c>
      <c r="H138" s="135"/>
    </row>
    <row r="139" spans="1:8" ht="12.75" x14ac:dyDescent="0.2">
      <c r="B139" s="179">
        <v>22.829999999999941</v>
      </c>
      <c r="C139" s="149">
        <v>0.1434</v>
      </c>
      <c r="D139" s="149">
        <v>21.409583964884664</v>
      </c>
      <c r="E139" s="149"/>
      <c r="F139" s="149"/>
      <c r="G139" s="141">
        <v>22.863333333333273</v>
      </c>
    </row>
    <row r="140" spans="1:8" ht="12.75" x14ac:dyDescent="0.2">
      <c r="B140" s="179">
        <v>22.85499999999994</v>
      </c>
      <c r="C140" s="149">
        <v>0.14299999999999999</v>
      </c>
      <c r="D140" s="141">
        <v>21.654973873165545</v>
      </c>
      <c r="E140" s="149"/>
      <c r="F140" s="149"/>
      <c r="G140" s="141">
        <v>22.888333333333271</v>
      </c>
    </row>
    <row r="141" spans="1:8" ht="12.75" x14ac:dyDescent="0.2">
      <c r="B141" s="179">
        <v>22.879999999999939</v>
      </c>
      <c r="C141" s="141">
        <v>0.1426</v>
      </c>
      <c r="D141" s="141">
        <v>21.496251024394848</v>
      </c>
      <c r="E141" s="149"/>
      <c r="F141" s="149"/>
      <c r="G141" s="141">
        <v>22.914782608695592</v>
      </c>
    </row>
    <row r="142" spans="1:8" ht="12.75" x14ac:dyDescent="0.2">
      <c r="B142" s="179">
        <v>22.904999999999937</v>
      </c>
      <c r="C142" s="141">
        <v>0.14219999999999999</v>
      </c>
      <c r="D142" s="141">
        <v>21.72575192411529</v>
      </c>
      <c r="G142" s="141">
        <v>22.9375</v>
      </c>
    </row>
    <row r="143" spans="1:8" ht="12.75" x14ac:dyDescent="0.2">
      <c r="B143" s="179">
        <v>22.929999999999936</v>
      </c>
      <c r="C143" s="141">
        <v>0.14180000000000001</v>
      </c>
      <c r="D143" s="141">
        <v>21.587983135295829</v>
      </c>
      <c r="G143" s="141">
        <v>22.963695652173847</v>
      </c>
    </row>
    <row r="144" spans="1:8" ht="12.75" x14ac:dyDescent="0.2">
      <c r="B144" s="179">
        <v>22.954999999999934</v>
      </c>
      <c r="C144" s="141">
        <v>0.1414</v>
      </c>
      <c r="D144" s="141">
        <v>21.753216864704044</v>
      </c>
      <c r="G144" s="141">
        <v>22.989090909090841</v>
      </c>
    </row>
    <row r="145" spans="2:7" ht="12.75" x14ac:dyDescent="0.2">
      <c r="B145" s="179">
        <v>22.979999999999933</v>
      </c>
      <c r="C145" s="141">
        <v>0.14100000000000001</v>
      </c>
      <c r="D145" s="141">
        <v>21.783963950227538</v>
      </c>
      <c r="G145" s="141">
        <v>23.012499999999932</v>
      </c>
    </row>
    <row r="146" spans="2:7" ht="12.75" x14ac:dyDescent="0.2">
      <c r="B146" s="179">
        <v>23.004999999999932</v>
      </c>
      <c r="C146" s="141">
        <v>0.1406</v>
      </c>
      <c r="D146" s="141">
        <v>21.806013374810259</v>
      </c>
      <c r="G146" s="141">
        <v>23.040227272727201</v>
      </c>
    </row>
    <row r="147" spans="2:7" ht="12.75" x14ac:dyDescent="0.2">
      <c r="B147" s="179">
        <v>23.02999999999993</v>
      </c>
      <c r="C147" s="141">
        <v>0.14019999999999999</v>
      </c>
      <c r="D147" s="141">
        <v>21.832786625189602</v>
      </c>
      <c r="G147" s="141">
        <v>23.0625</v>
      </c>
    </row>
    <row r="148" spans="2:7" ht="12.75" x14ac:dyDescent="0.2">
      <c r="B148" s="179">
        <v>23.054999999999929</v>
      </c>
      <c r="C148" s="141">
        <v>0.13980000000000001</v>
      </c>
      <c r="D148" s="141">
        <v>21.898686182560919</v>
      </c>
      <c r="G148" s="141">
        <v>23.08833333333326</v>
      </c>
    </row>
    <row r="149" spans="2:7" ht="12.75" x14ac:dyDescent="0.2">
      <c r="B149" s="179">
        <v>23.079999999999927</v>
      </c>
      <c r="C149" s="141">
        <v>0.1394</v>
      </c>
      <c r="D149" s="141">
        <v>21.889313817438932</v>
      </c>
      <c r="G149" s="141">
        <v>23.112954545454471</v>
      </c>
    </row>
    <row r="150" spans="2:7" ht="12.75" x14ac:dyDescent="0.2">
      <c r="B150" s="179">
        <v>23.104999999999926</v>
      </c>
      <c r="C150" s="141">
        <v>0.13900000000000001</v>
      </c>
      <c r="D150" s="141">
        <v>21.947578347782645</v>
      </c>
      <c r="G150" s="141">
        <v>23.139782608695576</v>
      </c>
    </row>
    <row r="151" spans="2:7" ht="12.75" x14ac:dyDescent="0.2">
      <c r="B151" s="179">
        <v>23.129999999999924</v>
      </c>
      <c r="C151" s="141">
        <v>0.1386</v>
      </c>
      <c r="D151" s="141">
        <v>21.716351376847665</v>
      </c>
      <c r="G151" s="141">
        <v>23.162499999999923</v>
      </c>
    </row>
    <row r="152" spans="2:7" ht="12.75" x14ac:dyDescent="0.2">
      <c r="B152" s="179">
        <v>23.154999999999923</v>
      </c>
      <c r="C152" s="141">
        <v>0.13820000000000002</v>
      </c>
      <c r="D152" s="141">
        <v>21.94976817165551</v>
      </c>
      <c r="G152" s="141">
        <v>23.189090909090829</v>
      </c>
    </row>
    <row r="153" spans="2:7" ht="12.75" x14ac:dyDescent="0.2">
      <c r="B153" s="179">
        <v>23.179999999999922</v>
      </c>
      <c r="C153" s="141">
        <v>0.13780000000000001</v>
      </c>
      <c r="D153" s="141">
        <v>21.792231828344338</v>
      </c>
      <c r="G153" s="141">
        <v>23.214090909090828</v>
      </c>
    </row>
    <row r="154" spans="2:7" ht="12.75" x14ac:dyDescent="0.2">
      <c r="B154" s="179">
        <v>23.20499999999992</v>
      </c>
      <c r="C154" s="141">
        <v>0.13739999999999999</v>
      </c>
      <c r="D154" s="141">
        <v>22.022159432741976</v>
      </c>
      <c r="G154" s="141">
        <v>23.237142857142778</v>
      </c>
    </row>
    <row r="155" spans="2:7" ht="12.75" x14ac:dyDescent="0.2">
      <c r="B155" s="179">
        <v>23.229999999999919</v>
      </c>
      <c r="C155" s="141">
        <v>0.13700000000000001</v>
      </c>
      <c r="D155" s="141">
        <v>21.884717139381536</v>
      </c>
      <c r="G155" s="141">
        <v>23.264782608695569</v>
      </c>
    </row>
    <row r="156" spans="2:7" ht="12.75" x14ac:dyDescent="0.2">
      <c r="B156" s="179">
        <v>23.254999999999917</v>
      </c>
      <c r="C156" s="141">
        <v>0.1366</v>
      </c>
      <c r="D156" s="141">
        <v>22.047993509653001</v>
      </c>
      <c r="G156" s="141">
        <v>23.288333333333249</v>
      </c>
    </row>
    <row r="157" spans="2:7" ht="12.75" x14ac:dyDescent="0.2">
      <c r="B157" s="179">
        <v>23.279999999999916</v>
      </c>
      <c r="C157" s="141">
        <v>0.13620000000000002</v>
      </c>
      <c r="D157" s="141">
        <v>22.089904992574468</v>
      </c>
      <c r="G157" s="141">
        <v>23.312142857142774</v>
      </c>
    </row>
    <row r="158" spans="2:7" ht="12.75" x14ac:dyDescent="0.2">
      <c r="B158" s="179">
        <v>23.304999999999914</v>
      </c>
      <c r="C158" s="141">
        <v>0.1358</v>
      </c>
      <c r="D158" s="141">
        <v>22.100077279477592</v>
      </c>
      <c r="G158" s="141">
        <v>23.340227272727187</v>
      </c>
    </row>
    <row r="159" spans="2:7" ht="12.75" x14ac:dyDescent="0.2">
      <c r="B159" s="179">
        <v>23.329999999999913</v>
      </c>
      <c r="C159" s="141">
        <v>0.13539999999999999</v>
      </c>
      <c r="D159" s="141">
        <v>22.136284291383845</v>
      </c>
      <c r="G159" s="141">
        <v>23.362499999999912</v>
      </c>
    </row>
    <row r="160" spans="2:7" ht="12.75" x14ac:dyDescent="0.2">
      <c r="B160" s="179">
        <v>23.354999999999912</v>
      </c>
      <c r="C160" s="141">
        <v>0.13500000000000001</v>
      </c>
      <c r="D160" s="141">
        <v>22.196264721349504</v>
      </c>
      <c r="G160" s="141">
        <v>23.388333333333243</v>
      </c>
    </row>
    <row r="161" spans="2:7" ht="12.75" x14ac:dyDescent="0.2">
      <c r="B161" s="179">
        <v>23.37999999999991</v>
      </c>
      <c r="C161" s="141">
        <v>0.1346</v>
      </c>
      <c r="D161" s="141">
        <v>22.191735278650313</v>
      </c>
      <c r="G161" s="141">
        <v>23.414090909090817</v>
      </c>
    </row>
    <row r="162" spans="2:7" ht="12.75" x14ac:dyDescent="0.2">
      <c r="B162" s="179">
        <v>23.404999999999909</v>
      </c>
      <c r="C162" s="141">
        <v>0.13420000000000001</v>
      </c>
      <c r="D162" s="141">
        <v>22.245377019408629</v>
      </c>
      <c r="G162" s="141">
        <v>23.439090909090819</v>
      </c>
    </row>
    <row r="163" spans="2:7" ht="12.75" x14ac:dyDescent="0.2">
      <c r="B163" s="179">
        <v>23.429999999999907</v>
      </c>
      <c r="C163" s="141">
        <v>0.1338</v>
      </c>
      <c r="D163" s="141">
        <v>22.020269150492638</v>
      </c>
      <c r="G163" s="141">
        <v>23.462142857142762</v>
      </c>
    </row>
    <row r="164" spans="2:7" ht="12.75" x14ac:dyDescent="0.2">
      <c r="B164" s="179">
        <v>23.454999999999906</v>
      </c>
      <c r="C164" s="141">
        <v>0.13340000000000002</v>
      </c>
      <c r="D164" s="141">
        <v>22.253692374589303</v>
      </c>
      <c r="G164" s="141">
        <v>23.490227272727179</v>
      </c>
    </row>
    <row r="165" spans="2:7" ht="12.75" x14ac:dyDescent="0.2">
      <c r="B165" s="179">
        <v>23.479999999999905</v>
      </c>
      <c r="C165" s="141">
        <v>0.13300000000000001</v>
      </c>
      <c r="D165" s="141">
        <v>22.095143295827725</v>
      </c>
      <c r="G165" s="141">
        <v>23.513333333333236</v>
      </c>
    </row>
    <row r="166" spans="2:7" ht="12.75" x14ac:dyDescent="0.2">
      <c r="B166" s="179">
        <v>23.504999999999903</v>
      </c>
      <c r="C166" s="141">
        <v>0.1326</v>
      </c>
      <c r="D166" s="141">
        <v>22.321930331880601</v>
      </c>
      <c r="G166" s="141">
        <v>23.537954545454443</v>
      </c>
    </row>
    <row r="167" spans="2:7" ht="12.75" x14ac:dyDescent="0.2">
      <c r="B167" s="179">
        <v>23.529999999999902</v>
      </c>
      <c r="C167" s="141">
        <v>0.13220000000000001</v>
      </c>
      <c r="D167" s="141">
        <v>22.177799698290176</v>
      </c>
      <c r="G167" s="141">
        <v>23.564782608695555</v>
      </c>
    </row>
    <row r="168" spans="2:7" ht="12.75" x14ac:dyDescent="0.2">
      <c r="B168" s="179">
        <v>23.5549999999999</v>
      </c>
      <c r="C168" s="141">
        <v>0.1318</v>
      </c>
      <c r="D168" s="141">
        <v>22.348766918091332</v>
      </c>
      <c r="G168" s="141">
        <v>23.587499999999899</v>
      </c>
    </row>
    <row r="169" spans="2:7" ht="12.75" x14ac:dyDescent="0.2">
      <c r="B169" s="179">
        <v>23.579999999999899</v>
      </c>
      <c r="C169" s="141">
        <v>0.13140000000000002</v>
      </c>
      <c r="D169" s="141">
        <v>22.389310063006498</v>
      </c>
      <c r="G169" s="141">
        <v>23.612954545454443</v>
      </c>
    </row>
    <row r="170" spans="2:7" ht="12.75" x14ac:dyDescent="0.2">
      <c r="B170" s="179">
        <v>23.604999999999897</v>
      </c>
      <c r="C170" s="141">
        <v>0.13100000000000001</v>
      </c>
      <c r="D170" s="141">
        <v>22.399489936993302</v>
      </c>
      <c r="G170" s="141">
        <v>23.639523809523705</v>
      </c>
    </row>
    <row r="171" spans="2:7" ht="12.75" x14ac:dyDescent="0.2">
      <c r="B171" s="179">
        <v>23.629999999999896</v>
      </c>
      <c r="C171" s="141">
        <v>0.13059999999999999</v>
      </c>
      <c r="D171" s="141">
        <v>22.436825052505394</v>
      </c>
      <c r="G171" s="141">
        <v>23.661249999999892</v>
      </c>
    </row>
    <row r="172" spans="2:7" ht="12.75" x14ac:dyDescent="0.2">
      <c r="B172" s="179">
        <v>23.654999999999895</v>
      </c>
      <c r="C172" s="141">
        <v>0.13020000000000001</v>
      </c>
      <c r="D172" s="141">
        <v>22.496672877287441</v>
      </c>
      <c r="G172" s="141">
        <v>23.687954545454435</v>
      </c>
    </row>
    <row r="173" spans="2:7" ht="12.75" x14ac:dyDescent="0.2">
      <c r="B173" s="179">
        <v>23.679999999999893</v>
      </c>
      <c r="C173" s="141">
        <v>0.1298</v>
      </c>
      <c r="D173" s="141">
        <v>22.488827122712344</v>
      </c>
      <c r="G173" s="141">
        <v>23.714090909090796</v>
      </c>
    </row>
    <row r="174" spans="2:7" ht="12.75" x14ac:dyDescent="0.2">
      <c r="B174" s="179">
        <v>23.704999999999892</v>
      </c>
      <c r="C174" s="141">
        <v>0.12940000000000002</v>
      </c>
      <c r="D174" s="141">
        <v>22.544977397739515</v>
      </c>
      <c r="G174" s="141">
        <v>23.738333333333223</v>
      </c>
    </row>
    <row r="175" spans="2:7" ht="12.75" x14ac:dyDescent="0.2">
      <c r="B175" s="179">
        <v>23.72999999999989</v>
      </c>
      <c r="C175" s="141">
        <v>0.129</v>
      </c>
      <c r="D175" s="141">
        <v>22.320602168550199</v>
      </c>
      <c r="G175" s="141">
        <v>23.762954545454434</v>
      </c>
    </row>
    <row r="176" spans="2:7" ht="12.75" x14ac:dyDescent="0.2">
      <c r="B176" s="179">
        <v>23.754999999999889</v>
      </c>
      <c r="C176" s="141">
        <v>0.12859999999999999</v>
      </c>
      <c r="D176" s="141">
        <v>22.561588937681428</v>
      </c>
      <c r="G176" s="141">
        <v>23.789782608695543</v>
      </c>
    </row>
    <row r="177" spans="2:7" ht="12.75" x14ac:dyDescent="0.2">
      <c r="B177" s="179">
        <v>23.779999999999887</v>
      </c>
      <c r="C177" s="141">
        <v>0.12820000000000001</v>
      </c>
      <c r="D177" s="141">
        <v>22.396342551931941</v>
      </c>
      <c r="G177" s="141">
        <v>23.813333333333219</v>
      </c>
    </row>
    <row r="178" spans="2:7" ht="12.75" x14ac:dyDescent="0.2">
      <c r="B178" s="179">
        <v>23.804999999999886</v>
      </c>
      <c r="C178" s="141">
        <v>0.1278</v>
      </c>
      <c r="D178" s="141">
        <v>22.620221113898314</v>
      </c>
      <c r="G178" s="141">
        <v>23.839090909090796</v>
      </c>
    </row>
    <row r="179" spans="2:7" ht="12.75" x14ac:dyDescent="0.2">
      <c r="B179" s="179">
        <v>23.829999999999885</v>
      </c>
      <c r="C179" s="141">
        <v>0.12740000000000001</v>
      </c>
      <c r="D179" s="141">
        <v>22.479353532819498</v>
      </c>
      <c r="G179" s="141">
        <v>23.864090909090795</v>
      </c>
    </row>
    <row r="180" spans="2:7" ht="12.75" x14ac:dyDescent="0.2">
      <c r="B180" s="179">
        <v>23.854999999999883</v>
      </c>
      <c r="C180" s="141">
        <v>0.127</v>
      </c>
      <c r="D180" s="141">
        <v>22.649555389316877</v>
      </c>
      <c r="G180" s="141">
        <v>23.887142857142738</v>
      </c>
    </row>
    <row r="181" spans="2:7" ht="12.75" x14ac:dyDescent="0.2">
      <c r="B181" s="179">
        <v>23.879999999999882</v>
      </c>
      <c r="C181" s="141">
        <v>0.12660000000000002</v>
      </c>
      <c r="D181" s="141">
        <v>22.688853842235726</v>
      </c>
      <c r="G181" s="141">
        <v>23.914090909090792</v>
      </c>
    </row>
    <row r="182" spans="2:7" ht="12.75" x14ac:dyDescent="0.2">
      <c r="B182" s="179">
        <v>23.90499999999988</v>
      </c>
      <c r="C182" s="141">
        <v>0.12620000000000001</v>
      </c>
      <c r="D182" s="141">
        <v>22.698760143421836</v>
      </c>
      <c r="G182" s="141">
        <v>23.938749999999878</v>
      </c>
    </row>
    <row r="183" spans="2:7" ht="12.75" x14ac:dyDescent="0.2">
      <c r="B183" s="179">
        <v>23.929999999999879</v>
      </c>
      <c r="C183" s="141">
        <v>0.1258</v>
      </c>
      <c r="D183" s="141">
        <v>22.739516547148252</v>
      </c>
      <c r="G183" s="141">
        <v>23.962142857142734</v>
      </c>
    </row>
    <row r="184" spans="2:7" ht="12.75" x14ac:dyDescent="0.2">
      <c r="B184" s="179">
        <v>23.954999999999878</v>
      </c>
      <c r="C184" s="141">
        <v>0.12540000000000001</v>
      </c>
      <c r="D184" s="141">
        <v>22.795395552333023</v>
      </c>
      <c r="G184" s="141">
        <v>23.989782608695528</v>
      </c>
    </row>
    <row r="185" spans="2:7" ht="12.75" x14ac:dyDescent="0.2">
      <c r="B185" s="179">
        <v>23.979999999999876</v>
      </c>
      <c r="C185" s="141">
        <v>0.125</v>
      </c>
      <c r="D185" s="141">
        <v>22.792049497878835</v>
      </c>
      <c r="G185" s="141">
        <v>24.013333333333208</v>
      </c>
    </row>
    <row r="186" spans="2:7" ht="12.75" x14ac:dyDescent="0.2">
      <c r="B186" s="179">
        <v>24.004999999999875</v>
      </c>
      <c r="C186" s="141">
        <v>0.12460000000000002</v>
      </c>
      <c r="D186" s="141">
        <v>22.843769617016051</v>
      </c>
      <c r="G186" s="141">
        <v>24.037954545454419</v>
      </c>
    </row>
    <row r="187" spans="2:7" ht="12.75" x14ac:dyDescent="0.2">
      <c r="B187">
        <v>24.029999999999873</v>
      </c>
      <c r="C187" s="141">
        <v>0.1242</v>
      </c>
      <c r="D187" s="141">
        <v>22.610982166348808</v>
      </c>
      <c r="G187" s="141">
        <v>24.06409090909078</v>
      </c>
    </row>
    <row r="188" spans="2:7" ht="12.75" x14ac:dyDescent="0.2">
      <c r="B188">
        <v>24.054999999999872</v>
      </c>
      <c r="C188" s="141">
        <v>0.12379999999999999</v>
      </c>
      <c r="D188" s="141">
        <v>22.859348194709099</v>
      </c>
      <c r="G188" s="141">
        <v>24.08874999999987</v>
      </c>
    </row>
    <row r="189" spans="2:7" ht="12.75" x14ac:dyDescent="0.2">
      <c r="B189">
        <v>24.07999999999987</v>
      </c>
      <c r="C189" s="141">
        <v>0.12340000000000001</v>
      </c>
      <c r="D189" s="141">
        <v>22.700293171075515</v>
      </c>
      <c r="G189" s="141">
        <v>24.113695652173785</v>
      </c>
    </row>
    <row r="190" spans="2:7" ht="12.75" x14ac:dyDescent="0.2">
      <c r="B190">
        <v>24.104999999999869</v>
      </c>
      <c r="C190" s="141">
        <v>0.123</v>
      </c>
      <c r="D190" s="141">
        <v>22.932356208112921</v>
      </c>
      <c r="G190" s="141">
        <v>24.139090909090772</v>
      </c>
    </row>
    <row r="191" spans="2:7" ht="12.75" x14ac:dyDescent="0.2">
      <c r="B191">
        <v>24.129999999999868</v>
      </c>
      <c r="C191" s="141">
        <v>0.1226</v>
      </c>
      <c r="D191" s="141">
        <v>22.780979839912909</v>
      </c>
      <c r="G191" s="141">
        <v>24.163333333333203</v>
      </c>
    </row>
    <row r="192" spans="2:7" ht="12.75" x14ac:dyDescent="0.2">
      <c r="B192">
        <v>24.154999999999866</v>
      </c>
      <c r="C192" s="141">
        <v>0.1222</v>
      </c>
      <c r="D192" s="141">
        <v>22.94820013340566</v>
      </c>
      <c r="G192" s="141">
        <v>24.189090909090773</v>
      </c>
    </row>
    <row r="193" spans="2:7" ht="12.75" x14ac:dyDescent="0.2">
      <c r="B193">
        <v>24.179999999999865</v>
      </c>
      <c r="C193" s="141">
        <v>0.12180000000000001</v>
      </c>
      <c r="D193" s="141">
        <v>22.990263515085513</v>
      </c>
      <c r="G193" s="141">
        <v>24.214090909090771</v>
      </c>
    </row>
    <row r="194" spans="2:7" ht="12.75" x14ac:dyDescent="0.2">
      <c r="B194">
        <v>24.204999999999863</v>
      </c>
      <c r="C194" s="141">
        <v>0.12140000000000001</v>
      </c>
      <c r="D194" s="141">
        <v>23.000763737428485</v>
      </c>
      <c r="G194" s="141">
        <v>24.237954545454407</v>
      </c>
    </row>
    <row r="195" spans="2:7" ht="12.75" x14ac:dyDescent="0.2">
      <c r="B195">
        <v>24.229999999999862</v>
      </c>
      <c r="C195" s="141">
        <v>0.12100000000000001</v>
      </c>
      <c r="D195" s="141">
        <v>23.037846885476011</v>
      </c>
      <c r="G195" s="141">
        <v>24.262499999999861</v>
      </c>
    </row>
    <row r="196" spans="2:7" ht="12.75" x14ac:dyDescent="0.2">
      <c r="B196">
        <v>24.25499999999986</v>
      </c>
      <c r="C196" s="141">
        <v>0.1206</v>
      </c>
      <c r="D196" s="141">
        <v>23.09579426210307</v>
      </c>
      <c r="G196" s="141">
        <v>24.289782608695511</v>
      </c>
    </row>
    <row r="197" spans="2:7" ht="12.75" x14ac:dyDescent="0.2">
      <c r="B197">
        <v>24.279999999999859</v>
      </c>
      <c r="C197" s="141">
        <v>0.1202</v>
      </c>
      <c r="D197" s="141">
        <v>23.092205737896645</v>
      </c>
      <c r="G197" s="141">
        <v>24.312499999999858</v>
      </c>
    </row>
    <row r="198" spans="2:7" x14ac:dyDescent="0.15">
      <c r="B198" s="141">
        <v>24.304999999999858</v>
      </c>
      <c r="C198" s="141">
        <v>0.1198</v>
      </c>
      <c r="D198" s="141">
        <v>23.143649432386944</v>
      </c>
      <c r="G198" s="141">
        <v>24.338695652173769</v>
      </c>
    </row>
    <row r="199" spans="2:7" x14ac:dyDescent="0.15">
      <c r="B199" s="141">
        <v>24.329999999999856</v>
      </c>
      <c r="C199" s="141">
        <v>0.11940000000000001</v>
      </c>
      <c r="D199" s="141">
        <v>22.898350567612773</v>
      </c>
      <c r="G199" s="141">
        <v>24.364090909090763</v>
      </c>
    </row>
    <row r="200" spans="2:7" x14ac:dyDescent="0.15">
      <c r="B200" s="141">
        <v>24.354999999999855</v>
      </c>
      <c r="C200" s="141">
        <v>0.11900000000000001</v>
      </c>
      <c r="D200" s="141">
        <v>23.161691871066846</v>
      </c>
      <c r="G200" s="141">
        <v>24.388749999999852</v>
      </c>
    </row>
    <row r="201" spans="2:7" x14ac:dyDescent="0.15">
      <c r="B201" s="141">
        <v>24.379999999999853</v>
      </c>
      <c r="C201" s="141">
        <v>0.1186</v>
      </c>
      <c r="D201" s="141">
        <v>22.998340107444026</v>
      </c>
      <c r="G201" s="141">
        <v>24.414782608695504</v>
      </c>
    </row>
    <row r="202" spans="2:7" x14ac:dyDescent="0.15">
      <c r="B202" s="141">
        <v>24.404999999999852</v>
      </c>
      <c r="C202" s="141">
        <v>0.1182</v>
      </c>
      <c r="D202" s="141">
        <v>23.234131720505154</v>
      </c>
      <c r="G202" s="141">
        <v>24.438333333333183</v>
      </c>
    </row>
    <row r="203" spans="2:7" x14ac:dyDescent="0.15">
      <c r="B203" s="141">
        <v>24.429999999999851</v>
      </c>
      <c r="C203" s="141">
        <v>0.1178</v>
      </c>
      <c r="D203" s="141">
        <v>23.081537138072694</v>
      </c>
      <c r="G203" s="141">
        <v>24.462954545454394</v>
      </c>
    </row>
    <row r="204" spans="2:7" x14ac:dyDescent="0.15">
      <c r="B204" s="141">
        <v>24.454999999999849</v>
      </c>
      <c r="C204" s="141">
        <v>0.1174</v>
      </c>
      <c r="D204" s="141">
        <v>23.253157147206359</v>
      </c>
      <c r="G204" s="141">
        <v>24.489090909090752</v>
      </c>
    </row>
    <row r="205" spans="2:7" x14ac:dyDescent="0.15">
      <c r="B205" s="141">
        <v>24.479999999999848</v>
      </c>
      <c r="C205" s="141">
        <v>0.11700000000000001</v>
      </c>
      <c r="D205" s="141">
        <v>23.283769043994422</v>
      </c>
      <c r="G205" s="141">
        <v>24.512499999999847</v>
      </c>
    </row>
    <row r="206" spans="2:7" x14ac:dyDescent="0.15">
      <c r="B206" s="141">
        <v>24.504999999999846</v>
      </c>
      <c r="C206" s="141">
        <v>0.11660000000000001</v>
      </c>
      <c r="D206" s="141">
        <v>23.306175796671017</v>
      </c>
      <c r="G206" s="141">
        <v>24.539090909090749</v>
      </c>
    </row>
    <row r="207" spans="2:7" x14ac:dyDescent="0.15">
      <c r="B207" s="141">
        <v>24.529999999999845</v>
      </c>
      <c r="C207" s="141">
        <v>0.1162</v>
      </c>
      <c r="D207" s="141">
        <v>23.332624203328674</v>
      </c>
      <c r="G207" s="141">
        <v>24.562499999999844</v>
      </c>
    </row>
    <row r="208" spans="2:7" x14ac:dyDescent="0.15">
      <c r="B208" s="141">
        <v>24.554999999999843</v>
      </c>
      <c r="C208" s="141">
        <v>0.1158</v>
      </c>
      <c r="D208" s="141">
        <v>23.39687555154142</v>
      </c>
      <c r="G208" s="141">
        <v>24.58909090909075</v>
      </c>
    </row>
    <row r="209" spans="2:7" x14ac:dyDescent="0.15">
      <c r="B209" s="141">
        <v>24.579999999999842</v>
      </c>
      <c r="C209" s="141">
        <v>0.1154</v>
      </c>
      <c r="D209" s="141">
        <v>23.39112444845826</v>
      </c>
      <c r="G209" s="141">
        <v>24.612142857142697</v>
      </c>
    </row>
    <row r="210" spans="2:7" x14ac:dyDescent="0.15">
      <c r="B210" s="141">
        <v>24.604999999999841</v>
      </c>
      <c r="C210" s="141">
        <v>0.115</v>
      </c>
      <c r="D210" s="141">
        <v>23.445146292951161</v>
      </c>
      <c r="G210" s="141">
        <v>24.639782608695491</v>
      </c>
    </row>
    <row r="211" spans="2:7" x14ac:dyDescent="0.15">
      <c r="B211" s="141">
        <v>24.629999999999839</v>
      </c>
      <c r="C211" s="141">
        <v>0.11460000000000001</v>
      </c>
      <c r="D211" s="141">
        <v>23.207457915498637</v>
      </c>
      <c r="G211" s="141">
        <v>24.663333333333174</v>
      </c>
    </row>
    <row r="212" spans="2:7" x14ac:dyDescent="0.15">
      <c r="B212" s="141">
        <v>24.654999999999838</v>
      </c>
      <c r="C212" s="141">
        <v>0.11420000000000001</v>
      </c>
      <c r="D212" s="141">
        <v>23.456609295769997</v>
      </c>
      <c r="G212" s="141">
        <v>24.688333333333169</v>
      </c>
    </row>
    <row r="213" spans="2:7" x14ac:dyDescent="0.15">
      <c r="B213" s="141">
        <v>24.679999999999836</v>
      </c>
      <c r="C213" s="141">
        <v>0.1138</v>
      </c>
      <c r="D213" s="141">
        <v>23.294764276572426</v>
      </c>
      <c r="G213" s="141">
        <v>24.714782608695486</v>
      </c>
    </row>
    <row r="214" spans="2:7" x14ac:dyDescent="0.15">
      <c r="B214" s="141">
        <v>24.704999999999835</v>
      </c>
      <c r="C214" s="141">
        <v>0.1134</v>
      </c>
      <c r="D214" s="141">
        <v>23.526990880633786</v>
      </c>
      <c r="G214" s="141">
        <v>24.737499999999834</v>
      </c>
    </row>
    <row r="215" spans="2:7" x14ac:dyDescent="0.15">
      <c r="B215" s="141">
        <v>24.729999999999833</v>
      </c>
      <c r="C215" s="141">
        <v>0.113</v>
      </c>
      <c r="D215" s="141">
        <v>23.387030091819874</v>
      </c>
      <c r="G215" s="141">
        <v>24.763695652173748</v>
      </c>
    </row>
    <row r="216" spans="2:7" x14ac:dyDescent="0.15">
      <c r="B216" s="141">
        <v>22.10499999999983</v>
      </c>
      <c r="C216" s="141">
        <v>0.11260000000000001</v>
      </c>
      <c r="D216" s="141">
        <v>22.365561601516081</v>
      </c>
      <c r="G216" s="141">
        <v>24.789090909090739</v>
      </c>
    </row>
    <row r="217" spans="2:7" x14ac:dyDescent="0.15">
      <c r="B217" s="141">
        <v>22.129999999999828</v>
      </c>
      <c r="C217" s="141">
        <v>0.11220000000000001</v>
      </c>
      <c r="D217" s="141">
        <v>22.394814152679636</v>
      </c>
      <c r="G217" s="141">
        <v>24.812499999999829</v>
      </c>
    </row>
    <row r="218" spans="2:7" x14ac:dyDescent="0.15">
      <c r="B218" s="141">
        <v>22.154999999999827</v>
      </c>
      <c r="C218" s="141">
        <v>0.11180000000000001</v>
      </c>
      <c r="D218" s="141">
        <v>22.41805487276666</v>
      </c>
      <c r="G218" s="141">
        <v>24.840227272727098</v>
      </c>
    </row>
    <row r="219" spans="2:7" x14ac:dyDescent="0.15">
      <c r="B219" s="141">
        <v>22.179999999999826</v>
      </c>
      <c r="C219" s="141">
        <v>0.1114</v>
      </c>
      <c r="D219" s="141">
        <v>22.443745127233004</v>
      </c>
      <c r="G219" s="141">
        <v>24.862499999999827</v>
      </c>
    </row>
    <row r="220" spans="2:7" x14ac:dyDescent="0.15">
      <c r="B220" s="141">
        <v>22.204999999999824</v>
      </c>
      <c r="C220" s="141">
        <v>0.111</v>
      </c>
      <c r="D220" s="141">
        <v>22.512253373453781</v>
      </c>
      <c r="G220" s="141">
        <v>24.888333333333158</v>
      </c>
    </row>
    <row r="221" spans="2:7" x14ac:dyDescent="0.15">
      <c r="B221" s="141">
        <v>22.229999999999823</v>
      </c>
      <c r="C221" s="141">
        <v>0.1106</v>
      </c>
      <c r="D221" s="141">
        <v>22.500746626545869</v>
      </c>
      <c r="G221" s="141">
        <v>24.912954545454372</v>
      </c>
    </row>
    <row r="222" spans="2:7" x14ac:dyDescent="0.15">
      <c r="B222" s="141">
        <v>22.254999999999821</v>
      </c>
      <c r="C222" s="141">
        <v>0.11020000000000001</v>
      </c>
      <c r="D222" s="141">
        <v>22.561048521321599</v>
      </c>
      <c r="G222" s="141">
        <v>24.939782608695474</v>
      </c>
    </row>
    <row r="223" spans="2:7" x14ac:dyDescent="0.15">
      <c r="B223" s="141">
        <v>22.27999999999982</v>
      </c>
      <c r="C223" s="141">
        <v>0.10980000000000001</v>
      </c>
      <c r="D223" s="141">
        <v>22.318876232231673</v>
      </c>
      <c r="G223" s="141">
        <v>24.962499999999821</v>
      </c>
    </row>
    <row r="224" spans="2:7" x14ac:dyDescent="0.15">
      <c r="B224" s="141">
        <v>22.304999999999819</v>
      </c>
      <c r="C224" s="141">
        <v>0.1094</v>
      </c>
      <c r="D224" s="141">
        <v>22.561095205975317</v>
      </c>
      <c r="G224" s="141">
        <v>24.989090909090727</v>
      </c>
    </row>
    <row r="225" spans="2:7" x14ac:dyDescent="0.15">
      <c r="B225" s="141">
        <v>22.329999999999817</v>
      </c>
      <c r="C225" s="141">
        <v>0.109</v>
      </c>
      <c r="D225" s="141">
        <v>22.395904794024325</v>
      </c>
      <c r="G225" s="141">
        <v>25.014090909090726</v>
      </c>
    </row>
    <row r="226" spans="2:7" x14ac:dyDescent="0.15">
      <c r="B226" s="141">
        <v>22.354999999999816</v>
      </c>
      <c r="C226" s="141">
        <v>0.1086</v>
      </c>
      <c r="D226" s="141">
        <v>22.634372536064884</v>
      </c>
      <c r="G226" s="141">
        <v>25.037142857142673</v>
      </c>
    </row>
    <row r="227" spans="2:7" x14ac:dyDescent="0.15">
      <c r="B227" s="141">
        <v>22.379999999999814</v>
      </c>
      <c r="C227" s="141">
        <v>0.1082</v>
      </c>
      <c r="D227" s="141">
        <v>22.490122886612255</v>
      </c>
      <c r="G227" s="141">
        <v>25.064782608695463</v>
      </c>
    </row>
    <row r="228" spans="2:7" x14ac:dyDescent="0.15">
      <c r="B228" s="141">
        <v>22.404999999999813</v>
      </c>
      <c r="C228" s="141">
        <v>0.10780000000000001</v>
      </c>
      <c r="D228" s="141">
        <v>22.65930646671578</v>
      </c>
      <c r="G228" s="141">
        <v>25.088333333333146</v>
      </c>
    </row>
    <row r="229" spans="2:7" x14ac:dyDescent="0.15">
      <c r="B229" s="141">
        <v>22.429999999999811</v>
      </c>
      <c r="C229" s="141">
        <v>0.10740000000000001</v>
      </c>
      <c r="D229" s="141">
        <v>22.701548871756753</v>
      </c>
      <c r="G229" s="141">
        <v>25.112142857142668</v>
      </c>
    </row>
    <row r="230" spans="2:7" x14ac:dyDescent="0.15">
      <c r="B230" s="141">
        <v>22.45499999999981</v>
      </c>
      <c r="C230" s="141">
        <v>0.107</v>
      </c>
      <c r="D230" s="141">
        <v>22.711446480220779</v>
      </c>
      <c r="G230" s="141">
        <v>25.140227272727085</v>
      </c>
    </row>
    <row r="231" spans="2:7" x14ac:dyDescent="0.15">
      <c r="B231" s="141">
        <v>22.479999999999809</v>
      </c>
      <c r="C231" s="141">
        <v>0.1066</v>
      </c>
      <c r="D231" s="141">
        <v>22.747903199798927</v>
      </c>
      <c r="G231" s="141">
        <v>25.16249999999981</v>
      </c>
    </row>
    <row r="232" spans="2:7" x14ac:dyDescent="0.15">
      <c r="B232" s="141">
        <v>22.504999999999807</v>
      </c>
      <c r="C232" s="141">
        <v>0.1066</v>
      </c>
      <c r="D232" s="141">
        <v>22.809374707831182</v>
      </c>
      <c r="G232" s="141">
        <v>25.18795454545435</v>
      </c>
    </row>
    <row r="233" spans="2:7" x14ac:dyDescent="0.15">
      <c r="B233" s="141">
        <v>22.529999999999806</v>
      </c>
      <c r="C233" s="141">
        <v>0.1066</v>
      </c>
      <c r="D233" s="141">
        <v>22.80362529216843</v>
      </c>
      <c r="G233" s="141">
        <v>25.214090909090714</v>
      </c>
    </row>
    <row r="234" spans="2:7" x14ac:dyDescent="0.15">
      <c r="B234" s="141">
        <v>22.554999999999804</v>
      </c>
      <c r="C234" s="141">
        <v>0.1066</v>
      </c>
      <c r="D234" s="141">
        <v>22.855562256525953</v>
      </c>
      <c r="G234" s="141">
        <v>25.238333333333138</v>
      </c>
    </row>
    <row r="235" spans="2:7" x14ac:dyDescent="0.15">
      <c r="B235" s="141">
        <v>22.579999999999803</v>
      </c>
      <c r="C235" s="141">
        <v>0.1066</v>
      </c>
      <c r="D235" s="141">
        <v>22.625531452894688</v>
      </c>
      <c r="G235" s="141">
        <v>25.262954545454349</v>
      </c>
    </row>
    <row r="236" spans="2:7" x14ac:dyDescent="0.15">
      <c r="B236" s="141">
        <v>22.604999999999801</v>
      </c>
      <c r="C236" s="141">
        <v>0.1066</v>
      </c>
      <c r="D236" s="141">
        <v>22.871425951913544</v>
      </c>
      <c r="G236" s="141">
        <v>25.289782608695454</v>
      </c>
    </row>
    <row r="237" spans="2:7" x14ac:dyDescent="0.15">
      <c r="B237" s="141">
        <v>22.6299999999998</v>
      </c>
      <c r="C237" s="141">
        <v>0.1066</v>
      </c>
      <c r="D237" s="141">
        <v>22.701895040071676</v>
      </c>
      <c r="G237" s="141">
        <v>25.313333333333134</v>
      </c>
    </row>
    <row r="238" spans="2:7" x14ac:dyDescent="0.15">
      <c r="B238" s="141">
        <v>22.654999999999799</v>
      </c>
      <c r="C238" s="141">
        <v>0.1066</v>
      </c>
      <c r="D238" s="141">
        <v>22.930988430713743</v>
      </c>
      <c r="G238" s="141">
        <v>25.339090909090704</v>
      </c>
    </row>
    <row r="239" spans="2:7" x14ac:dyDescent="0.15">
      <c r="B239" s="141">
        <v>22.679999999999797</v>
      </c>
      <c r="C239" s="141">
        <v>0.1066</v>
      </c>
      <c r="D239" s="141">
        <v>22.785792335714397</v>
      </c>
      <c r="G239" s="141">
        <v>25.364090909090706</v>
      </c>
    </row>
    <row r="240" spans="2:7" x14ac:dyDescent="0.15">
      <c r="B240" s="141">
        <v>22.704999999999796</v>
      </c>
      <c r="C240" s="141">
        <v>0.1066</v>
      </c>
      <c r="D240" s="141">
        <v>22.959773053570959</v>
      </c>
      <c r="G240" s="141">
        <v>25.387142857142656</v>
      </c>
    </row>
    <row r="241" spans="2:7" x14ac:dyDescent="0.15">
      <c r="B241" s="141">
        <v>22.729999999999794</v>
      </c>
      <c r="C241" s="141">
        <v>0.1066</v>
      </c>
      <c r="D241" s="141">
        <v>23.001422455357169</v>
      </c>
      <c r="G241" s="141">
        <v>25.414090909090703</v>
      </c>
    </row>
    <row r="242" spans="2:7" x14ac:dyDescent="0.15">
      <c r="C242" s="141">
        <v>0.1066</v>
      </c>
      <c r="D242" s="141">
        <v>23.009288676947644</v>
      </c>
      <c r="G242" s="141">
        <v>25.438749999999793</v>
      </c>
    </row>
    <row r="243" spans="2:7" x14ac:dyDescent="0.15">
      <c r="C243" s="141">
        <v>0.1066</v>
      </c>
      <c r="D243" s="141">
        <v>23.051826102543249</v>
      </c>
      <c r="G243" s="141">
        <v>25.46124999999979</v>
      </c>
    </row>
    <row r="244" spans="2:7" x14ac:dyDescent="0.15">
      <c r="C244" s="141">
        <v>-2E-3</v>
      </c>
      <c r="G244" s="141">
        <v>25.488695652173707</v>
      </c>
    </row>
    <row r="245" spans="2:7" x14ac:dyDescent="0.15">
      <c r="C245" s="141">
        <v>-2E-3</v>
      </c>
      <c r="G245" s="141">
        <v>25.514090909090701</v>
      </c>
    </row>
  </sheetData>
  <phoneticPr fontId="51" type="noConversion"/>
  <printOptions gridLinesSet="0"/>
  <pageMargins left="0.75" right="0.75" top="1" bottom="1" header="0.5" footer="0.5"/>
  <pageSetup orientation="portrait" horizontalDpi="4294967292" r:id="rId1"/>
  <headerFooter alignWithMargins="0">
    <oddHeader>&amp;A</oddHeader>
    <oddFooter>Page &amp;P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J242"/>
  <sheetViews>
    <sheetView showGridLines="0" zoomScale="75" workbookViewId="0">
      <selection activeCell="A6" sqref="A6:IV6"/>
    </sheetView>
  </sheetViews>
  <sheetFormatPr defaultColWidth="17.6640625" defaultRowHeight="12" x14ac:dyDescent="0.15"/>
  <cols>
    <col min="1" max="1" width="9" style="156" customWidth="1"/>
    <col min="2" max="2" width="10" style="151" customWidth="1"/>
    <col min="3" max="3" width="14.33203125" style="151" customWidth="1"/>
    <col min="4" max="11" width="10.88671875" style="151" customWidth="1"/>
    <col min="12" max="12" width="4" style="151" customWidth="1"/>
    <col min="13" max="30" width="17.6640625" style="151"/>
    <col min="31" max="31" width="21.33203125" style="151" customWidth="1"/>
    <col min="32" max="16384" width="17.6640625" style="151"/>
  </cols>
  <sheetData>
    <row r="1" spans="1:10" ht="15" x14ac:dyDescent="0.2">
      <c r="A1" s="150" t="s">
        <v>118</v>
      </c>
    </row>
    <row r="2" spans="1:10" x14ac:dyDescent="0.15">
      <c r="A2" s="152"/>
      <c r="B2" s="153"/>
      <c r="C2" s="153" t="s">
        <v>114</v>
      </c>
      <c r="D2" s="156" t="s">
        <v>17</v>
      </c>
      <c r="E2" s="156"/>
    </row>
    <row r="3" spans="1:10" x14ac:dyDescent="0.15">
      <c r="A3" s="153" t="s">
        <v>117</v>
      </c>
      <c r="B3" s="153" t="s">
        <v>19</v>
      </c>
      <c r="C3" s="153" t="s">
        <v>115</v>
      </c>
      <c r="D3" s="157" t="s">
        <v>19</v>
      </c>
      <c r="E3" s="463" t="s">
        <v>195</v>
      </c>
      <c r="F3" s="462" t="s">
        <v>153</v>
      </c>
      <c r="G3" s="465" t="s">
        <v>19</v>
      </c>
      <c r="J3" s="154"/>
    </row>
    <row r="4" spans="1:10" s="156" customFormat="1" x14ac:dyDescent="0.15">
      <c r="A4" s="155"/>
      <c r="B4" s="153" t="s">
        <v>11</v>
      </c>
      <c r="C4" s="153" t="s">
        <v>116</v>
      </c>
      <c r="G4" s="463" t="s">
        <v>202</v>
      </c>
    </row>
    <row r="5" spans="1:10" x14ac:dyDescent="0.15">
      <c r="A5" s="158"/>
      <c r="B5" s="159"/>
      <c r="C5" s="154"/>
      <c r="G5" s="154"/>
    </row>
    <row r="6" spans="1:10" ht="12.75" x14ac:dyDescent="0.2">
      <c r="A6" s="160">
        <v>37012</v>
      </c>
      <c r="B6" s="161">
        <f>+Curves!B6-Prior!B6</f>
        <v>0</v>
      </c>
      <c r="C6" s="161">
        <f>+Curves!C6-Prior!C6</f>
        <v>0</v>
      </c>
      <c r="D6" s="161">
        <f>+Curves!D6-Prior!D6</f>
        <v>0</v>
      </c>
      <c r="E6" s="161">
        <f>+(Curves!E6-Prior!E6)/100</f>
        <v>0</v>
      </c>
      <c r="F6" s="161">
        <f>+(Curves!F6-Prior!F6)/100</f>
        <v>0</v>
      </c>
      <c r="G6" s="161">
        <f>+Curves!G6-Prior!G6</f>
        <v>0</v>
      </c>
      <c r="H6" s="162"/>
    </row>
    <row r="7" spans="1:10" ht="12.75" x14ac:dyDescent="0.2">
      <c r="A7" s="160">
        <v>37043</v>
      </c>
      <c r="B7" s="161">
        <f>+Curves!B7-Prior!B7</f>
        <v>0</v>
      </c>
      <c r="C7" s="161">
        <f>+Curves!C7-Prior!C7</f>
        <v>0</v>
      </c>
      <c r="D7" s="161">
        <f>+Curves!D7-Prior!D7</f>
        <v>0</v>
      </c>
      <c r="E7" s="161">
        <f>+(Curves!E7-Prior!E7)/100</f>
        <v>0</v>
      </c>
      <c r="F7" s="161">
        <f>+(Curves!F7-Prior!F7)/100</f>
        <v>0</v>
      </c>
      <c r="G7" s="161">
        <f>+Curves!G7-Prior!G7</f>
        <v>0</v>
      </c>
      <c r="H7" s="162"/>
    </row>
    <row r="8" spans="1:10" ht="12.75" x14ac:dyDescent="0.2">
      <c r="A8" s="160">
        <v>37073</v>
      </c>
      <c r="B8" s="161">
        <f>+Curves!B8-Prior!B8</f>
        <v>0</v>
      </c>
      <c r="C8" s="161">
        <f>+Curves!C8-Prior!C8</f>
        <v>0</v>
      </c>
      <c r="D8" s="161">
        <f>+Curves!D8-Prior!D8</f>
        <v>0</v>
      </c>
      <c r="E8" s="161">
        <f>+(Curves!E8-Prior!E8)/100</f>
        <v>0</v>
      </c>
      <c r="F8" s="161">
        <f>+(Curves!F8-Prior!F8)/100</f>
        <v>0</v>
      </c>
      <c r="G8" s="161">
        <f>+Curves!G8-Prior!G8</f>
        <v>0</v>
      </c>
      <c r="H8" s="162"/>
    </row>
    <row r="9" spans="1:10" ht="12.75" x14ac:dyDescent="0.2">
      <c r="A9" s="160">
        <v>37104</v>
      </c>
      <c r="B9" s="161">
        <f>+Curves!B9-Prior!B9</f>
        <v>0</v>
      </c>
      <c r="C9" s="161">
        <f>+Curves!C9-Prior!C9</f>
        <v>0</v>
      </c>
      <c r="D9" s="161">
        <f>+Curves!D9-Prior!D9</f>
        <v>0</v>
      </c>
      <c r="E9" s="161">
        <f>+(Curves!E9-Prior!E9)/100</f>
        <v>0</v>
      </c>
      <c r="F9" s="161">
        <f>+(Curves!F9-Prior!F9)/100</f>
        <v>0</v>
      </c>
      <c r="G9" s="161">
        <f>+Curves!G9-Prior!G9</f>
        <v>0</v>
      </c>
      <c r="H9" s="162"/>
    </row>
    <row r="10" spans="1:10" ht="12.75" x14ac:dyDescent="0.2">
      <c r="A10" s="160">
        <v>37135</v>
      </c>
      <c r="B10" s="161">
        <f>+Curves!B10-Prior!B10</f>
        <v>0</v>
      </c>
      <c r="C10" s="161">
        <f>+Curves!C10-Prior!C10</f>
        <v>0</v>
      </c>
      <c r="D10" s="161">
        <f>+Curves!D10-Prior!D10</f>
        <v>0</v>
      </c>
      <c r="E10" s="161">
        <f>+(Curves!E10-Prior!E10)/100</f>
        <v>0</v>
      </c>
      <c r="F10" s="161">
        <f>+(Curves!F10-Prior!F10)/100</f>
        <v>0</v>
      </c>
      <c r="G10" s="161">
        <f>+Curves!G10-Prior!G10</f>
        <v>0</v>
      </c>
      <c r="H10" s="162"/>
    </row>
    <row r="11" spans="1:10" ht="12.75" x14ac:dyDescent="0.2">
      <c r="A11" s="160">
        <v>37165</v>
      </c>
      <c r="B11" s="161">
        <f>+Curves!B11-Prior!B11</f>
        <v>0</v>
      </c>
      <c r="C11" s="161">
        <f>+Curves!C11-Prior!C11</f>
        <v>0</v>
      </c>
      <c r="D11" s="161">
        <f>+Curves!D11-Prior!D11</f>
        <v>0</v>
      </c>
      <c r="E11" s="161">
        <f>+(Curves!E11-Prior!E11)/100</f>
        <v>0</v>
      </c>
      <c r="F11" s="161">
        <f>+(Curves!F11-Prior!F11)/100</f>
        <v>0</v>
      </c>
      <c r="G11" s="161">
        <f>+Curves!G11-Prior!G11</f>
        <v>0</v>
      </c>
      <c r="H11" s="162"/>
    </row>
    <row r="12" spans="1:10" ht="12.75" x14ac:dyDescent="0.2">
      <c r="A12" s="160">
        <v>37196</v>
      </c>
      <c r="B12" s="161">
        <f>+Curves!B12-Prior!B12</f>
        <v>0</v>
      </c>
      <c r="C12" s="161">
        <f>+Curves!C12-Prior!C12</f>
        <v>0</v>
      </c>
      <c r="D12" s="161">
        <f>+Curves!D12-Prior!D12</f>
        <v>0</v>
      </c>
      <c r="E12" s="161">
        <f>+(Curves!E12-Prior!E12)/100</f>
        <v>0</v>
      </c>
      <c r="F12" s="161">
        <f>+(Curves!F12-Prior!F12)/100</f>
        <v>0</v>
      </c>
      <c r="G12" s="161">
        <f>+Curves!G12-Prior!G12</f>
        <v>0</v>
      </c>
      <c r="H12" s="162"/>
    </row>
    <row r="13" spans="1:10" ht="12.75" x14ac:dyDescent="0.2">
      <c r="A13" s="160">
        <v>37226</v>
      </c>
      <c r="B13" s="161">
        <f>+Curves!B13-Prior!B13</f>
        <v>0</v>
      </c>
      <c r="C13" s="161">
        <f>+Curves!C13-Prior!C13</f>
        <v>0</v>
      </c>
      <c r="D13" s="161">
        <f>+Curves!D13-Prior!D13</f>
        <v>0</v>
      </c>
      <c r="E13" s="161">
        <f>+(Curves!E13-Prior!E13)/100</f>
        <v>0</v>
      </c>
      <c r="F13" s="161">
        <f>+(Curves!F13-Prior!F13)/100</f>
        <v>0</v>
      </c>
      <c r="G13" s="161">
        <f>+Curves!G13-Prior!G13</f>
        <v>0</v>
      </c>
      <c r="H13" s="162"/>
    </row>
    <row r="14" spans="1:10" ht="12.75" x14ac:dyDescent="0.2">
      <c r="A14" s="160">
        <v>37257</v>
      </c>
      <c r="B14" s="161">
        <f>+Curves!B14-Prior!B14</f>
        <v>0</v>
      </c>
      <c r="C14" s="161">
        <f>+Curves!C14-Prior!C14</f>
        <v>0</v>
      </c>
      <c r="D14" s="161">
        <f>+Curves!D14-Prior!D14</f>
        <v>0</v>
      </c>
      <c r="E14" s="161">
        <f>+(Curves!E14-Prior!E14)/100</f>
        <v>0</v>
      </c>
      <c r="F14" s="161">
        <f>+(Curves!F14-Prior!F14)/100</f>
        <v>0</v>
      </c>
      <c r="G14" s="161">
        <f>+Curves!G14-Prior!G14</f>
        <v>0</v>
      </c>
      <c r="H14" s="162"/>
    </row>
    <row r="15" spans="1:10" ht="12.75" x14ac:dyDescent="0.2">
      <c r="A15" s="160">
        <v>37288</v>
      </c>
      <c r="B15" s="161">
        <f>+Curves!B15-Prior!B15</f>
        <v>0</v>
      </c>
      <c r="C15" s="161">
        <f>+Curves!C15-Prior!C15</f>
        <v>0</v>
      </c>
      <c r="D15" s="161">
        <f>+Curves!D15-Prior!D15</f>
        <v>0</v>
      </c>
      <c r="E15" s="161">
        <f>+(Curves!E15-Prior!E15)/100</f>
        <v>0</v>
      </c>
      <c r="F15" s="161">
        <f>+(Curves!F15-Prior!F15)/100</f>
        <v>0</v>
      </c>
      <c r="G15" s="161">
        <f>+Curves!G15-Prior!G15</f>
        <v>0</v>
      </c>
      <c r="H15" s="162"/>
    </row>
    <row r="16" spans="1:10" ht="12.75" x14ac:dyDescent="0.2">
      <c r="A16" s="160">
        <v>37316</v>
      </c>
      <c r="B16" s="161">
        <f>+Curves!B16-Prior!B16</f>
        <v>0</v>
      </c>
      <c r="C16" s="161">
        <f>+Curves!C16-Prior!C16</f>
        <v>0</v>
      </c>
      <c r="D16" s="161">
        <f>+Curves!D16-Prior!D16</f>
        <v>0</v>
      </c>
      <c r="E16" s="161">
        <f>+(Curves!E16-Prior!E16)/100</f>
        <v>0</v>
      </c>
      <c r="F16" s="161">
        <f>+(Curves!F16-Prior!F16)/100</f>
        <v>0</v>
      </c>
      <c r="G16" s="161">
        <f>+Curves!G16-Prior!G16</f>
        <v>0</v>
      </c>
      <c r="H16" s="162"/>
    </row>
    <row r="17" spans="1:8" ht="12.75" x14ac:dyDescent="0.2">
      <c r="A17" s="160">
        <v>37347</v>
      </c>
      <c r="B17" s="161">
        <f>+Curves!B17-Prior!B17</f>
        <v>0</v>
      </c>
      <c r="C17" s="161">
        <f>+Curves!C17-Prior!C17</f>
        <v>0</v>
      </c>
      <c r="D17" s="161">
        <f>+Curves!D17-Prior!D17</f>
        <v>0</v>
      </c>
      <c r="E17" s="161">
        <f>+(Curves!E17-Prior!E17)/100</f>
        <v>0</v>
      </c>
      <c r="F17" s="161">
        <f>+(Curves!F17-Prior!F17)/100</f>
        <v>0</v>
      </c>
      <c r="G17" s="161">
        <f>+Curves!G17-Prior!G17</f>
        <v>0</v>
      </c>
      <c r="H17" s="162"/>
    </row>
    <row r="18" spans="1:8" ht="12.75" x14ac:dyDescent="0.2">
      <c r="A18" s="160">
        <v>37377</v>
      </c>
      <c r="B18" s="161">
        <f>+Curves!B18-Prior!B18</f>
        <v>0</v>
      </c>
      <c r="C18" s="161">
        <f>+Curves!C18-Prior!C18</f>
        <v>0</v>
      </c>
      <c r="D18" s="161">
        <f>+Curves!D18-Prior!D18</f>
        <v>0</v>
      </c>
      <c r="E18" s="161">
        <f>+(Curves!E18-Prior!E18)/100</f>
        <v>0</v>
      </c>
      <c r="F18" s="161">
        <f>+(Curves!F18-Prior!F18)/100</f>
        <v>0</v>
      </c>
      <c r="G18" s="161">
        <f>+Curves!G18-Prior!G18</f>
        <v>0</v>
      </c>
      <c r="H18" s="162"/>
    </row>
    <row r="19" spans="1:8" ht="12.75" x14ac:dyDescent="0.2">
      <c r="A19" s="160">
        <v>37408</v>
      </c>
      <c r="B19" s="161">
        <f>+Curves!B19-Prior!B19</f>
        <v>0</v>
      </c>
      <c r="C19" s="161">
        <f>+Curves!C19-Prior!C19</f>
        <v>0</v>
      </c>
      <c r="D19" s="161">
        <f>+Curves!D19-Prior!D19</f>
        <v>0</v>
      </c>
      <c r="E19" s="161">
        <f>+(Curves!E19-Prior!E19)/100</f>
        <v>0</v>
      </c>
      <c r="F19" s="161">
        <f>+(Curves!F19-Prior!F19)/100</f>
        <v>0</v>
      </c>
      <c r="G19" s="161">
        <f>+Curves!G19-Prior!G19</f>
        <v>0</v>
      </c>
      <c r="H19" s="162"/>
    </row>
    <row r="20" spans="1:8" ht="12.75" x14ac:dyDescent="0.2">
      <c r="A20" s="160">
        <v>37438</v>
      </c>
      <c r="B20" s="161">
        <f>+Curves!B20-Prior!B20</f>
        <v>0</v>
      </c>
      <c r="C20" s="161">
        <f>+Curves!C20-Prior!C20</f>
        <v>0</v>
      </c>
      <c r="D20" s="161">
        <f>+Curves!D20-Prior!D20</f>
        <v>0</v>
      </c>
      <c r="E20" s="161">
        <f>+(Curves!E20-Prior!E20)/100</f>
        <v>0</v>
      </c>
      <c r="F20" s="161">
        <f>+(Curves!F20-Prior!F20)/100</f>
        <v>0</v>
      </c>
      <c r="G20" s="161">
        <f>+Curves!G20-Prior!G20</f>
        <v>0</v>
      </c>
      <c r="H20" s="162"/>
    </row>
    <row r="21" spans="1:8" ht="12.75" x14ac:dyDescent="0.2">
      <c r="A21" s="160">
        <v>37469</v>
      </c>
      <c r="B21" s="161">
        <f>+Curves!B21-Prior!B21</f>
        <v>0</v>
      </c>
      <c r="C21" s="161">
        <f>+Curves!C21-Prior!C21</f>
        <v>0</v>
      </c>
      <c r="D21" s="161">
        <f>+Curves!D21-Prior!D21</f>
        <v>0</v>
      </c>
      <c r="E21" s="161">
        <f>+(Curves!E21-Prior!E21)/100</f>
        <v>0</v>
      </c>
      <c r="F21" s="161">
        <f>+(Curves!F21-Prior!F21)/100</f>
        <v>0</v>
      </c>
      <c r="G21" s="161">
        <f>+Curves!G21-Prior!G21</f>
        <v>0</v>
      </c>
      <c r="H21" s="162"/>
    </row>
    <row r="22" spans="1:8" ht="12.75" x14ac:dyDescent="0.2">
      <c r="A22" s="160">
        <v>37500</v>
      </c>
      <c r="B22" s="161">
        <f>+Curves!B22-Prior!B22</f>
        <v>0</v>
      </c>
      <c r="C22" s="161">
        <f>+Curves!C22-Prior!C22</f>
        <v>0</v>
      </c>
      <c r="D22" s="161">
        <f>+Curves!D22-Prior!D22</f>
        <v>0</v>
      </c>
      <c r="E22" s="161">
        <f>+(Curves!E22-Prior!E22)/100</f>
        <v>0</v>
      </c>
      <c r="F22" s="161">
        <f>+(Curves!F22-Prior!F22)/100</f>
        <v>0</v>
      </c>
      <c r="G22" s="161">
        <f>+Curves!G22-Prior!G22</f>
        <v>0</v>
      </c>
      <c r="H22" s="162"/>
    </row>
    <row r="23" spans="1:8" ht="12.75" x14ac:dyDescent="0.2">
      <c r="A23" s="160">
        <v>37530</v>
      </c>
      <c r="B23" s="161">
        <f>+Curves!B23-Prior!B23</f>
        <v>0</v>
      </c>
      <c r="C23" s="161">
        <f>+Curves!C23-Prior!C23</f>
        <v>0</v>
      </c>
      <c r="D23" s="161">
        <f>+Curves!D23-Prior!D23</f>
        <v>0</v>
      </c>
      <c r="E23" s="161">
        <f>+(Curves!E23-Prior!E23)/100</f>
        <v>0</v>
      </c>
      <c r="F23" s="161">
        <f>+(Curves!F23-Prior!F23)/100</f>
        <v>0</v>
      </c>
      <c r="G23" s="161">
        <f>+Curves!G23-Prior!G23</f>
        <v>0</v>
      </c>
      <c r="H23" s="162"/>
    </row>
    <row r="24" spans="1:8" ht="12.75" x14ac:dyDescent="0.2">
      <c r="A24" s="160">
        <v>37561</v>
      </c>
      <c r="B24" s="161">
        <f>+Curves!B24-Prior!B24</f>
        <v>0</v>
      </c>
      <c r="C24" s="161">
        <f>+Curves!C24-Prior!C24</f>
        <v>0</v>
      </c>
      <c r="D24" s="161">
        <f>+Curves!D24-Prior!D24</f>
        <v>0</v>
      </c>
      <c r="E24" s="161">
        <f>+(Curves!E24-Prior!E24)/100</f>
        <v>0</v>
      </c>
      <c r="F24" s="161">
        <f>+(Curves!F24-Prior!F24)/100</f>
        <v>0</v>
      </c>
      <c r="G24" s="161">
        <f>+Curves!G24-Prior!G24</f>
        <v>0</v>
      </c>
      <c r="H24" s="162"/>
    </row>
    <row r="25" spans="1:8" ht="12.75" x14ac:dyDescent="0.2">
      <c r="A25" s="160">
        <v>37591</v>
      </c>
      <c r="B25" s="161">
        <f>+Curves!B25-Prior!B25</f>
        <v>0</v>
      </c>
      <c r="C25" s="161">
        <f>+Curves!C25-Prior!C25</f>
        <v>0</v>
      </c>
      <c r="D25" s="161">
        <f>+Curves!D25-Prior!D25</f>
        <v>0</v>
      </c>
      <c r="E25" s="161">
        <f>+(Curves!E25-Prior!E25)/100</f>
        <v>0</v>
      </c>
      <c r="F25" s="161">
        <f>+(Curves!F25-Prior!F25)/100</f>
        <v>0</v>
      </c>
      <c r="G25" s="161">
        <f>+Curves!G25-Prior!G25</f>
        <v>0</v>
      </c>
      <c r="H25" s="162"/>
    </row>
    <row r="26" spans="1:8" ht="12.75" x14ac:dyDescent="0.2">
      <c r="A26" s="160">
        <v>37622</v>
      </c>
      <c r="B26" s="161">
        <f>+Curves!B26-Prior!B26</f>
        <v>0</v>
      </c>
      <c r="C26" s="161">
        <f>+Curves!C26-Prior!C26</f>
        <v>0</v>
      </c>
      <c r="D26" s="161">
        <f>+Curves!D26-Prior!D26</f>
        <v>0</v>
      </c>
      <c r="E26" s="161">
        <f>+(Curves!E26-Prior!E26)/100</f>
        <v>0</v>
      </c>
      <c r="F26" s="161">
        <f>+(Curves!F26-Prior!F26)/100</f>
        <v>0</v>
      </c>
      <c r="G26" s="161">
        <f>+Curves!G26-Prior!G26</f>
        <v>0</v>
      </c>
      <c r="H26" s="162"/>
    </row>
    <row r="27" spans="1:8" ht="12.75" x14ac:dyDescent="0.2">
      <c r="A27" s="160">
        <v>37653</v>
      </c>
      <c r="B27" s="161">
        <f>+Curves!B27-Prior!B27</f>
        <v>0</v>
      </c>
      <c r="C27" s="161">
        <f>+Curves!C27-Prior!C27</f>
        <v>0</v>
      </c>
      <c r="D27" s="161">
        <f>+Curves!D27-Prior!D27</f>
        <v>0</v>
      </c>
      <c r="E27" s="161">
        <f>+(Curves!E27-Prior!E27)/100</f>
        <v>0</v>
      </c>
      <c r="F27" s="161">
        <f>+(Curves!F27-Prior!F27)/100</f>
        <v>0</v>
      </c>
      <c r="G27" s="161">
        <f>+Curves!G27-Prior!G27</f>
        <v>0</v>
      </c>
      <c r="H27" s="162"/>
    </row>
    <row r="28" spans="1:8" ht="12.75" x14ac:dyDescent="0.2">
      <c r="A28" s="160">
        <v>37681</v>
      </c>
      <c r="B28" s="161">
        <f>+Curves!B28-Prior!B28</f>
        <v>0</v>
      </c>
      <c r="C28" s="161">
        <f>+Curves!C28-Prior!C28</f>
        <v>0</v>
      </c>
      <c r="D28" s="161">
        <f>+Curves!D28-Prior!D28</f>
        <v>0</v>
      </c>
      <c r="E28" s="161">
        <f>+(Curves!E28-Prior!E28)/100</f>
        <v>0</v>
      </c>
      <c r="F28" s="161">
        <f>+(Curves!F28-Prior!F28)/100</f>
        <v>0</v>
      </c>
      <c r="G28" s="161">
        <f>+Curves!G28-Prior!G28</f>
        <v>0</v>
      </c>
      <c r="H28" s="162"/>
    </row>
    <row r="29" spans="1:8" ht="12.75" x14ac:dyDescent="0.2">
      <c r="A29" s="160">
        <v>37712</v>
      </c>
      <c r="B29" s="161">
        <f>+Curves!B29-Prior!B29</f>
        <v>0</v>
      </c>
      <c r="C29" s="161">
        <f>+Curves!C29-Prior!C29</f>
        <v>0</v>
      </c>
      <c r="D29" s="161">
        <f>+Curves!D29-Prior!D29</f>
        <v>0</v>
      </c>
      <c r="E29" s="161">
        <f>+(Curves!E29-Prior!E29)/100</f>
        <v>0</v>
      </c>
      <c r="F29" s="161">
        <f>+(Curves!F29-Prior!F29)/100</f>
        <v>0</v>
      </c>
      <c r="G29" s="161">
        <f>+Curves!G29-Prior!G29</f>
        <v>0</v>
      </c>
      <c r="H29" s="162"/>
    </row>
    <row r="30" spans="1:8" ht="12.75" x14ac:dyDescent="0.2">
      <c r="A30" s="160">
        <v>37742</v>
      </c>
      <c r="B30" s="161">
        <f>+Curves!B30-Prior!B30</f>
        <v>0</v>
      </c>
      <c r="C30" s="161">
        <f>+Curves!C30-Prior!C30</f>
        <v>0</v>
      </c>
      <c r="D30" s="161">
        <f>+Curves!D30-Prior!D30</f>
        <v>0</v>
      </c>
      <c r="E30" s="161">
        <f>+(Curves!E30-Prior!E30)/100</f>
        <v>0</v>
      </c>
      <c r="F30" s="161">
        <f>+(Curves!F30-Prior!F30)/100</f>
        <v>0</v>
      </c>
      <c r="G30" s="161">
        <f>+Curves!G30-Prior!G30</f>
        <v>0</v>
      </c>
      <c r="H30" s="162"/>
    </row>
    <row r="31" spans="1:8" ht="12.75" x14ac:dyDescent="0.2">
      <c r="A31" s="160">
        <v>37773</v>
      </c>
      <c r="B31" s="161">
        <f>+Curves!B31-Prior!B31</f>
        <v>0</v>
      </c>
      <c r="C31" s="161">
        <f>+Curves!C31-Prior!C31</f>
        <v>0</v>
      </c>
      <c r="D31" s="161">
        <f>+Curves!D31-Prior!D31</f>
        <v>0</v>
      </c>
      <c r="E31" s="161">
        <f>+(Curves!E31-Prior!E31)/100</f>
        <v>0</v>
      </c>
      <c r="F31" s="161">
        <f>+(Curves!F31-Prior!F31)/100</f>
        <v>0</v>
      </c>
      <c r="G31" s="161">
        <f>+Curves!G31-Prior!G31</f>
        <v>0</v>
      </c>
      <c r="H31" s="162"/>
    </row>
    <row r="32" spans="1:8" ht="12.75" x14ac:dyDescent="0.2">
      <c r="A32" s="160">
        <v>37803</v>
      </c>
      <c r="B32" s="161">
        <f>+Curves!B32-Prior!B32</f>
        <v>0</v>
      </c>
      <c r="C32" s="161">
        <f>+Curves!C32-Prior!C32</f>
        <v>0</v>
      </c>
      <c r="D32" s="161">
        <f>+Curves!D32-Prior!D32</f>
        <v>0</v>
      </c>
      <c r="E32" s="161">
        <f>+(Curves!E32-Prior!E32)/100</f>
        <v>0</v>
      </c>
      <c r="F32" s="161">
        <f>+(Curves!F32-Prior!F32)/100</f>
        <v>0</v>
      </c>
      <c r="G32" s="161">
        <f>+Curves!G32-Prior!G32</f>
        <v>0</v>
      </c>
      <c r="H32" s="162"/>
    </row>
    <row r="33" spans="1:8" ht="12.75" x14ac:dyDescent="0.2">
      <c r="A33" s="160">
        <v>37834</v>
      </c>
      <c r="B33" s="161">
        <f>+Curves!B33-Prior!B33</f>
        <v>0</v>
      </c>
      <c r="C33" s="161">
        <f>+Curves!C33-Prior!C33</f>
        <v>0</v>
      </c>
      <c r="D33" s="161">
        <f>+Curves!D33-Prior!D33</f>
        <v>0</v>
      </c>
      <c r="E33" s="161">
        <f>+(Curves!E33-Prior!E33)/100</f>
        <v>0</v>
      </c>
      <c r="F33" s="161">
        <f>+(Curves!F33-Prior!F33)/100</f>
        <v>0</v>
      </c>
      <c r="G33" s="161">
        <f>+Curves!G33-Prior!G33</f>
        <v>0</v>
      </c>
      <c r="H33" s="162"/>
    </row>
    <row r="34" spans="1:8" ht="12.75" x14ac:dyDescent="0.2">
      <c r="A34" s="160">
        <v>37865</v>
      </c>
      <c r="B34" s="161">
        <f>+Curves!B34-Prior!B34</f>
        <v>0</v>
      </c>
      <c r="C34" s="161">
        <f>+Curves!C34-Prior!C34</f>
        <v>0</v>
      </c>
      <c r="D34" s="161">
        <f>+Curves!D34-Prior!D34</f>
        <v>0</v>
      </c>
      <c r="E34" s="161">
        <f>+(Curves!E34-Prior!E34)/100</f>
        <v>0</v>
      </c>
      <c r="F34" s="161">
        <f>+(Curves!F34-Prior!F34)/100</f>
        <v>0</v>
      </c>
      <c r="G34" s="161">
        <f>+Curves!G34-Prior!G34</f>
        <v>0</v>
      </c>
      <c r="H34" s="162"/>
    </row>
    <row r="35" spans="1:8" ht="12.75" x14ac:dyDescent="0.2">
      <c r="A35" s="160">
        <v>37895</v>
      </c>
      <c r="B35" s="161">
        <f>+Curves!B35-Prior!B35</f>
        <v>0</v>
      </c>
      <c r="C35" s="161">
        <f>+Curves!C35-Prior!C35</f>
        <v>0</v>
      </c>
      <c r="D35" s="161">
        <f>+Curves!D35-Prior!D35</f>
        <v>0</v>
      </c>
      <c r="E35" s="161">
        <f>+(Curves!E35-Prior!E35)/100</f>
        <v>0</v>
      </c>
      <c r="F35" s="161">
        <f>+(Curves!F35-Prior!F35)/100</f>
        <v>0</v>
      </c>
      <c r="G35" s="161">
        <f>+Curves!G35-Prior!G35</f>
        <v>0</v>
      </c>
      <c r="H35" s="162"/>
    </row>
    <row r="36" spans="1:8" ht="12.75" x14ac:dyDescent="0.2">
      <c r="A36" s="160">
        <v>37926</v>
      </c>
      <c r="B36" s="161">
        <f>+Curves!B36-Prior!B36</f>
        <v>0</v>
      </c>
      <c r="C36" s="161">
        <f>+Curves!C36-Prior!C36</f>
        <v>0</v>
      </c>
      <c r="D36" s="161">
        <f>+Curves!D36-Prior!D36</f>
        <v>0</v>
      </c>
      <c r="E36" s="161">
        <f>+(Curves!E36-Prior!E36)/100</f>
        <v>0</v>
      </c>
      <c r="F36" s="161">
        <f>+(Curves!F36-Prior!F36)/100</f>
        <v>0</v>
      </c>
      <c r="G36" s="161">
        <f>+Curves!G36-Prior!G36</f>
        <v>0</v>
      </c>
      <c r="H36" s="162"/>
    </row>
    <row r="37" spans="1:8" ht="12.75" x14ac:dyDescent="0.2">
      <c r="A37" s="160">
        <v>37956</v>
      </c>
      <c r="B37" s="161">
        <f>+Curves!B37-Prior!B37</f>
        <v>0</v>
      </c>
      <c r="C37" s="161">
        <f>+Curves!C37-Prior!C37</f>
        <v>0</v>
      </c>
      <c r="D37" s="161">
        <f>+Curves!D37-Prior!D37</f>
        <v>0</v>
      </c>
      <c r="E37" s="161">
        <f>+(Curves!E37-Prior!E37)/100</f>
        <v>0</v>
      </c>
      <c r="F37" s="161">
        <f>+(Curves!F37-Prior!F37)/100</f>
        <v>0</v>
      </c>
      <c r="G37" s="161">
        <f>+Curves!G37-Prior!G37</f>
        <v>0</v>
      </c>
      <c r="H37" s="162"/>
    </row>
    <row r="38" spans="1:8" ht="12.75" x14ac:dyDescent="0.2">
      <c r="A38" s="160">
        <v>37987</v>
      </c>
      <c r="B38" s="161">
        <f>+Curves!B38-Prior!B38</f>
        <v>0</v>
      </c>
      <c r="C38" s="161">
        <f>+Curves!C38-Prior!C38</f>
        <v>0</v>
      </c>
      <c r="D38" s="161">
        <f>+Curves!D38-Prior!D38</f>
        <v>0</v>
      </c>
      <c r="E38" s="161">
        <f>+(Curves!E38-Prior!E38)/100</f>
        <v>0</v>
      </c>
      <c r="F38" s="161">
        <f>+(Curves!F38-Prior!F38)/100</f>
        <v>0</v>
      </c>
      <c r="G38" s="161">
        <f>+Curves!G38-Prior!G38</f>
        <v>0</v>
      </c>
      <c r="H38" s="162"/>
    </row>
    <row r="39" spans="1:8" ht="12.75" x14ac:dyDescent="0.2">
      <c r="A39" s="160">
        <v>38018</v>
      </c>
      <c r="B39" s="161">
        <f>+Curves!B39-Prior!B39</f>
        <v>0</v>
      </c>
      <c r="C39" s="161">
        <f>+Curves!C39-Prior!C39</f>
        <v>0</v>
      </c>
      <c r="D39" s="161">
        <f>+Curves!D39-Prior!D39</f>
        <v>0</v>
      </c>
      <c r="E39" s="161">
        <f>+(Curves!E39-Prior!E39)/100</f>
        <v>0</v>
      </c>
      <c r="F39" s="161">
        <f>+(Curves!F39-Prior!F39)/100</f>
        <v>0</v>
      </c>
      <c r="G39" s="161">
        <f>+Curves!G39-Prior!G39</f>
        <v>0</v>
      </c>
      <c r="H39" s="162"/>
    </row>
    <row r="40" spans="1:8" ht="12.75" x14ac:dyDescent="0.2">
      <c r="A40" s="160">
        <v>38047</v>
      </c>
      <c r="B40" s="161">
        <f>+Curves!B40-Prior!B40</f>
        <v>0</v>
      </c>
      <c r="C40" s="161">
        <f>+Curves!C40-Prior!C40</f>
        <v>0</v>
      </c>
      <c r="D40" s="161">
        <f>+Curves!D40-Prior!D40</f>
        <v>0</v>
      </c>
      <c r="E40" s="161">
        <f>+(Curves!E40-Prior!E40)/100</f>
        <v>0</v>
      </c>
      <c r="F40" s="161">
        <f>+(Curves!F40-Prior!F40)/100</f>
        <v>0</v>
      </c>
      <c r="G40" s="161">
        <f>+Curves!G40-Prior!G40</f>
        <v>0</v>
      </c>
      <c r="H40" s="162"/>
    </row>
    <row r="41" spans="1:8" ht="12.75" x14ac:dyDescent="0.2">
      <c r="A41" s="160">
        <v>38078</v>
      </c>
      <c r="B41" s="161">
        <f>+Curves!B41-Prior!B41</f>
        <v>0</v>
      </c>
      <c r="C41" s="161">
        <f>+Curves!C41-Prior!C41</f>
        <v>0</v>
      </c>
      <c r="D41" s="161">
        <f>+Curves!D41-Prior!D41</f>
        <v>0</v>
      </c>
      <c r="E41" s="161">
        <f>+(Curves!E41-Prior!E41)/100</f>
        <v>0</v>
      </c>
      <c r="F41" s="161">
        <f>+(Curves!F41-Prior!F41)/100</f>
        <v>0</v>
      </c>
      <c r="G41" s="161">
        <f>+Curves!G41-Prior!G41</f>
        <v>0</v>
      </c>
      <c r="H41" s="162"/>
    </row>
    <row r="42" spans="1:8" ht="12.75" x14ac:dyDescent="0.2">
      <c r="A42" s="160">
        <v>38108</v>
      </c>
      <c r="B42" s="161">
        <f>+Curves!B42-Prior!B42</f>
        <v>0</v>
      </c>
      <c r="C42" s="161">
        <f>+Curves!C42-Prior!C42</f>
        <v>0</v>
      </c>
      <c r="D42" s="161">
        <f>+Curves!D42-Prior!D42</f>
        <v>0</v>
      </c>
      <c r="E42" s="161">
        <f>+(Curves!E42-Prior!E42)/100</f>
        <v>0</v>
      </c>
      <c r="F42" s="161">
        <f>+(Curves!F42-Prior!F42)/100</f>
        <v>0</v>
      </c>
      <c r="G42" s="161">
        <f>+Curves!G42-Prior!G42</f>
        <v>0</v>
      </c>
      <c r="H42" s="162"/>
    </row>
    <row r="43" spans="1:8" ht="12.75" x14ac:dyDescent="0.2">
      <c r="A43" s="160">
        <v>38139</v>
      </c>
      <c r="B43" s="161">
        <f>+Curves!B43-Prior!B43</f>
        <v>0</v>
      </c>
      <c r="C43" s="161">
        <f>+Curves!C43-Prior!C43</f>
        <v>0</v>
      </c>
      <c r="D43" s="161">
        <f>+Curves!D43-Prior!D43</f>
        <v>0</v>
      </c>
      <c r="E43" s="161">
        <f>+(Curves!E43-Prior!E43)/100</f>
        <v>0</v>
      </c>
      <c r="F43" s="161">
        <f>+(Curves!F43-Prior!F43)/100</f>
        <v>0</v>
      </c>
      <c r="G43" s="161">
        <f>+Curves!G43-Prior!G43</f>
        <v>0</v>
      </c>
      <c r="H43" s="162"/>
    </row>
    <row r="44" spans="1:8" ht="12.75" x14ac:dyDescent="0.2">
      <c r="A44" s="160">
        <v>38169</v>
      </c>
      <c r="B44" s="161">
        <f>+Curves!B44-Prior!B44</f>
        <v>0</v>
      </c>
      <c r="C44" s="161">
        <f>+Curves!C44-Prior!C44</f>
        <v>0</v>
      </c>
      <c r="D44" s="161">
        <f>+Curves!D44-Prior!D44</f>
        <v>0</v>
      </c>
      <c r="E44" s="161">
        <f>+(Curves!E44-Prior!E44)/100</f>
        <v>0</v>
      </c>
      <c r="F44" s="161">
        <f>+(Curves!F44-Prior!F44)/100</f>
        <v>0</v>
      </c>
      <c r="G44" s="161">
        <f>+Curves!G44-Prior!G44</f>
        <v>0</v>
      </c>
      <c r="H44" s="162"/>
    </row>
    <row r="45" spans="1:8" ht="12.75" x14ac:dyDescent="0.2">
      <c r="A45" s="160">
        <v>38200</v>
      </c>
      <c r="B45" s="161">
        <f>+Curves!B45-Prior!B45</f>
        <v>0</v>
      </c>
      <c r="C45" s="161">
        <f>+Curves!C45-Prior!C45</f>
        <v>0</v>
      </c>
      <c r="D45" s="161">
        <f>+Curves!D45-Prior!D45</f>
        <v>0</v>
      </c>
      <c r="E45" s="161">
        <f>+(Curves!E45-Prior!E45)/100</f>
        <v>0</v>
      </c>
      <c r="F45" s="161">
        <f>+(Curves!F45-Prior!F45)/100</f>
        <v>0</v>
      </c>
      <c r="G45" s="161">
        <f>+Curves!G45-Prior!G45</f>
        <v>0</v>
      </c>
      <c r="H45" s="162"/>
    </row>
    <row r="46" spans="1:8" ht="12.75" x14ac:dyDescent="0.2">
      <c r="A46" s="160">
        <v>38231</v>
      </c>
      <c r="B46" s="161">
        <f>+Curves!B46-Prior!B46</f>
        <v>0</v>
      </c>
      <c r="C46" s="161">
        <f>+Curves!C46-Prior!C46</f>
        <v>0</v>
      </c>
      <c r="D46" s="161">
        <f>+Curves!D46-Prior!D46</f>
        <v>0</v>
      </c>
      <c r="E46" s="161">
        <f>+(Curves!E46-Prior!E46)/100</f>
        <v>0</v>
      </c>
      <c r="F46" s="161">
        <f>+(Curves!F46-Prior!F46)/100</f>
        <v>0</v>
      </c>
      <c r="G46" s="161">
        <f>+Curves!G46-Prior!G46</f>
        <v>0</v>
      </c>
      <c r="H46" s="162"/>
    </row>
    <row r="47" spans="1:8" ht="12.75" x14ac:dyDescent="0.2">
      <c r="A47" s="160">
        <v>38261</v>
      </c>
      <c r="B47" s="161">
        <f>+Curves!B47-Prior!B47</f>
        <v>0</v>
      </c>
      <c r="C47" s="161">
        <f>+Curves!C47-Prior!C47</f>
        <v>0</v>
      </c>
      <c r="D47" s="161">
        <f>+Curves!D47-Prior!D47</f>
        <v>0</v>
      </c>
      <c r="E47" s="161">
        <f>+(Curves!E47-Prior!E47)/100</f>
        <v>0</v>
      </c>
      <c r="F47" s="161">
        <f>+(Curves!F47-Prior!F47)/100</f>
        <v>0</v>
      </c>
      <c r="G47" s="161">
        <f>+Curves!G47-Prior!G47</f>
        <v>0</v>
      </c>
      <c r="H47" s="162"/>
    </row>
    <row r="48" spans="1:8" ht="12.75" x14ac:dyDescent="0.2">
      <c r="A48" s="160">
        <v>38292</v>
      </c>
      <c r="B48" s="161">
        <f>+Curves!B48-Prior!B48</f>
        <v>0</v>
      </c>
      <c r="C48" s="161">
        <f>+Curves!C48-Prior!C48</f>
        <v>0</v>
      </c>
      <c r="D48" s="161">
        <f>+Curves!D48-Prior!D48</f>
        <v>0</v>
      </c>
      <c r="E48" s="161">
        <f>+(Curves!E48-Prior!E48)/100</f>
        <v>0</v>
      </c>
      <c r="F48" s="161">
        <f>+(Curves!F48-Prior!F48)/100</f>
        <v>0</v>
      </c>
      <c r="G48" s="161">
        <f>+Curves!G48-Prior!G48</f>
        <v>0</v>
      </c>
      <c r="H48" s="162"/>
    </row>
    <row r="49" spans="1:8" ht="12.75" x14ac:dyDescent="0.2">
      <c r="A49" s="160">
        <v>38322</v>
      </c>
      <c r="B49" s="161">
        <f>+Curves!B49-Prior!B49</f>
        <v>0</v>
      </c>
      <c r="C49" s="161">
        <f>+Curves!C49-Prior!C49</f>
        <v>0</v>
      </c>
      <c r="D49" s="161">
        <f>+Curves!D49-Prior!D49</f>
        <v>0</v>
      </c>
      <c r="E49" s="161">
        <f>+(Curves!E49-Prior!E49)/100</f>
        <v>0</v>
      </c>
      <c r="F49" s="161">
        <f>+(Curves!F49-Prior!F49)/100</f>
        <v>0</v>
      </c>
      <c r="G49" s="161">
        <f>+Curves!G49-Prior!G49</f>
        <v>0</v>
      </c>
      <c r="H49" s="162"/>
    </row>
    <row r="50" spans="1:8" ht="12.75" x14ac:dyDescent="0.2">
      <c r="A50" s="160">
        <v>38353</v>
      </c>
      <c r="B50" s="161">
        <f>+Curves!B50-Prior!B50</f>
        <v>0</v>
      </c>
      <c r="C50" s="161">
        <f>+Curves!C50-Prior!C50</f>
        <v>0</v>
      </c>
      <c r="D50" s="161">
        <f>+Curves!D50-Prior!D50</f>
        <v>0</v>
      </c>
      <c r="E50" s="161">
        <f>+(Curves!E50-Prior!E50)/100</f>
        <v>0</v>
      </c>
      <c r="F50" s="161">
        <f>+(Curves!F50-Prior!F50)/100</f>
        <v>0</v>
      </c>
      <c r="G50" s="161">
        <f>+Curves!G50-Prior!G50</f>
        <v>0</v>
      </c>
      <c r="H50" s="162"/>
    </row>
    <row r="51" spans="1:8" ht="12.75" x14ac:dyDescent="0.2">
      <c r="A51" s="160">
        <v>38384</v>
      </c>
      <c r="B51" s="161">
        <f>+Curves!B51-Prior!B51</f>
        <v>0</v>
      </c>
      <c r="C51" s="161">
        <f>+Curves!C51-Prior!C51</f>
        <v>0</v>
      </c>
      <c r="D51" s="161">
        <f>+Curves!D51-Prior!D51</f>
        <v>0</v>
      </c>
      <c r="E51" s="161">
        <f>+(Curves!E51-Prior!E51)/100</f>
        <v>0</v>
      </c>
      <c r="F51" s="161">
        <f>+(Curves!F51-Prior!F51)/100</f>
        <v>0</v>
      </c>
      <c r="G51" s="161">
        <f>+Curves!G51-Prior!G51</f>
        <v>0</v>
      </c>
      <c r="H51" s="162"/>
    </row>
    <row r="52" spans="1:8" ht="12.75" x14ac:dyDescent="0.2">
      <c r="A52" s="160">
        <v>38412</v>
      </c>
      <c r="B52" s="161">
        <f>+Curves!B52-Prior!B52</f>
        <v>0</v>
      </c>
      <c r="C52" s="161">
        <f>+Curves!C52-Prior!C52</f>
        <v>0</v>
      </c>
      <c r="D52" s="161">
        <f>+Curves!D52-Prior!D52</f>
        <v>0</v>
      </c>
      <c r="E52" s="161">
        <f>+(Curves!E52-Prior!E52)/100</f>
        <v>0</v>
      </c>
      <c r="F52" s="161">
        <f>+(Curves!F52-Prior!F52)/100</f>
        <v>0</v>
      </c>
      <c r="G52" s="161">
        <f>+Curves!G52-Prior!G52</f>
        <v>0</v>
      </c>
      <c r="H52" s="162"/>
    </row>
    <row r="53" spans="1:8" ht="12.75" x14ac:dyDescent="0.2">
      <c r="A53" s="160">
        <v>38443</v>
      </c>
      <c r="B53" s="161">
        <f>+Curves!B53-Prior!B53</f>
        <v>0</v>
      </c>
      <c r="C53" s="161">
        <f>+Curves!C53-Prior!C53</f>
        <v>0</v>
      </c>
      <c r="D53" s="161">
        <f>+Curves!D53-Prior!D53</f>
        <v>0</v>
      </c>
      <c r="E53" s="161">
        <f>+(Curves!E53-Prior!E53)/100</f>
        <v>0</v>
      </c>
      <c r="F53" s="161">
        <f>+(Curves!F53-Prior!F53)/100</f>
        <v>0</v>
      </c>
      <c r="G53" s="161">
        <f>+Curves!G53-Prior!G53</f>
        <v>0</v>
      </c>
      <c r="H53" s="162"/>
    </row>
    <row r="54" spans="1:8" ht="12.75" x14ac:dyDescent="0.2">
      <c r="A54" s="160">
        <v>38473</v>
      </c>
      <c r="B54" s="161">
        <f>+Curves!B54-Prior!B54</f>
        <v>0</v>
      </c>
      <c r="C54" s="161">
        <f>+Curves!C54-Prior!C54</f>
        <v>0</v>
      </c>
      <c r="D54" s="161">
        <f>+Curves!D54-Prior!D54</f>
        <v>0</v>
      </c>
      <c r="E54" s="161">
        <f>+(Curves!E54-Prior!E54)/100</f>
        <v>0</v>
      </c>
      <c r="F54" s="161">
        <f>+(Curves!F54-Prior!F54)/100</f>
        <v>0</v>
      </c>
      <c r="G54" s="161">
        <f>+Curves!G54-Prior!G54</f>
        <v>0</v>
      </c>
      <c r="H54" s="162"/>
    </row>
    <row r="55" spans="1:8" ht="12.75" x14ac:dyDescent="0.2">
      <c r="A55" s="160">
        <v>38504</v>
      </c>
      <c r="B55" s="161">
        <f>+Curves!B55-Prior!B55</f>
        <v>0</v>
      </c>
      <c r="C55" s="161">
        <f>+Curves!C55-Prior!C55</f>
        <v>0</v>
      </c>
      <c r="D55" s="161">
        <f>+Curves!D55-Prior!D55</f>
        <v>0</v>
      </c>
      <c r="E55" s="161">
        <f>+(Curves!E55-Prior!E55)/100</f>
        <v>0</v>
      </c>
      <c r="F55" s="161">
        <f>+(Curves!F55-Prior!F55)/100</f>
        <v>0</v>
      </c>
      <c r="G55" s="161">
        <f>+Curves!G55-Prior!G55</f>
        <v>0</v>
      </c>
      <c r="H55" s="162"/>
    </row>
    <row r="56" spans="1:8" ht="12.75" x14ac:dyDescent="0.2">
      <c r="A56" s="160">
        <v>38534</v>
      </c>
      <c r="B56" s="161">
        <f>+Curves!B56-Prior!B56</f>
        <v>0</v>
      </c>
      <c r="C56" s="161">
        <f>+Curves!C56-Prior!C56</f>
        <v>0</v>
      </c>
      <c r="D56" s="161">
        <f>+Curves!D56-Prior!D56</f>
        <v>0</v>
      </c>
      <c r="E56" s="161">
        <f>+(Curves!E56-Prior!E56)/100</f>
        <v>0</v>
      </c>
      <c r="F56" s="161">
        <f>+(Curves!F56-Prior!F56)/100</f>
        <v>0</v>
      </c>
      <c r="G56" s="161">
        <f>+Curves!G56-Prior!G56</f>
        <v>0</v>
      </c>
      <c r="H56" s="162"/>
    </row>
    <row r="57" spans="1:8" ht="12.75" x14ac:dyDescent="0.2">
      <c r="A57" s="160">
        <v>38565</v>
      </c>
      <c r="B57" s="161">
        <f>+Curves!B57-Prior!B57</f>
        <v>0</v>
      </c>
      <c r="C57" s="161">
        <f>+Curves!C57-Prior!C57</f>
        <v>0</v>
      </c>
      <c r="D57" s="161">
        <f>+Curves!D57-Prior!D57</f>
        <v>0</v>
      </c>
      <c r="E57" s="161">
        <f>+(Curves!E57-Prior!E57)/100</f>
        <v>0</v>
      </c>
      <c r="F57" s="161">
        <f>+(Curves!F57-Prior!F57)/100</f>
        <v>0</v>
      </c>
      <c r="G57" s="161">
        <f>+Curves!G57-Prior!G57</f>
        <v>0</v>
      </c>
      <c r="H57" s="162"/>
    </row>
    <row r="58" spans="1:8" ht="12.75" x14ac:dyDescent="0.2">
      <c r="A58" s="160">
        <v>38596</v>
      </c>
      <c r="B58" s="161">
        <f>+Curves!B58-Prior!B58</f>
        <v>0</v>
      </c>
      <c r="C58" s="161">
        <f>+Curves!C58-Prior!C58</f>
        <v>0</v>
      </c>
      <c r="D58" s="161">
        <f>+Curves!D58-Prior!D58</f>
        <v>0</v>
      </c>
      <c r="E58" s="161">
        <f>+(Curves!E58-Prior!E58)/100</f>
        <v>0</v>
      </c>
      <c r="F58" s="161">
        <f>+(Curves!F58-Prior!F58)/100</f>
        <v>0</v>
      </c>
      <c r="G58" s="161">
        <f>+Curves!G58-Prior!G58</f>
        <v>0</v>
      </c>
      <c r="H58" s="162"/>
    </row>
    <row r="59" spans="1:8" ht="12.75" x14ac:dyDescent="0.2">
      <c r="A59" s="160">
        <v>38626</v>
      </c>
      <c r="B59" s="161">
        <f>+Curves!B59-Prior!B59</f>
        <v>0</v>
      </c>
      <c r="C59" s="161">
        <f>+Curves!C59-Prior!C59</f>
        <v>0</v>
      </c>
      <c r="D59" s="161">
        <f>+Curves!D59-Prior!D59</f>
        <v>0</v>
      </c>
      <c r="E59" s="161">
        <f>+(Curves!E59-Prior!E59)/100</f>
        <v>0</v>
      </c>
      <c r="F59" s="161">
        <f>+(Curves!F59-Prior!F59)/100</f>
        <v>0</v>
      </c>
      <c r="G59" s="161">
        <f>+Curves!G59-Prior!G59</f>
        <v>0</v>
      </c>
      <c r="H59" s="162"/>
    </row>
    <row r="60" spans="1:8" ht="12.75" x14ac:dyDescent="0.2">
      <c r="A60" s="160">
        <v>38657</v>
      </c>
      <c r="B60" s="161">
        <f>+Curves!B60-Prior!B60</f>
        <v>0</v>
      </c>
      <c r="C60" s="161">
        <f>+Curves!C60-Prior!C60</f>
        <v>0</v>
      </c>
      <c r="D60" s="161">
        <f>+Curves!D60-Prior!D60</f>
        <v>0</v>
      </c>
      <c r="E60" s="161">
        <f>+(Curves!E60-Prior!E60)/100</f>
        <v>0</v>
      </c>
      <c r="F60" s="161">
        <f>+(Curves!F60-Prior!F60)/100</f>
        <v>0</v>
      </c>
      <c r="G60" s="161">
        <f>+Curves!G60-Prior!G60</f>
        <v>0</v>
      </c>
      <c r="H60" s="162"/>
    </row>
    <row r="61" spans="1:8" ht="12.75" x14ac:dyDescent="0.2">
      <c r="A61" s="160">
        <v>38687</v>
      </c>
      <c r="B61" s="161">
        <f>+Curves!B61-Prior!B61</f>
        <v>0</v>
      </c>
      <c r="C61" s="161">
        <f>+Curves!C61-Prior!C61</f>
        <v>0</v>
      </c>
      <c r="D61" s="161">
        <f>+Curves!D61-Prior!D61</f>
        <v>0</v>
      </c>
      <c r="E61" s="161">
        <f>+(Curves!E61-Prior!E61)/100</f>
        <v>0</v>
      </c>
      <c r="F61" s="161">
        <f>+(Curves!F61-Prior!F61)/100</f>
        <v>0</v>
      </c>
      <c r="G61" s="161">
        <f>+Curves!G61-Prior!G61</f>
        <v>0</v>
      </c>
      <c r="H61" s="162"/>
    </row>
    <row r="62" spans="1:8" ht="12.75" x14ac:dyDescent="0.2">
      <c r="A62" s="160">
        <v>38718</v>
      </c>
      <c r="B62" s="161">
        <f>+Curves!B62-Prior!B62</f>
        <v>0</v>
      </c>
      <c r="C62" s="161">
        <f>+Curves!C62-Prior!C62</f>
        <v>0</v>
      </c>
      <c r="D62" s="161">
        <f>+Curves!D62-Prior!D62</f>
        <v>0</v>
      </c>
      <c r="E62" s="161">
        <f>+(Curves!E62-Prior!E62)/100</f>
        <v>0</v>
      </c>
      <c r="F62" s="161">
        <f>+(Curves!F62-Prior!F62)/100</f>
        <v>0</v>
      </c>
      <c r="G62" s="161">
        <f>+Curves!G62-Prior!G62</f>
        <v>0</v>
      </c>
      <c r="H62" s="162"/>
    </row>
    <row r="63" spans="1:8" ht="12.75" x14ac:dyDescent="0.2">
      <c r="A63" s="160">
        <v>38749</v>
      </c>
      <c r="B63" s="161">
        <f>+Curves!B63-Prior!B63</f>
        <v>0</v>
      </c>
      <c r="C63" s="161">
        <f>+Curves!C63-Prior!C63</f>
        <v>0</v>
      </c>
      <c r="D63" s="161">
        <f>+Curves!D63-Prior!D63</f>
        <v>0</v>
      </c>
      <c r="E63" s="161">
        <f>+(Curves!E63-Prior!E63)/100</f>
        <v>0</v>
      </c>
      <c r="F63" s="161">
        <f>+(Curves!F63-Prior!F63)/100</f>
        <v>0</v>
      </c>
      <c r="G63" s="161">
        <f>+Curves!G63-Prior!G63</f>
        <v>0</v>
      </c>
      <c r="H63" s="162"/>
    </row>
    <row r="64" spans="1:8" ht="12.75" x14ac:dyDescent="0.2">
      <c r="A64" s="160">
        <v>38777</v>
      </c>
      <c r="B64" s="161">
        <f>+Curves!B64-Prior!B64</f>
        <v>0</v>
      </c>
      <c r="C64" s="161">
        <f>+Curves!C64-Prior!C64</f>
        <v>0</v>
      </c>
      <c r="D64" s="161">
        <f>+Curves!D64-Prior!D64</f>
        <v>0</v>
      </c>
      <c r="E64" s="161">
        <f>+(Curves!E64-Prior!E64)/100</f>
        <v>0</v>
      </c>
      <c r="F64" s="161">
        <f>+(Curves!F64-Prior!F64)/100</f>
        <v>0</v>
      </c>
      <c r="G64" s="161">
        <f>+Curves!G64-Prior!G64</f>
        <v>0</v>
      </c>
      <c r="H64" s="162"/>
    </row>
    <row r="65" spans="1:8" ht="12.75" x14ac:dyDescent="0.2">
      <c r="A65" s="160">
        <v>38808</v>
      </c>
      <c r="B65" s="161">
        <f>+Curves!B65-Prior!B65</f>
        <v>0</v>
      </c>
      <c r="C65" s="161">
        <f>+Curves!C65-Prior!C65</f>
        <v>0</v>
      </c>
      <c r="D65" s="161">
        <f>+Curves!D65-Prior!D65</f>
        <v>0</v>
      </c>
      <c r="E65" s="161">
        <f>+(Curves!E65-Prior!E65)/100</f>
        <v>0</v>
      </c>
      <c r="F65" s="161">
        <f>+(Curves!F65-Prior!F65)/100</f>
        <v>0</v>
      </c>
      <c r="G65" s="161">
        <f>+Curves!G65-Prior!G65</f>
        <v>0</v>
      </c>
      <c r="H65" s="162"/>
    </row>
    <row r="66" spans="1:8" ht="12.75" x14ac:dyDescent="0.2">
      <c r="A66" s="160">
        <v>38838</v>
      </c>
      <c r="B66" s="161">
        <f>+Curves!B66-Prior!B66</f>
        <v>0</v>
      </c>
      <c r="C66" s="161">
        <f>+Curves!C66-Prior!C66</f>
        <v>0</v>
      </c>
      <c r="D66" s="161">
        <f>+Curves!D66-Prior!D66</f>
        <v>0</v>
      </c>
      <c r="E66" s="161">
        <f>+(Curves!E66-Prior!E66)/100</f>
        <v>0</v>
      </c>
      <c r="F66" s="161">
        <f>+(Curves!F66-Prior!F66)/100</f>
        <v>0</v>
      </c>
      <c r="G66" s="161">
        <f>+Curves!G66-Prior!G66</f>
        <v>0</v>
      </c>
      <c r="H66" s="162"/>
    </row>
    <row r="67" spans="1:8" ht="12.75" x14ac:dyDescent="0.2">
      <c r="A67" s="160">
        <v>38869</v>
      </c>
      <c r="B67" s="161">
        <f>+Curves!B67-Prior!B67</f>
        <v>0</v>
      </c>
      <c r="C67" s="161">
        <f>+Curves!C67-Prior!C67</f>
        <v>0</v>
      </c>
      <c r="D67" s="161">
        <f>+Curves!D67-Prior!D67</f>
        <v>0</v>
      </c>
      <c r="E67" s="161">
        <f>+(Curves!E67-Prior!E67)/100</f>
        <v>0</v>
      </c>
      <c r="F67" s="161">
        <f>+(Curves!F67-Prior!F67)/100</f>
        <v>0</v>
      </c>
      <c r="G67" s="161">
        <f>+Curves!G67-Prior!G67</f>
        <v>0</v>
      </c>
      <c r="H67" s="162"/>
    </row>
    <row r="68" spans="1:8" ht="12.75" x14ac:dyDescent="0.2">
      <c r="A68" s="160">
        <v>38899</v>
      </c>
      <c r="B68" s="161">
        <f>+Curves!B68-Prior!B68</f>
        <v>0</v>
      </c>
      <c r="C68" s="161">
        <f>+Curves!C68-Prior!C68</f>
        <v>0</v>
      </c>
      <c r="D68" s="161">
        <f>+Curves!D68-Prior!D68</f>
        <v>0</v>
      </c>
      <c r="E68" s="161">
        <f>+(Curves!E68-Prior!E68)/100</f>
        <v>0</v>
      </c>
      <c r="F68" s="161">
        <f>+(Curves!F68-Prior!F68)/100</f>
        <v>0</v>
      </c>
      <c r="G68" s="161">
        <f>+Curves!G68-Prior!G68</f>
        <v>0</v>
      </c>
      <c r="H68" s="162"/>
    </row>
    <row r="69" spans="1:8" ht="12.75" x14ac:dyDescent="0.2">
      <c r="A69" s="160">
        <v>38930</v>
      </c>
      <c r="B69" s="161">
        <f>+Curves!B69-Prior!B69</f>
        <v>0</v>
      </c>
      <c r="C69" s="161">
        <f>+Curves!C69-Prior!C69</f>
        <v>0</v>
      </c>
      <c r="D69" s="161">
        <f>+Curves!D69-Prior!D69</f>
        <v>0</v>
      </c>
      <c r="E69" s="161">
        <f>+(Curves!E69-Prior!E69)/100</f>
        <v>0</v>
      </c>
      <c r="F69" s="161">
        <f>+(Curves!F69-Prior!F69)/100</f>
        <v>0</v>
      </c>
      <c r="G69" s="161">
        <f>+Curves!G69-Prior!G69</f>
        <v>0</v>
      </c>
      <c r="H69" s="162"/>
    </row>
    <row r="70" spans="1:8" ht="12.75" x14ac:dyDescent="0.2">
      <c r="A70" s="160">
        <v>38961</v>
      </c>
      <c r="B70" s="161">
        <f>+Curves!B70-Prior!B70</f>
        <v>0</v>
      </c>
      <c r="C70" s="161">
        <f>+Curves!C70-Prior!C70</f>
        <v>0</v>
      </c>
      <c r="D70" s="161">
        <f>+Curves!D70-Prior!D70</f>
        <v>0</v>
      </c>
      <c r="E70" s="161">
        <f>+(Curves!E70-Prior!E70)/100</f>
        <v>0</v>
      </c>
      <c r="F70" s="161">
        <f>+(Curves!F70-Prior!F70)/100</f>
        <v>0</v>
      </c>
      <c r="G70" s="161">
        <f>+Curves!G70-Prior!G70</f>
        <v>0</v>
      </c>
      <c r="H70" s="162"/>
    </row>
    <row r="71" spans="1:8" ht="12.75" x14ac:dyDescent="0.2">
      <c r="A71" s="160">
        <v>38991</v>
      </c>
      <c r="B71" s="161">
        <f>+Curves!B71-Prior!B71</f>
        <v>0</v>
      </c>
      <c r="C71" s="161">
        <f>+Curves!C71-Prior!C71</f>
        <v>0</v>
      </c>
      <c r="D71" s="161">
        <f>+Curves!D71-Prior!D71</f>
        <v>0</v>
      </c>
      <c r="E71" s="161">
        <f>+(Curves!E71-Prior!E71)/100</f>
        <v>0</v>
      </c>
      <c r="F71" s="161">
        <f>+(Curves!F71-Prior!F71)/100</f>
        <v>0</v>
      </c>
      <c r="G71" s="161">
        <f>+Curves!G71-Prior!G71</f>
        <v>0</v>
      </c>
      <c r="H71" s="162"/>
    </row>
    <row r="72" spans="1:8" ht="12.75" x14ac:dyDescent="0.2">
      <c r="A72" s="160">
        <v>39022</v>
      </c>
      <c r="B72" s="161">
        <f>+Curves!B72-Prior!B72</f>
        <v>0</v>
      </c>
      <c r="C72" s="161">
        <f>+Curves!C72-Prior!C72</f>
        <v>0</v>
      </c>
      <c r="D72" s="161">
        <f>+Curves!D72-Prior!D72</f>
        <v>0</v>
      </c>
      <c r="E72" s="161">
        <f>+(Curves!E72-Prior!E72)/100</f>
        <v>0</v>
      </c>
      <c r="F72" s="161">
        <f>+(Curves!F72-Prior!F72)/100</f>
        <v>0</v>
      </c>
      <c r="G72" s="161">
        <f>+Curves!G72-Prior!G72</f>
        <v>0</v>
      </c>
      <c r="H72" s="162"/>
    </row>
    <row r="73" spans="1:8" ht="12.75" x14ac:dyDescent="0.2">
      <c r="A73" s="160">
        <v>39052</v>
      </c>
      <c r="B73" s="161">
        <f>+Curves!B73-Prior!B73</f>
        <v>0</v>
      </c>
      <c r="C73" s="161">
        <f>+Curves!C73-Prior!C73</f>
        <v>0</v>
      </c>
      <c r="D73" s="161">
        <f>+Curves!D73-Prior!D73</f>
        <v>0</v>
      </c>
      <c r="E73" s="161">
        <f>+(Curves!E73-Prior!E73)/100</f>
        <v>0</v>
      </c>
      <c r="F73" s="161">
        <f>+(Curves!F73-Prior!F73)/100</f>
        <v>0</v>
      </c>
      <c r="G73" s="161">
        <f>+Curves!G73-Prior!G73</f>
        <v>0</v>
      </c>
      <c r="H73" s="162"/>
    </row>
    <row r="74" spans="1:8" ht="12.75" x14ac:dyDescent="0.2">
      <c r="A74" s="160">
        <v>39083</v>
      </c>
      <c r="B74" s="161">
        <f>+Curves!B74-Prior!B74</f>
        <v>0</v>
      </c>
      <c r="C74" s="161">
        <f>+Curves!C74-Prior!C74</f>
        <v>0</v>
      </c>
      <c r="D74" s="161">
        <f>+Curves!D74-Prior!D74</f>
        <v>0</v>
      </c>
      <c r="E74" s="161">
        <f>+(Curves!E74-Prior!E74)/100</f>
        <v>0</v>
      </c>
      <c r="F74" s="161">
        <f>+(Curves!F74-Prior!F74)/100</f>
        <v>0</v>
      </c>
      <c r="G74" s="161">
        <f>+Curves!G74-Prior!G74</f>
        <v>0</v>
      </c>
      <c r="H74" s="162"/>
    </row>
    <row r="75" spans="1:8" ht="12.75" x14ac:dyDescent="0.2">
      <c r="A75" s="160">
        <v>39114</v>
      </c>
      <c r="B75" s="161">
        <f>+Curves!B75-Prior!B75</f>
        <v>0</v>
      </c>
      <c r="C75" s="161">
        <f>+Curves!C75-Prior!C75</f>
        <v>0</v>
      </c>
      <c r="D75" s="161">
        <f>+Curves!D75-Prior!D75</f>
        <v>0</v>
      </c>
      <c r="E75" s="161">
        <f>+(Curves!E75-Prior!E75)/100</f>
        <v>0</v>
      </c>
      <c r="F75" s="161">
        <f>+(Curves!F75-Prior!F75)/100</f>
        <v>0</v>
      </c>
      <c r="G75" s="161">
        <f>+Curves!G75-Prior!G75</f>
        <v>0</v>
      </c>
      <c r="H75" s="162"/>
    </row>
    <row r="76" spans="1:8" ht="12.75" x14ac:dyDescent="0.2">
      <c r="A76" s="160">
        <v>39142</v>
      </c>
      <c r="B76" s="161">
        <f>+Curves!B76-Prior!B76</f>
        <v>0</v>
      </c>
      <c r="C76" s="161">
        <f>+Curves!C76-Prior!C76</f>
        <v>0</v>
      </c>
      <c r="D76" s="161">
        <f>+Curves!D76-Prior!D76</f>
        <v>0</v>
      </c>
      <c r="E76" s="161">
        <f>+(Curves!E76-Prior!E76)/100</f>
        <v>0</v>
      </c>
      <c r="F76" s="161">
        <f>+(Curves!F76-Prior!F76)/100</f>
        <v>0</v>
      </c>
      <c r="G76" s="161">
        <f>+Curves!G76-Prior!G76</f>
        <v>0</v>
      </c>
      <c r="H76" s="162"/>
    </row>
    <row r="77" spans="1:8" ht="12.75" x14ac:dyDescent="0.2">
      <c r="A77" s="160">
        <v>39173</v>
      </c>
      <c r="B77" s="161">
        <f>+Curves!B77-Prior!B77</f>
        <v>0</v>
      </c>
      <c r="C77" s="161">
        <f>+Curves!C77-Prior!C77</f>
        <v>0</v>
      </c>
      <c r="D77" s="161">
        <f>+Curves!D77-Prior!D77</f>
        <v>0</v>
      </c>
      <c r="E77" s="161">
        <f>+(Curves!E77-Prior!E77)/100</f>
        <v>0</v>
      </c>
      <c r="F77" s="161">
        <f>+(Curves!F77-Prior!F77)/100</f>
        <v>0</v>
      </c>
      <c r="G77" s="161">
        <f>+Curves!G77-Prior!G77</f>
        <v>0</v>
      </c>
      <c r="H77" s="162"/>
    </row>
    <row r="78" spans="1:8" ht="12.75" x14ac:dyDescent="0.2">
      <c r="A78" s="160">
        <v>39203</v>
      </c>
      <c r="B78" s="161">
        <f>+Curves!B78-Prior!B78</f>
        <v>0</v>
      </c>
      <c r="C78" s="161">
        <f>+Curves!C78-Prior!C78</f>
        <v>0</v>
      </c>
      <c r="D78" s="161">
        <f>+Curves!D78-Prior!D78</f>
        <v>0</v>
      </c>
      <c r="E78" s="161">
        <f>+(Curves!E78-Prior!E78)/100</f>
        <v>0</v>
      </c>
      <c r="F78" s="161">
        <f>+(Curves!F78-Prior!F78)/100</f>
        <v>0</v>
      </c>
      <c r="G78" s="161">
        <f>+Curves!G78-Prior!G78</f>
        <v>0</v>
      </c>
      <c r="H78" s="162"/>
    </row>
    <row r="79" spans="1:8" ht="12.75" x14ac:dyDescent="0.2">
      <c r="A79" s="160">
        <v>39234</v>
      </c>
      <c r="B79" s="161">
        <f>+Curves!B79-Prior!B79</f>
        <v>0</v>
      </c>
      <c r="C79" s="161">
        <f>+Curves!C79-Prior!C79</f>
        <v>0</v>
      </c>
      <c r="D79" s="161">
        <f>+Curves!D79-Prior!D79</f>
        <v>0</v>
      </c>
      <c r="E79" s="161">
        <f>+(Curves!E79-Prior!E79)/100</f>
        <v>0</v>
      </c>
      <c r="F79" s="161">
        <f>+(Curves!F79-Prior!F79)/100</f>
        <v>0</v>
      </c>
      <c r="G79" s="161">
        <f>+Curves!G79-Prior!G79</f>
        <v>0</v>
      </c>
      <c r="H79" s="162"/>
    </row>
    <row r="80" spans="1:8" ht="12.75" x14ac:dyDescent="0.2">
      <c r="A80" s="160">
        <v>39264</v>
      </c>
      <c r="B80" s="161">
        <f>+Curves!B80-Prior!B80</f>
        <v>0</v>
      </c>
      <c r="C80" s="161">
        <f>+Curves!C80-Prior!C80</f>
        <v>0</v>
      </c>
      <c r="D80" s="161">
        <f>+Curves!D80-Prior!D80</f>
        <v>0</v>
      </c>
      <c r="E80" s="161">
        <f>+(Curves!E80-Prior!E80)/100</f>
        <v>0</v>
      </c>
      <c r="F80" s="161">
        <f>+(Curves!F80-Prior!F80)/100</f>
        <v>0</v>
      </c>
      <c r="G80" s="161">
        <f>+Curves!G80-Prior!G80</f>
        <v>0</v>
      </c>
      <c r="H80" s="162"/>
    </row>
    <row r="81" spans="1:8" ht="12.75" x14ac:dyDescent="0.2">
      <c r="A81" s="160">
        <v>39295</v>
      </c>
      <c r="B81" s="161">
        <f>+Curves!B81-Prior!B81</f>
        <v>0</v>
      </c>
      <c r="C81" s="161">
        <f>+Curves!C81-Prior!C81</f>
        <v>0</v>
      </c>
      <c r="D81" s="161">
        <f>+Curves!D81-Prior!D81</f>
        <v>0</v>
      </c>
      <c r="E81" s="161">
        <f>+(Curves!E81-Prior!E81)/100</f>
        <v>0</v>
      </c>
      <c r="F81" s="161">
        <f>+(Curves!F81-Prior!F81)/100</f>
        <v>0</v>
      </c>
      <c r="G81" s="161">
        <f>+Curves!G81-Prior!G81</f>
        <v>0</v>
      </c>
      <c r="H81" s="162"/>
    </row>
    <row r="82" spans="1:8" ht="12.75" x14ac:dyDescent="0.2">
      <c r="A82" s="160">
        <v>39326</v>
      </c>
      <c r="B82" s="161">
        <f>+Curves!B82-Prior!B82</f>
        <v>0</v>
      </c>
      <c r="C82" s="161">
        <f>+Curves!C82-Prior!C82</f>
        <v>0</v>
      </c>
      <c r="D82" s="161">
        <f>+Curves!D82-Prior!D82</f>
        <v>0</v>
      </c>
      <c r="E82" s="161">
        <f>+(Curves!E82-Prior!E82)/100</f>
        <v>0</v>
      </c>
      <c r="F82" s="161">
        <f>+(Curves!F82-Prior!F82)/100</f>
        <v>0</v>
      </c>
      <c r="G82" s="161">
        <f>+Curves!G82-Prior!G82</f>
        <v>0</v>
      </c>
      <c r="H82" s="162"/>
    </row>
    <row r="83" spans="1:8" ht="12.75" x14ac:dyDescent="0.2">
      <c r="A83" s="160">
        <v>39356</v>
      </c>
      <c r="B83" s="161">
        <f>+Curves!B83-Prior!B83</f>
        <v>0</v>
      </c>
      <c r="C83" s="161">
        <f>+Curves!C83-Prior!C83</f>
        <v>0</v>
      </c>
      <c r="D83" s="161">
        <f>+Curves!D83-Prior!D83</f>
        <v>0</v>
      </c>
      <c r="E83" s="161">
        <f>+(Curves!E83-Prior!E83)/100</f>
        <v>0</v>
      </c>
      <c r="F83" s="161">
        <f>+(Curves!F83-Prior!F83)/100</f>
        <v>0</v>
      </c>
      <c r="G83" s="161">
        <f>+Curves!G83-Prior!G83</f>
        <v>0</v>
      </c>
      <c r="H83" s="162"/>
    </row>
    <row r="84" spans="1:8" ht="12.75" x14ac:dyDescent="0.2">
      <c r="A84" s="160">
        <v>39387</v>
      </c>
      <c r="B84" s="161">
        <f>+Curves!B84-Prior!B84</f>
        <v>0</v>
      </c>
      <c r="C84" s="161">
        <f>+Curves!C84-Prior!C84</f>
        <v>0</v>
      </c>
      <c r="D84" s="161">
        <f>+Curves!D84-Prior!D84</f>
        <v>0</v>
      </c>
      <c r="E84" s="161">
        <f>+(Curves!E84-Prior!E84)/100</f>
        <v>0</v>
      </c>
      <c r="F84" s="161">
        <f>+(Curves!F84-Prior!F84)/100</f>
        <v>0</v>
      </c>
      <c r="G84" s="161">
        <f>+Curves!G84-Prior!G84</f>
        <v>0</v>
      </c>
      <c r="H84" s="162"/>
    </row>
    <row r="85" spans="1:8" ht="12.75" x14ac:dyDescent="0.2">
      <c r="A85" s="160">
        <v>39417</v>
      </c>
      <c r="B85" s="161">
        <f>+Curves!B85-Prior!B85</f>
        <v>0</v>
      </c>
      <c r="C85" s="161">
        <f>+Curves!C85-Prior!C85</f>
        <v>0</v>
      </c>
      <c r="D85" s="161">
        <f>+Curves!D85-Prior!D85</f>
        <v>0</v>
      </c>
      <c r="E85" s="161">
        <f>+(Curves!E85-Prior!E85)/100</f>
        <v>0</v>
      </c>
      <c r="F85" s="161">
        <f>+(Curves!F85-Prior!F85)/100</f>
        <v>0</v>
      </c>
      <c r="G85" s="161">
        <f>+Curves!G85-Prior!G85</f>
        <v>0</v>
      </c>
      <c r="H85" s="162"/>
    </row>
    <row r="86" spans="1:8" ht="12.75" x14ac:dyDescent="0.2">
      <c r="A86" s="160">
        <v>39448</v>
      </c>
      <c r="B86" s="161">
        <f>+Curves!B86-Prior!B86</f>
        <v>0</v>
      </c>
      <c r="C86" s="161">
        <f>+Curves!C86-Prior!C86</f>
        <v>0</v>
      </c>
      <c r="D86" s="161">
        <f>+Curves!D86-Prior!D86</f>
        <v>0</v>
      </c>
      <c r="E86" s="161">
        <f>+(Curves!E86-Prior!E86)/100</f>
        <v>0</v>
      </c>
      <c r="F86" s="161">
        <f>+(Curves!F86-Prior!F86)/100</f>
        <v>0</v>
      </c>
      <c r="G86" s="161">
        <f>+Curves!G86-Prior!G86</f>
        <v>0</v>
      </c>
      <c r="H86" s="162"/>
    </row>
    <row r="87" spans="1:8" ht="12.75" x14ac:dyDescent="0.2">
      <c r="A87" s="160">
        <v>39479</v>
      </c>
      <c r="B87" s="161">
        <f>+Curves!B87-Prior!B87</f>
        <v>0</v>
      </c>
      <c r="C87" s="161">
        <f>+Curves!C87-Prior!C87</f>
        <v>0</v>
      </c>
      <c r="D87" s="161">
        <f>+Curves!D87-Prior!D87</f>
        <v>0</v>
      </c>
      <c r="E87" s="161">
        <f>+(Curves!E87-Prior!E87)/100</f>
        <v>0</v>
      </c>
      <c r="F87" s="161">
        <f>+(Curves!F87-Prior!F87)/100</f>
        <v>0</v>
      </c>
      <c r="G87" s="161">
        <f>+Curves!G87-Prior!G87</f>
        <v>0</v>
      </c>
      <c r="H87" s="162"/>
    </row>
    <row r="88" spans="1:8" ht="12.75" x14ac:dyDescent="0.2">
      <c r="A88" s="160">
        <v>39508</v>
      </c>
      <c r="B88" s="161">
        <f>+Curves!B88-Prior!B88</f>
        <v>0</v>
      </c>
      <c r="C88" s="161">
        <f>+Curves!C88-Prior!C88</f>
        <v>0</v>
      </c>
      <c r="D88" s="161">
        <f>+Curves!D88-Prior!D88</f>
        <v>0</v>
      </c>
      <c r="E88" s="161">
        <f>+(Curves!E88-Prior!E88)/100</f>
        <v>0</v>
      </c>
      <c r="F88" s="161">
        <f>+(Curves!F88-Prior!F88)/100</f>
        <v>0</v>
      </c>
      <c r="G88" s="161">
        <f>+Curves!G88-Prior!G88</f>
        <v>0</v>
      </c>
      <c r="H88" s="162"/>
    </row>
    <row r="89" spans="1:8" ht="12.75" x14ac:dyDescent="0.2">
      <c r="A89" s="160">
        <v>39539</v>
      </c>
      <c r="B89" s="161">
        <f>+Curves!B89-Prior!B89</f>
        <v>0</v>
      </c>
      <c r="C89" s="161">
        <f>+Curves!C89-Prior!C89</f>
        <v>0</v>
      </c>
      <c r="D89" s="161">
        <f>+Curves!D89-Prior!D89</f>
        <v>0</v>
      </c>
      <c r="E89" s="161">
        <f>+(Curves!E89-Prior!E89)/100</f>
        <v>0</v>
      </c>
      <c r="F89" s="161">
        <f>+(Curves!F89-Prior!F89)/100</f>
        <v>0</v>
      </c>
      <c r="G89" s="161">
        <f>+Curves!G89-Prior!G89</f>
        <v>0</v>
      </c>
      <c r="H89" s="162"/>
    </row>
    <row r="90" spans="1:8" ht="12.75" x14ac:dyDescent="0.2">
      <c r="A90" s="160">
        <v>39569</v>
      </c>
      <c r="B90" s="161">
        <f>+Curves!B90-Prior!B90</f>
        <v>0</v>
      </c>
      <c r="C90" s="161">
        <f>+Curves!C90-Prior!C90</f>
        <v>0</v>
      </c>
      <c r="D90" s="161">
        <f>+Curves!D90-Prior!D90</f>
        <v>0</v>
      </c>
      <c r="E90" s="161">
        <f>+(Curves!E90-Prior!E90)/100</f>
        <v>0</v>
      </c>
      <c r="F90" s="161">
        <f>+(Curves!F90-Prior!F90)/100</f>
        <v>0</v>
      </c>
      <c r="G90" s="161">
        <f>+Curves!G90-Prior!G90</f>
        <v>0</v>
      </c>
      <c r="H90" s="162"/>
    </row>
    <row r="91" spans="1:8" ht="12.75" x14ac:dyDescent="0.2">
      <c r="A91" s="160">
        <v>39600</v>
      </c>
      <c r="B91" s="161">
        <f>+Curves!B91-Prior!B91</f>
        <v>0</v>
      </c>
      <c r="C91" s="161">
        <f>+Curves!C91-Prior!C91</f>
        <v>0</v>
      </c>
      <c r="D91" s="161">
        <f>+Curves!D91-Prior!D91</f>
        <v>0</v>
      </c>
      <c r="E91" s="161">
        <f>+(Curves!E91-Prior!E91)/100</f>
        <v>0</v>
      </c>
      <c r="F91" s="161">
        <f>+(Curves!F91-Prior!F91)/100</f>
        <v>0</v>
      </c>
      <c r="G91" s="161">
        <f>+Curves!G91-Prior!G91</f>
        <v>0</v>
      </c>
      <c r="H91" s="162"/>
    </row>
    <row r="92" spans="1:8" ht="12.75" x14ac:dyDescent="0.2">
      <c r="A92" s="160">
        <v>39630</v>
      </c>
      <c r="B92" s="161">
        <f>+Curves!B92-Prior!B92</f>
        <v>0</v>
      </c>
      <c r="C92" s="161">
        <f>+Curves!C92-Prior!C92</f>
        <v>0</v>
      </c>
      <c r="D92" s="161">
        <f>+Curves!D92-Prior!D92</f>
        <v>0</v>
      </c>
      <c r="E92" s="161">
        <f>+(Curves!E92-Prior!E92)/100</f>
        <v>0</v>
      </c>
      <c r="F92" s="161">
        <f>+(Curves!F92-Prior!F92)/100</f>
        <v>0</v>
      </c>
      <c r="G92" s="161">
        <f>+Curves!G92-Prior!G92</f>
        <v>0</v>
      </c>
      <c r="H92" s="162"/>
    </row>
    <row r="93" spans="1:8" ht="12.75" x14ac:dyDescent="0.2">
      <c r="A93" s="160">
        <v>39661</v>
      </c>
      <c r="B93" s="161">
        <f>+Curves!B93-Prior!B93</f>
        <v>0</v>
      </c>
      <c r="C93" s="161">
        <f>+Curves!C93-Prior!C93</f>
        <v>0</v>
      </c>
      <c r="D93" s="161">
        <f>+Curves!D93-Prior!D93</f>
        <v>0</v>
      </c>
      <c r="E93" s="161">
        <f>+(Curves!E93-Prior!E93)/100</f>
        <v>0</v>
      </c>
      <c r="F93" s="161">
        <f>+(Curves!F93-Prior!F93)/100</f>
        <v>0</v>
      </c>
      <c r="G93" s="161">
        <f>+Curves!G93-Prior!G93</f>
        <v>0</v>
      </c>
      <c r="H93" s="162"/>
    </row>
    <row r="94" spans="1:8" ht="12.75" x14ac:dyDescent="0.2">
      <c r="A94" s="160">
        <v>39692</v>
      </c>
      <c r="B94" s="161">
        <f>+Curves!B94-Prior!B94</f>
        <v>0</v>
      </c>
      <c r="C94" s="161">
        <f>+Curves!C94-Prior!C94</f>
        <v>0</v>
      </c>
      <c r="D94" s="161">
        <f>+Curves!D94-Prior!D94</f>
        <v>0</v>
      </c>
      <c r="E94" s="161">
        <f>+(Curves!E94-Prior!E94)/100</f>
        <v>0</v>
      </c>
      <c r="F94" s="161">
        <f>+(Curves!F94-Prior!F94)/100</f>
        <v>0</v>
      </c>
      <c r="G94" s="161">
        <f>+Curves!G94-Prior!G94</f>
        <v>0</v>
      </c>
      <c r="H94" s="162"/>
    </row>
    <row r="95" spans="1:8" ht="12.75" x14ac:dyDescent="0.2">
      <c r="A95" s="160">
        <v>39722</v>
      </c>
      <c r="B95" s="161">
        <f>+Curves!B95-Prior!B95</f>
        <v>0</v>
      </c>
      <c r="C95" s="161">
        <f>+Curves!C95-Prior!C95</f>
        <v>0</v>
      </c>
      <c r="D95" s="161">
        <f>+Curves!D95-Prior!D95</f>
        <v>0</v>
      </c>
      <c r="E95" s="161">
        <f>+(Curves!E95-Prior!E95)/100</f>
        <v>0</v>
      </c>
      <c r="F95" s="161">
        <f>+(Curves!F95-Prior!F95)/100</f>
        <v>0</v>
      </c>
      <c r="G95" s="161">
        <f>+Curves!G95-Prior!G95</f>
        <v>0</v>
      </c>
      <c r="H95" s="162"/>
    </row>
    <row r="96" spans="1:8" ht="12.75" x14ac:dyDescent="0.2">
      <c r="A96" s="160">
        <v>39753</v>
      </c>
      <c r="B96" s="161">
        <f>+Curves!B96-Prior!B96</f>
        <v>0</v>
      </c>
      <c r="C96" s="161">
        <f>+Curves!C96-Prior!C96</f>
        <v>0</v>
      </c>
      <c r="D96" s="161">
        <f>+Curves!D96-Prior!D96</f>
        <v>0</v>
      </c>
      <c r="E96" s="161">
        <f>+(Curves!E96-Prior!E96)/100</f>
        <v>0</v>
      </c>
      <c r="F96" s="161">
        <f>+(Curves!F96-Prior!F96)/100</f>
        <v>0</v>
      </c>
      <c r="G96" s="161">
        <f>+Curves!G96-Prior!G96</f>
        <v>0</v>
      </c>
      <c r="H96" s="162"/>
    </row>
    <row r="97" spans="1:8" ht="12.75" x14ac:dyDescent="0.2">
      <c r="A97" s="160">
        <v>39783</v>
      </c>
      <c r="B97" s="161">
        <f>+Curves!B97-Prior!B97</f>
        <v>0</v>
      </c>
      <c r="C97" s="161">
        <f>+Curves!C97-Prior!C97</f>
        <v>0</v>
      </c>
      <c r="D97" s="161">
        <f>+Curves!D97-Prior!D97</f>
        <v>0</v>
      </c>
      <c r="E97" s="161">
        <f>+(Curves!E97-Prior!E97)/100</f>
        <v>0</v>
      </c>
      <c r="F97" s="161">
        <f>+(Curves!F97-Prior!F97)/100</f>
        <v>0</v>
      </c>
      <c r="G97" s="161">
        <f>+Curves!G97-Prior!G97</f>
        <v>0</v>
      </c>
      <c r="H97" s="162"/>
    </row>
    <row r="98" spans="1:8" ht="12.75" x14ac:dyDescent="0.2">
      <c r="A98" s="160">
        <v>39814</v>
      </c>
      <c r="B98" s="161">
        <f>+Curves!B98-Prior!B98</f>
        <v>0</v>
      </c>
      <c r="C98" s="161">
        <f>+Curves!C98-Prior!C98</f>
        <v>0</v>
      </c>
      <c r="D98" s="161">
        <f>+Curves!D98-Prior!D98</f>
        <v>0</v>
      </c>
      <c r="E98" s="161">
        <f>+(Curves!E98-Prior!E98)/100</f>
        <v>0</v>
      </c>
      <c r="F98" s="161">
        <f>+(Curves!F98-Prior!F98)/100</f>
        <v>0</v>
      </c>
      <c r="G98" s="161">
        <f>+Curves!G98-Prior!G98</f>
        <v>0</v>
      </c>
      <c r="H98" s="162"/>
    </row>
    <row r="99" spans="1:8" ht="12.75" x14ac:dyDescent="0.2">
      <c r="A99" s="160">
        <v>39845</v>
      </c>
      <c r="B99" s="161">
        <f>+Curves!B99-Prior!B99</f>
        <v>0</v>
      </c>
      <c r="C99" s="161">
        <f>+Curves!C99-Prior!C99</f>
        <v>0</v>
      </c>
      <c r="D99" s="161">
        <f>+Curves!D99-Prior!D99</f>
        <v>0</v>
      </c>
      <c r="E99" s="161">
        <f>+(Curves!E99-Prior!E99)/100</f>
        <v>0</v>
      </c>
      <c r="F99" s="161">
        <f>+(Curves!F99-Prior!F99)/100</f>
        <v>0</v>
      </c>
      <c r="G99" s="161">
        <f>+Curves!G99-Prior!G99</f>
        <v>0</v>
      </c>
      <c r="H99" s="162"/>
    </row>
    <row r="100" spans="1:8" ht="12.75" x14ac:dyDescent="0.2">
      <c r="A100" s="160">
        <v>39873</v>
      </c>
      <c r="B100" s="161">
        <f>+Curves!B100-Prior!B100</f>
        <v>0</v>
      </c>
      <c r="C100" s="161">
        <f>+Curves!C100-Prior!C100</f>
        <v>0</v>
      </c>
      <c r="D100" s="161">
        <f>+Curves!D100-Prior!D100</f>
        <v>0</v>
      </c>
      <c r="E100" s="161">
        <f>+(Curves!E100-Prior!E100)/100</f>
        <v>0</v>
      </c>
      <c r="F100" s="161">
        <f>+(Curves!F100-Prior!F100)/100</f>
        <v>0</v>
      </c>
      <c r="G100" s="161">
        <f>+Curves!G100-Prior!G100</f>
        <v>0</v>
      </c>
      <c r="H100" s="162"/>
    </row>
    <row r="101" spans="1:8" ht="12.75" x14ac:dyDescent="0.2">
      <c r="A101" s="160">
        <v>39904</v>
      </c>
      <c r="B101" s="161">
        <f>+Curves!B101-Prior!B101</f>
        <v>0</v>
      </c>
      <c r="C101" s="161">
        <f>+Curves!C101-Prior!C101</f>
        <v>0</v>
      </c>
      <c r="D101" s="161">
        <f>+Curves!D101-Prior!D101</f>
        <v>0</v>
      </c>
      <c r="E101" s="161">
        <f>+(Curves!E101-Prior!E101)/100</f>
        <v>0</v>
      </c>
      <c r="F101" s="161">
        <f>+(Curves!F101-Prior!F101)/100</f>
        <v>0</v>
      </c>
      <c r="G101" s="161">
        <f>+Curves!G101-Prior!G101</f>
        <v>0</v>
      </c>
      <c r="H101" s="162"/>
    </row>
    <row r="102" spans="1:8" ht="12.75" x14ac:dyDescent="0.2">
      <c r="A102" s="160">
        <v>39934</v>
      </c>
      <c r="B102" s="161">
        <f>+Curves!B102-Prior!B102</f>
        <v>0</v>
      </c>
      <c r="C102" s="161">
        <f>+Curves!C102-Prior!C102</f>
        <v>0</v>
      </c>
      <c r="D102" s="161">
        <f>+Curves!D102-Prior!D102</f>
        <v>0</v>
      </c>
      <c r="E102" s="161">
        <f>+(Curves!E102-Prior!E102)/100</f>
        <v>0</v>
      </c>
      <c r="F102" s="161">
        <f>+(Curves!F102-Prior!F102)/100</f>
        <v>0</v>
      </c>
      <c r="G102" s="161">
        <f>+Curves!G102-Prior!G102</f>
        <v>0</v>
      </c>
      <c r="H102" s="162"/>
    </row>
    <row r="103" spans="1:8" ht="12.75" x14ac:dyDescent="0.2">
      <c r="A103" s="160">
        <v>39965</v>
      </c>
      <c r="B103" s="161">
        <f>+Curves!B103-Prior!B103</f>
        <v>0</v>
      </c>
      <c r="C103" s="161">
        <f>+Curves!C103-Prior!C103</f>
        <v>0</v>
      </c>
      <c r="D103" s="161">
        <f>+Curves!D103-Prior!D103</f>
        <v>0</v>
      </c>
      <c r="E103" s="161">
        <f>+(Curves!E103-Prior!E103)/100</f>
        <v>0</v>
      </c>
      <c r="F103" s="161">
        <f>+(Curves!F103-Prior!F103)/100</f>
        <v>0</v>
      </c>
      <c r="G103" s="161">
        <f>+Curves!G103-Prior!G103</f>
        <v>0</v>
      </c>
      <c r="H103" s="162"/>
    </row>
    <row r="104" spans="1:8" ht="12.75" x14ac:dyDescent="0.2">
      <c r="A104" s="160">
        <v>39995</v>
      </c>
      <c r="B104" s="161">
        <f>+Curves!B104-Prior!B104</f>
        <v>0</v>
      </c>
      <c r="C104" s="161">
        <f>+Curves!C104-Prior!C104</f>
        <v>0</v>
      </c>
      <c r="D104" s="161">
        <f>+Curves!D104-Prior!D104</f>
        <v>0</v>
      </c>
      <c r="E104" s="161">
        <f>+(Curves!E104-Prior!E104)/100</f>
        <v>0</v>
      </c>
      <c r="F104" s="161">
        <f>+(Curves!F104-Prior!F104)/100</f>
        <v>0</v>
      </c>
      <c r="G104" s="161">
        <f>+Curves!G104-Prior!G104</f>
        <v>0</v>
      </c>
      <c r="H104" s="162"/>
    </row>
    <row r="105" spans="1:8" ht="12.75" x14ac:dyDescent="0.2">
      <c r="A105" s="160">
        <v>40026</v>
      </c>
      <c r="B105" s="161">
        <f>+Curves!B105-Prior!B105</f>
        <v>0</v>
      </c>
      <c r="C105" s="161">
        <f>+Curves!C105-Prior!C105</f>
        <v>0</v>
      </c>
      <c r="D105" s="161">
        <f>+Curves!D105-Prior!D105</f>
        <v>0</v>
      </c>
      <c r="E105" s="161">
        <f>+(Curves!E105-Prior!E105)/100</f>
        <v>0</v>
      </c>
      <c r="F105" s="161">
        <f>+(Curves!F105-Prior!F105)/100</f>
        <v>0</v>
      </c>
      <c r="G105" s="161">
        <f>+Curves!G105-Prior!G105</f>
        <v>0</v>
      </c>
      <c r="H105" s="162"/>
    </row>
    <row r="106" spans="1:8" ht="12.75" x14ac:dyDescent="0.2">
      <c r="A106" s="160">
        <v>40057</v>
      </c>
      <c r="B106" s="161">
        <f>+Curves!B106-Prior!B106</f>
        <v>0</v>
      </c>
      <c r="C106" s="161">
        <f>+Curves!C106-Prior!C106</f>
        <v>0</v>
      </c>
      <c r="D106" s="161">
        <f>+Curves!D106-Prior!D106</f>
        <v>0</v>
      </c>
      <c r="E106" s="161">
        <f>+(Curves!E106-Prior!E106)/100</f>
        <v>0</v>
      </c>
      <c r="F106" s="161">
        <f>+(Curves!F106-Prior!F106)/100</f>
        <v>0</v>
      </c>
      <c r="G106" s="161">
        <f>+Curves!G106-Prior!G106</f>
        <v>0</v>
      </c>
      <c r="H106" s="162"/>
    </row>
    <row r="107" spans="1:8" ht="12.75" x14ac:dyDescent="0.2">
      <c r="A107" s="160">
        <v>40087</v>
      </c>
      <c r="B107" s="161">
        <f>+Curves!B107-Prior!B107</f>
        <v>0</v>
      </c>
      <c r="C107" s="161">
        <f>+Curves!C107-Prior!C107</f>
        <v>0</v>
      </c>
      <c r="D107" s="161">
        <f>+Curves!D107-Prior!D107</f>
        <v>0</v>
      </c>
      <c r="E107" s="161">
        <f>+(Curves!E107-Prior!E107)/100</f>
        <v>0</v>
      </c>
      <c r="F107" s="161">
        <f>+(Curves!F107-Prior!F107)/100</f>
        <v>0</v>
      </c>
      <c r="G107" s="161">
        <f>+Curves!G107-Prior!G107</f>
        <v>0</v>
      </c>
      <c r="H107" s="162"/>
    </row>
    <row r="108" spans="1:8" ht="12.75" x14ac:dyDescent="0.2">
      <c r="A108" s="160">
        <v>40118</v>
      </c>
      <c r="B108" s="161">
        <f>+Curves!B108-Prior!B108</f>
        <v>0</v>
      </c>
      <c r="C108" s="161">
        <f>+Curves!C108-Prior!C108</f>
        <v>0</v>
      </c>
      <c r="D108" s="161">
        <f>+Curves!D108-Prior!D108</f>
        <v>0</v>
      </c>
      <c r="E108" s="161">
        <f>+(Curves!E108-Prior!E108)/100</f>
        <v>0</v>
      </c>
      <c r="F108" s="161">
        <f>+(Curves!F108-Prior!F108)/100</f>
        <v>0</v>
      </c>
      <c r="G108" s="161">
        <f>+Curves!G108-Prior!G108</f>
        <v>0</v>
      </c>
      <c r="H108" s="162"/>
    </row>
    <row r="109" spans="1:8" ht="12.75" x14ac:dyDescent="0.2">
      <c r="A109" s="160">
        <v>40148</v>
      </c>
      <c r="B109" s="161">
        <f>+Curves!B109-Prior!B109</f>
        <v>0</v>
      </c>
      <c r="C109" s="161">
        <f>+Curves!C109-Prior!C109</f>
        <v>0</v>
      </c>
      <c r="D109" s="161">
        <f>+Curves!D109-Prior!D109</f>
        <v>0</v>
      </c>
      <c r="E109" s="161">
        <f>+(Curves!E109-Prior!E109)/100</f>
        <v>0</v>
      </c>
      <c r="F109" s="161">
        <f>+(Curves!F109-Prior!F109)/100</f>
        <v>0</v>
      </c>
      <c r="G109" s="161">
        <f>+Curves!G109-Prior!G109</f>
        <v>0</v>
      </c>
      <c r="H109" s="162"/>
    </row>
    <row r="110" spans="1:8" ht="12.75" x14ac:dyDescent="0.2">
      <c r="A110" s="160">
        <v>40179</v>
      </c>
      <c r="B110" s="161">
        <f>+Curves!B110-Prior!B110</f>
        <v>0</v>
      </c>
      <c r="C110" s="161">
        <f>+Curves!C110-Prior!C110</f>
        <v>0</v>
      </c>
      <c r="D110" s="161">
        <f>+Curves!D110-Prior!D110</f>
        <v>0</v>
      </c>
      <c r="E110" s="161">
        <f>+(Curves!E110-Prior!E110)/100</f>
        <v>0</v>
      </c>
      <c r="F110" s="161">
        <f>+(Curves!F110-Prior!F110)/100</f>
        <v>0</v>
      </c>
      <c r="G110" s="161">
        <f>+Curves!G110-Prior!G110</f>
        <v>0</v>
      </c>
      <c r="H110" s="162"/>
    </row>
    <row r="111" spans="1:8" ht="12.75" x14ac:dyDescent="0.2">
      <c r="A111" s="160">
        <v>40210</v>
      </c>
      <c r="B111" s="161">
        <f>+Curves!B111-Prior!B111</f>
        <v>0</v>
      </c>
      <c r="C111" s="161">
        <f>+Curves!C111-Prior!C111</f>
        <v>0</v>
      </c>
      <c r="D111" s="161">
        <f>+Curves!D111-Prior!D111</f>
        <v>0</v>
      </c>
      <c r="E111" s="161">
        <f>+(Curves!E111-Prior!E111)/100</f>
        <v>0</v>
      </c>
      <c r="F111" s="161">
        <f>+(Curves!F111-Prior!F111)/100</f>
        <v>0</v>
      </c>
      <c r="G111" s="161">
        <f>+Curves!G111-Prior!G111</f>
        <v>0</v>
      </c>
      <c r="H111" s="162"/>
    </row>
    <row r="112" spans="1:8" ht="12.75" x14ac:dyDescent="0.2">
      <c r="A112" s="160">
        <v>40238</v>
      </c>
      <c r="B112" s="161">
        <f>+Curves!B112-Prior!B112</f>
        <v>0</v>
      </c>
      <c r="C112" s="161">
        <f>+Curves!C112-Prior!C112</f>
        <v>0</v>
      </c>
      <c r="D112" s="161">
        <f>+Curves!D112-Prior!D112</f>
        <v>0</v>
      </c>
      <c r="E112" s="161">
        <f>+(Curves!E112-Prior!E112)/100</f>
        <v>0</v>
      </c>
      <c r="F112" s="161">
        <f>+(Curves!F112-Prior!F112)/100</f>
        <v>0</v>
      </c>
      <c r="G112" s="161">
        <f>+Curves!G112-Prior!G112</f>
        <v>0</v>
      </c>
      <c r="H112" s="162"/>
    </row>
    <row r="113" spans="1:8" ht="12.75" x14ac:dyDescent="0.2">
      <c r="A113" s="160">
        <v>40269</v>
      </c>
      <c r="B113" s="161">
        <f>+Curves!B113-Prior!B113</f>
        <v>0</v>
      </c>
      <c r="C113" s="161">
        <f>+Curves!C113-Prior!C113</f>
        <v>0</v>
      </c>
      <c r="D113" s="161">
        <f>+Curves!D113-Prior!D113</f>
        <v>0</v>
      </c>
      <c r="E113" s="161">
        <f>+(Curves!E113-Prior!E113)/100</f>
        <v>0</v>
      </c>
      <c r="F113" s="161">
        <f>+(Curves!F113-Prior!F113)/100</f>
        <v>0</v>
      </c>
      <c r="G113" s="161">
        <f>+Curves!G113-Prior!G113</f>
        <v>0</v>
      </c>
      <c r="H113" s="162"/>
    </row>
    <row r="114" spans="1:8" ht="12.75" x14ac:dyDescent="0.2">
      <c r="A114" s="160">
        <v>40299</v>
      </c>
      <c r="B114" s="161">
        <f>+Curves!B114-Prior!B114</f>
        <v>0</v>
      </c>
      <c r="C114" s="161">
        <f>+Curves!C114-Prior!C114</f>
        <v>0</v>
      </c>
      <c r="D114" s="161">
        <f>+Curves!D114-Prior!D114</f>
        <v>0</v>
      </c>
      <c r="E114" s="161">
        <f>+(Curves!E114-Prior!E114)/100</f>
        <v>0</v>
      </c>
      <c r="F114" s="161">
        <f>+(Curves!F114-Prior!F114)/100</f>
        <v>0</v>
      </c>
      <c r="G114" s="161">
        <f>+Curves!G114-Prior!G114</f>
        <v>0</v>
      </c>
      <c r="H114" s="162"/>
    </row>
    <row r="115" spans="1:8" ht="12.75" x14ac:dyDescent="0.2">
      <c r="A115" s="160">
        <v>40330</v>
      </c>
      <c r="B115" s="161">
        <f>+Curves!B115-Prior!B115</f>
        <v>0</v>
      </c>
      <c r="C115" s="161">
        <f>+Curves!C115-Prior!C115</f>
        <v>0</v>
      </c>
      <c r="D115" s="161">
        <f>+Curves!D115-Prior!D115</f>
        <v>0</v>
      </c>
      <c r="E115" s="161">
        <f>+(Curves!E115-Prior!E115)/100</f>
        <v>0</v>
      </c>
      <c r="F115" s="161">
        <f>+(Curves!F115-Prior!F115)/100</f>
        <v>0</v>
      </c>
      <c r="G115" s="161">
        <f>+Curves!G115-Prior!G115</f>
        <v>0</v>
      </c>
      <c r="H115" s="162"/>
    </row>
    <row r="116" spans="1:8" ht="12.75" x14ac:dyDescent="0.2">
      <c r="A116" s="160">
        <v>40360</v>
      </c>
      <c r="B116" s="161">
        <f>+Curves!B116-Prior!B116</f>
        <v>0</v>
      </c>
      <c r="C116" s="161">
        <f>+Curves!C116-Prior!C116</f>
        <v>0</v>
      </c>
      <c r="D116" s="161">
        <f>+Curves!D116-Prior!D116</f>
        <v>0</v>
      </c>
      <c r="E116" s="161">
        <f>+(Curves!E116-Prior!E116)/100</f>
        <v>0</v>
      </c>
      <c r="F116" s="161">
        <f>+(Curves!F116-Prior!F116)/100</f>
        <v>0</v>
      </c>
      <c r="G116" s="161">
        <f>+Curves!G116-Prior!G116</f>
        <v>0</v>
      </c>
      <c r="H116" s="162"/>
    </row>
    <row r="117" spans="1:8" ht="12.75" x14ac:dyDescent="0.2">
      <c r="A117" s="160">
        <v>40391</v>
      </c>
      <c r="B117" s="161">
        <f>+Curves!B117-Prior!B117</f>
        <v>0</v>
      </c>
      <c r="C117" s="161">
        <f>+Curves!C117-Prior!C117</f>
        <v>0</v>
      </c>
      <c r="D117" s="161">
        <f>+Curves!D117-Prior!D117</f>
        <v>0</v>
      </c>
      <c r="E117" s="161">
        <f>+(Curves!E117-Prior!E117)/100</f>
        <v>0</v>
      </c>
      <c r="F117" s="161">
        <f>+(Curves!F117-Prior!F117)/100</f>
        <v>0</v>
      </c>
      <c r="G117" s="161">
        <f>+Curves!G117-Prior!G117</f>
        <v>0</v>
      </c>
      <c r="H117" s="162"/>
    </row>
    <row r="118" spans="1:8" ht="12.75" x14ac:dyDescent="0.2">
      <c r="A118" s="160">
        <v>40422</v>
      </c>
      <c r="B118" s="161">
        <f>+Curves!B118-Prior!B118</f>
        <v>0</v>
      </c>
      <c r="C118" s="161">
        <f>+Curves!C118-Prior!C118</f>
        <v>0</v>
      </c>
      <c r="D118" s="161">
        <f>+Curves!D118-Prior!D118</f>
        <v>0</v>
      </c>
      <c r="E118" s="161">
        <f>+(Curves!E118-Prior!E118)/100</f>
        <v>0</v>
      </c>
      <c r="F118" s="161">
        <f>+(Curves!F118-Prior!F118)/100</f>
        <v>0</v>
      </c>
      <c r="G118" s="161">
        <f>+Curves!G118-Prior!G118</f>
        <v>0</v>
      </c>
      <c r="H118" s="162"/>
    </row>
    <row r="119" spans="1:8" ht="12.75" x14ac:dyDescent="0.2">
      <c r="A119" s="160">
        <v>40452</v>
      </c>
      <c r="B119" s="161">
        <f>+Curves!B119-Prior!B119</f>
        <v>0</v>
      </c>
      <c r="C119" s="161">
        <f>+Curves!C119-Prior!C119</f>
        <v>0</v>
      </c>
      <c r="D119" s="161">
        <f>+Curves!D119-Prior!D119</f>
        <v>0</v>
      </c>
      <c r="E119" s="161">
        <f>+(Curves!E119-Prior!E119)/100</f>
        <v>0</v>
      </c>
      <c r="F119" s="161">
        <f>+(Curves!F119-Prior!F119)/100</f>
        <v>0</v>
      </c>
      <c r="G119" s="161">
        <f>+Curves!G119-Prior!G119</f>
        <v>0</v>
      </c>
      <c r="H119" s="162"/>
    </row>
    <row r="120" spans="1:8" ht="12.75" x14ac:dyDescent="0.2">
      <c r="A120" s="160">
        <v>40483</v>
      </c>
      <c r="B120" s="161">
        <f>+Curves!B120-Prior!B120</f>
        <v>0</v>
      </c>
      <c r="C120" s="161">
        <f>+Curves!C120-Prior!C120</f>
        <v>0</v>
      </c>
      <c r="D120" s="161">
        <f>+Curves!D120-Prior!D120</f>
        <v>0</v>
      </c>
      <c r="E120" s="161">
        <f>+(Curves!E120-Prior!E120)/100</f>
        <v>0</v>
      </c>
      <c r="F120" s="161">
        <f>+(Curves!F120-Prior!F120)/100</f>
        <v>0</v>
      </c>
      <c r="G120" s="161">
        <f>+Curves!G120-Prior!G120</f>
        <v>0</v>
      </c>
      <c r="H120" s="162"/>
    </row>
    <row r="121" spans="1:8" ht="12.75" x14ac:dyDescent="0.2">
      <c r="A121" s="160">
        <v>40513</v>
      </c>
      <c r="B121" s="161">
        <f>+Curves!B121-Prior!B121</f>
        <v>0</v>
      </c>
      <c r="C121" s="161">
        <f>+Curves!C121-Prior!C121</f>
        <v>0</v>
      </c>
      <c r="D121" s="161">
        <f>+Curves!D121-Prior!D121</f>
        <v>0</v>
      </c>
      <c r="E121" s="161">
        <f>+(Curves!E121-Prior!E121)/100</f>
        <v>0</v>
      </c>
      <c r="F121" s="161">
        <f>+(Curves!F121-Prior!F121)/100</f>
        <v>0</v>
      </c>
      <c r="G121" s="161">
        <f>+Curves!G121-Prior!G121</f>
        <v>0</v>
      </c>
      <c r="H121" s="162"/>
    </row>
    <row r="122" spans="1:8" ht="12.75" x14ac:dyDescent="0.2">
      <c r="A122" s="160">
        <v>40544</v>
      </c>
      <c r="B122" s="161">
        <f>+Curves!B122-Prior!B122</f>
        <v>0</v>
      </c>
      <c r="C122" s="161">
        <f>+Curves!C122-Prior!C122</f>
        <v>0</v>
      </c>
      <c r="D122" s="161">
        <f>+Curves!D122-Prior!D122</f>
        <v>0</v>
      </c>
      <c r="E122" s="161">
        <f>+(Curves!E122-Prior!E122)/100</f>
        <v>0</v>
      </c>
      <c r="F122" s="161">
        <f>+(Curves!F122-Prior!F122)/100</f>
        <v>0</v>
      </c>
      <c r="G122" s="161">
        <f>+Curves!G122-Prior!G122</f>
        <v>0</v>
      </c>
      <c r="H122" s="162"/>
    </row>
    <row r="123" spans="1:8" ht="12.75" x14ac:dyDescent="0.2">
      <c r="A123" s="160">
        <v>40575</v>
      </c>
      <c r="B123" s="161">
        <f>+Curves!B123-Prior!B123</f>
        <v>0</v>
      </c>
      <c r="C123" s="161">
        <f>+Curves!C123-Prior!C123</f>
        <v>0</v>
      </c>
      <c r="D123" s="161">
        <f>+Curves!D123-Prior!D123</f>
        <v>0</v>
      </c>
      <c r="E123" s="161">
        <f>+(Curves!E123-Prior!E123)/100</f>
        <v>0</v>
      </c>
      <c r="F123" s="161">
        <f>+(Curves!F123-Prior!F123)/100</f>
        <v>0</v>
      </c>
      <c r="G123" s="161">
        <f>+Curves!G123-Prior!G123</f>
        <v>0</v>
      </c>
      <c r="H123" s="162"/>
    </row>
    <row r="124" spans="1:8" ht="12.75" x14ac:dyDescent="0.2">
      <c r="A124" s="160">
        <v>40575</v>
      </c>
      <c r="B124" s="161">
        <f>+Curves!B124-Prior!B124</f>
        <v>0</v>
      </c>
      <c r="C124" s="161">
        <f>+Curves!C124-Prior!C124</f>
        <v>0</v>
      </c>
      <c r="D124" s="161">
        <f>+Curves!D124-Prior!D124</f>
        <v>0</v>
      </c>
      <c r="E124" s="161">
        <f>+(Curves!E124-Prior!E124)/100</f>
        <v>0</v>
      </c>
      <c r="F124" s="161">
        <f>+(Curves!F124-Prior!F124)/100</f>
        <v>0</v>
      </c>
      <c r="G124" s="161">
        <f>+Curves!G124-Prior!G124</f>
        <v>0</v>
      </c>
      <c r="H124" s="162"/>
    </row>
    <row r="125" spans="1:8" ht="12.75" x14ac:dyDescent="0.2">
      <c r="A125" s="160">
        <v>40575</v>
      </c>
      <c r="B125" s="161">
        <f>+Curves!B125-Prior!B125</f>
        <v>0</v>
      </c>
      <c r="C125" s="161">
        <f>+Curves!C125-Prior!C125</f>
        <v>0</v>
      </c>
      <c r="D125" s="161">
        <f>+Curves!D125-Prior!D125</f>
        <v>0</v>
      </c>
      <c r="E125" s="161">
        <f>+(Curves!E125-Prior!E125)/100</f>
        <v>0</v>
      </c>
      <c r="F125" s="161">
        <f>+(Curves!F125-Prior!F125)/100</f>
        <v>0</v>
      </c>
      <c r="G125" s="161">
        <f>+Curves!G125-Prior!G125</f>
        <v>0</v>
      </c>
      <c r="H125" s="162"/>
    </row>
    <row r="126" spans="1:8" ht="12.75" x14ac:dyDescent="0.2">
      <c r="A126" s="160"/>
      <c r="B126" s="161"/>
      <c r="C126" s="161"/>
      <c r="D126" s="161"/>
      <c r="E126" s="162"/>
      <c r="F126" s="162"/>
      <c r="G126" s="162"/>
      <c r="H126" s="162"/>
    </row>
    <row r="127" spans="1:8" ht="12.75" x14ac:dyDescent="0.2">
      <c r="A127" s="160"/>
      <c r="B127" s="161"/>
      <c r="C127" s="161"/>
      <c r="D127" s="161"/>
      <c r="E127" s="162"/>
      <c r="F127" s="162"/>
      <c r="G127" s="162"/>
      <c r="H127" s="162"/>
    </row>
    <row r="128" spans="1:8" ht="12.75" x14ac:dyDescent="0.2">
      <c r="A128" s="160"/>
      <c r="B128" s="161"/>
      <c r="C128" s="161"/>
      <c r="D128" s="161"/>
      <c r="E128" s="162"/>
      <c r="F128" s="162"/>
      <c r="G128" s="162"/>
      <c r="H128" s="162"/>
    </row>
    <row r="129" spans="1:8" ht="12.75" x14ac:dyDescent="0.2">
      <c r="A129" s="160"/>
      <c r="B129" s="161"/>
      <c r="C129" s="161"/>
      <c r="D129" s="161"/>
      <c r="E129" s="162"/>
      <c r="F129" s="162"/>
      <c r="G129" s="162"/>
      <c r="H129" s="162"/>
    </row>
    <row r="130" spans="1:8" x14ac:dyDescent="0.15">
      <c r="B130" s="163"/>
      <c r="C130" s="163"/>
      <c r="H130" s="162"/>
    </row>
    <row r="131" spans="1:8" x14ac:dyDescent="0.15">
      <c r="B131" s="163"/>
      <c r="C131" s="163"/>
      <c r="H131" s="162"/>
    </row>
    <row r="132" spans="1:8" x14ac:dyDescent="0.15">
      <c r="B132" s="163"/>
      <c r="C132" s="163"/>
      <c r="H132" s="162"/>
    </row>
    <row r="133" spans="1:8" x14ac:dyDescent="0.15">
      <c r="B133" s="163"/>
      <c r="C133" s="163"/>
      <c r="H133" s="162"/>
    </row>
    <row r="134" spans="1:8" x14ac:dyDescent="0.15">
      <c r="B134" s="163"/>
      <c r="C134" s="163"/>
    </row>
    <row r="135" spans="1:8" x14ac:dyDescent="0.15">
      <c r="B135" s="163"/>
      <c r="C135" s="163"/>
    </row>
    <row r="136" spans="1:8" x14ac:dyDescent="0.15">
      <c r="C136" s="163"/>
    </row>
    <row r="137" spans="1:8" x14ac:dyDescent="0.15">
      <c r="C137" s="163"/>
    </row>
    <row r="138" spans="1:8" x14ac:dyDescent="0.15">
      <c r="C138" s="163"/>
    </row>
    <row r="139" spans="1:8" x14ac:dyDescent="0.15">
      <c r="C139" s="163"/>
    </row>
    <row r="140" spans="1:8" x14ac:dyDescent="0.15">
      <c r="C140" s="163"/>
    </row>
    <row r="141" spans="1:8" x14ac:dyDescent="0.15">
      <c r="C141" s="163"/>
    </row>
    <row r="142" spans="1:8" x14ac:dyDescent="0.15">
      <c r="C142" s="163"/>
    </row>
    <row r="143" spans="1:8" x14ac:dyDescent="0.15">
      <c r="C143" s="163"/>
    </row>
    <row r="144" spans="1:8" x14ac:dyDescent="0.15">
      <c r="C144" s="163"/>
    </row>
    <row r="145" spans="3:3" x14ac:dyDescent="0.15">
      <c r="C145" s="163"/>
    </row>
    <row r="146" spans="3:3" x14ac:dyDescent="0.15">
      <c r="C146" s="163"/>
    </row>
    <row r="147" spans="3:3" x14ac:dyDescent="0.15">
      <c r="C147" s="163"/>
    </row>
    <row r="148" spans="3:3" x14ac:dyDescent="0.15">
      <c r="C148" s="163"/>
    </row>
    <row r="149" spans="3:3" x14ac:dyDescent="0.15">
      <c r="C149" s="163"/>
    </row>
    <row r="150" spans="3:3" x14ac:dyDescent="0.15">
      <c r="C150" s="163"/>
    </row>
    <row r="151" spans="3:3" x14ac:dyDescent="0.15">
      <c r="C151" s="163"/>
    </row>
    <row r="152" spans="3:3" x14ac:dyDescent="0.15">
      <c r="C152" s="163"/>
    </row>
    <row r="153" spans="3:3" x14ac:dyDescent="0.15">
      <c r="C153" s="163"/>
    </row>
    <row r="154" spans="3:3" x14ac:dyDescent="0.15">
      <c r="C154" s="163"/>
    </row>
    <row r="155" spans="3:3" x14ac:dyDescent="0.15">
      <c r="C155" s="163"/>
    </row>
    <row r="156" spans="3:3" x14ac:dyDescent="0.15">
      <c r="C156" s="163"/>
    </row>
    <row r="157" spans="3:3" x14ac:dyDescent="0.15">
      <c r="C157" s="163"/>
    </row>
    <row r="158" spans="3:3" x14ac:dyDescent="0.15">
      <c r="C158" s="163"/>
    </row>
    <row r="159" spans="3:3" x14ac:dyDescent="0.15">
      <c r="C159" s="163"/>
    </row>
    <row r="160" spans="3:3" x14ac:dyDescent="0.15">
      <c r="C160" s="163"/>
    </row>
    <row r="161" spans="3:3" x14ac:dyDescent="0.15">
      <c r="C161" s="163"/>
    </row>
    <row r="162" spans="3:3" x14ac:dyDescent="0.15">
      <c r="C162" s="163"/>
    </row>
    <row r="163" spans="3:3" x14ac:dyDescent="0.15">
      <c r="C163" s="163"/>
    </row>
    <row r="164" spans="3:3" x14ac:dyDescent="0.15">
      <c r="C164" s="163"/>
    </row>
    <row r="165" spans="3:3" x14ac:dyDescent="0.15">
      <c r="C165" s="163"/>
    </row>
    <row r="166" spans="3:3" x14ac:dyDescent="0.15">
      <c r="C166" s="163"/>
    </row>
    <row r="167" spans="3:3" x14ac:dyDescent="0.15">
      <c r="C167" s="163"/>
    </row>
    <row r="168" spans="3:3" x14ac:dyDescent="0.15">
      <c r="C168" s="163"/>
    </row>
    <row r="169" spans="3:3" x14ac:dyDescent="0.15">
      <c r="C169" s="163"/>
    </row>
    <row r="170" spans="3:3" x14ac:dyDescent="0.15">
      <c r="C170" s="163"/>
    </row>
    <row r="171" spans="3:3" x14ac:dyDescent="0.15">
      <c r="C171" s="163"/>
    </row>
    <row r="172" spans="3:3" x14ac:dyDescent="0.15">
      <c r="C172" s="163"/>
    </row>
    <row r="173" spans="3:3" x14ac:dyDescent="0.15">
      <c r="C173" s="163"/>
    </row>
    <row r="174" spans="3:3" x14ac:dyDescent="0.15">
      <c r="C174" s="163"/>
    </row>
    <row r="175" spans="3:3" x14ac:dyDescent="0.15">
      <c r="C175" s="163"/>
    </row>
    <row r="176" spans="3:3" x14ac:dyDescent="0.15">
      <c r="C176" s="163"/>
    </row>
    <row r="177" spans="3:3" x14ac:dyDescent="0.15">
      <c r="C177" s="163"/>
    </row>
    <row r="178" spans="3:3" x14ac:dyDescent="0.15">
      <c r="C178" s="163"/>
    </row>
    <row r="179" spans="3:3" x14ac:dyDescent="0.15">
      <c r="C179" s="163"/>
    </row>
    <row r="180" spans="3:3" x14ac:dyDescent="0.15">
      <c r="C180" s="163"/>
    </row>
    <row r="181" spans="3:3" x14ac:dyDescent="0.15">
      <c r="C181" s="163"/>
    </row>
    <row r="182" spans="3:3" x14ac:dyDescent="0.15">
      <c r="C182" s="163"/>
    </row>
    <row r="183" spans="3:3" x14ac:dyDescent="0.15">
      <c r="C183" s="163"/>
    </row>
    <row r="184" spans="3:3" x14ac:dyDescent="0.15">
      <c r="C184" s="163"/>
    </row>
    <row r="185" spans="3:3" x14ac:dyDescent="0.15">
      <c r="C185" s="163"/>
    </row>
    <row r="186" spans="3:3" x14ac:dyDescent="0.15">
      <c r="C186" s="163"/>
    </row>
    <row r="187" spans="3:3" x14ac:dyDescent="0.15">
      <c r="C187" s="163"/>
    </row>
    <row r="188" spans="3:3" x14ac:dyDescent="0.15">
      <c r="C188" s="163"/>
    </row>
    <row r="189" spans="3:3" x14ac:dyDescent="0.15">
      <c r="C189" s="163"/>
    </row>
    <row r="190" spans="3:3" x14ac:dyDescent="0.15">
      <c r="C190" s="163"/>
    </row>
    <row r="191" spans="3:3" x14ac:dyDescent="0.15">
      <c r="C191" s="163"/>
    </row>
    <row r="192" spans="3:3" x14ac:dyDescent="0.15">
      <c r="C192" s="163"/>
    </row>
    <row r="193" spans="3:3" x14ac:dyDescent="0.15">
      <c r="C193" s="163"/>
    </row>
    <row r="194" spans="3:3" x14ac:dyDescent="0.15">
      <c r="C194" s="163"/>
    </row>
    <row r="195" spans="3:3" x14ac:dyDescent="0.15">
      <c r="C195" s="163"/>
    </row>
    <row r="196" spans="3:3" x14ac:dyDescent="0.15">
      <c r="C196" s="163"/>
    </row>
    <row r="197" spans="3:3" x14ac:dyDescent="0.15">
      <c r="C197" s="163"/>
    </row>
    <row r="198" spans="3:3" x14ac:dyDescent="0.15">
      <c r="C198" s="163"/>
    </row>
    <row r="199" spans="3:3" x14ac:dyDescent="0.15">
      <c r="C199" s="163"/>
    </row>
    <row r="200" spans="3:3" x14ac:dyDescent="0.15">
      <c r="C200" s="163"/>
    </row>
    <row r="201" spans="3:3" x14ac:dyDescent="0.15">
      <c r="C201" s="163"/>
    </row>
    <row r="202" spans="3:3" x14ac:dyDescent="0.15">
      <c r="C202" s="163"/>
    </row>
    <row r="203" spans="3:3" x14ac:dyDescent="0.15">
      <c r="C203" s="163"/>
    </row>
    <row r="204" spans="3:3" x14ac:dyDescent="0.15">
      <c r="C204" s="163"/>
    </row>
    <row r="205" spans="3:3" x14ac:dyDescent="0.15">
      <c r="C205" s="163"/>
    </row>
    <row r="206" spans="3:3" x14ac:dyDescent="0.15">
      <c r="C206" s="163"/>
    </row>
    <row r="207" spans="3:3" x14ac:dyDescent="0.15">
      <c r="C207" s="163"/>
    </row>
    <row r="208" spans="3:3" x14ac:dyDescent="0.15">
      <c r="C208" s="163"/>
    </row>
    <row r="209" spans="3:3" x14ac:dyDescent="0.15">
      <c r="C209" s="163"/>
    </row>
    <row r="210" spans="3:3" x14ac:dyDescent="0.15">
      <c r="C210" s="163"/>
    </row>
    <row r="211" spans="3:3" x14ac:dyDescent="0.15">
      <c r="C211" s="163"/>
    </row>
    <row r="212" spans="3:3" x14ac:dyDescent="0.15">
      <c r="C212" s="163"/>
    </row>
    <row r="213" spans="3:3" x14ac:dyDescent="0.15">
      <c r="C213" s="163"/>
    </row>
    <row r="214" spans="3:3" x14ac:dyDescent="0.15">
      <c r="C214" s="163"/>
    </row>
    <row r="215" spans="3:3" x14ac:dyDescent="0.15">
      <c r="C215" s="163"/>
    </row>
    <row r="216" spans="3:3" x14ac:dyDescent="0.15">
      <c r="C216" s="163"/>
    </row>
    <row r="217" spans="3:3" x14ac:dyDescent="0.15">
      <c r="C217" s="163"/>
    </row>
    <row r="218" spans="3:3" x14ac:dyDescent="0.15">
      <c r="C218" s="163"/>
    </row>
    <row r="219" spans="3:3" x14ac:dyDescent="0.15">
      <c r="C219" s="163"/>
    </row>
    <row r="220" spans="3:3" x14ac:dyDescent="0.15">
      <c r="C220" s="163"/>
    </row>
    <row r="221" spans="3:3" x14ac:dyDescent="0.15">
      <c r="C221" s="163"/>
    </row>
    <row r="222" spans="3:3" x14ac:dyDescent="0.15">
      <c r="C222" s="163"/>
    </row>
    <row r="223" spans="3:3" x14ac:dyDescent="0.15">
      <c r="C223" s="163"/>
    </row>
    <row r="224" spans="3:3" x14ac:dyDescent="0.15">
      <c r="C224" s="163"/>
    </row>
    <row r="225" spans="3:3" x14ac:dyDescent="0.15">
      <c r="C225" s="163"/>
    </row>
    <row r="226" spans="3:3" x14ac:dyDescent="0.15">
      <c r="C226" s="163"/>
    </row>
    <row r="227" spans="3:3" x14ac:dyDescent="0.15">
      <c r="C227" s="163"/>
    </row>
    <row r="228" spans="3:3" x14ac:dyDescent="0.15">
      <c r="C228" s="163"/>
    </row>
    <row r="229" spans="3:3" x14ac:dyDescent="0.15">
      <c r="C229" s="163"/>
    </row>
    <row r="230" spans="3:3" x14ac:dyDescent="0.15">
      <c r="C230" s="163"/>
    </row>
    <row r="231" spans="3:3" x14ac:dyDescent="0.15">
      <c r="C231" s="163"/>
    </row>
    <row r="232" spans="3:3" x14ac:dyDescent="0.15">
      <c r="C232" s="163"/>
    </row>
    <row r="233" spans="3:3" x14ac:dyDescent="0.15">
      <c r="C233" s="163"/>
    </row>
    <row r="234" spans="3:3" x14ac:dyDescent="0.15">
      <c r="C234" s="163"/>
    </row>
    <row r="235" spans="3:3" x14ac:dyDescent="0.15">
      <c r="C235" s="163"/>
    </row>
    <row r="236" spans="3:3" x14ac:dyDescent="0.15">
      <c r="C236" s="163"/>
    </row>
    <row r="237" spans="3:3" x14ac:dyDescent="0.15">
      <c r="C237" s="163"/>
    </row>
    <row r="238" spans="3:3" x14ac:dyDescent="0.15">
      <c r="C238" s="163"/>
    </row>
    <row r="239" spans="3:3" x14ac:dyDescent="0.15">
      <c r="C239" s="163"/>
    </row>
    <row r="240" spans="3:3" x14ac:dyDescent="0.15">
      <c r="C240" s="163"/>
    </row>
    <row r="241" spans="3:3" x14ac:dyDescent="0.15">
      <c r="C241" s="163"/>
    </row>
    <row r="242" spans="3:3" x14ac:dyDescent="0.15">
      <c r="C242" s="163"/>
    </row>
  </sheetData>
  <phoneticPr fontId="51" type="noConversion"/>
  <printOptions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AA245"/>
  <sheetViews>
    <sheetView showGridLines="0" showOutlineSymbols="0" zoomScale="75" workbookViewId="0">
      <selection activeCell="A2" sqref="A2:J300"/>
    </sheetView>
  </sheetViews>
  <sheetFormatPr defaultColWidth="17.6640625" defaultRowHeight="12" x14ac:dyDescent="0.15"/>
  <cols>
    <col min="1" max="1" width="13.33203125" style="133" customWidth="1"/>
    <col min="2" max="2" width="10" style="124" customWidth="1"/>
    <col min="3" max="3" width="14.33203125" style="124" customWidth="1"/>
    <col min="4" max="5" width="12" style="124" customWidth="1"/>
    <col min="6" max="15" width="10.88671875" style="124" customWidth="1"/>
    <col min="16" max="16" width="4" style="124" customWidth="1"/>
    <col min="17" max="34" width="17.6640625" style="124"/>
    <col min="35" max="35" width="21.33203125" style="124" customWidth="1"/>
    <col min="36" max="16384" width="17.6640625" style="124"/>
  </cols>
  <sheetData>
    <row r="1" spans="1:27" ht="15" x14ac:dyDescent="0.2">
      <c r="A1" s="122" t="s">
        <v>191</v>
      </c>
      <c r="B1" s="123"/>
      <c r="C1" s="123"/>
    </row>
    <row r="2" spans="1:27" x14ac:dyDescent="0.15">
      <c r="A2" s="125">
        <v>35976</v>
      </c>
      <c r="B2" s="126"/>
      <c r="C2" s="127" t="s">
        <v>114</v>
      </c>
      <c r="D2" s="127" t="s">
        <v>17</v>
      </c>
      <c r="E2" s="127"/>
      <c r="F2" s="437"/>
      <c r="G2" s="133"/>
      <c r="K2" s="128"/>
    </row>
    <row r="3" spans="1:27" x14ac:dyDescent="0.15">
      <c r="A3" s="124"/>
      <c r="B3" s="127" t="s">
        <v>19</v>
      </c>
      <c r="C3" s="127" t="s">
        <v>115</v>
      </c>
      <c r="D3" s="127" t="s">
        <v>19</v>
      </c>
      <c r="E3" s="127" t="s">
        <v>195</v>
      </c>
      <c r="F3" s="437" t="s">
        <v>153</v>
      </c>
      <c r="G3" s="127" t="s">
        <v>19</v>
      </c>
      <c r="H3" s="131"/>
      <c r="I3" s="130"/>
      <c r="K3" s="131"/>
      <c r="L3" s="130"/>
      <c r="M3" s="130"/>
      <c r="N3" s="131"/>
      <c r="O3" s="130"/>
    </row>
    <row r="4" spans="1:27" s="127" customFormat="1" x14ac:dyDescent="0.15">
      <c r="A4" s="132"/>
      <c r="B4" s="127" t="s">
        <v>201</v>
      </c>
      <c r="C4" s="127" t="s">
        <v>116</v>
      </c>
      <c r="D4" s="124"/>
      <c r="E4" s="124"/>
      <c r="G4" s="127" t="s">
        <v>202</v>
      </c>
      <c r="K4" s="129"/>
    </row>
    <row r="5" spans="1:27" ht="11.25" customHeight="1" x14ac:dyDescent="0.15">
      <c r="A5" s="127" t="s">
        <v>117</v>
      </c>
      <c r="B5" s="130"/>
      <c r="C5" s="123"/>
      <c r="D5" s="123"/>
      <c r="E5" s="123"/>
      <c r="F5" s="123"/>
      <c r="G5" s="123"/>
      <c r="H5" s="123"/>
      <c r="K5" s="131"/>
      <c r="L5" s="130"/>
      <c r="M5" s="130"/>
      <c r="N5" s="131"/>
      <c r="O5" s="130"/>
      <c r="P5" s="123"/>
      <c r="Q5" s="123"/>
      <c r="R5" s="130"/>
      <c r="T5" s="131"/>
      <c r="U5" s="130"/>
      <c r="V5" s="130"/>
      <c r="W5" s="131"/>
      <c r="X5" s="130"/>
      <c r="Y5" s="123"/>
      <c r="Z5" s="123"/>
      <c r="AA5" s="130"/>
    </row>
    <row r="6" spans="1:27" ht="12.75" x14ac:dyDescent="0.2">
      <c r="A6" s="134">
        <v>37012</v>
      </c>
      <c r="B6" s="166">
        <v>27.28</v>
      </c>
      <c r="C6" s="170">
        <v>1E-4</v>
      </c>
      <c r="D6" s="180">
        <v>26.58</v>
      </c>
      <c r="E6" s="180">
        <v>112.97</v>
      </c>
      <c r="F6" s="464">
        <v>74.34</v>
      </c>
      <c r="G6" s="468">
        <v>28.612000000000002</v>
      </c>
      <c r="I6" s="137"/>
      <c r="J6" s="467"/>
    </row>
    <row r="7" spans="1:27" ht="12.75" x14ac:dyDescent="0.2">
      <c r="A7" s="134">
        <v>37043</v>
      </c>
      <c r="B7" s="166">
        <v>28.45</v>
      </c>
      <c r="C7" s="170">
        <v>0.33572659422796997</v>
      </c>
      <c r="D7" s="180">
        <v>28.07</v>
      </c>
      <c r="E7" s="180">
        <v>107.11</v>
      </c>
      <c r="F7" s="464">
        <v>76.58</v>
      </c>
      <c r="G7" s="468">
        <v>29.033333333333335</v>
      </c>
      <c r="I7" s="137"/>
      <c r="J7" s="467"/>
    </row>
    <row r="8" spans="1:27" ht="12.75" x14ac:dyDescent="0.2">
      <c r="A8" s="134">
        <v>37073</v>
      </c>
      <c r="B8" s="166">
        <v>28.99</v>
      </c>
      <c r="C8" s="170">
        <v>0.32517358882234998</v>
      </c>
      <c r="D8" s="180">
        <v>28.13</v>
      </c>
      <c r="E8" s="180">
        <v>100.62</v>
      </c>
      <c r="F8" s="464">
        <v>76.88</v>
      </c>
      <c r="G8" s="468">
        <v>29.05</v>
      </c>
      <c r="I8" s="137"/>
      <c r="J8" s="467"/>
    </row>
    <row r="9" spans="1:27" ht="12.75" x14ac:dyDescent="0.2">
      <c r="A9" s="134">
        <v>37104</v>
      </c>
      <c r="B9" s="166">
        <v>29.12</v>
      </c>
      <c r="C9" s="170">
        <v>0.30915687482313997</v>
      </c>
      <c r="D9" s="180">
        <v>27.78</v>
      </c>
      <c r="E9" s="180">
        <v>95.72</v>
      </c>
      <c r="F9" s="464">
        <v>77.180000000000007</v>
      </c>
      <c r="G9" s="468">
        <v>28.781304347826087</v>
      </c>
      <c r="I9" s="137"/>
      <c r="J9" s="467"/>
    </row>
    <row r="10" spans="1:27" ht="12.75" x14ac:dyDescent="0.2">
      <c r="A10" s="134">
        <v>37135</v>
      </c>
      <c r="B10" s="166">
        <v>28.91</v>
      </c>
      <c r="C10" s="170">
        <v>0.29531401765000997</v>
      </c>
      <c r="D10" s="180">
        <v>27.49</v>
      </c>
      <c r="E10" s="180">
        <v>89.77</v>
      </c>
      <c r="F10" s="464">
        <v>77.680000000000007</v>
      </c>
      <c r="G10" s="468">
        <v>28.429000000000002</v>
      </c>
      <c r="I10" s="137"/>
      <c r="J10" s="467"/>
    </row>
    <row r="11" spans="1:27" ht="12.75" x14ac:dyDescent="0.2">
      <c r="A11" s="134">
        <v>37165</v>
      </c>
      <c r="B11" s="166">
        <v>28.54</v>
      </c>
      <c r="C11" s="170">
        <v>0.28544281792313997</v>
      </c>
      <c r="D11" s="180">
        <v>27.2</v>
      </c>
      <c r="E11" s="180">
        <v>83.52</v>
      </c>
      <c r="F11" s="464">
        <v>78.23</v>
      </c>
      <c r="G11" s="468">
        <v>28.054347826086957</v>
      </c>
      <c r="I11" s="137"/>
      <c r="J11" s="467"/>
    </row>
    <row r="12" spans="1:27" ht="12.75" x14ac:dyDescent="0.2">
      <c r="A12" s="134">
        <v>37196</v>
      </c>
      <c r="B12" s="166">
        <v>28.17</v>
      </c>
      <c r="C12" s="170">
        <v>0.27723456251913997</v>
      </c>
      <c r="D12" s="180">
        <v>26.9</v>
      </c>
      <c r="E12" s="180">
        <v>79.819999999999993</v>
      </c>
      <c r="F12" s="464">
        <v>78.78</v>
      </c>
      <c r="G12" s="468">
        <v>27.638636363636362</v>
      </c>
      <c r="I12" s="137"/>
      <c r="J12" s="467"/>
    </row>
    <row r="13" spans="1:27" ht="12.75" x14ac:dyDescent="0.2">
      <c r="A13" s="134">
        <v>37226</v>
      </c>
      <c r="B13" s="166">
        <v>27.79</v>
      </c>
      <c r="C13" s="170">
        <v>0.27170743607726999</v>
      </c>
      <c r="D13" s="180">
        <v>26.58</v>
      </c>
      <c r="E13" s="180">
        <v>77.819999999999993</v>
      </c>
      <c r="F13" s="464">
        <v>79.13</v>
      </c>
      <c r="G13" s="468">
        <v>27.308</v>
      </c>
      <c r="I13" s="137"/>
      <c r="J13" s="467"/>
    </row>
    <row r="14" spans="1:27" ht="12.75" x14ac:dyDescent="0.2">
      <c r="A14" s="134">
        <v>37257</v>
      </c>
      <c r="B14" s="166">
        <v>27.42</v>
      </c>
      <c r="C14" s="170">
        <v>0.26687214886874999</v>
      </c>
      <c r="D14" s="180">
        <v>26.24</v>
      </c>
      <c r="E14" s="180">
        <v>76.819999999999993</v>
      </c>
      <c r="F14" s="464">
        <v>79.13</v>
      </c>
      <c r="G14" s="468">
        <v>27.007727272727269</v>
      </c>
      <c r="I14" s="137"/>
      <c r="J14" s="467"/>
    </row>
    <row r="15" spans="1:27" ht="12.75" x14ac:dyDescent="0.2">
      <c r="A15" s="134">
        <v>37288</v>
      </c>
      <c r="B15" s="166">
        <v>27.1</v>
      </c>
      <c r="C15" s="170">
        <v>0.26124420231949996</v>
      </c>
      <c r="D15" s="180">
        <v>25.91</v>
      </c>
      <c r="E15" s="180">
        <v>76.62</v>
      </c>
      <c r="F15" s="464">
        <v>78.08</v>
      </c>
      <c r="G15" s="468">
        <v>26.725999999999999</v>
      </c>
      <c r="I15" s="137"/>
      <c r="J15" s="467"/>
    </row>
    <row r="16" spans="1:27" ht="12.75" x14ac:dyDescent="0.2">
      <c r="A16" s="134">
        <v>37316</v>
      </c>
      <c r="B16" s="166">
        <v>26.81</v>
      </c>
      <c r="C16" s="170">
        <v>0.25690294035068995</v>
      </c>
      <c r="D16" s="180">
        <v>25.59</v>
      </c>
      <c r="E16" s="180">
        <v>76.87</v>
      </c>
      <c r="F16" s="464">
        <v>75.325000000000003</v>
      </c>
      <c r="G16" s="468">
        <v>26.44</v>
      </c>
      <c r="I16" s="137"/>
      <c r="J16" s="467"/>
    </row>
    <row r="17" spans="1:9" ht="12.75" x14ac:dyDescent="0.2">
      <c r="A17" s="134">
        <v>37347</v>
      </c>
      <c r="B17" s="166">
        <v>26.53</v>
      </c>
      <c r="C17" s="170">
        <v>0.25221557677562995</v>
      </c>
      <c r="D17" s="180">
        <v>25.28</v>
      </c>
      <c r="E17" s="180">
        <v>83.22</v>
      </c>
      <c r="F17" s="464">
        <v>72.73</v>
      </c>
      <c r="G17" s="468">
        <v>26.186363636363637</v>
      </c>
      <c r="I17" s="137"/>
    </row>
    <row r="18" spans="1:9" ht="12.75" x14ac:dyDescent="0.2">
      <c r="A18" s="134">
        <v>37377</v>
      </c>
      <c r="B18" s="166">
        <v>26.26</v>
      </c>
      <c r="C18" s="170">
        <v>0.24812214847281</v>
      </c>
      <c r="D18" s="180">
        <v>24.97</v>
      </c>
      <c r="E18" s="180">
        <v>82.52</v>
      </c>
      <c r="F18" s="464">
        <v>70.23</v>
      </c>
      <c r="G18" s="166">
        <v>25.899565217391302</v>
      </c>
      <c r="I18" s="137"/>
    </row>
    <row r="19" spans="1:9" ht="12.75" x14ac:dyDescent="0.2">
      <c r="A19" s="134">
        <v>37408</v>
      </c>
      <c r="B19" s="166">
        <v>25.99</v>
      </c>
      <c r="C19" s="170">
        <v>0.24364009498593001</v>
      </c>
      <c r="D19" s="180">
        <v>24.68</v>
      </c>
      <c r="E19" s="180">
        <v>100.65182194616976</v>
      </c>
      <c r="F19" s="464">
        <v>68.98</v>
      </c>
      <c r="G19" s="166">
        <v>25.651999999999997</v>
      </c>
      <c r="I19" s="137"/>
    </row>
    <row r="20" spans="1:9" ht="12.75" x14ac:dyDescent="0.2">
      <c r="A20" s="134">
        <v>37438</v>
      </c>
      <c r="B20" s="166">
        <v>25.73</v>
      </c>
      <c r="C20" s="170">
        <v>0.24021058301032999</v>
      </c>
      <c r="D20" s="180">
        <v>24.49666666666667</v>
      </c>
      <c r="E20" s="180">
        <v>92.56920634920634</v>
      </c>
      <c r="F20" s="464">
        <v>68.73</v>
      </c>
      <c r="G20" s="166">
        <v>25.390454545454542</v>
      </c>
      <c r="I20" s="137"/>
    </row>
    <row r="21" spans="1:9" ht="12.75" x14ac:dyDescent="0.2">
      <c r="A21" s="134">
        <v>37469</v>
      </c>
      <c r="B21" s="166">
        <v>25.47</v>
      </c>
      <c r="C21" s="170">
        <v>0.23752892254705998</v>
      </c>
      <c r="D21" s="180">
        <v>24.313333333333333</v>
      </c>
      <c r="E21" s="180">
        <v>87.006796536796529</v>
      </c>
      <c r="F21" s="464">
        <v>69.08</v>
      </c>
      <c r="G21" s="166">
        <v>25.129090909090905</v>
      </c>
      <c r="I21" s="137"/>
    </row>
    <row r="22" spans="1:9" ht="12.75" x14ac:dyDescent="0.2">
      <c r="A22" s="134">
        <v>37500</v>
      </c>
      <c r="B22" s="166">
        <v>25.22</v>
      </c>
      <c r="C22" s="170">
        <v>0.23492845995785</v>
      </c>
      <c r="D22" s="180">
        <v>24.13</v>
      </c>
      <c r="E22" s="180">
        <v>81.074253717297182</v>
      </c>
      <c r="F22" s="464">
        <v>69.63</v>
      </c>
      <c r="G22" s="166">
        <v>24.907142857142855</v>
      </c>
      <c r="I22" s="137"/>
    </row>
    <row r="23" spans="1:9" ht="12.75" x14ac:dyDescent="0.2">
      <c r="A23" s="134">
        <v>37530</v>
      </c>
      <c r="B23" s="166">
        <v>24.97</v>
      </c>
      <c r="C23" s="170">
        <v>0.23020917885021</v>
      </c>
      <c r="D23" s="180">
        <v>23.946666666666669</v>
      </c>
      <c r="E23" s="180">
        <v>75.134625850340115</v>
      </c>
      <c r="F23" s="464">
        <v>70.180000000000007</v>
      </c>
      <c r="G23" s="166">
        <v>24.689130434782609</v>
      </c>
      <c r="I23" s="137"/>
    </row>
    <row r="24" spans="1:9" ht="12.75" x14ac:dyDescent="0.2">
      <c r="A24" s="134">
        <v>37561</v>
      </c>
      <c r="B24" s="166">
        <v>24.75</v>
      </c>
      <c r="C24" s="170">
        <v>0.22868223024776999</v>
      </c>
      <c r="D24" s="180">
        <v>23.763333333333332</v>
      </c>
      <c r="E24" s="180">
        <v>71.807577639751543</v>
      </c>
      <c r="F24" s="464">
        <v>70.73</v>
      </c>
      <c r="G24" s="166">
        <v>24.49</v>
      </c>
      <c r="I24" s="137"/>
    </row>
    <row r="25" spans="1:9" ht="12.75" x14ac:dyDescent="0.2">
      <c r="A25" s="134">
        <v>37591</v>
      </c>
      <c r="B25" s="166">
        <v>24.55</v>
      </c>
      <c r="C25" s="170">
        <v>0.22624202896753001</v>
      </c>
      <c r="D25" s="180">
        <v>23.58</v>
      </c>
      <c r="E25" s="180">
        <v>70.323246753246764</v>
      </c>
      <c r="F25" s="464">
        <v>71.11904761904762</v>
      </c>
      <c r="G25" s="166">
        <v>24.318571428571431</v>
      </c>
      <c r="I25" s="137"/>
    </row>
    <row r="26" spans="1:9" ht="12.75" x14ac:dyDescent="0.2">
      <c r="A26" s="134">
        <v>37622</v>
      </c>
      <c r="B26" s="166">
        <v>24.37</v>
      </c>
      <c r="C26" s="170">
        <v>0.22484864985986</v>
      </c>
      <c r="D26" s="180">
        <v>23.263333333333332</v>
      </c>
      <c r="E26" s="180">
        <v>69.702312925170077</v>
      </c>
      <c r="F26" s="464">
        <v>71.486522549950962</v>
      </c>
      <c r="G26" s="166">
        <v>24.12045454545455</v>
      </c>
      <c r="I26" s="137"/>
    </row>
    <row r="27" spans="1:9" ht="12.75" x14ac:dyDescent="0.2">
      <c r="A27" s="134">
        <v>37653</v>
      </c>
      <c r="B27" s="166">
        <v>24.19</v>
      </c>
      <c r="C27" s="170">
        <v>0.22226991805606999</v>
      </c>
      <c r="D27" s="180">
        <v>22.946666666666669</v>
      </c>
      <c r="E27" s="180">
        <v>69.745541125541138</v>
      </c>
      <c r="F27" s="464">
        <v>68.959450682395257</v>
      </c>
      <c r="G27" s="166">
        <v>23.975000000000001</v>
      </c>
      <c r="I27" s="137"/>
    </row>
    <row r="28" spans="1:9" ht="12.75" x14ac:dyDescent="0.2">
      <c r="A28" s="134">
        <v>37681</v>
      </c>
      <c r="B28" s="166">
        <v>24.02</v>
      </c>
      <c r="C28" s="170">
        <v>0.22137531636721</v>
      </c>
      <c r="D28" s="180">
        <v>22.63</v>
      </c>
      <c r="E28" s="180">
        <v>70.319999999999993</v>
      </c>
      <c r="F28" s="464">
        <v>66.725582467119807</v>
      </c>
      <c r="G28" s="166">
        <v>23.826666666666668</v>
      </c>
      <c r="I28" s="137"/>
    </row>
    <row r="29" spans="1:9" ht="12.75" x14ac:dyDescent="0.2">
      <c r="A29" s="134">
        <v>37712</v>
      </c>
      <c r="B29" s="166">
        <v>23.87</v>
      </c>
      <c r="C29" s="170">
        <v>0.21926180138500001</v>
      </c>
      <c r="D29" s="180">
        <v>22.513333333333332</v>
      </c>
      <c r="E29" s="180">
        <v>76.997777777777785</v>
      </c>
      <c r="F29" s="464">
        <v>64.502555289332065</v>
      </c>
      <c r="G29" s="166">
        <v>23.692727272727272</v>
      </c>
      <c r="I29" s="137"/>
    </row>
    <row r="30" spans="1:9" ht="12.75" x14ac:dyDescent="0.2">
      <c r="A30" s="134">
        <v>37742</v>
      </c>
      <c r="B30" s="166">
        <v>23.74</v>
      </c>
      <c r="C30" s="170">
        <v>0.21757116884323</v>
      </c>
      <c r="D30" s="180">
        <v>22.396666666666665</v>
      </c>
      <c r="E30" s="180">
        <v>76.582770562770548</v>
      </c>
      <c r="F30" s="464">
        <v>63.624357423034169</v>
      </c>
      <c r="G30" s="166">
        <v>23.562727272727273</v>
      </c>
      <c r="I30" s="137"/>
    </row>
    <row r="31" spans="1:9" ht="12.75" x14ac:dyDescent="0.2">
      <c r="A31" s="134">
        <v>37773</v>
      </c>
      <c r="B31" s="166">
        <v>23.61</v>
      </c>
      <c r="C31" s="170">
        <v>0.21496585831475998</v>
      </c>
      <c r="D31" s="180">
        <v>22.28</v>
      </c>
      <c r="E31" s="180">
        <v>95.087922077922073</v>
      </c>
      <c r="F31" s="464">
        <v>63.649575089159164</v>
      </c>
      <c r="G31" s="166">
        <v>23.445714285714285</v>
      </c>
      <c r="I31" s="137"/>
    </row>
    <row r="32" spans="1:9" ht="12.75" x14ac:dyDescent="0.2">
      <c r="A32" s="134">
        <v>37803</v>
      </c>
      <c r="B32" s="166">
        <v>23.48</v>
      </c>
      <c r="C32" s="170">
        <v>0.21425873422687997</v>
      </c>
      <c r="D32" s="180">
        <v>22.230666666666668</v>
      </c>
      <c r="E32" s="180">
        <v>87.316145124716542</v>
      </c>
      <c r="F32" s="464">
        <v>64.330232724323608</v>
      </c>
      <c r="G32" s="166">
        <v>23.315000000000001</v>
      </c>
    </row>
    <row r="33" spans="1:7" ht="12.75" x14ac:dyDescent="0.2">
      <c r="A33" s="134">
        <v>37834</v>
      </c>
      <c r="B33" s="166">
        <v>23.36</v>
      </c>
      <c r="C33" s="170">
        <v>0.21209369127642996</v>
      </c>
      <c r="D33" s="180">
        <v>22.181333333333338</v>
      </c>
      <c r="E33" s="180">
        <v>82.065238095238087</v>
      </c>
      <c r="F33" s="464">
        <v>65.175072337736012</v>
      </c>
      <c r="G33" s="166">
        <v>23.214444444444446</v>
      </c>
    </row>
    <row r="34" spans="1:7" ht="12.75" x14ac:dyDescent="0.2">
      <c r="A34" s="134">
        <v>37865</v>
      </c>
      <c r="B34" s="166">
        <v>23.25</v>
      </c>
      <c r="C34" s="170">
        <v>0.20897872260037001</v>
      </c>
      <c r="D34" s="180">
        <v>22.132000000000001</v>
      </c>
      <c r="E34" s="180">
        <v>76.51557165861513</v>
      </c>
      <c r="F34" s="464">
        <v>65.999171116823931</v>
      </c>
      <c r="G34" s="166">
        <v>23.109393939393939</v>
      </c>
    </row>
    <row r="35" spans="1:7" ht="12.75" x14ac:dyDescent="0.2">
      <c r="A35" s="134">
        <v>37895</v>
      </c>
      <c r="B35" s="166">
        <v>23.143333333333334</v>
      </c>
      <c r="C35" s="170">
        <v>0.20820316548305001</v>
      </c>
      <c r="D35" s="180">
        <v>22.082666666666668</v>
      </c>
      <c r="E35" s="180">
        <v>70.854271284271263</v>
      </c>
      <c r="F35" s="464">
        <v>66.803326822619141</v>
      </c>
      <c r="G35" s="166">
        <v>22.994927536231884</v>
      </c>
    </row>
    <row r="36" spans="1:7" ht="12.75" x14ac:dyDescent="0.2">
      <c r="A36" s="134">
        <v>37926</v>
      </c>
      <c r="B36" s="166">
        <v>23.036666666666665</v>
      </c>
      <c r="C36" s="170">
        <v>0.20569941889568</v>
      </c>
      <c r="D36" s="180">
        <v>22.033333333333335</v>
      </c>
      <c r="E36" s="180">
        <v>67.773761214630767</v>
      </c>
      <c r="F36" s="464">
        <v>67.006326877525439</v>
      </c>
      <c r="G36" s="166">
        <v>22.916999999999998</v>
      </c>
    </row>
    <row r="37" spans="1:7" ht="12.75" x14ac:dyDescent="0.2">
      <c r="A37" s="134">
        <v>37956</v>
      </c>
      <c r="B37" s="166">
        <v>22.93</v>
      </c>
      <c r="C37" s="170">
        <v>0.20422499915351999</v>
      </c>
      <c r="D37" s="180">
        <v>21.984000000000002</v>
      </c>
      <c r="E37" s="180">
        <v>66.57800865800867</v>
      </c>
      <c r="F37" s="464">
        <v>67.196463267437025</v>
      </c>
      <c r="G37" s="166">
        <v>22.87287878787879</v>
      </c>
    </row>
    <row r="38" spans="1:7" ht="12.75" x14ac:dyDescent="0.2">
      <c r="A38" s="134">
        <v>37987</v>
      </c>
      <c r="B38" s="166">
        <v>22.886666666666667</v>
      </c>
      <c r="C38" s="170">
        <v>0.20338630533559998</v>
      </c>
      <c r="D38" s="180">
        <v>21.502599999999994</v>
      </c>
      <c r="E38" s="180">
        <v>66.260187590187599</v>
      </c>
      <c r="F38" s="464">
        <v>68.139177415008476</v>
      </c>
      <c r="G38" s="166">
        <v>22.826825396825399</v>
      </c>
    </row>
    <row r="39" spans="1:7" ht="12.75" x14ac:dyDescent="0.2">
      <c r="A39" s="134">
        <v>38018</v>
      </c>
      <c r="B39" s="166">
        <v>22.843333333333334</v>
      </c>
      <c r="C39" s="170">
        <v>0.2022488233783</v>
      </c>
      <c r="D39" s="180">
        <v>21.862994444444453</v>
      </c>
      <c r="E39" s="180">
        <v>66.665471724043158</v>
      </c>
      <c r="F39" s="464">
        <v>65.959821725102458</v>
      </c>
      <c r="G39" s="166">
        <v>22.789166666666667</v>
      </c>
    </row>
    <row r="40" spans="1:7" ht="12.75" x14ac:dyDescent="0.2">
      <c r="A40" s="134">
        <v>38047</v>
      </c>
      <c r="B40" s="166">
        <v>22.8</v>
      </c>
      <c r="C40" s="170">
        <v>0.20056831636207001</v>
      </c>
      <c r="D40" s="180">
        <v>21.587948611111113</v>
      </c>
      <c r="E40" s="180">
        <v>67.496587301587311</v>
      </c>
      <c r="F40" s="464">
        <v>63.969441274291661</v>
      </c>
      <c r="G40" s="166">
        <v>22.741594202898547</v>
      </c>
    </row>
    <row r="41" spans="1:7" ht="12.75" x14ac:dyDescent="0.2">
      <c r="A41" s="134">
        <v>38078</v>
      </c>
      <c r="B41" s="166">
        <v>22.756666666666664</v>
      </c>
      <c r="C41" s="170">
        <v>0.19862069615963998</v>
      </c>
      <c r="D41" s="180">
        <v>21.74838472222222</v>
      </c>
      <c r="E41" s="180">
        <v>74.414271911663207</v>
      </c>
      <c r="F41" s="464">
        <v>61.973275445723353</v>
      </c>
      <c r="G41" s="166">
        <v>22.697575757575759</v>
      </c>
    </row>
    <row r="42" spans="1:7" ht="12.75" x14ac:dyDescent="0.2">
      <c r="A42" s="134">
        <v>38108</v>
      </c>
      <c r="B42" s="166">
        <v>22.713333333333335</v>
      </c>
      <c r="C42" s="170">
        <v>0.19727969979395998</v>
      </c>
      <c r="D42" s="180">
        <v>21.522293803418798</v>
      </c>
      <c r="E42" s="180">
        <v>74.213362193362201</v>
      </c>
      <c r="F42" s="464">
        <v>61.305273021149844</v>
      </c>
      <c r="G42" s="166">
        <v>22.655555555555555</v>
      </c>
    </row>
    <row r="43" spans="1:7" ht="12.75" x14ac:dyDescent="0.2">
      <c r="A43" s="134">
        <v>38139</v>
      </c>
      <c r="B43" s="166">
        <v>22.67</v>
      </c>
      <c r="C43" s="170">
        <v>0.19641723338584999</v>
      </c>
      <c r="D43" s="180">
        <v>21.405477386039891</v>
      </c>
      <c r="E43" s="180">
        <v>92.927989417989423</v>
      </c>
      <c r="F43" s="464">
        <v>61.542301802394604</v>
      </c>
      <c r="G43" s="166">
        <v>22.61090909090909</v>
      </c>
    </row>
    <row r="44" spans="1:7" ht="12.75" x14ac:dyDescent="0.2">
      <c r="A44" s="134">
        <v>38169</v>
      </c>
      <c r="B44" s="166">
        <v>22.626666666666665</v>
      </c>
      <c r="C44" s="170">
        <v>0.19611480987601998</v>
      </c>
      <c r="D44" s="180">
        <v>21.426626618751612</v>
      </c>
      <c r="E44" s="180">
        <v>85.328513708513682</v>
      </c>
      <c r="F44" s="464">
        <v>62.40195319281348</v>
      </c>
      <c r="G44" s="166">
        <v>22.567575757575757</v>
      </c>
    </row>
    <row r="45" spans="1:7" ht="12.75" x14ac:dyDescent="0.2">
      <c r="A45" s="134">
        <v>38200</v>
      </c>
      <c r="B45" s="166">
        <v>22.583333333333332</v>
      </c>
      <c r="C45" s="170">
        <v>0.19382618021616999</v>
      </c>
      <c r="D45" s="180">
        <v>21.326311151040318</v>
      </c>
      <c r="E45" s="180">
        <v>80.285656565656552</v>
      </c>
      <c r="F45" s="464">
        <v>63.462908256357956</v>
      </c>
      <c r="G45" s="166">
        <v>22.526212121212122</v>
      </c>
    </row>
    <row r="46" spans="1:7" ht="12.75" x14ac:dyDescent="0.2">
      <c r="A46" s="134">
        <v>38231</v>
      </c>
      <c r="B46" s="166">
        <v>22.54</v>
      </c>
      <c r="C46" s="170">
        <v>0.19286390591559999</v>
      </c>
      <c r="D46" s="180">
        <v>21.37372959635529</v>
      </c>
      <c r="E46" s="180">
        <v>74.876923269966738</v>
      </c>
      <c r="F46" s="464">
        <v>64.435360060810439</v>
      </c>
      <c r="G46" s="166">
        <v>22.480909090909091</v>
      </c>
    </row>
    <row r="47" spans="1:7" ht="12.75" x14ac:dyDescent="0.2">
      <c r="A47" s="134">
        <v>38261</v>
      </c>
      <c r="B47" s="166">
        <v>22.496666666666666</v>
      </c>
      <c r="C47" s="170">
        <v>0.19224936744984</v>
      </c>
      <c r="D47" s="180">
        <v>21.258380891926155</v>
      </c>
      <c r="E47" s="180">
        <v>69.357878787878775</v>
      </c>
      <c r="F47" s="464">
        <v>65.389127072507478</v>
      </c>
      <c r="G47" s="166">
        <v>22.43888888888889</v>
      </c>
    </row>
    <row r="48" spans="1:7" ht="12.75" x14ac:dyDescent="0.2">
      <c r="A48" s="134">
        <v>38292</v>
      </c>
      <c r="B48" s="166">
        <v>22.453333333333333</v>
      </c>
      <c r="C48" s="170">
        <v>0.19188642003070999</v>
      </c>
      <c r="D48" s="180">
        <v>21.271449256728207</v>
      </c>
      <c r="E48" s="180">
        <v>66.449859673337926</v>
      </c>
      <c r="F48" s="464">
        <v>65.767935797234742</v>
      </c>
      <c r="G48" s="166">
        <v>22.401250000000001</v>
      </c>
    </row>
    <row r="49" spans="1:7" ht="12.75" x14ac:dyDescent="0.2">
      <c r="A49" s="134">
        <v>38322</v>
      </c>
      <c r="B49" s="166">
        <v>22.41</v>
      </c>
      <c r="C49" s="170">
        <v>0.18947622039891998</v>
      </c>
      <c r="D49" s="180">
        <v>21.315052190853148</v>
      </c>
      <c r="E49" s="180">
        <v>65.350032467532486</v>
      </c>
      <c r="F49" s="464">
        <v>66.056618548261895</v>
      </c>
      <c r="G49" s="166">
        <v>22.371739130434779</v>
      </c>
    </row>
    <row r="50" spans="1:7" ht="12.75" x14ac:dyDescent="0.2">
      <c r="A50" s="134">
        <v>38353</v>
      </c>
      <c r="B50" s="166">
        <v>22.3825</v>
      </c>
      <c r="C50" s="170">
        <v>0.19013428694835999</v>
      </c>
      <c r="D50" s="180">
        <v>21.207981507622375</v>
      </c>
      <c r="E50" s="180">
        <v>65.066997929606629</v>
      </c>
      <c r="F50" s="464">
        <v>67.040767954467512</v>
      </c>
      <c r="G50" s="166">
        <v>22.345833333333335</v>
      </c>
    </row>
    <row r="51" spans="1:7" ht="12.75" x14ac:dyDescent="0.2">
      <c r="A51" s="134">
        <v>38384</v>
      </c>
      <c r="B51" s="166">
        <v>22.355</v>
      </c>
      <c r="C51" s="170">
        <v>0.18866412337468</v>
      </c>
      <c r="D51" s="180">
        <v>21.241875763367393</v>
      </c>
      <c r="E51" s="180">
        <v>65.520252525252531</v>
      </c>
      <c r="F51" s="464">
        <v>64.895042970516997</v>
      </c>
      <c r="G51" s="166">
        <v>22.319250000000004</v>
      </c>
    </row>
    <row r="52" spans="1:7" ht="12.75" x14ac:dyDescent="0.2">
      <c r="A52" s="134">
        <v>38412</v>
      </c>
      <c r="B52" s="166">
        <v>22.327500000000001</v>
      </c>
      <c r="C52" s="170">
        <v>0.18828017508722</v>
      </c>
      <c r="D52" s="180">
        <v>21.209340215120559</v>
      </c>
      <c r="E52" s="180">
        <v>66.377738095238115</v>
      </c>
      <c r="F52" s="464">
        <v>62.917863573527022</v>
      </c>
      <c r="G52" s="166">
        <v>22.28923913043478</v>
      </c>
    </row>
    <row r="53" spans="1:7" ht="12.75" x14ac:dyDescent="0.2">
      <c r="A53" s="134">
        <v>38443</v>
      </c>
      <c r="B53" s="166">
        <v>22.3</v>
      </c>
      <c r="C53" s="170">
        <v>0.18733511305306999</v>
      </c>
      <c r="D53" s="180">
        <v>21.187159784879448</v>
      </c>
      <c r="E53" s="180">
        <v>73.337236024844714</v>
      </c>
      <c r="F53" s="464">
        <v>60.950465581410718</v>
      </c>
      <c r="G53" s="166">
        <v>22.263333333333332</v>
      </c>
    </row>
    <row r="54" spans="1:7" ht="12.75" x14ac:dyDescent="0.2">
      <c r="A54" s="134">
        <v>38473</v>
      </c>
      <c r="B54" s="166">
        <v>22.272500000000001</v>
      </c>
      <c r="C54" s="170">
        <v>0.18620264306440998</v>
      </c>
      <c r="D54" s="180">
        <v>21.153684780861962</v>
      </c>
      <c r="E54" s="180">
        <v>73.179451659451658</v>
      </c>
      <c r="F54" s="464">
        <v>60.321686454763345</v>
      </c>
      <c r="G54" s="166">
        <v>22.236249999999998</v>
      </c>
    </row>
    <row r="55" spans="1:7" ht="12.75" x14ac:dyDescent="0.2">
      <c r="A55" s="134">
        <v>38504</v>
      </c>
      <c r="B55" s="166">
        <v>22.245000000000001</v>
      </c>
      <c r="C55" s="170">
        <v>0.18599970824802001</v>
      </c>
      <c r="D55" s="180">
        <v>20.906741108307305</v>
      </c>
      <c r="E55" s="180">
        <v>91.929642857142838</v>
      </c>
      <c r="F55" s="464">
        <v>60.596614614716138</v>
      </c>
      <c r="G55" s="166">
        <v>22.2075</v>
      </c>
    </row>
    <row r="56" spans="1:7" ht="12.75" x14ac:dyDescent="0.2">
      <c r="A56" s="134">
        <v>38534</v>
      </c>
      <c r="B56" s="166">
        <v>22.217500000000001</v>
      </c>
      <c r="C56" s="170">
        <v>0.18539317284935</v>
      </c>
      <c r="D56" s="180">
        <v>21.072674076410589</v>
      </c>
      <c r="E56" s="180">
        <v>84.368015873015864</v>
      </c>
      <c r="F56" s="464">
        <v>61.500807242008364</v>
      </c>
      <c r="G56" s="166">
        <v>22.180375000000005</v>
      </c>
    </row>
    <row r="57" spans="1:7" ht="12.75" x14ac:dyDescent="0.2">
      <c r="A57" s="134">
        <v>38565</v>
      </c>
      <c r="B57" s="179">
        <v>22.19</v>
      </c>
      <c r="C57" s="170">
        <v>0.18356519843114999</v>
      </c>
      <c r="D57" s="180">
        <v>20.881688269657847</v>
      </c>
      <c r="E57" s="180">
        <v>79.363749999999996</v>
      </c>
      <c r="F57" s="464">
        <v>62.608419138904871</v>
      </c>
      <c r="G57" s="166">
        <v>22.152934782608696</v>
      </c>
    </row>
    <row r="58" spans="1:7" ht="12.75" x14ac:dyDescent="0.2">
      <c r="A58" s="134">
        <v>38596</v>
      </c>
      <c r="B58" s="179">
        <v>22.162500000000001</v>
      </c>
      <c r="C58" s="170">
        <v>0.18305834101776</v>
      </c>
      <c r="D58" s="180">
        <v>21.040690209401969</v>
      </c>
      <c r="E58" s="180">
        <v>73.988167701863347</v>
      </c>
      <c r="F58" s="464">
        <v>63.621441825341961</v>
      </c>
      <c r="G58" s="166">
        <v>22.125</v>
      </c>
    </row>
    <row r="59" spans="1:7" ht="12.75" x14ac:dyDescent="0.2">
      <c r="A59" s="134">
        <v>38626</v>
      </c>
      <c r="B59" s="179">
        <v>22.135000000000002</v>
      </c>
      <c r="C59" s="170">
        <v>0.18204812431803999</v>
      </c>
      <c r="D59" s="180">
        <v>20.85818445430618</v>
      </c>
      <c r="E59" s="180">
        <v>68.510476190476183</v>
      </c>
      <c r="F59" s="464">
        <v>64.62391722138571</v>
      </c>
      <c r="G59" s="166">
        <v>22.098333333333333</v>
      </c>
    </row>
    <row r="60" spans="1:7" ht="12.75" x14ac:dyDescent="0.2">
      <c r="A60" s="134">
        <v>38657</v>
      </c>
      <c r="B60" s="179">
        <v>22.107500000000002</v>
      </c>
      <c r="C60" s="170">
        <v>0.18123999999999998</v>
      </c>
      <c r="D60" s="180">
        <v>20.952446288078189</v>
      </c>
      <c r="E60" s="180">
        <v>65.639013112491355</v>
      </c>
      <c r="F60" s="464">
        <v>65.042599697390315</v>
      </c>
      <c r="G60" s="166">
        <v>22.070909090909094</v>
      </c>
    </row>
    <row r="61" spans="1:7" ht="12.75" x14ac:dyDescent="0.2">
      <c r="A61" s="134">
        <v>38687</v>
      </c>
      <c r="B61" s="179">
        <v>22.08</v>
      </c>
      <c r="C61" s="170">
        <v>0.18035999999999999</v>
      </c>
      <c r="D61" s="180">
        <v>20.95490337447437</v>
      </c>
      <c r="E61" s="180">
        <v>64.563506493506523</v>
      </c>
      <c r="F61" s="464">
        <v>65.358224045537</v>
      </c>
      <c r="G61" s="166">
        <v>22.045909090909092</v>
      </c>
    </row>
    <row r="62" spans="1:7" ht="12.75" x14ac:dyDescent="0.2">
      <c r="A62" s="134">
        <v>38718</v>
      </c>
      <c r="B62" s="179">
        <v>22.055</v>
      </c>
      <c r="C62" s="170">
        <v>0.18048</v>
      </c>
      <c r="D62" s="180">
        <v>20.902480521271364</v>
      </c>
      <c r="E62" s="180">
        <v>64.291212121212126</v>
      </c>
      <c r="F62" s="464">
        <v>66.391355746126351</v>
      </c>
      <c r="G62" s="166">
        <v>22.022045454545459</v>
      </c>
    </row>
    <row r="63" spans="1:7" ht="12.75" x14ac:dyDescent="0.2">
      <c r="A63" s="134">
        <v>38749</v>
      </c>
      <c r="B63" s="179">
        <v>22.03</v>
      </c>
      <c r="C63" s="170">
        <v>0.17964999999999998</v>
      </c>
      <c r="D63" s="180">
        <v>20.90033289894053</v>
      </c>
      <c r="E63" s="180">
        <v>64.749329004329027</v>
      </c>
      <c r="F63" s="464">
        <v>64.231373375200377</v>
      </c>
      <c r="G63" s="166">
        <v>21.997499999999999</v>
      </c>
    </row>
    <row r="64" spans="1:7" ht="12.75" x14ac:dyDescent="0.2">
      <c r="A64" s="134">
        <v>38777</v>
      </c>
      <c r="B64" s="179">
        <v>22.004999999999999</v>
      </c>
      <c r="C64" s="170">
        <v>0.17824999999999999</v>
      </c>
      <c r="D64" s="180">
        <v>20.901639250882905</v>
      </c>
      <c r="E64" s="180">
        <v>65.611666666666679</v>
      </c>
      <c r="F64" s="464">
        <v>62.241487485734993</v>
      </c>
      <c r="G64" s="166">
        <v>21.970217391304349</v>
      </c>
    </row>
    <row r="65" spans="1:7" ht="12.75" x14ac:dyDescent="0.2">
      <c r="A65" s="134">
        <v>38808</v>
      </c>
      <c r="B65" s="179">
        <v>21.98</v>
      </c>
      <c r="C65" s="170">
        <v>0.17774999999999999</v>
      </c>
      <c r="D65" s="180">
        <v>20.851360749117109</v>
      </c>
      <c r="E65" s="180">
        <v>72.577660455486537</v>
      </c>
      <c r="F65" s="464">
        <v>60.263191375393703</v>
      </c>
      <c r="G65" s="166">
        <v>21.947500000000002</v>
      </c>
    </row>
    <row r="66" spans="1:7" ht="12.75" x14ac:dyDescent="0.2">
      <c r="A66" s="134">
        <v>38838</v>
      </c>
      <c r="B66" s="179">
        <v>21.954999999999998</v>
      </c>
      <c r="C66" s="170">
        <v>0.17734999999999998</v>
      </c>
      <c r="D66" s="180">
        <v>20.847568654525301</v>
      </c>
      <c r="E66" s="180">
        <v>72.427467532467531</v>
      </c>
      <c r="F66" s="464">
        <v>59.636800951144608</v>
      </c>
      <c r="G66" s="166">
        <v>21.921304347826091</v>
      </c>
    </row>
    <row r="67" spans="1:7" ht="12.75" x14ac:dyDescent="0.2">
      <c r="A67" s="134">
        <v>38869</v>
      </c>
      <c r="B67" s="179">
        <v>21.93</v>
      </c>
      <c r="C67" s="170">
        <v>0.17695</v>
      </c>
      <c r="D67" s="180">
        <v>20.569431345474701</v>
      </c>
      <c r="E67" s="180">
        <v>91.179772256728768</v>
      </c>
      <c r="F67" s="464">
        <v>59.916956511859546</v>
      </c>
      <c r="G67" s="166">
        <v>21.895909090909093</v>
      </c>
    </row>
    <row r="68" spans="1:7" ht="12.75" x14ac:dyDescent="0.2">
      <c r="A68" s="134">
        <v>38899</v>
      </c>
      <c r="B68" s="179">
        <v>21.905000000000001</v>
      </c>
      <c r="C68" s="170">
        <v>0.17604999999999998</v>
      </c>
      <c r="D68" s="180">
        <v>20.769129734250239</v>
      </c>
      <c r="E68" s="180">
        <v>83.626132756132762</v>
      </c>
      <c r="F68" s="464">
        <v>60.838059971382208</v>
      </c>
      <c r="G68" s="166">
        <v>21.87125</v>
      </c>
    </row>
    <row r="69" spans="1:7" ht="12.75" x14ac:dyDescent="0.2">
      <c r="A69" s="134">
        <v>38930</v>
      </c>
      <c r="B69" s="179">
        <v>21.88</v>
      </c>
      <c r="C69" s="170">
        <v>0.17515</v>
      </c>
      <c r="D69" s="180">
        <v>20.563391888124805</v>
      </c>
      <c r="E69" s="180">
        <v>78.627738095238087</v>
      </c>
      <c r="F69" s="464">
        <v>61.962297165080919</v>
      </c>
      <c r="G69" s="166">
        <v>21.845217391304349</v>
      </c>
    </row>
    <row r="70" spans="1:7" ht="12.75" x14ac:dyDescent="0.2">
      <c r="A70" s="134">
        <v>38961</v>
      </c>
      <c r="B70" s="179">
        <v>21.855</v>
      </c>
      <c r="C70" s="170">
        <v>0.17424999999999999</v>
      </c>
      <c r="D70" s="180">
        <v>20.739902828977449</v>
      </c>
      <c r="E70" s="180">
        <v>73.255507246376808</v>
      </c>
      <c r="F70" s="464">
        <v>62.988564480035294</v>
      </c>
      <c r="G70" s="166">
        <v>21.821666666666665</v>
      </c>
    </row>
    <row r="71" spans="1:7" ht="12.75" x14ac:dyDescent="0.2">
      <c r="A71" s="134">
        <v>38991</v>
      </c>
      <c r="B71" s="179">
        <v>21.83</v>
      </c>
      <c r="C71" s="170">
        <v>0.17324999999999999</v>
      </c>
      <c r="D71" s="180">
        <v>20.545136285401966</v>
      </c>
      <c r="E71" s="180">
        <v>67.788253968253954</v>
      </c>
      <c r="F71" s="464">
        <v>64.011285327537919</v>
      </c>
      <c r="G71" s="166">
        <v>21.797045454545458</v>
      </c>
    </row>
    <row r="72" spans="1:7" ht="12.75" x14ac:dyDescent="0.2">
      <c r="A72" s="134">
        <v>39022</v>
      </c>
      <c r="B72" s="179">
        <v>21.805</v>
      </c>
      <c r="C72" s="170">
        <v>0.17215</v>
      </c>
      <c r="D72" s="180">
        <v>20.66183974054367</v>
      </c>
      <c r="E72" s="180">
        <v>64.921661020139268</v>
      </c>
      <c r="F72" s="464">
        <v>64.439261553041092</v>
      </c>
      <c r="G72" s="166">
        <v>21.78</v>
      </c>
    </row>
    <row r="73" spans="1:7" ht="12.75" x14ac:dyDescent="0.2">
      <c r="A73" s="134">
        <v>39052</v>
      </c>
      <c r="B73" s="179">
        <v>21.78</v>
      </c>
      <c r="C73" s="170">
        <v>0.17125000000000001</v>
      </c>
      <c r="D73" s="180">
        <v>20.644616882880282</v>
      </c>
      <c r="E73" s="180">
        <v>63.870865800865822</v>
      </c>
      <c r="F73" s="464">
        <v>64.783091981297702</v>
      </c>
      <c r="G73" s="166">
        <v>21.78</v>
      </c>
    </row>
    <row r="74" spans="1:7" ht="12.75" x14ac:dyDescent="0.2">
      <c r="A74" s="134">
        <v>39083</v>
      </c>
      <c r="B74" s="179">
        <v>21.78</v>
      </c>
      <c r="C74" s="170">
        <v>0.17035</v>
      </c>
      <c r="D74" s="180">
        <v>20.627719264266435</v>
      </c>
      <c r="E74" s="180">
        <v>63.65809523809525</v>
      </c>
      <c r="F74" s="464">
        <v>65.884612463062794</v>
      </c>
      <c r="G74" s="166">
        <v>21.78</v>
      </c>
    </row>
    <row r="75" spans="1:7" ht="12.75" x14ac:dyDescent="0.2">
      <c r="A75" s="134">
        <v>39114</v>
      </c>
      <c r="B75" s="179">
        <v>21.78</v>
      </c>
      <c r="C75" s="170">
        <v>0.16954999999999998</v>
      </c>
      <c r="D75" s="180">
        <v>20.643080735733569</v>
      </c>
      <c r="E75" s="180">
        <v>64.173030303030316</v>
      </c>
      <c r="F75" s="464">
        <v>63.762328599508564</v>
      </c>
      <c r="G75" s="166">
        <v>21.78</v>
      </c>
    </row>
    <row r="76" spans="1:7" ht="12.75" x14ac:dyDescent="0.2">
      <c r="A76" s="134">
        <v>39142</v>
      </c>
      <c r="B76" s="179">
        <v>21.78</v>
      </c>
      <c r="C76" s="170">
        <v>0.16894999999999999</v>
      </c>
      <c r="D76" s="180">
        <v>20.653944106030604</v>
      </c>
      <c r="E76" s="180">
        <v>65.09380952380954</v>
      </c>
      <c r="F76" s="464">
        <v>61.813325683657268</v>
      </c>
      <c r="G76" s="166">
        <v>21.78</v>
      </c>
    </row>
    <row r="77" spans="1:7" ht="12.75" x14ac:dyDescent="0.2">
      <c r="A77" s="134">
        <v>39173</v>
      </c>
      <c r="B77" s="179">
        <v>21.78</v>
      </c>
      <c r="C77" s="170">
        <v>0.16885</v>
      </c>
      <c r="D77" s="180">
        <v>20.645055893969396</v>
      </c>
      <c r="E77" s="180">
        <v>72.124761904761897</v>
      </c>
      <c r="F77" s="464">
        <v>59.882594188010209</v>
      </c>
      <c r="G77" s="166">
        <v>21.78</v>
      </c>
    </row>
    <row r="78" spans="1:7" ht="12.75" x14ac:dyDescent="0.2">
      <c r="A78" s="134">
        <v>39203</v>
      </c>
      <c r="B78" s="179">
        <v>21.78</v>
      </c>
      <c r="C78" s="170">
        <v>0.16824999999999998</v>
      </c>
      <c r="D78" s="180">
        <v>20.653203421692169</v>
      </c>
      <c r="E78" s="180">
        <v>72.028658008658013</v>
      </c>
      <c r="F78" s="464">
        <v>59.305090050700464</v>
      </c>
      <c r="G78" s="166">
        <v>21.78</v>
      </c>
    </row>
    <row r="79" spans="1:7" ht="12.75" x14ac:dyDescent="0.2">
      <c r="A79" s="134">
        <v>39234</v>
      </c>
      <c r="B79" s="179">
        <v>21.78</v>
      </c>
      <c r="C79" s="170">
        <v>0.16764999999999999</v>
      </c>
      <c r="D79" s="180">
        <v>20.418951434825299</v>
      </c>
      <c r="E79" s="180">
        <v>90.843333333333334</v>
      </c>
      <c r="F79" s="464">
        <v>59.650730086021554</v>
      </c>
      <c r="G79" s="166">
        <v>21.78</v>
      </c>
    </row>
    <row r="80" spans="1:7" ht="12.75" x14ac:dyDescent="0.2">
      <c r="A80" s="134">
        <v>39264</v>
      </c>
      <c r="B80" s="179">
        <v>21.78</v>
      </c>
      <c r="C80" s="170">
        <v>0.16705</v>
      </c>
      <c r="D80" s="180">
        <v>20.616306588595926</v>
      </c>
      <c r="E80" s="180">
        <v>83.350158730158711</v>
      </c>
      <c r="F80" s="464">
        <v>60.641221791665139</v>
      </c>
      <c r="G80" s="166">
        <v>21.78</v>
      </c>
    </row>
    <row r="81" spans="1:7" ht="12.75" x14ac:dyDescent="0.2">
      <c r="A81" s="134">
        <v>39295</v>
      </c>
      <c r="B81" s="179">
        <v>21.78</v>
      </c>
      <c r="C81" s="170">
        <v>0.16644999999999999</v>
      </c>
      <c r="D81" s="180">
        <v>20.452494010367335</v>
      </c>
      <c r="E81" s="180">
        <v>78.410476190476203</v>
      </c>
      <c r="F81" s="464">
        <v>61.834925191256978</v>
      </c>
      <c r="G81" s="166">
        <v>21.78</v>
      </c>
    </row>
    <row r="82" spans="1:7" ht="12.75" x14ac:dyDescent="0.2">
      <c r="A82" s="134">
        <v>39326</v>
      </c>
      <c r="B82" s="179">
        <v>21.78</v>
      </c>
      <c r="C82" s="170">
        <v>0.16564999999999999</v>
      </c>
      <c r="D82" s="180">
        <v>20.639138324693892</v>
      </c>
      <c r="E82" s="180">
        <v>73.100227743271219</v>
      </c>
      <c r="F82" s="464">
        <v>62.933068087109589</v>
      </c>
      <c r="G82" s="166">
        <v>21.78</v>
      </c>
    </row>
    <row r="83" spans="1:7" ht="12.75" x14ac:dyDescent="0.2">
      <c r="A83" s="134">
        <v>39356</v>
      </c>
      <c r="B83" s="179">
        <v>21.78</v>
      </c>
      <c r="C83" s="170">
        <v>0.16485</v>
      </c>
      <c r="D83" s="180">
        <v>20.48903975023547</v>
      </c>
      <c r="E83" s="180">
        <v>67.689047619047614</v>
      </c>
      <c r="F83" s="464">
        <v>64.021669306706031</v>
      </c>
      <c r="G83" s="166">
        <v>21.78</v>
      </c>
    </row>
    <row r="84" spans="1:7" ht="12.75" x14ac:dyDescent="0.2">
      <c r="A84" s="134">
        <v>39387</v>
      </c>
      <c r="B84" s="179">
        <v>21.78</v>
      </c>
      <c r="C84" s="170">
        <v>0.16405</v>
      </c>
      <c r="D84" s="180">
        <v>20.619560249764533</v>
      </c>
      <c r="E84" s="180">
        <v>64.881076604554849</v>
      </c>
      <c r="F84" s="464">
        <v>64.512691085459522</v>
      </c>
      <c r="G84" s="166">
        <v>21.786060606060605</v>
      </c>
    </row>
    <row r="85" spans="1:7" ht="12.75" x14ac:dyDescent="0.2">
      <c r="A85" s="134">
        <v>39417</v>
      </c>
      <c r="B85" s="179">
        <v>21.78</v>
      </c>
      <c r="C85" s="170">
        <v>0.16324999999999998</v>
      </c>
      <c r="D85" s="180">
        <v>20.630422884796516</v>
      </c>
      <c r="E85" s="180">
        <v>63.885295815295827</v>
      </c>
      <c r="F85" s="464">
        <v>64.915030624129116</v>
      </c>
      <c r="G85" s="166">
        <v>21.801666666666666</v>
      </c>
    </row>
    <row r="86" spans="1:7" ht="12.75" x14ac:dyDescent="0.2">
      <c r="A86" s="134">
        <v>39448</v>
      </c>
      <c r="B86" s="179">
        <v>21.796666666666667</v>
      </c>
      <c r="C86" s="170">
        <v>0.16244999999999998</v>
      </c>
      <c r="D86" s="180">
        <v>20.632875373780681</v>
      </c>
      <c r="E86" s="180">
        <v>63.709682539682547</v>
      </c>
      <c r="F86" s="135">
        <v>66.062573364703425</v>
      </c>
      <c r="G86" s="166">
        <v>21.820151515151512</v>
      </c>
    </row>
    <row r="87" spans="1:7" ht="12.75" x14ac:dyDescent="0.2">
      <c r="A87" s="134">
        <v>39479</v>
      </c>
      <c r="B87" s="179">
        <v>21.813333333333333</v>
      </c>
      <c r="C87" s="170">
        <v>0.16134999999999999</v>
      </c>
      <c r="D87" s="180">
        <v>20.661857959552655</v>
      </c>
      <c r="E87" s="180">
        <v>64.268629148629145</v>
      </c>
      <c r="F87" s="135">
        <v>63.965181370714298</v>
      </c>
      <c r="G87" s="166">
        <v>21.835555555555555</v>
      </c>
    </row>
    <row r="88" spans="1:7" ht="12.75" x14ac:dyDescent="0.2">
      <c r="A88" s="134">
        <v>39508</v>
      </c>
      <c r="B88" s="179">
        <v>21.83</v>
      </c>
      <c r="C88" s="170">
        <v>0.16075</v>
      </c>
      <c r="D88" s="180">
        <v>20.660662438258417</v>
      </c>
      <c r="E88" s="180">
        <v>65.226084656084666</v>
      </c>
      <c r="F88" s="135">
        <v>62.035296156711794</v>
      </c>
      <c r="G88" s="166">
        <v>21.852222222222217</v>
      </c>
    </row>
    <row r="89" spans="1:7" ht="12.75" x14ac:dyDescent="0.2">
      <c r="A89" s="134">
        <v>39539</v>
      </c>
      <c r="B89" s="179">
        <v>21.846666666666664</v>
      </c>
      <c r="C89" s="170">
        <v>0.16005</v>
      </c>
      <c r="D89" s="180">
        <v>20.691003844007501</v>
      </c>
      <c r="E89" s="180">
        <v>72.296719576719553</v>
      </c>
      <c r="F89" s="135">
        <v>60.126853223309013</v>
      </c>
      <c r="G89" s="166">
        <v>21.869393939393934</v>
      </c>
    </row>
    <row r="90" spans="1:7" ht="12.75" x14ac:dyDescent="0.2">
      <c r="A90" s="134">
        <v>39569</v>
      </c>
      <c r="B90" s="179">
        <v>21.86333333333333</v>
      </c>
      <c r="C90" s="170">
        <v>0.15934999999999999</v>
      </c>
      <c r="D90" s="180">
        <v>20.695238929690145</v>
      </c>
      <c r="E90" s="180">
        <v>72.241500721500714</v>
      </c>
      <c r="F90" s="135">
        <v>59.58503138690854</v>
      </c>
      <c r="G90" s="166">
        <v>21.8860606060606</v>
      </c>
    </row>
    <row r="91" spans="1:7" ht="12.75" x14ac:dyDescent="0.2">
      <c r="A91" s="134">
        <v>39600</v>
      </c>
      <c r="B91" s="179">
        <v>21.88</v>
      </c>
      <c r="C91" s="170">
        <v>0.15864999999999999</v>
      </c>
      <c r="D91" s="180">
        <v>20.499356447480427</v>
      </c>
      <c r="E91" s="180">
        <v>91.095858585858565</v>
      </c>
      <c r="F91" s="135">
        <v>59.973467836104255</v>
      </c>
      <c r="G91" s="166">
        <v>21.901428571428568</v>
      </c>
    </row>
    <row r="92" spans="1:7" ht="12.75" x14ac:dyDescent="0.2">
      <c r="A92" s="134">
        <v>39630</v>
      </c>
      <c r="B92" s="179">
        <v>21.896666666666661</v>
      </c>
      <c r="C92" s="170">
        <v>0.15784999999999999</v>
      </c>
      <c r="D92" s="180">
        <v>20.693147404877411</v>
      </c>
      <c r="E92" s="180">
        <v>83.639274376417205</v>
      </c>
      <c r="F92" s="135">
        <v>61.009473284180586</v>
      </c>
      <c r="G92" s="166">
        <v>21.920151515151506</v>
      </c>
    </row>
    <row r="93" spans="1:7" ht="12.75" x14ac:dyDescent="0.2">
      <c r="A93" s="134">
        <v>39661</v>
      </c>
      <c r="B93" s="179">
        <v>21.913333333333327</v>
      </c>
      <c r="C93" s="170">
        <v>0.15705</v>
      </c>
      <c r="D93" s="180">
        <v>20.55432054102053</v>
      </c>
      <c r="E93" s="180">
        <v>78.744170274170244</v>
      </c>
      <c r="F93" s="135">
        <v>62.258509205889006</v>
      </c>
      <c r="G93" s="166">
        <v>21.935555555555545</v>
      </c>
    </row>
    <row r="94" spans="1:7" ht="12.75" x14ac:dyDescent="0.2">
      <c r="A94" s="134">
        <v>39692</v>
      </c>
      <c r="B94" s="179">
        <v>21.93</v>
      </c>
      <c r="C94" s="170">
        <v>0.1565</v>
      </c>
      <c r="D94" s="180">
        <v>20.747575341406105</v>
      </c>
      <c r="E94" s="180">
        <v>73.470598113641557</v>
      </c>
      <c r="F94" s="135">
        <v>63.403221567659813</v>
      </c>
      <c r="G94" s="166">
        <v>21.951969696969687</v>
      </c>
    </row>
    <row r="95" spans="1:7" ht="12.75" x14ac:dyDescent="0.2">
      <c r="A95" s="134">
        <v>39722</v>
      </c>
      <c r="B95" s="179">
        <v>21.946666666666658</v>
      </c>
      <c r="C95" s="170">
        <v>0.15594999999999998</v>
      </c>
      <c r="D95" s="180">
        <v>20.61657393205504</v>
      </c>
      <c r="E95" s="180">
        <v>68.098499278499247</v>
      </c>
      <c r="F95" s="135">
        <v>64.540711294532102</v>
      </c>
      <c r="G95" s="166">
        <v>21.969855072463762</v>
      </c>
    </row>
    <row r="96" spans="1:7" ht="12.75" x14ac:dyDescent="0.2">
      <c r="A96" s="134">
        <v>39753</v>
      </c>
      <c r="B96" s="179">
        <v>21.963333333333324</v>
      </c>
      <c r="C96" s="170">
        <v>0.15540000000000001</v>
      </c>
      <c r="D96" s="180">
        <v>20.761032834398563</v>
      </c>
      <c r="E96" s="180">
        <v>65.333112491373328</v>
      </c>
      <c r="F96" s="135">
        <v>65.07874092028085</v>
      </c>
      <c r="G96" s="166">
        <v>21.984999999999999</v>
      </c>
    </row>
    <row r="97" spans="1:7" ht="12.75" x14ac:dyDescent="0.2">
      <c r="A97" s="134">
        <v>39783</v>
      </c>
      <c r="B97" s="179">
        <v>21.98</v>
      </c>
      <c r="C97" s="170">
        <v>0.15484999999999999</v>
      </c>
      <c r="D97" s="180">
        <v>20.806010640206225</v>
      </c>
      <c r="E97" s="180">
        <v>64.358961038961056</v>
      </c>
      <c r="F97" s="135">
        <v>65.506204476195748</v>
      </c>
      <c r="G97" s="166">
        <v>22.001969696969685</v>
      </c>
    </row>
    <row r="98" spans="1:7" ht="12.75" x14ac:dyDescent="0.2">
      <c r="A98" s="134">
        <v>39814</v>
      </c>
      <c r="B98" s="179">
        <v>21.996666666666655</v>
      </c>
      <c r="C98" s="170">
        <v>0.15570000000000001</v>
      </c>
      <c r="D98" s="180">
        <v>20.797189359793762</v>
      </c>
      <c r="E98" s="180">
        <v>64.186594516594496</v>
      </c>
      <c r="F98" s="135">
        <v>66.665858941668702</v>
      </c>
      <c r="G98" s="166">
        <v>22.019682539682528</v>
      </c>
    </row>
    <row r="99" spans="1:7" ht="12.75" x14ac:dyDescent="0.2">
      <c r="A99" s="134">
        <v>39845</v>
      </c>
      <c r="B99" s="179">
        <v>22.013333333333321</v>
      </c>
      <c r="C99" s="170">
        <v>0.15504999999999999</v>
      </c>
      <c r="D99" s="180">
        <v>20.83638664461629</v>
      </c>
      <c r="E99" s="180">
        <v>64.743703016560133</v>
      </c>
      <c r="F99" s="135">
        <v>64.54750916425219</v>
      </c>
      <c r="G99" s="166">
        <v>22.034166666666653</v>
      </c>
    </row>
    <row r="100" spans="1:7" ht="12.75" x14ac:dyDescent="0.2">
      <c r="A100" s="134">
        <v>39873</v>
      </c>
      <c r="B100" s="179">
        <v>22.03</v>
      </c>
      <c r="C100" s="170">
        <v>0.15440000000000001</v>
      </c>
      <c r="D100" s="180">
        <v>20.862279460982204</v>
      </c>
      <c r="E100" s="180">
        <v>65.229402872259982</v>
      </c>
      <c r="F100" s="135">
        <v>64.166083968941081</v>
      </c>
      <c r="G100" s="166">
        <v>22.051969696969682</v>
      </c>
    </row>
    <row r="101" spans="1:7" ht="12.75" x14ac:dyDescent="0.2">
      <c r="A101" s="134">
        <v>39904</v>
      </c>
      <c r="B101" s="179">
        <v>22.046666666666653</v>
      </c>
      <c r="C101" s="170">
        <v>0.15375</v>
      </c>
      <c r="D101" s="180">
        <v>20.869053872351106</v>
      </c>
      <c r="E101" s="180">
        <v>66.571675020885522</v>
      </c>
      <c r="F101" s="135">
        <v>62.61420634920632</v>
      </c>
      <c r="G101" s="166">
        <v>22.069393939393922</v>
      </c>
    </row>
    <row r="102" spans="1:7" ht="12.75" x14ac:dyDescent="0.2">
      <c r="A102" s="134">
        <v>39934</v>
      </c>
      <c r="B102" s="179">
        <v>22.063333333333318</v>
      </c>
      <c r="C102" s="170">
        <v>0.15329999999999999</v>
      </c>
      <c r="D102" s="180">
        <v>20.895482884151832</v>
      </c>
      <c r="E102" s="180">
        <v>71.772049062049035</v>
      </c>
      <c r="F102" s="135">
        <v>61.024848484848441</v>
      </c>
      <c r="G102" s="166">
        <v>22.085555555555541</v>
      </c>
    </row>
    <row r="103" spans="1:7" ht="12.75" x14ac:dyDescent="0.2">
      <c r="A103" s="134">
        <v>39965</v>
      </c>
      <c r="B103" s="179">
        <v>22.08</v>
      </c>
      <c r="C103" s="170">
        <v>0.15284999999999999</v>
      </c>
      <c r="D103" s="180">
        <v>20.679903152095665</v>
      </c>
      <c r="E103" s="180">
        <v>71.503795093795077</v>
      </c>
      <c r="F103" s="135">
        <v>59.646565656565613</v>
      </c>
      <c r="G103" s="166">
        <v>22.101969696969682</v>
      </c>
    </row>
    <row r="104" spans="1:7" ht="12.75" x14ac:dyDescent="0.2">
      <c r="A104" s="134">
        <v>39995</v>
      </c>
      <c r="B104" s="179">
        <v>22.09666666666665</v>
      </c>
      <c r="C104" s="170">
        <v>0.15240000000000001</v>
      </c>
      <c r="D104" s="180">
        <v>20.897830467791792</v>
      </c>
      <c r="E104" s="180">
        <v>70.674959114959066</v>
      </c>
      <c r="F104" s="135">
        <v>59.253641591902422</v>
      </c>
      <c r="G104" s="166">
        <v>22.11985507246375</v>
      </c>
    </row>
    <row r="105" spans="1:7" ht="12.75" x14ac:dyDescent="0.2">
      <c r="A105" s="134">
        <v>40026</v>
      </c>
      <c r="B105" s="179">
        <v>22.113333333333316</v>
      </c>
      <c r="C105" s="170">
        <v>0.15195</v>
      </c>
      <c r="D105" s="180">
        <v>20.737669054617928</v>
      </c>
      <c r="E105" s="180">
        <v>69.494848484848447</v>
      </c>
      <c r="F105" s="135">
        <v>60.731991341991296</v>
      </c>
      <c r="G105" s="166">
        <v>22.135555555555534</v>
      </c>
    </row>
    <row r="106" spans="1:7" ht="12.75" x14ac:dyDescent="0.2">
      <c r="A106" s="134">
        <v>40057</v>
      </c>
      <c r="B106" s="179">
        <v>22.13</v>
      </c>
      <c r="C106" s="170">
        <v>0.1515</v>
      </c>
      <c r="D106" s="180">
        <v>20.941636624652844</v>
      </c>
      <c r="E106" s="180">
        <v>67.885051759834326</v>
      </c>
      <c r="F106" s="135">
        <v>61.122194616977175</v>
      </c>
      <c r="G106" s="166">
        <v>22.152727272727251</v>
      </c>
    </row>
    <row r="107" spans="1:7" ht="12.75" x14ac:dyDescent="0.2">
      <c r="A107" s="134">
        <v>40087</v>
      </c>
      <c r="B107" s="179">
        <v>22.146666666666647</v>
      </c>
      <c r="C107" s="170">
        <v>0.15104999999999999</v>
      </c>
      <c r="D107" s="180">
        <v>20.802309129103431</v>
      </c>
      <c r="E107" s="180">
        <v>65.853144697492496</v>
      </c>
      <c r="F107" s="135">
        <v>62.19028755463534</v>
      </c>
      <c r="G107" s="166">
        <v>22.16939393939392</v>
      </c>
    </row>
    <row r="108" spans="1:7" ht="12.75" x14ac:dyDescent="0.2">
      <c r="A108" s="134">
        <v>40118</v>
      </c>
      <c r="B108" s="179">
        <v>22.163333333333313</v>
      </c>
      <c r="C108" s="170">
        <v>0.15060000000000001</v>
      </c>
      <c r="D108" s="180">
        <v>20.955425725747101</v>
      </c>
      <c r="E108" s="180">
        <v>62.490303030302996</v>
      </c>
      <c r="F108" s="135">
        <v>63.177445887445842</v>
      </c>
      <c r="G108" s="166">
        <v>22.184761904761881</v>
      </c>
    </row>
    <row r="109" spans="1:7" ht="12.75" x14ac:dyDescent="0.2">
      <c r="A109" s="134">
        <v>40148</v>
      </c>
      <c r="B109" s="179">
        <v>22.18</v>
      </c>
      <c r="C109" s="170">
        <v>0.15024999999999999</v>
      </c>
      <c r="D109" s="180">
        <v>20.993684117432934</v>
      </c>
      <c r="E109" s="180">
        <v>61.384333396072478</v>
      </c>
      <c r="F109" s="135">
        <v>64.171476253215332</v>
      </c>
      <c r="G109" s="166">
        <v>22.202727272727248</v>
      </c>
    </row>
    <row r="110" spans="1:7" ht="12.75" x14ac:dyDescent="0.2">
      <c r="A110" s="134">
        <v>40179</v>
      </c>
      <c r="B110" s="179">
        <v>22.196666666666644</v>
      </c>
      <c r="C110" s="170">
        <v>0.14990000000000001</v>
      </c>
      <c r="D110" s="180">
        <v>20.98982352960638</v>
      </c>
      <c r="E110" s="180">
        <v>61.110948258091071</v>
      </c>
      <c r="F110" s="135">
        <v>65.198091115233922</v>
      </c>
      <c r="G110" s="166">
        <v>22.219166666666645</v>
      </c>
    </row>
    <row r="111" spans="1:7" ht="12.75" x14ac:dyDescent="0.2">
      <c r="A111" s="134">
        <v>40210</v>
      </c>
      <c r="B111" s="179">
        <v>22.21333333333331</v>
      </c>
      <c r="C111" s="170">
        <v>0.14954999999999999</v>
      </c>
      <c r="D111" s="180">
        <v>21.026130391994634</v>
      </c>
      <c r="E111" s="180">
        <v>61.356969696969642</v>
      </c>
      <c r="F111" s="135">
        <v>65.394112554112482</v>
      </c>
      <c r="G111" s="166">
        <v>22.234166666666642</v>
      </c>
    </row>
    <row r="112" spans="1:7" ht="12.75" x14ac:dyDescent="0.2">
      <c r="A112" s="134">
        <v>40238</v>
      </c>
      <c r="B112" s="179">
        <v>22.23</v>
      </c>
      <c r="C112" s="170">
        <v>0.14940000000000001</v>
      </c>
      <c r="D112" s="180">
        <v>21.070741800489198</v>
      </c>
      <c r="E112" s="180">
        <v>65.704365079365019</v>
      </c>
      <c r="F112" s="135">
        <v>64.641046176046103</v>
      </c>
      <c r="G112" s="166">
        <v>22.252463768115916</v>
      </c>
    </row>
    <row r="113" spans="1:7" ht="12.75" x14ac:dyDescent="0.2">
      <c r="A113" s="134">
        <v>40269</v>
      </c>
      <c r="B113" s="179">
        <v>22.246666666666641</v>
      </c>
      <c r="C113" s="170">
        <v>0.14930000000000002</v>
      </c>
      <c r="D113" s="180">
        <v>21.060591532844089</v>
      </c>
      <c r="E113" s="180">
        <v>67.047865497075975</v>
      </c>
      <c r="F113" s="135">
        <v>63.090396825396766</v>
      </c>
      <c r="G113" s="166">
        <v>22.269393939393911</v>
      </c>
    </row>
    <row r="114" spans="1:7" ht="12.75" x14ac:dyDescent="0.2">
      <c r="A114" s="134">
        <v>40299</v>
      </c>
      <c r="B114" s="179">
        <v>22.263333333333307</v>
      </c>
      <c r="C114" s="170">
        <v>0.1492</v>
      </c>
      <c r="D114" s="180">
        <v>21.101942410632702</v>
      </c>
      <c r="E114" s="180">
        <v>72.249415898111494</v>
      </c>
      <c r="F114" s="135">
        <v>61.502215320910906</v>
      </c>
      <c r="G114" s="166">
        <v>22.285555555555529</v>
      </c>
    </row>
    <row r="115" spans="1:7" ht="12.75" x14ac:dyDescent="0.2">
      <c r="A115" s="134">
        <v>40330</v>
      </c>
      <c r="B115" s="179">
        <v>22.28</v>
      </c>
      <c r="C115" s="170">
        <v>0.14910000000000001</v>
      </c>
      <c r="D115" s="180">
        <v>20.874520213361585</v>
      </c>
      <c r="E115" s="180">
        <v>71.979985569985516</v>
      </c>
      <c r="F115" s="135">
        <v>60.122756132756059</v>
      </c>
      <c r="G115" s="166">
        <v>22.302727272727246</v>
      </c>
    </row>
    <row r="116" spans="1:7" ht="12.75" x14ac:dyDescent="0.2">
      <c r="A116" s="134">
        <v>40360</v>
      </c>
      <c r="B116" s="179">
        <v>22.296666666666638</v>
      </c>
      <c r="C116" s="170">
        <v>0.14899999999999999</v>
      </c>
      <c r="D116" s="180">
        <v>21.102724048459116</v>
      </c>
      <c r="E116" s="180">
        <v>71.151149591149519</v>
      </c>
      <c r="F116" s="135">
        <v>59.729832068092868</v>
      </c>
      <c r="G116" s="166">
        <v>22.319393939393908</v>
      </c>
    </row>
    <row r="117" spans="1:7" ht="12.75" x14ac:dyDescent="0.2">
      <c r="A117" s="134">
        <v>40391</v>
      </c>
      <c r="B117" s="179">
        <v>22.313333333333304</v>
      </c>
      <c r="C117" s="170">
        <v>0.1489</v>
      </c>
      <c r="D117" s="180">
        <v>20.934979959617355</v>
      </c>
      <c r="E117" s="180">
        <v>69.972842712842649</v>
      </c>
      <c r="F117" s="135">
        <v>61.209985569985498</v>
      </c>
      <c r="G117" s="166">
        <v>22.335303030302999</v>
      </c>
    </row>
    <row r="118" spans="1:7" ht="12.75" x14ac:dyDescent="0.2">
      <c r="A118" s="134">
        <v>40422</v>
      </c>
      <c r="B118" s="179">
        <v>22.33</v>
      </c>
      <c r="C118" s="170">
        <v>0.14880000000000002</v>
      </c>
      <c r="D118" s="180">
        <v>21.150422255874371</v>
      </c>
      <c r="E118" s="180">
        <v>68.360144300144228</v>
      </c>
      <c r="F118" s="135">
        <v>61.597287157287084</v>
      </c>
      <c r="G118" s="166">
        <v>22.35272727272724</v>
      </c>
    </row>
    <row r="119" spans="1:7" ht="12.75" x14ac:dyDescent="0.2">
      <c r="A119" s="134">
        <v>40452</v>
      </c>
      <c r="B119" s="179">
        <v>22.346666666666636</v>
      </c>
      <c r="C119" s="170">
        <v>0.1487</v>
      </c>
      <c r="D119" s="180">
        <v>21.000053675660187</v>
      </c>
      <c r="E119" s="180">
        <v>66.3287339230817</v>
      </c>
      <c r="F119" s="135">
        <v>62.665876780224551</v>
      </c>
      <c r="G119" s="166">
        <v>22.368888888888858</v>
      </c>
    </row>
    <row r="120" spans="1:7" ht="12.75" x14ac:dyDescent="0.2">
      <c r="A120" s="134">
        <v>40483</v>
      </c>
      <c r="B120" s="179">
        <v>22.363333333333301</v>
      </c>
      <c r="C120" s="170">
        <v>0.14860000000000001</v>
      </c>
      <c r="D120" s="180">
        <v>21.157305270283121</v>
      </c>
      <c r="E120" s="180">
        <v>62.966493506493443</v>
      </c>
      <c r="F120" s="135">
        <v>63.653636363636295</v>
      </c>
      <c r="G120" s="166">
        <v>22.387954545454509</v>
      </c>
    </row>
    <row r="121" spans="1:7" ht="12.75" x14ac:dyDescent="0.2">
      <c r="A121" s="134">
        <v>40513</v>
      </c>
      <c r="B121" s="179">
        <v>22.38</v>
      </c>
      <c r="C121" s="170">
        <v>0.14849999999999999</v>
      </c>
      <c r="D121" s="180">
        <v>21.192592178530436</v>
      </c>
      <c r="E121" s="180">
        <v>61.859321371060425</v>
      </c>
      <c r="F121" s="135">
        <v>64.646464228203271</v>
      </c>
      <c r="G121" s="166">
        <v>22.414782608695617</v>
      </c>
    </row>
    <row r="122" spans="1:7" ht="12.75" x14ac:dyDescent="0.2">
      <c r="A122" s="134">
        <v>40544</v>
      </c>
      <c r="B122" s="179">
        <v>22.405000000000001</v>
      </c>
      <c r="C122" s="170">
        <v>0.1484</v>
      </c>
      <c r="D122" s="180">
        <v>21.196739851224567</v>
      </c>
      <c r="E122" s="180">
        <v>61.594740259740178</v>
      </c>
      <c r="F122" s="135">
        <v>65.681883116883014</v>
      </c>
      <c r="G122" s="166">
        <v>22.438333333333297</v>
      </c>
    </row>
    <row r="123" spans="1:7" ht="12.75" x14ac:dyDescent="0.2">
      <c r="A123" s="134">
        <v>40575</v>
      </c>
      <c r="B123" s="179">
        <v>22.43</v>
      </c>
      <c r="C123" s="170">
        <v>0.14830000000000002</v>
      </c>
      <c r="D123" s="180">
        <v>21.240869345211806</v>
      </c>
      <c r="E123" s="180">
        <v>61.861863354037176</v>
      </c>
      <c r="F123" s="135">
        <v>65.899006211180023</v>
      </c>
      <c r="G123" s="166">
        <v>22.462499999999999</v>
      </c>
    </row>
    <row r="124" spans="1:7" ht="12.75" x14ac:dyDescent="0.2">
      <c r="A124" s="134">
        <v>40575</v>
      </c>
      <c r="B124" s="179">
        <v>22.454999999999998</v>
      </c>
      <c r="C124" s="170">
        <v>0.1482</v>
      </c>
      <c r="D124" s="180">
        <v>21.296164231625557</v>
      </c>
      <c r="E124" s="180">
        <v>66.226190476190382</v>
      </c>
      <c r="F124" s="135">
        <v>65.162871572871481</v>
      </c>
      <c r="G124" s="166">
        <v>22.489782608695613</v>
      </c>
    </row>
    <row r="125" spans="1:7" ht="12.75" x14ac:dyDescent="0.2">
      <c r="A125" s="134">
        <v>40575</v>
      </c>
      <c r="B125" s="179">
        <v>22.48</v>
      </c>
      <c r="C125" s="170">
        <v>0.14810000000000001</v>
      </c>
      <c r="D125" s="180">
        <v>21.291835768374362</v>
      </c>
      <c r="E125" s="180">
        <v>67.59151629072683</v>
      </c>
      <c r="F125" s="135">
        <v>63.634047619047628</v>
      </c>
      <c r="G125" s="166">
        <v>22.513333333333293</v>
      </c>
    </row>
    <row r="126" spans="1:7" ht="12.75" x14ac:dyDescent="0.2">
      <c r="A126" s="134">
        <v>40575</v>
      </c>
      <c r="B126" s="179">
        <v>22.504999999999999</v>
      </c>
      <c r="C126" s="170">
        <v>0.14799999999999999</v>
      </c>
      <c r="D126" s="180">
        <v>21.343934024327343</v>
      </c>
      <c r="E126" s="180">
        <v>72.814460756634574</v>
      </c>
      <c r="F126" s="135">
        <v>62.067260179433994</v>
      </c>
      <c r="G126" s="166">
        <v>22.537954545454504</v>
      </c>
    </row>
    <row r="127" spans="1:7" ht="12.75" x14ac:dyDescent="0.2">
      <c r="A127" s="134"/>
      <c r="B127" s="179">
        <v>22.53</v>
      </c>
      <c r="C127" s="170">
        <v>0.1479</v>
      </c>
      <c r="D127" s="180">
        <v>21.110832705156884</v>
      </c>
      <c r="E127" s="180">
        <v>72.56079365079357</v>
      </c>
      <c r="F127" s="135">
        <v>60.703564213564107</v>
      </c>
      <c r="G127" s="166">
        <v>22.564090909090865</v>
      </c>
    </row>
    <row r="128" spans="1:7" ht="12.75" x14ac:dyDescent="0.2">
      <c r="A128" s="134"/>
      <c r="B128" s="179">
        <v>22.555</v>
      </c>
      <c r="C128" s="170">
        <v>0.14780000000000001</v>
      </c>
      <c r="D128" s="180">
        <v>21.359472745702522</v>
      </c>
      <c r="E128" s="180"/>
      <c r="F128" s="135">
        <v>60.330782044042813</v>
      </c>
      <c r="G128" s="166">
        <v>22.588750000000001</v>
      </c>
    </row>
    <row r="129" spans="1:7" ht="12.75" x14ac:dyDescent="0.2">
      <c r="A129" s="134"/>
      <c r="B129" s="179">
        <v>22.58</v>
      </c>
      <c r="C129" s="170">
        <v>0.1477</v>
      </c>
      <c r="D129" s="180">
        <v>21.200189378581154</v>
      </c>
      <c r="E129" s="180"/>
      <c r="F129" s="135"/>
      <c r="G129" s="166">
        <v>22.613695652173863</v>
      </c>
    </row>
    <row r="130" spans="1:7" ht="12.75" x14ac:dyDescent="0.2">
      <c r="A130" s="134"/>
      <c r="B130" s="179">
        <v>22.605</v>
      </c>
      <c r="C130" s="170">
        <v>0.14760000000000001</v>
      </c>
      <c r="D130" s="180">
        <v>21.432450564926135</v>
      </c>
      <c r="E130" s="180"/>
      <c r="F130" s="135"/>
      <c r="G130" s="166">
        <v>22.639090909090864</v>
      </c>
    </row>
    <row r="131" spans="1:7" ht="12.75" x14ac:dyDescent="0.2">
      <c r="A131" s="134"/>
      <c r="B131" s="179">
        <v>22.63</v>
      </c>
      <c r="C131" s="170">
        <v>0.14710000000000001</v>
      </c>
      <c r="D131" s="180">
        <v>21.280907257749035</v>
      </c>
      <c r="E131" s="180"/>
      <c r="F131" s="135"/>
      <c r="G131" s="166">
        <v>22.663333333333284</v>
      </c>
    </row>
    <row r="132" spans="1:7" ht="12.75" x14ac:dyDescent="0.2">
      <c r="A132" s="134"/>
      <c r="B132" s="179">
        <v>22.654999999999951</v>
      </c>
      <c r="C132" s="170">
        <v>0.14660000000000001</v>
      </c>
      <c r="D132" s="180">
        <v>21.448260618542388</v>
      </c>
      <c r="E132" s="180"/>
      <c r="F132" s="135"/>
      <c r="G132" s="166">
        <v>22.689090909090858</v>
      </c>
    </row>
    <row r="133" spans="1:7" ht="12.75" x14ac:dyDescent="0.2">
      <c r="A133" s="134"/>
      <c r="B133" s="179">
        <v>22.67999999999995</v>
      </c>
      <c r="C133" s="170">
        <v>0.14610000000000001</v>
      </c>
      <c r="D133" s="180">
        <v>21.490208528597734</v>
      </c>
      <c r="E133" s="180"/>
      <c r="F133" s="135"/>
      <c r="G133" s="166">
        <v>22.714090909090856</v>
      </c>
    </row>
    <row r="134" spans="1:7" ht="12.75" x14ac:dyDescent="0.2">
      <c r="A134" s="134"/>
      <c r="B134" s="179">
        <v>22.704999999999949</v>
      </c>
      <c r="C134" s="170">
        <v>0.14560000000000001</v>
      </c>
      <c r="D134" s="180">
        <v>21.500809559501789</v>
      </c>
      <c r="E134" s="180"/>
      <c r="F134" s="135"/>
      <c r="G134" s="166">
        <v>22.737954545454492</v>
      </c>
    </row>
    <row r="135" spans="1:7" ht="12.75" x14ac:dyDescent="0.2">
      <c r="A135" s="134"/>
      <c r="B135" s="179">
        <v>22.729999999999947</v>
      </c>
      <c r="C135" s="170">
        <v>0.14510000000000001</v>
      </c>
      <c r="D135" s="180">
        <v>21.537808700415074</v>
      </c>
      <c r="E135" s="180"/>
      <c r="F135" s="135"/>
      <c r="G135" s="166">
        <v>22.763333333333279</v>
      </c>
    </row>
    <row r="136" spans="1:7" ht="12.75" x14ac:dyDescent="0.2">
      <c r="A136" s="134"/>
      <c r="B136" s="179">
        <v>22.754999999999946</v>
      </c>
      <c r="C136" s="170">
        <v>0.14460000000000001</v>
      </c>
      <c r="D136" s="180">
        <v>21.595826082987333</v>
      </c>
      <c r="E136" s="180"/>
      <c r="F136" s="135"/>
      <c r="G136" s="166">
        <v>22.789090909090852</v>
      </c>
    </row>
    <row r="137" spans="1:7" ht="12.75" x14ac:dyDescent="0.2">
      <c r="A137" s="134"/>
      <c r="B137" s="179">
        <v>22.779999999999944</v>
      </c>
      <c r="C137" s="170">
        <v>0.14419999999999999</v>
      </c>
      <c r="D137" s="180">
        <v>21.593930833647775</v>
      </c>
      <c r="E137" s="180"/>
      <c r="F137" s="135"/>
      <c r="G137" s="124">
        <v>22.812142857142799</v>
      </c>
    </row>
    <row r="138" spans="1:7" ht="12.75" x14ac:dyDescent="0.2">
      <c r="A138" s="134"/>
      <c r="B138" s="179">
        <v>22.804999999999943</v>
      </c>
      <c r="C138" s="170">
        <v>0.14380000000000001</v>
      </c>
      <c r="D138" s="180">
        <v>21.642807638626749</v>
      </c>
      <c r="E138" s="180"/>
      <c r="F138" s="135"/>
      <c r="G138" s="124">
        <v>22.839782608695597</v>
      </c>
    </row>
    <row r="139" spans="1:7" ht="12.75" x14ac:dyDescent="0.2">
      <c r="A139" s="134"/>
      <c r="B139" s="179">
        <v>22.829999999999941</v>
      </c>
      <c r="C139" s="170">
        <v>0.1434</v>
      </c>
      <c r="D139" s="180">
        <v>21.409583964884664</v>
      </c>
      <c r="E139" s="180"/>
      <c r="F139" s="135"/>
      <c r="G139" s="124">
        <v>22.863333333333273</v>
      </c>
    </row>
    <row r="140" spans="1:7" ht="12.75" x14ac:dyDescent="0.2">
      <c r="A140" s="134"/>
      <c r="B140" s="179">
        <v>22.85499999999994</v>
      </c>
      <c r="C140" s="170">
        <v>0.14299999999999999</v>
      </c>
      <c r="D140" s="180">
        <v>21.654973873165545</v>
      </c>
      <c r="E140" s="180"/>
      <c r="F140" s="135"/>
      <c r="G140" s="124">
        <v>22.888333333333271</v>
      </c>
    </row>
    <row r="141" spans="1:7" ht="12.75" x14ac:dyDescent="0.2">
      <c r="A141" s="134"/>
      <c r="B141" s="179">
        <v>22.879999999999939</v>
      </c>
      <c r="C141" s="170">
        <v>0.1426</v>
      </c>
      <c r="D141" s="180">
        <v>21.496251024394848</v>
      </c>
      <c r="E141" s="180"/>
      <c r="F141" s="135"/>
      <c r="G141" s="124">
        <v>22.914782608695592</v>
      </c>
    </row>
    <row r="142" spans="1:7" ht="12.75" x14ac:dyDescent="0.2">
      <c r="B142" s="179">
        <v>22.904999999999937</v>
      </c>
      <c r="C142" s="170">
        <v>0.14219999999999999</v>
      </c>
      <c r="D142" s="180">
        <v>21.72575192411529</v>
      </c>
      <c r="E142" s="180"/>
      <c r="F142" s="135"/>
      <c r="G142" s="124">
        <v>22.9375</v>
      </c>
    </row>
    <row r="143" spans="1:7" ht="12.75" x14ac:dyDescent="0.2">
      <c r="B143" s="179">
        <v>22.929999999999936</v>
      </c>
      <c r="C143" s="170">
        <v>0.14180000000000001</v>
      </c>
      <c r="D143" s="180">
        <v>21.587983135295829</v>
      </c>
      <c r="E143" s="180"/>
      <c r="F143" s="135"/>
      <c r="G143" s="124">
        <v>22.963695652173847</v>
      </c>
    </row>
    <row r="144" spans="1:7" ht="12.75" x14ac:dyDescent="0.2">
      <c r="B144" s="179">
        <v>22.954999999999934</v>
      </c>
      <c r="C144" s="170">
        <v>0.1414</v>
      </c>
      <c r="D144" s="180">
        <v>21.753216864704044</v>
      </c>
      <c r="E144" s="180"/>
      <c r="F144" s="135"/>
      <c r="G144" s="124">
        <v>22.989090909090841</v>
      </c>
    </row>
    <row r="145" spans="2:7" ht="12.75" x14ac:dyDescent="0.2">
      <c r="B145" s="179">
        <v>22.979999999999933</v>
      </c>
      <c r="C145" s="170">
        <v>0.14100000000000001</v>
      </c>
      <c r="D145" s="180">
        <v>21.783963950227538</v>
      </c>
      <c r="E145" s="180"/>
      <c r="G145" s="124">
        <v>23.012499999999932</v>
      </c>
    </row>
    <row r="146" spans="2:7" ht="12.75" x14ac:dyDescent="0.2">
      <c r="B146" s="179">
        <v>23.004999999999932</v>
      </c>
      <c r="C146" s="170">
        <v>0.1406</v>
      </c>
      <c r="D146" s="180">
        <v>21.806013374810259</v>
      </c>
      <c r="E146" s="180"/>
      <c r="G146" s="124">
        <v>23.040227272727201</v>
      </c>
    </row>
    <row r="147" spans="2:7" ht="12.75" x14ac:dyDescent="0.2">
      <c r="B147" s="179">
        <v>23.02999999999993</v>
      </c>
      <c r="C147" s="170">
        <v>0.14019999999999999</v>
      </c>
      <c r="D147" s="180">
        <v>21.832786625189602</v>
      </c>
      <c r="E147" s="180"/>
      <c r="G147" s="124">
        <v>23.0625</v>
      </c>
    </row>
    <row r="148" spans="2:7" ht="12.75" x14ac:dyDescent="0.2">
      <c r="B148" s="179">
        <v>23.054999999999929</v>
      </c>
      <c r="C148" s="170">
        <v>0.13980000000000001</v>
      </c>
      <c r="D148" s="180">
        <v>21.898686182560919</v>
      </c>
      <c r="E148" s="180"/>
      <c r="G148" s="124">
        <v>23.08833333333326</v>
      </c>
    </row>
    <row r="149" spans="2:7" ht="12.75" x14ac:dyDescent="0.2">
      <c r="B149" s="179">
        <v>23.079999999999927</v>
      </c>
      <c r="C149" s="170">
        <v>0.1394</v>
      </c>
      <c r="D149" s="180">
        <v>21.889313817438932</v>
      </c>
      <c r="E149" s="180"/>
      <c r="G149" s="124">
        <v>23.112954545454471</v>
      </c>
    </row>
    <row r="150" spans="2:7" ht="12.75" x14ac:dyDescent="0.2">
      <c r="B150" s="179">
        <v>23.104999999999926</v>
      </c>
      <c r="C150" s="170">
        <v>0.13900000000000001</v>
      </c>
      <c r="D150" s="180">
        <v>21.947578347782645</v>
      </c>
      <c r="E150" s="180"/>
      <c r="G150" s="124">
        <v>23.139782608695576</v>
      </c>
    </row>
    <row r="151" spans="2:7" ht="12.75" x14ac:dyDescent="0.2">
      <c r="B151" s="179">
        <v>23.129999999999924</v>
      </c>
      <c r="C151" s="170">
        <v>0.1386</v>
      </c>
      <c r="D151" s="180">
        <v>21.716351376847665</v>
      </c>
      <c r="E151" s="180"/>
      <c r="G151" s="124">
        <v>23.162499999999923</v>
      </c>
    </row>
    <row r="152" spans="2:7" ht="12.75" x14ac:dyDescent="0.2">
      <c r="B152" s="179">
        <v>23.154999999999923</v>
      </c>
      <c r="C152" s="170">
        <v>0.13820000000000002</v>
      </c>
      <c r="D152" s="180">
        <v>21.94976817165551</v>
      </c>
      <c r="E152" s="180"/>
      <c r="G152" s="124">
        <v>23.189090909090829</v>
      </c>
    </row>
    <row r="153" spans="2:7" ht="12.75" x14ac:dyDescent="0.2">
      <c r="B153" s="179">
        <v>23.179999999999922</v>
      </c>
      <c r="C153" s="170">
        <v>0.13780000000000001</v>
      </c>
      <c r="D153" s="180">
        <v>21.792231828344338</v>
      </c>
      <c r="E153" s="180"/>
      <c r="G153" s="124">
        <v>23.214090909090828</v>
      </c>
    </row>
    <row r="154" spans="2:7" ht="12.75" x14ac:dyDescent="0.2">
      <c r="B154" s="179">
        <v>23.20499999999992</v>
      </c>
      <c r="C154" s="170">
        <v>0.13739999999999999</v>
      </c>
      <c r="D154" s="180">
        <v>22.022159432741976</v>
      </c>
      <c r="E154" s="180"/>
      <c r="G154" s="124">
        <v>23.237142857142778</v>
      </c>
    </row>
    <row r="155" spans="2:7" ht="12.75" x14ac:dyDescent="0.2">
      <c r="B155" s="179">
        <v>23.229999999999919</v>
      </c>
      <c r="C155" s="170">
        <v>0.13700000000000001</v>
      </c>
      <c r="D155" s="180">
        <v>21.884717139381536</v>
      </c>
      <c r="E155" s="180"/>
      <c r="G155" s="124">
        <v>23.264782608695569</v>
      </c>
    </row>
    <row r="156" spans="2:7" ht="12.75" x14ac:dyDescent="0.2">
      <c r="B156" s="179">
        <v>23.254999999999917</v>
      </c>
      <c r="C156" s="170">
        <v>0.1366</v>
      </c>
      <c r="D156" s="180">
        <v>22.047993509653001</v>
      </c>
      <c r="E156" s="180"/>
      <c r="G156" s="124">
        <v>23.288333333333249</v>
      </c>
    </row>
    <row r="157" spans="2:7" ht="12.75" x14ac:dyDescent="0.2">
      <c r="B157" s="179">
        <v>23.279999999999916</v>
      </c>
      <c r="C157" s="170">
        <v>0.13620000000000002</v>
      </c>
      <c r="D157" s="180">
        <v>22.089904992574468</v>
      </c>
      <c r="E157" s="180"/>
      <c r="G157" s="124">
        <v>23.312142857142774</v>
      </c>
    </row>
    <row r="158" spans="2:7" ht="12.75" x14ac:dyDescent="0.2">
      <c r="B158" s="179">
        <v>23.304999999999914</v>
      </c>
      <c r="C158" s="170">
        <v>0.1358</v>
      </c>
      <c r="D158" s="180">
        <v>22.100077279477592</v>
      </c>
      <c r="E158" s="180"/>
      <c r="G158" s="124">
        <v>23.340227272727187</v>
      </c>
    </row>
    <row r="159" spans="2:7" ht="12.75" x14ac:dyDescent="0.2">
      <c r="B159" s="179">
        <v>23.329999999999913</v>
      </c>
      <c r="C159" s="170">
        <v>0.13539999999999999</v>
      </c>
      <c r="D159" s="180">
        <v>22.136284291383845</v>
      </c>
      <c r="E159" s="180"/>
      <c r="G159" s="124">
        <v>23.362499999999912</v>
      </c>
    </row>
    <row r="160" spans="2:7" ht="12.75" x14ac:dyDescent="0.2">
      <c r="B160" s="179">
        <v>23.354999999999912</v>
      </c>
      <c r="C160" s="170">
        <v>0.13500000000000001</v>
      </c>
      <c r="D160" s="180">
        <v>22.196264721349504</v>
      </c>
      <c r="E160" s="180"/>
      <c r="G160" s="124">
        <v>23.388333333333243</v>
      </c>
    </row>
    <row r="161" spans="2:7" ht="12.75" x14ac:dyDescent="0.2">
      <c r="B161" s="179">
        <v>23.37999999999991</v>
      </c>
      <c r="C161" s="170">
        <v>0.1346</v>
      </c>
      <c r="D161" s="180">
        <v>22.191735278650313</v>
      </c>
      <c r="E161" s="180"/>
      <c r="G161" s="124">
        <v>23.414090909090817</v>
      </c>
    </row>
    <row r="162" spans="2:7" ht="12.75" x14ac:dyDescent="0.2">
      <c r="B162" s="179">
        <v>23.404999999999909</v>
      </c>
      <c r="C162" s="170">
        <v>0.13420000000000001</v>
      </c>
      <c r="D162" s="180">
        <v>22.245377019408629</v>
      </c>
      <c r="G162" s="124">
        <v>23.439090909090819</v>
      </c>
    </row>
    <row r="163" spans="2:7" ht="12.75" x14ac:dyDescent="0.2">
      <c r="B163" s="179">
        <v>23.429999999999907</v>
      </c>
      <c r="C163" s="170">
        <v>0.1338</v>
      </c>
      <c r="D163" s="180">
        <v>22.020269150492638</v>
      </c>
      <c r="G163" s="124">
        <v>23.462142857142762</v>
      </c>
    </row>
    <row r="164" spans="2:7" ht="12.75" x14ac:dyDescent="0.2">
      <c r="B164" s="179">
        <v>23.454999999999906</v>
      </c>
      <c r="C164" s="170">
        <v>0.13340000000000002</v>
      </c>
      <c r="D164" s="180">
        <v>22.253692374589303</v>
      </c>
      <c r="G164" s="124">
        <v>23.490227272727179</v>
      </c>
    </row>
    <row r="165" spans="2:7" ht="12.75" x14ac:dyDescent="0.2">
      <c r="B165" s="179">
        <v>23.479999999999905</v>
      </c>
      <c r="C165" s="170">
        <v>0.13300000000000001</v>
      </c>
      <c r="D165" s="180">
        <v>22.095143295827725</v>
      </c>
      <c r="G165" s="124">
        <v>23.513333333333236</v>
      </c>
    </row>
    <row r="166" spans="2:7" ht="12.75" x14ac:dyDescent="0.2">
      <c r="B166" s="179">
        <v>23.504999999999903</v>
      </c>
      <c r="C166" s="170">
        <v>0.1326</v>
      </c>
      <c r="D166" s="180">
        <v>22.321930331880601</v>
      </c>
      <c r="G166" s="124">
        <v>23.537954545454443</v>
      </c>
    </row>
    <row r="167" spans="2:7" ht="12.75" x14ac:dyDescent="0.2">
      <c r="B167" s="179">
        <v>23.529999999999902</v>
      </c>
      <c r="C167" s="170">
        <v>0.13220000000000001</v>
      </c>
      <c r="D167" s="180">
        <v>22.177799698290176</v>
      </c>
      <c r="G167" s="124">
        <v>23.564782608695555</v>
      </c>
    </row>
    <row r="168" spans="2:7" ht="12.75" x14ac:dyDescent="0.2">
      <c r="B168" s="179">
        <v>23.5549999999999</v>
      </c>
      <c r="C168" s="170">
        <v>0.1318</v>
      </c>
      <c r="D168" s="180">
        <v>22.348766918091332</v>
      </c>
      <c r="G168" s="124">
        <v>23.587499999999899</v>
      </c>
    </row>
    <row r="169" spans="2:7" ht="12.75" x14ac:dyDescent="0.2">
      <c r="B169" s="179">
        <v>23.579999999999899</v>
      </c>
      <c r="C169" s="170">
        <v>0.13140000000000002</v>
      </c>
      <c r="D169" s="180">
        <v>22.389310063006498</v>
      </c>
      <c r="G169" s="124">
        <v>23.612954545454443</v>
      </c>
    </row>
    <row r="170" spans="2:7" ht="12.75" x14ac:dyDescent="0.2">
      <c r="B170" s="179">
        <v>23.604999999999897</v>
      </c>
      <c r="C170" s="170">
        <v>0.13100000000000001</v>
      </c>
      <c r="D170" s="180">
        <v>22.399489936993302</v>
      </c>
      <c r="G170" s="124">
        <v>23.639523809523705</v>
      </c>
    </row>
    <row r="171" spans="2:7" ht="12.75" x14ac:dyDescent="0.2">
      <c r="B171" s="179">
        <v>23.629999999999896</v>
      </c>
      <c r="C171" s="170">
        <v>0.13059999999999999</v>
      </c>
      <c r="D171" s="180">
        <v>22.436825052505394</v>
      </c>
      <c r="G171" s="124">
        <v>23.661249999999892</v>
      </c>
    </row>
    <row r="172" spans="2:7" ht="12.75" x14ac:dyDescent="0.2">
      <c r="B172" s="179">
        <v>23.654999999999895</v>
      </c>
      <c r="C172" s="170">
        <v>0.13020000000000001</v>
      </c>
      <c r="D172" s="180">
        <v>22.496672877287441</v>
      </c>
      <c r="G172" s="124">
        <v>23.687954545454435</v>
      </c>
    </row>
    <row r="173" spans="2:7" ht="12.75" x14ac:dyDescent="0.2">
      <c r="B173" s="179">
        <v>23.679999999999893</v>
      </c>
      <c r="C173" s="170">
        <v>0.1298</v>
      </c>
      <c r="D173" s="180">
        <v>22.488827122712344</v>
      </c>
      <c r="G173" s="124">
        <v>23.714090909090796</v>
      </c>
    </row>
    <row r="174" spans="2:7" ht="12.75" x14ac:dyDescent="0.2">
      <c r="B174" s="179">
        <v>23.704999999999892</v>
      </c>
      <c r="C174" s="170">
        <v>0.12940000000000002</v>
      </c>
      <c r="D174" s="180">
        <v>22.544977397739515</v>
      </c>
      <c r="G174" s="124">
        <v>23.738333333333223</v>
      </c>
    </row>
    <row r="175" spans="2:7" ht="12.75" x14ac:dyDescent="0.2">
      <c r="B175" s="179">
        <v>23.72999999999989</v>
      </c>
      <c r="C175" s="170">
        <v>0.129</v>
      </c>
      <c r="D175" s="180">
        <v>22.320602168550199</v>
      </c>
      <c r="G175" s="124">
        <v>23.762954545454434</v>
      </c>
    </row>
    <row r="176" spans="2:7" ht="12.75" x14ac:dyDescent="0.2">
      <c r="B176" s="179">
        <v>23.754999999999889</v>
      </c>
      <c r="C176" s="170">
        <v>0.12859999999999999</v>
      </c>
      <c r="D176" s="180">
        <v>22.561588937681428</v>
      </c>
      <c r="G176" s="124">
        <v>23.789782608695543</v>
      </c>
    </row>
    <row r="177" spans="2:7" ht="12.75" x14ac:dyDescent="0.2">
      <c r="B177" s="179">
        <v>23.779999999999887</v>
      </c>
      <c r="C177" s="170">
        <v>0.12820000000000001</v>
      </c>
      <c r="D177" s="180">
        <v>22.396342551931941</v>
      </c>
      <c r="G177" s="124">
        <v>23.813333333333219</v>
      </c>
    </row>
    <row r="178" spans="2:7" ht="12.75" x14ac:dyDescent="0.2">
      <c r="B178" s="179">
        <v>23.804999999999886</v>
      </c>
      <c r="C178" s="170">
        <v>0.1278</v>
      </c>
      <c r="D178" s="180">
        <v>22.620221113898314</v>
      </c>
      <c r="G178" s="124">
        <v>23.839090909090796</v>
      </c>
    </row>
    <row r="179" spans="2:7" ht="12.75" x14ac:dyDescent="0.2">
      <c r="B179" s="179">
        <v>23.829999999999885</v>
      </c>
      <c r="C179" s="170">
        <v>0.12740000000000001</v>
      </c>
      <c r="D179" s="180">
        <v>22.479353532819498</v>
      </c>
      <c r="G179" s="124">
        <v>23.864090909090795</v>
      </c>
    </row>
    <row r="180" spans="2:7" ht="12.75" x14ac:dyDescent="0.2">
      <c r="B180" s="179">
        <v>23.854999999999883</v>
      </c>
      <c r="C180" s="170">
        <v>0.127</v>
      </c>
      <c r="D180" s="180">
        <v>22.649555389316877</v>
      </c>
      <c r="G180" s="124">
        <v>23.887142857142738</v>
      </c>
    </row>
    <row r="181" spans="2:7" ht="12.75" x14ac:dyDescent="0.2">
      <c r="B181" s="179">
        <v>23.879999999999882</v>
      </c>
      <c r="C181" s="170">
        <v>0.12660000000000002</v>
      </c>
      <c r="D181" s="180">
        <v>22.688853842235726</v>
      </c>
      <c r="G181" s="124">
        <v>23.914090909090792</v>
      </c>
    </row>
    <row r="182" spans="2:7" ht="12.75" x14ac:dyDescent="0.2">
      <c r="B182" s="179">
        <v>23.90499999999988</v>
      </c>
      <c r="C182" s="170">
        <v>0.12620000000000001</v>
      </c>
      <c r="D182" s="180">
        <v>22.698760143421836</v>
      </c>
      <c r="G182" s="124">
        <v>23.938749999999878</v>
      </c>
    </row>
    <row r="183" spans="2:7" ht="12.75" x14ac:dyDescent="0.2">
      <c r="B183" s="179">
        <v>23.929999999999879</v>
      </c>
      <c r="C183" s="170">
        <v>0.1258</v>
      </c>
      <c r="D183" s="180">
        <v>22.739516547148252</v>
      </c>
      <c r="G183" s="124">
        <v>23.962142857142734</v>
      </c>
    </row>
    <row r="184" spans="2:7" ht="12.75" x14ac:dyDescent="0.2">
      <c r="B184" s="179">
        <v>23.954999999999878</v>
      </c>
      <c r="C184" s="170">
        <v>0.12540000000000001</v>
      </c>
      <c r="D184" s="180">
        <v>22.795395552333023</v>
      </c>
      <c r="G184" s="124">
        <v>23.989782608695528</v>
      </c>
    </row>
    <row r="185" spans="2:7" ht="12.75" x14ac:dyDescent="0.2">
      <c r="B185" s="179">
        <v>23.979999999999876</v>
      </c>
      <c r="C185" s="170">
        <v>0.125</v>
      </c>
      <c r="D185" s="180">
        <v>22.792049497878835</v>
      </c>
      <c r="G185" s="124">
        <v>24.013333333333208</v>
      </c>
    </row>
    <row r="186" spans="2:7" ht="12.75" x14ac:dyDescent="0.2">
      <c r="B186" s="179">
        <v>24.004999999999875</v>
      </c>
      <c r="C186" s="170">
        <v>0.12460000000000002</v>
      </c>
      <c r="D186" s="180">
        <v>22.843769617016051</v>
      </c>
      <c r="G186" s="124">
        <v>24.037954545454419</v>
      </c>
    </row>
    <row r="187" spans="2:7" ht="12.75" x14ac:dyDescent="0.2">
      <c r="B187" s="179">
        <v>24.029999999999873</v>
      </c>
      <c r="C187" s="170">
        <v>0.1242</v>
      </c>
      <c r="D187" s="180">
        <v>22.610982166348808</v>
      </c>
      <c r="G187" s="124">
        <v>24.06409090909078</v>
      </c>
    </row>
    <row r="188" spans="2:7" ht="12.75" x14ac:dyDescent="0.2">
      <c r="B188" s="179">
        <v>24.054999999999872</v>
      </c>
      <c r="C188" s="170">
        <v>0.12379999999999999</v>
      </c>
      <c r="D188" s="180">
        <v>22.859348194709099</v>
      </c>
      <c r="G188" s="124">
        <v>24.08874999999987</v>
      </c>
    </row>
    <row r="189" spans="2:7" ht="12.75" x14ac:dyDescent="0.2">
      <c r="B189" s="179">
        <v>24.07999999999987</v>
      </c>
      <c r="C189" s="170">
        <v>0.12340000000000001</v>
      </c>
      <c r="D189" s="180">
        <v>22.700293171075515</v>
      </c>
      <c r="G189" s="124">
        <v>24.113695652173785</v>
      </c>
    </row>
    <row r="190" spans="2:7" ht="12.75" x14ac:dyDescent="0.2">
      <c r="B190" s="179">
        <v>24.104999999999869</v>
      </c>
      <c r="C190" s="170">
        <v>0.123</v>
      </c>
      <c r="D190" s="180">
        <v>22.932356208112921</v>
      </c>
      <c r="G190" s="124">
        <v>24.139090909090772</v>
      </c>
    </row>
    <row r="191" spans="2:7" ht="12.75" x14ac:dyDescent="0.2">
      <c r="B191" s="179">
        <v>24.129999999999868</v>
      </c>
      <c r="C191" s="170">
        <v>0.1226</v>
      </c>
      <c r="D191" s="180">
        <v>22.780979839912909</v>
      </c>
      <c r="G191" s="124">
        <v>24.163333333333203</v>
      </c>
    </row>
    <row r="192" spans="2:7" ht="12.75" x14ac:dyDescent="0.2">
      <c r="B192" s="179">
        <v>24.154999999999866</v>
      </c>
      <c r="C192" s="170">
        <v>0.1222</v>
      </c>
      <c r="D192" s="180">
        <v>22.94820013340566</v>
      </c>
      <c r="G192" s="124">
        <v>24.189090909090773</v>
      </c>
    </row>
    <row r="193" spans="2:7" ht="12.75" x14ac:dyDescent="0.2">
      <c r="B193" s="179">
        <v>24.179999999999865</v>
      </c>
      <c r="C193" s="170">
        <v>0.12180000000000001</v>
      </c>
      <c r="D193" s="180">
        <v>22.990263515085513</v>
      </c>
      <c r="G193" s="124">
        <v>24.214090909090771</v>
      </c>
    </row>
    <row r="194" spans="2:7" ht="12.75" x14ac:dyDescent="0.2">
      <c r="B194" s="179">
        <v>24.204999999999863</v>
      </c>
      <c r="C194" s="170">
        <v>0.12140000000000001</v>
      </c>
      <c r="D194" s="180">
        <v>23.000763737428485</v>
      </c>
      <c r="G194" s="124">
        <v>24.237954545454407</v>
      </c>
    </row>
    <row r="195" spans="2:7" ht="12.75" x14ac:dyDescent="0.2">
      <c r="B195" s="166">
        <v>24.229999999999862</v>
      </c>
      <c r="C195" s="170">
        <v>0.12100000000000001</v>
      </c>
      <c r="D195" s="180">
        <v>23.037846885476011</v>
      </c>
      <c r="G195" s="124">
        <v>24.262499999999861</v>
      </c>
    </row>
    <row r="196" spans="2:7" ht="12.75" x14ac:dyDescent="0.2">
      <c r="B196" s="166">
        <v>24.25499999999986</v>
      </c>
      <c r="C196" s="170">
        <v>0.1206</v>
      </c>
      <c r="D196" s="180">
        <v>23.09579426210307</v>
      </c>
      <c r="G196" s="124">
        <v>24.289782608695511</v>
      </c>
    </row>
    <row r="197" spans="2:7" ht="12.75" x14ac:dyDescent="0.2">
      <c r="B197" s="166">
        <v>24.279999999999859</v>
      </c>
      <c r="C197" s="170">
        <v>0.1202</v>
      </c>
      <c r="D197" s="180">
        <v>23.092205737896645</v>
      </c>
      <c r="G197" s="124">
        <v>24.312499999999858</v>
      </c>
    </row>
    <row r="198" spans="2:7" ht="12.75" x14ac:dyDescent="0.2">
      <c r="B198" s="166">
        <v>24.304999999999858</v>
      </c>
      <c r="C198" s="170">
        <v>0.1198</v>
      </c>
      <c r="D198" s="180">
        <v>23.143649432386944</v>
      </c>
      <c r="G198" s="124">
        <v>24.338695652173769</v>
      </c>
    </row>
    <row r="199" spans="2:7" ht="12.75" x14ac:dyDescent="0.2">
      <c r="B199" s="166">
        <v>24.329999999999856</v>
      </c>
      <c r="C199" s="170">
        <v>0.11940000000000001</v>
      </c>
      <c r="D199" s="180">
        <v>22.898350567612773</v>
      </c>
      <c r="G199" s="124">
        <v>24.364090909090763</v>
      </c>
    </row>
    <row r="200" spans="2:7" ht="12.75" x14ac:dyDescent="0.2">
      <c r="B200" s="166">
        <v>24.354999999999855</v>
      </c>
      <c r="C200" s="170">
        <v>0.11900000000000001</v>
      </c>
      <c r="D200" s="180">
        <v>23.161691871066846</v>
      </c>
      <c r="G200" s="124">
        <v>24.388749999999852</v>
      </c>
    </row>
    <row r="201" spans="2:7" ht="12.75" x14ac:dyDescent="0.2">
      <c r="B201" s="166">
        <v>24.379999999999853</v>
      </c>
      <c r="C201" s="170">
        <v>0.1186</v>
      </c>
      <c r="D201" s="180">
        <v>22.998340107444026</v>
      </c>
      <c r="G201" s="124">
        <v>24.414782608695504</v>
      </c>
    </row>
    <row r="202" spans="2:7" ht="12.75" x14ac:dyDescent="0.2">
      <c r="B202" s="166">
        <v>24.404999999999852</v>
      </c>
      <c r="C202" s="170">
        <v>0.1182</v>
      </c>
      <c r="D202" s="124">
        <v>23.234131720505154</v>
      </c>
      <c r="G202" s="124">
        <v>24.438333333333183</v>
      </c>
    </row>
    <row r="203" spans="2:7" ht="12.75" x14ac:dyDescent="0.2">
      <c r="B203" s="166">
        <v>24.429999999999851</v>
      </c>
      <c r="C203" s="170">
        <v>0.1178</v>
      </c>
      <c r="D203" s="124">
        <v>23.081537138072694</v>
      </c>
      <c r="G203" s="124">
        <v>24.462954545454394</v>
      </c>
    </row>
    <row r="204" spans="2:7" ht="12.75" x14ac:dyDescent="0.2">
      <c r="B204" s="166">
        <v>24.454999999999849</v>
      </c>
      <c r="C204" s="170">
        <v>0.1174</v>
      </c>
      <c r="D204" s="124">
        <v>23.253157147206359</v>
      </c>
      <c r="G204" s="124">
        <v>24.489090909090752</v>
      </c>
    </row>
    <row r="205" spans="2:7" ht="12.75" x14ac:dyDescent="0.2">
      <c r="B205" s="166">
        <v>24.479999999999848</v>
      </c>
      <c r="C205" s="170">
        <v>0.11700000000000001</v>
      </c>
      <c r="D205" s="124">
        <v>23.283769043994422</v>
      </c>
      <c r="G205" s="124">
        <v>24.512499999999847</v>
      </c>
    </row>
    <row r="206" spans="2:7" ht="12.75" x14ac:dyDescent="0.2">
      <c r="B206">
        <v>24.504999999999846</v>
      </c>
      <c r="C206">
        <v>0.11660000000000001</v>
      </c>
      <c r="D206" s="124">
        <v>23.306175796671017</v>
      </c>
      <c r="G206" s="124">
        <v>24.539090909090749</v>
      </c>
    </row>
    <row r="207" spans="2:7" ht="12.75" x14ac:dyDescent="0.2">
      <c r="B207">
        <v>24.529999999999845</v>
      </c>
      <c r="C207">
        <v>0.1162</v>
      </c>
      <c r="D207" s="124">
        <v>23.332624203328674</v>
      </c>
      <c r="G207" s="124">
        <v>24.562499999999844</v>
      </c>
    </row>
    <row r="208" spans="2:7" ht="12.75" x14ac:dyDescent="0.2">
      <c r="B208">
        <v>24.554999999999843</v>
      </c>
      <c r="C208">
        <v>0.1158</v>
      </c>
      <c r="D208" s="124">
        <v>23.39687555154142</v>
      </c>
      <c r="G208" s="124">
        <v>24.58909090909075</v>
      </c>
    </row>
    <row r="209" spans="2:7" ht="12.75" x14ac:dyDescent="0.2">
      <c r="B209">
        <v>24.579999999999842</v>
      </c>
      <c r="C209" s="124">
        <v>0.1154</v>
      </c>
      <c r="D209" s="124">
        <v>23.39112444845826</v>
      </c>
      <c r="G209" s="124">
        <v>24.612142857142697</v>
      </c>
    </row>
    <row r="210" spans="2:7" ht="12.75" x14ac:dyDescent="0.2">
      <c r="B210">
        <v>24.604999999999841</v>
      </c>
      <c r="C210" s="124">
        <v>0.115</v>
      </c>
      <c r="D210" s="124">
        <v>23.445146292951161</v>
      </c>
      <c r="G210" s="124">
        <v>24.639782608695491</v>
      </c>
    </row>
    <row r="211" spans="2:7" ht="12.75" x14ac:dyDescent="0.2">
      <c r="B211">
        <v>24.629999999999839</v>
      </c>
      <c r="C211" s="124">
        <v>0.11460000000000001</v>
      </c>
      <c r="D211" s="124">
        <v>23.207457915498637</v>
      </c>
      <c r="G211" s="124">
        <v>24.663333333333174</v>
      </c>
    </row>
    <row r="212" spans="2:7" ht="12.75" x14ac:dyDescent="0.2">
      <c r="B212">
        <v>24.654999999999838</v>
      </c>
      <c r="C212" s="124">
        <v>0.11420000000000001</v>
      </c>
      <c r="D212" s="124">
        <v>23.456609295769997</v>
      </c>
      <c r="G212" s="124">
        <v>24.688333333333169</v>
      </c>
    </row>
    <row r="213" spans="2:7" ht="12.75" x14ac:dyDescent="0.2">
      <c r="B213">
        <v>24.679999999999836</v>
      </c>
      <c r="C213" s="124">
        <v>0.1138</v>
      </c>
      <c r="D213" s="124">
        <v>23.294764276572426</v>
      </c>
      <c r="G213" s="124">
        <v>24.714782608695486</v>
      </c>
    </row>
    <row r="214" spans="2:7" ht="12.75" x14ac:dyDescent="0.2">
      <c r="B214">
        <v>24.704999999999835</v>
      </c>
      <c r="C214" s="124">
        <v>0.1134</v>
      </c>
      <c r="D214" s="124">
        <v>23.526990880633786</v>
      </c>
      <c r="G214" s="124">
        <v>24.737499999999834</v>
      </c>
    </row>
    <row r="215" spans="2:7" ht="12.75" x14ac:dyDescent="0.2">
      <c r="B215">
        <v>24.729999999999833</v>
      </c>
      <c r="C215" s="124">
        <v>0.113</v>
      </c>
      <c r="D215" s="124">
        <v>23.387030091819874</v>
      </c>
      <c r="G215" s="124">
        <v>24.763695652173748</v>
      </c>
    </row>
    <row r="216" spans="2:7" ht="12.75" x14ac:dyDescent="0.2">
      <c r="B216">
        <v>22.10499999999983</v>
      </c>
      <c r="C216" s="124">
        <v>0.11260000000000001</v>
      </c>
      <c r="D216" s="124">
        <v>22.365561601516081</v>
      </c>
      <c r="G216" s="124">
        <v>24.789090909090739</v>
      </c>
    </row>
    <row r="217" spans="2:7" ht="12.75" x14ac:dyDescent="0.2">
      <c r="B217">
        <v>22.129999999999828</v>
      </c>
      <c r="C217" s="124">
        <v>0.11220000000000001</v>
      </c>
      <c r="D217" s="124">
        <v>22.394814152679636</v>
      </c>
      <c r="G217" s="124">
        <v>24.812499999999829</v>
      </c>
    </row>
    <row r="218" spans="2:7" ht="12.75" x14ac:dyDescent="0.2">
      <c r="B218">
        <v>22.154999999999827</v>
      </c>
      <c r="C218" s="124">
        <v>0.11180000000000001</v>
      </c>
      <c r="D218" s="124">
        <v>22.41805487276666</v>
      </c>
      <c r="G218" s="124">
        <v>24.840227272727098</v>
      </c>
    </row>
    <row r="219" spans="2:7" ht="12.75" x14ac:dyDescent="0.2">
      <c r="B219">
        <v>22.179999999999826</v>
      </c>
      <c r="C219" s="124">
        <v>0.1114</v>
      </c>
      <c r="D219" s="124">
        <v>22.443745127233004</v>
      </c>
      <c r="G219" s="124">
        <v>24.862499999999827</v>
      </c>
    </row>
    <row r="220" spans="2:7" ht="12.75" x14ac:dyDescent="0.2">
      <c r="B220">
        <v>22.204999999999824</v>
      </c>
      <c r="C220" s="124">
        <v>0.111</v>
      </c>
      <c r="D220" s="124">
        <v>22.512253373453781</v>
      </c>
      <c r="G220" s="124">
        <v>24.888333333333158</v>
      </c>
    </row>
    <row r="221" spans="2:7" ht="12.75" x14ac:dyDescent="0.2">
      <c r="B221">
        <v>22.229999999999823</v>
      </c>
      <c r="C221" s="124">
        <v>0.1106</v>
      </c>
      <c r="D221" s="124">
        <v>22.500746626545869</v>
      </c>
      <c r="G221" s="124">
        <v>24.912954545454372</v>
      </c>
    </row>
    <row r="222" spans="2:7" ht="12.75" x14ac:dyDescent="0.2">
      <c r="B222">
        <v>22.254999999999821</v>
      </c>
      <c r="C222" s="124">
        <v>0.11020000000000001</v>
      </c>
      <c r="D222" s="124">
        <v>22.561048521321599</v>
      </c>
      <c r="G222" s="124">
        <v>24.939782608695474</v>
      </c>
    </row>
    <row r="223" spans="2:7" ht="12.75" x14ac:dyDescent="0.2">
      <c r="B223">
        <v>22.27999999999982</v>
      </c>
      <c r="C223" s="124">
        <v>0.10980000000000001</v>
      </c>
      <c r="D223" s="124">
        <v>22.318876232231673</v>
      </c>
      <c r="G223" s="124">
        <v>24.962499999999821</v>
      </c>
    </row>
    <row r="224" spans="2:7" ht="12.75" x14ac:dyDescent="0.2">
      <c r="B224">
        <v>22.304999999999819</v>
      </c>
      <c r="C224" s="124">
        <v>0.1094</v>
      </c>
      <c r="D224" s="124">
        <v>22.561095205975317</v>
      </c>
      <c r="G224" s="124">
        <v>24.989090909090727</v>
      </c>
    </row>
    <row r="225" spans="2:7" ht="12.75" x14ac:dyDescent="0.2">
      <c r="B225">
        <v>22.329999999999817</v>
      </c>
      <c r="C225" s="124">
        <v>0.109</v>
      </c>
      <c r="D225" s="124">
        <v>22.395904794024325</v>
      </c>
      <c r="G225" s="124">
        <v>25.014090909090726</v>
      </c>
    </row>
    <row r="226" spans="2:7" ht="12.75" x14ac:dyDescent="0.2">
      <c r="B226">
        <v>22.354999999999816</v>
      </c>
      <c r="C226" s="124">
        <v>0.1086</v>
      </c>
      <c r="D226" s="124">
        <v>22.634372536064884</v>
      </c>
      <c r="G226" s="124">
        <v>25.037142857142673</v>
      </c>
    </row>
    <row r="227" spans="2:7" ht="12.75" x14ac:dyDescent="0.2">
      <c r="B227">
        <v>22.379999999999814</v>
      </c>
      <c r="C227" s="124">
        <v>0.1082</v>
      </c>
      <c r="D227" s="124">
        <v>22.490122886612255</v>
      </c>
      <c r="G227" s="124">
        <v>25.064782608695463</v>
      </c>
    </row>
    <row r="228" spans="2:7" ht="12.75" x14ac:dyDescent="0.2">
      <c r="B228">
        <v>22.404999999999813</v>
      </c>
      <c r="C228" s="124">
        <v>0.10780000000000001</v>
      </c>
      <c r="D228" s="124">
        <v>22.65930646671578</v>
      </c>
      <c r="G228" s="124">
        <v>25.088333333333146</v>
      </c>
    </row>
    <row r="229" spans="2:7" ht="12.75" x14ac:dyDescent="0.2">
      <c r="B229">
        <v>22.429999999999811</v>
      </c>
      <c r="C229" s="124">
        <v>0.10740000000000001</v>
      </c>
      <c r="D229" s="124">
        <v>22.701548871756753</v>
      </c>
      <c r="G229" s="124">
        <v>25.112142857142668</v>
      </c>
    </row>
    <row r="230" spans="2:7" ht="12.75" x14ac:dyDescent="0.2">
      <c r="B230">
        <v>22.45499999999981</v>
      </c>
      <c r="C230" s="124">
        <v>0.107</v>
      </c>
      <c r="D230" s="124">
        <v>22.711446480220779</v>
      </c>
      <c r="G230" s="124">
        <v>25.140227272727085</v>
      </c>
    </row>
    <row r="231" spans="2:7" ht="12.75" x14ac:dyDescent="0.2">
      <c r="B231">
        <v>22.479999999999809</v>
      </c>
      <c r="C231" s="124">
        <v>0.1066</v>
      </c>
      <c r="D231" s="124">
        <v>22.747903199798927</v>
      </c>
      <c r="G231" s="124">
        <v>25.16249999999981</v>
      </c>
    </row>
    <row r="232" spans="2:7" ht="12.75" x14ac:dyDescent="0.2">
      <c r="B232">
        <v>22.504999999999807</v>
      </c>
      <c r="C232" s="124">
        <v>0.1066</v>
      </c>
      <c r="D232" s="124">
        <v>22.809374707831182</v>
      </c>
      <c r="G232" s="124">
        <v>25.18795454545435</v>
      </c>
    </row>
    <row r="233" spans="2:7" ht="12.75" x14ac:dyDescent="0.2">
      <c r="B233">
        <v>22.529999999999806</v>
      </c>
      <c r="C233" s="124">
        <v>0.1066</v>
      </c>
      <c r="D233" s="124">
        <v>22.80362529216843</v>
      </c>
      <c r="G233" s="124">
        <v>25.214090909090714</v>
      </c>
    </row>
    <row r="234" spans="2:7" x14ac:dyDescent="0.15">
      <c r="B234" s="124">
        <v>22.554999999999804</v>
      </c>
      <c r="C234" s="124">
        <v>0.1066</v>
      </c>
      <c r="D234" s="124">
        <v>22.855562256525953</v>
      </c>
      <c r="G234" s="124">
        <v>25.238333333333138</v>
      </c>
    </row>
    <row r="235" spans="2:7" x14ac:dyDescent="0.15">
      <c r="B235" s="124">
        <v>22.579999999999803</v>
      </c>
      <c r="C235" s="124">
        <v>0.1066</v>
      </c>
      <c r="D235" s="124">
        <v>22.625531452894688</v>
      </c>
      <c r="G235" s="124">
        <v>25.262954545454349</v>
      </c>
    </row>
    <row r="236" spans="2:7" x14ac:dyDescent="0.15">
      <c r="B236" s="124">
        <v>22.604999999999801</v>
      </c>
      <c r="C236" s="124">
        <v>0.1066</v>
      </c>
      <c r="D236" s="124">
        <v>22.871425951913544</v>
      </c>
      <c r="G236" s="124">
        <v>25.289782608695454</v>
      </c>
    </row>
    <row r="237" spans="2:7" x14ac:dyDescent="0.15">
      <c r="B237" s="124">
        <v>22.6299999999998</v>
      </c>
      <c r="C237" s="124">
        <v>0.1066</v>
      </c>
      <c r="D237" s="124">
        <v>22.701895040071676</v>
      </c>
      <c r="G237" s="124">
        <v>25.313333333333134</v>
      </c>
    </row>
    <row r="238" spans="2:7" x14ac:dyDescent="0.15">
      <c r="B238" s="124">
        <v>22.654999999999799</v>
      </c>
      <c r="C238" s="124">
        <v>0.1066</v>
      </c>
      <c r="D238" s="124">
        <v>22.930988430713743</v>
      </c>
      <c r="G238" s="124">
        <v>25.339090909090704</v>
      </c>
    </row>
    <row r="239" spans="2:7" x14ac:dyDescent="0.15">
      <c r="B239" s="124">
        <v>22.679999999999797</v>
      </c>
      <c r="C239" s="124">
        <v>0.1066</v>
      </c>
      <c r="D239" s="124">
        <v>22.785792335714397</v>
      </c>
      <c r="G239" s="124">
        <v>25.364090909090706</v>
      </c>
    </row>
    <row r="240" spans="2:7" x14ac:dyDescent="0.15">
      <c r="B240" s="124">
        <v>22.704999999999796</v>
      </c>
      <c r="C240" s="124">
        <v>0.1066</v>
      </c>
      <c r="D240" s="124">
        <v>22.959773053570959</v>
      </c>
      <c r="G240" s="124">
        <v>25.387142857142656</v>
      </c>
    </row>
    <row r="241" spans="2:7" x14ac:dyDescent="0.15">
      <c r="B241" s="124">
        <v>22.729999999999794</v>
      </c>
      <c r="C241" s="124">
        <v>0.1066</v>
      </c>
      <c r="D241" s="124">
        <v>23.001422455357169</v>
      </c>
      <c r="G241" s="124">
        <v>25.414090909090703</v>
      </c>
    </row>
    <row r="242" spans="2:7" x14ac:dyDescent="0.15">
      <c r="C242" s="124">
        <v>0.1066</v>
      </c>
      <c r="D242" s="124">
        <v>23.009288676947644</v>
      </c>
      <c r="G242" s="124">
        <v>25.438749999999793</v>
      </c>
    </row>
    <row r="243" spans="2:7" x14ac:dyDescent="0.15">
      <c r="C243" s="124">
        <v>0.1066</v>
      </c>
      <c r="D243" s="124">
        <v>23.051826102543249</v>
      </c>
      <c r="G243" s="124">
        <v>25.46124999999979</v>
      </c>
    </row>
    <row r="244" spans="2:7" x14ac:dyDescent="0.15">
      <c r="C244" s="124">
        <v>-2E-3</v>
      </c>
      <c r="G244" s="124">
        <v>25.488695652173707</v>
      </c>
    </row>
    <row r="245" spans="2:7" x14ac:dyDescent="0.15">
      <c r="C245" s="124">
        <v>-2E-3</v>
      </c>
      <c r="G245" s="124">
        <v>25.514090909090701</v>
      </c>
    </row>
  </sheetData>
  <phoneticPr fontId="51" type="noConversion"/>
  <printOptions gridLinesSet="0"/>
  <pageMargins left="0.75" right="0.75" top="1" bottom="1" header="0.5" footer="0.5"/>
  <pageSetup orientation="portrait" horizontalDpi="4294967292" r:id="rId1"/>
  <headerFooter alignWithMargins="0">
    <oddHeader>&amp;A</oddHeader>
    <oddFooter>Page &amp;P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pageSetUpPr fitToPage="1"/>
  </sheetPr>
  <dimension ref="A6:Q79"/>
  <sheetViews>
    <sheetView showGridLines="0" workbookViewId="0">
      <selection activeCell="N92" sqref="N92:N103"/>
    </sheetView>
  </sheetViews>
  <sheetFormatPr defaultRowHeight="12.75" x14ac:dyDescent="0.2"/>
  <cols>
    <col min="1" max="1" width="10.44140625" customWidth="1"/>
    <col min="4" max="4" width="11" customWidth="1"/>
    <col min="11" max="11" width="27" customWidth="1"/>
  </cols>
  <sheetData>
    <row r="6" spans="1:17" ht="60" x14ac:dyDescent="0.8">
      <c r="A6" s="43" t="s">
        <v>119</v>
      </c>
      <c r="B6" s="44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</row>
    <row r="7" spans="1:17" ht="60" x14ac:dyDescent="0.8">
      <c r="A7" s="43" t="s">
        <v>120</v>
      </c>
      <c r="B7" s="44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</row>
    <row r="8" spans="1:17" ht="59.25" x14ac:dyDescent="0.75">
      <c r="A8" s="44"/>
      <c r="B8" s="44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</row>
    <row r="9" spans="1:17" ht="45" x14ac:dyDescent="0.6">
      <c r="B9" s="266" t="s">
        <v>121</v>
      </c>
      <c r="C9" s="46"/>
      <c r="D9" s="46"/>
      <c r="E9" s="46"/>
      <c r="F9" s="46"/>
      <c r="G9" s="46"/>
      <c r="H9" s="267" t="s">
        <v>264</v>
      </c>
      <c r="I9" s="265"/>
      <c r="J9" s="265"/>
      <c r="K9" s="265"/>
      <c r="L9" s="265"/>
      <c r="M9" s="46"/>
      <c r="N9" s="46"/>
    </row>
    <row r="10" spans="1:17" ht="45" x14ac:dyDescent="0.6">
      <c r="A10" s="45" t="s">
        <v>122</v>
      </c>
      <c r="B10" s="6"/>
      <c r="D10" s="6"/>
      <c r="E10" s="6"/>
      <c r="F10" s="6"/>
      <c r="G10" s="6"/>
      <c r="H10" s="267" t="s">
        <v>146</v>
      </c>
      <c r="I10" s="46"/>
      <c r="J10" s="6"/>
      <c r="K10" s="6"/>
      <c r="L10" s="6"/>
      <c r="M10" s="6"/>
      <c r="N10" s="6"/>
      <c r="O10" s="6"/>
      <c r="P10" s="6"/>
      <c r="Q10" s="6"/>
    </row>
    <row r="11" spans="1:17" ht="45" x14ac:dyDescent="0.6">
      <c r="A11" s="45"/>
      <c r="B11" s="6"/>
      <c r="C11" s="6"/>
      <c r="D11" s="6"/>
      <c r="E11" s="6"/>
      <c r="F11" s="6"/>
      <c r="G11" s="6"/>
      <c r="H11" s="267" t="s">
        <v>192</v>
      </c>
      <c r="I11" s="6"/>
      <c r="J11" s="6"/>
      <c r="K11" s="6"/>
      <c r="L11" s="6"/>
      <c r="M11" s="6"/>
      <c r="N11" s="6"/>
      <c r="O11" s="6"/>
      <c r="P11" s="6"/>
      <c r="Q11" s="6"/>
    </row>
    <row r="12" spans="1:17" ht="45" x14ac:dyDescent="0.6">
      <c r="H12" s="267"/>
    </row>
    <row r="79" spans="9:9" x14ac:dyDescent="0.2">
      <c r="I79" s="27">
        <f>+Wti!I78-'Wti-Prior'!I78</f>
        <v>-0.42021130000000539</v>
      </c>
    </row>
  </sheetData>
  <phoneticPr fontId="51" type="noConversion"/>
  <printOptions horizontalCentered="1" verticalCentered="1"/>
  <pageMargins left="0.28000000000000003" right="0.3" top="0.67" bottom="0.28999999999999998" header="0.5" footer="0.19"/>
  <pageSetup scale="45" orientation="landscape" horizontalDpi="4294967292" r:id="rId1"/>
  <headerFooter alignWithMargins="0">
    <oddHeader>&amp;R&amp;D  &amp;T</oddHeader>
  </headerFooter>
  <rowBreaks count="1" manualBreakCount="1">
    <brk id="5" max="65535" man="1"/>
  </rowBreaks>
  <colBreaks count="1" manualBreakCount="1">
    <brk id="3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autoPageBreaks="0" fitToPage="1"/>
  </sheetPr>
  <dimension ref="A1:BJ189"/>
  <sheetViews>
    <sheetView showGridLines="0" zoomScale="75" workbookViewId="0">
      <pane xSplit="1" ySplit="11" topLeftCell="G12" activePane="bottomRight" state="frozen"/>
      <selection activeCell="N92" sqref="N92:N103"/>
      <selection pane="topRight" activeCell="N92" sqref="N92:N103"/>
      <selection pane="bottomLeft" activeCell="N92" sqref="N92:N103"/>
      <selection pane="bottomRight" activeCell="A5" sqref="A5"/>
    </sheetView>
  </sheetViews>
  <sheetFormatPr defaultRowHeight="12.75" x14ac:dyDescent="0.2"/>
  <cols>
    <col min="1" max="1" width="13.109375" style="3" bestFit="1" customWidth="1"/>
    <col min="2" max="5" width="10.5546875" style="3" customWidth="1"/>
    <col min="6" max="6" width="8.5546875" style="3" hidden="1" customWidth="1"/>
    <col min="7" max="7" width="10.5546875" style="3" customWidth="1"/>
    <col min="8" max="8" width="3.5546875" style="3" customWidth="1"/>
    <col min="9" max="12" width="10.5546875" style="3" customWidth="1"/>
    <col min="13" max="13" width="10.5546875" style="3" hidden="1" customWidth="1"/>
    <col min="14" max="14" width="10.5546875" style="3" customWidth="1"/>
    <col min="15" max="15" width="3.5546875" style="38" customWidth="1"/>
    <col min="16" max="20" width="10.5546875" style="3" hidden="1" customWidth="1"/>
    <col min="21" max="21" width="3.5546875" style="1" hidden="1" customWidth="1"/>
    <col min="22" max="22" width="11.5546875" style="1" customWidth="1"/>
    <col min="23" max="25" width="10.5546875" style="1" customWidth="1"/>
    <col min="26" max="26" width="11.5546875" style="1" customWidth="1"/>
  </cols>
  <sheetData>
    <row r="1" spans="1:62" x14ac:dyDescent="0.2">
      <c r="A1" s="366"/>
      <c r="B1" s="366"/>
      <c r="C1" s="366"/>
      <c r="D1" s="366"/>
      <c r="E1" s="366"/>
      <c r="F1" s="366"/>
      <c r="G1" s="366"/>
      <c r="H1" s="366"/>
      <c r="I1" s="367"/>
      <c r="J1" s="367"/>
      <c r="K1" s="367"/>
      <c r="L1" s="367"/>
      <c r="M1" s="367"/>
      <c r="N1" s="368"/>
      <c r="O1" s="368"/>
      <c r="P1" s="368"/>
      <c r="Q1" s="368"/>
      <c r="R1" s="368"/>
      <c r="S1" s="368"/>
      <c r="T1" s="368"/>
      <c r="U1" s="368"/>
      <c r="V1" s="369"/>
      <c r="W1" s="369"/>
      <c r="X1" s="369"/>
      <c r="Y1" s="369"/>
      <c r="Z1" s="369"/>
      <c r="AA1" s="407"/>
      <c r="AB1" s="407"/>
    </row>
    <row r="2" spans="1:62" ht="5.0999999999999996" customHeight="1" thickBot="1" x14ac:dyDescent="0.25">
      <c r="A2" s="371"/>
      <c r="B2" s="371"/>
      <c r="C2" s="371"/>
      <c r="D2" s="371"/>
      <c r="E2" s="371"/>
      <c r="F2" s="371"/>
      <c r="G2" s="371"/>
      <c r="H2" s="371"/>
      <c r="I2" s="372"/>
      <c r="J2" s="372"/>
      <c r="K2" s="372" t="s">
        <v>7</v>
      </c>
      <c r="L2" s="372"/>
      <c r="M2" s="372"/>
      <c r="N2" s="372"/>
      <c r="O2" s="372"/>
      <c r="P2" s="372"/>
      <c r="Q2" s="372"/>
      <c r="R2" s="372"/>
      <c r="S2" s="372"/>
      <c r="T2" s="372"/>
      <c r="U2" s="373"/>
      <c r="V2" s="373"/>
      <c r="W2" s="373"/>
      <c r="X2" s="373"/>
      <c r="Y2" s="373"/>
      <c r="Z2" s="373"/>
      <c r="AA2" s="407"/>
      <c r="AB2" s="407"/>
    </row>
    <row r="3" spans="1:62" ht="27" customHeight="1" thickBot="1" x14ac:dyDescent="0.35">
      <c r="A3" s="346" t="s">
        <v>210</v>
      </c>
      <c r="B3" s="347"/>
      <c r="C3" s="347"/>
      <c r="D3" s="347"/>
      <c r="E3" s="347"/>
      <c r="F3" s="347"/>
      <c r="G3" s="347"/>
      <c r="H3" s="347"/>
      <c r="I3" s="347"/>
      <c r="J3" s="347"/>
      <c r="K3" s="347"/>
      <c r="L3" s="347"/>
      <c r="M3" s="347"/>
      <c r="N3" s="347"/>
      <c r="O3" s="347"/>
      <c r="P3" s="347"/>
      <c r="Q3" s="347"/>
      <c r="R3" s="347"/>
      <c r="S3" s="347"/>
      <c r="T3" s="347"/>
      <c r="U3" s="347"/>
      <c r="V3" s="347"/>
      <c r="W3" s="347"/>
      <c r="X3" s="347"/>
      <c r="Y3" s="347"/>
      <c r="Z3" s="348"/>
      <c r="AA3" s="407"/>
      <c r="AB3" s="181"/>
    </row>
    <row r="4" spans="1:62" ht="5.0999999999999996" customHeight="1" x14ac:dyDescent="0.2">
      <c r="A4" s="8"/>
      <c r="B4" s="8"/>
      <c r="C4" s="8"/>
      <c r="D4" s="8"/>
      <c r="E4" s="8"/>
      <c r="F4" s="8"/>
      <c r="G4" s="8"/>
      <c r="H4" s="8"/>
      <c r="I4" s="372"/>
      <c r="J4" s="372"/>
      <c r="K4" s="372"/>
      <c r="L4" s="372"/>
      <c r="M4" s="372"/>
      <c r="N4" s="372"/>
      <c r="O4" s="372"/>
      <c r="P4" s="372"/>
      <c r="Q4" s="372"/>
      <c r="R4" s="372"/>
      <c r="S4" s="372"/>
      <c r="T4" s="372"/>
      <c r="U4" s="373"/>
      <c r="V4" s="373"/>
      <c r="W4" s="373"/>
      <c r="X4" s="373"/>
      <c r="Y4" s="373"/>
      <c r="Z4" s="373"/>
      <c r="AA4" s="407"/>
      <c r="AB4" s="407"/>
      <c r="AC4" s="370"/>
    </row>
    <row r="5" spans="1:62" ht="18" x14ac:dyDescent="0.25">
      <c r="A5" s="374">
        <v>37014</v>
      </c>
      <c r="B5" s="375"/>
      <c r="C5" s="375"/>
      <c r="D5" s="375"/>
      <c r="E5" s="375"/>
      <c r="F5" s="375"/>
      <c r="G5" s="375"/>
      <c r="H5" s="375"/>
      <c r="I5" s="375"/>
      <c r="J5" s="375"/>
      <c r="K5" s="375"/>
      <c r="L5" s="375"/>
      <c r="M5" s="375"/>
      <c r="N5" s="375"/>
      <c r="O5" s="375"/>
      <c r="P5" s="375"/>
      <c r="Q5" s="375"/>
      <c r="R5" s="375"/>
      <c r="S5" s="375"/>
      <c r="T5" s="375"/>
      <c r="U5" s="376"/>
      <c r="V5" s="377"/>
      <c r="W5" s="377"/>
      <c r="X5" s="377"/>
      <c r="Y5" s="377"/>
      <c r="Z5" s="377"/>
      <c r="AA5" s="407"/>
      <c r="AB5" s="407"/>
      <c r="AC5" s="370"/>
    </row>
    <row r="6" spans="1:62" x14ac:dyDescent="0.2">
      <c r="A6" s="378" t="s">
        <v>7</v>
      </c>
      <c r="B6" s="378"/>
      <c r="C6" s="378"/>
      <c r="D6" s="378"/>
      <c r="E6" s="378"/>
      <c r="F6" s="378"/>
      <c r="G6" s="378"/>
      <c r="H6" s="378"/>
      <c r="I6" s="379" t="s">
        <v>7</v>
      </c>
      <c r="J6" s="379"/>
      <c r="K6" s="379" t="s">
        <v>7</v>
      </c>
      <c r="L6" s="379"/>
      <c r="M6" s="379"/>
      <c r="N6" s="378"/>
      <c r="O6" s="378"/>
      <c r="P6" s="378"/>
      <c r="Q6" s="378"/>
      <c r="R6" s="378"/>
      <c r="S6" s="378"/>
      <c r="T6" s="378"/>
      <c r="U6" s="373"/>
      <c r="V6" s="373"/>
      <c r="W6" s="373"/>
      <c r="X6" s="373"/>
      <c r="Y6" s="373"/>
      <c r="Z6" s="378" t="s">
        <v>7</v>
      </c>
      <c r="AA6" s="407"/>
      <c r="AB6" s="407"/>
      <c r="AC6" s="370"/>
    </row>
    <row r="7" spans="1:62" x14ac:dyDescent="0.2">
      <c r="A7" s="8" t="s">
        <v>7</v>
      </c>
      <c r="B7" s="438" t="s">
        <v>233</v>
      </c>
      <c r="C7" s="439"/>
      <c r="D7" s="439"/>
      <c r="E7" s="439"/>
      <c r="F7" s="439"/>
      <c r="G7" s="460"/>
      <c r="H7" s="8"/>
      <c r="I7" s="438" t="s">
        <v>234</v>
      </c>
      <c r="J7" s="439"/>
      <c r="K7" s="439"/>
      <c r="L7" s="439"/>
      <c r="M7" s="439"/>
      <c r="N7" s="440"/>
      <c r="O7" s="370"/>
      <c r="P7" s="438" t="s">
        <v>235</v>
      </c>
      <c r="Q7" s="439"/>
      <c r="R7" s="439"/>
      <c r="S7" s="439"/>
      <c r="T7" s="440"/>
      <c r="U7" s="373"/>
      <c r="V7" s="373"/>
      <c r="W7" s="438" t="s">
        <v>236</v>
      </c>
      <c r="X7" s="439"/>
      <c r="Y7" s="439"/>
      <c r="Z7" s="440"/>
      <c r="AA7" s="407"/>
      <c r="AB7" s="181"/>
    </row>
    <row r="8" spans="1:62" x14ac:dyDescent="0.2">
      <c r="A8" s="380"/>
      <c r="B8" s="381"/>
      <c r="C8" s="381"/>
      <c r="D8" s="382" t="s">
        <v>9</v>
      </c>
      <c r="E8" s="383" t="s">
        <v>10</v>
      </c>
      <c r="F8" s="422" t="s">
        <v>7</v>
      </c>
      <c r="G8" s="423" t="s">
        <v>7</v>
      </c>
      <c r="H8" s="405"/>
      <c r="I8" s="381"/>
      <c r="J8" s="381"/>
      <c r="K8" s="381"/>
      <c r="L8" s="383" t="s">
        <v>10</v>
      </c>
      <c r="M8" s="381"/>
      <c r="N8"/>
      <c r="O8" s="370"/>
      <c r="P8" s="370"/>
      <c r="Q8" s="370"/>
      <c r="R8"/>
      <c r="S8"/>
      <c r="T8"/>
      <c r="U8" s="415"/>
      <c r="V8" s="373"/>
      <c r="W8" s="373"/>
      <c r="X8" s="373"/>
      <c r="Y8" s="373"/>
      <c r="Z8" s="373" t="s">
        <v>7</v>
      </c>
      <c r="AA8" s="407"/>
      <c r="AB8" s="181"/>
    </row>
    <row r="9" spans="1:62" s="11" customFormat="1" ht="12" x14ac:dyDescent="0.2">
      <c r="A9" s="384"/>
      <c r="B9" s="385" t="s">
        <v>5</v>
      </c>
      <c r="C9" s="385" t="s">
        <v>11</v>
      </c>
      <c r="D9" s="385" t="s">
        <v>12</v>
      </c>
      <c r="E9" s="385" t="s">
        <v>13</v>
      </c>
      <c r="F9" s="385" t="s">
        <v>15</v>
      </c>
      <c r="G9" s="385" t="s">
        <v>14</v>
      </c>
      <c r="H9" s="384"/>
      <c r="I9" s="385" t="s">
        <v>5</v>
      </c>
      <c r="J9" s="385" t="s">
        <v>11</v>
      </c>
      <c r="K9" s="385" t="s">
        <v>12</v>
      </c>
      <c r="L9" s="385" t="s">
        <v>13</v>
      </c>
      <c r="M9" s="385" t="s">
        <v>15</v>
      </c>
      <c r="N9" s="320" t="s">
        <v>14</v>
      </c>
      <c r="O9" s="17"/>
      <c r="P9" s="385" t="s">
        <v>169</v>
      </c>
      <c r="Q9" s="385" t="s">
        <v>170</v>
      </c>
      <c r="R9" s="15" t="s">
        <v>171</v>
      </c>
      <c r="S9" s="15" t="s">
        <v>172</v>
      </c>
      <c r="T9" s="320" t="s">
        <v>14</v>
      </c>
      <c r="U9" s="416"/>
      <c r="V9" s="417"/>
      <c r="W9" s="424" t="s">
        <v>16</v>
      </c>
      <c r="X9" s="424" t="s">
        <v>16</v>
      </c>
      <c r="Y9" s="424" t="s">
        <v>16</v>
      </c>
      <c r="Z9" s="424" t="s">
        <v>16</v>
      </c>
      <c r="AA9" s="382"/>
      <c r="AB9" s="256"/>
    </row>
    <row r="10" spans="1:62" s="22" customFormat="1" ht="12" thickBot="1" x14ac:dyDescent="0.25">
      <c r="A10" s="386" t="s">
        <v>7</v>
      </c>
      <c r="B10" s="386" t="s">
        <v>7</v>
      </c>
      <c r="C10" s="386" t="s">
        <v>7</v>
      </c>
      <c r="D10" s="386" t="s">
        <v>7</v>
      </c>
      <c r="E10" s="386" t="s">
        <v>7</v>
      </c>
      <c r="F10" s="20" t="s">
        <v>7</v>
      </c>
      <c r="G10" s="20"/>
      <c r="H10" s="386"/>
      <c r="I10" s="386" t="s">
        <v>7</v>
      </c>
      <c r="J10" s="386" t="s">
        <v>7</v>
      </c>
      <c r="K10" s="386" t="s">
        <v>7</v>
      </c>
      <c r="L10" s="386" t="s">
        <v>7</v>
      </c>
      <c r="M10" s="386" t="s">
        <v>7</v>
      </c>
      <c r="N10" s="15"/>
      <c r="O10" s="385"/>
      <c r="P10" s="386" t="s">
        <v>7</v>
      </c>
      <c r="Q10" s="386" t="s">
        <v>7</v>
      </c>
      <c r="R10" s="20" t="s">
        <v>7</v>
      </c>
      <c r="S10" s="20" t="s">
        <v>7</v>
      </c>
      <c r="T10" s="15"/>
      <c r="U10" s="172"/>
      <c r="V10" s="418"/>
      <c r="W10" s="418" t="s">
        <v>17</v>
      </c>
      <c r="X10" s="418" t="s">
        <v>18</v>
      </c>
      <c r="Y10" s="418" t="s">
        <v>176</v>
      </c>
      <c r="Z10" s="418" t="s">
        <v>65</v>
      </c>
      <c r="AA10" s="425"/>
      <c r="AB10" s="185"/>
    </row>
    <row r="11" spans="1:62" s="22" customFormat="1" ht="12.95" customHeight="1" thickBot="1" x14ac:dyDescent="0.25">
      <c r="A11" s="387" t="s">
        <v>20</v>
      </c>
      <c r="B11" s="388">
        <f t="shared" ref="B11:G11" si="0">+B141</f>
        <v>2416.5777673999987</v>
      </c>
      <c r="C11" s="388">
        <f t="shared" si="0"/>
        <v>84.654468899999969</v>
      </c>
      <c r="D11" s="388">
        <f t="shared" si="0"/>
        <v>0</v>
      </c>
      <c r="E11" s="388">
        <f t="shared" si="0"/>
        <v>0</v>
      </c>
      <c r="F11" s="24">
        <f t="shared" si="0"/>
        <v>0</v>
      </c>
      <c r="G11" s="494">
        <f t="shared" si="0"/>
        <v>2501.2322362999998</v>
      </c>
      <c r="H11" s="387"/>
      <c r="I11" s="388">
        <f>+I141</f>
        <v>-25228.600055999996</v>
      </c>
      <c r="J11" s="409">
        <f t="shared" ref="J11:T11" si="1">+J141</f>
        <v>-120</v>
      </c>
      <c r="K11" s="388">
        <f t="shared" si="1"/>
        <v>21723.443070999998</v>
      </c>
      <c r="L11" s="388">
        <f t="shared" si="1"/>
        <v>-268.15731900000037</v>
      </c>
      <c r="M11" s="388">
        <f t="shared" si="1"/>
        <v>0</v>
      </c>
      <c r="N11" s="340">
        <f t="shared" si="1"/>
        <v>-3893.3143039999986</v>
      </c>
      <c r="O11" s="171"/>
      <c r="P11" s="388">
        <f t="shared" si="1"/>
        <v>0</v>
      </c>
      <c r="Q11" s="388">
        <f t="shared" si="1"/>
        <v>0</v>
      </c>
      <c r="R11" s="24">
        <f t="shared" si="1"/>
        <v>0</v>
      </c>
      <c r="S11" s="24">
        <f t="shared" si="1"/>
        <v>0</v>
      </c>
      <c r="T11" s="494">
        <f t="shared" si="1"/>
        <v>0</v>
      </c>
      <c r="U11" s="373"/>
      <c r="V11" s="387" t="s">
        <v>20</v>
      </c>
      <c r="W11" s="493">
        <f>+W141</f>
        <v>2501.2322362999998</v>
      </c>
      <c r="X11" s="441">
        <f>+X141</f>
        <v>-2336.9954454999984</v>
      </c>
      <c r="Y11" s="493">
        <f>+Y141</f>
        <v>0</v>
      </c>
      <c r="Z11" s="493">
        <f>+Z141</f>
        <v>164.23679080000065</v>
      </c>
      <c r="AA11" s="425"/>
      <c r="AB11" s="185"/>
    </row>
    <row r="12" spans="1:62" s="22" customFormat="1" ht="12.95" customHeight="1" x14ac:dyDescent="0.2">
      <c r="A12" s="387"/>
      <c r="B12" s="387"/>
      <c r="C12" s="387"/>
      <c r="D12" s="387"/>
      <c r="E12" s="387" t="s">
        <v>7</v>
      </c>
      <c r="F12" s="23"/>
      <c r="G12" s="21"/>
      <c r="H12" s="387"/>
      <c r="I12" s="387"/>
      <c r="J12" s="387"/>
      <c r="K12" s="387"/>
      <c r="L12" s="387"/>
      <c r="M12" s="387"/>
      <c r="N12" s="21"/>
      <c r="O12" s="172"/>
      <c r="P12" s="172"/>
      <c r="Q12" s="172"/>
      <c r="R12" s="21"/>
      <c r="S12" s="21"/>
      <c r="T12" s="21"/>
      <c r="U12" s="373"/>
      <c r="V12" s="387"/>
      <c r="W12" s="21"/>
      <c r="X12" s="21"/>
      <c r="Y12" s="21"/>
      <c r="Z12" s="21"/>
      <c r="AA12" s="425"/>
      <c r="AB12" s="185"/>
    </row>
    <row r="13" spans="1:62" s="261" customFormat="1" ht="12.95" customHeight="1" x14ac:dyDescent="0.2">
      <c r="A13" s="389" t="s">
        <v>21</v>
      </c>
      <c r="B13" s="389">
        <f>+WTI_I!B13+WTI_II!B13</f>
        <v>5.7410006000000209</v>
      </c>
      <c r="C13" s="389">
        <f>+WTI_I!C13</f>
        <v>-57</v>
      </c>
      <c r="D13" s="389">
        <f>+WTI_I!D13+WTI_II!C13</f>
        <v>0</v>
      </c>
      <c r="E13" s="389">
        <f>+WTI_I!E13</f>
        <v>0</v>
      </c>
      <c r="F13" s="182">
        <f>+WTI_I!F13</f>
        <v>0</v>
      </c>
      <c r="G13" s="333">
        <f t="shared" ref="G13:G18" si="2">SUM(B13:F13)</f>
        <v>-51.258999399999979</v>
      </c>
      <c r="H13" s="389"/>
      <c r="I13" s="389">
        <f>+WTI_I!I13+WTI_II!F13</f>
        <v>-7620.6693190000005</v>
      </c>
      <c r="J13" s="389">
        <f>+WTI_I!J13</f>
        <v>7020</v>
      </c>
      <c r="K13" s="389">
        <f>+WTI_I!K13+WTI_II!G13</f>
        <v>-323.72696030000003</v>
      </c>
      <c r="L13" s="389">
        <f>+WTI_I!L13</f>
        <v>0</v>
      </c>
      <c r="M13" s="389">
        <f>+WTI_I!M13</f>
        <v>0</v>
      </c>
      <c r="N13" s="356">
        <f t="shared" ref="N13:N18" si="3">SUM(I13:M13)</f>
        <v>-924.39627930000051</v>
      </c>
      <c r="O13" s="389"/>
      <c r="P13" s="389">
        <f>+WTI_I!P13+WTI_II!J13</f>
        <v>0</v>
      </c>
      <c r="Q13" s="389">
        <f>+WTI_I!Q13+WTI_II!K13</f>
        <v>0</v>
      </c>
      <c r="R13" s="182">
        <f>+WTI_I!R13+WTI_II!L13</f>
        <v>0</v>
      </c>
      <c r="S13" s="182">
        <f>+WTI_I!S13+WTI_II!M13</f>
        <v>0</v>
      </c>
      <c r="T13" s="356">
        <f t="shared" ref="T13:T18" si="4">SUM(P13:S13)</f>
        <v>0</v>
      </c>
      <c r="U13" s="389"/>
      <c r="V13" s="389" t="s">
        <v>21</v>
      </c>
      <c r="W13" s="443">
        <f>+WTI_I!W13+WTI_II!Q13+WTI_III!O13</f>
        <v>-51.258999399999979</v>
      </c>
      <c r="X13" s="443">
        <f>+WTI_I!X13+WTI_II!R13+WTI_III!P13</f>
        <v>-1043.1729770999991</v>
      </c>
      <c r="Y13" s="443">
        <f>+WTI_I!Y13+WTI_II!S13</f>
        <v>0</v>
      </c>
      <c r="Z13" s="443">
        <f t="shared" ref="Z13:Z18" si="5">SUM(W13:Y13)</f>
        <v>-1094.4319764999991</v>
      </c>
      <c r="AA13" s="407"/>
      <c r="AB13" s="181"/>
      <c r="AC13" s="181"/>
      <c r="AD13" s="181"/>
      <c r="AE13" s="181"/>
      <c r="AF13" s="181"/>
      <c r="AG13" s="181"/>
      <c r="AH13" s="181"/>
      <c r="AI13" s="181"/>
      <c r="AJ13" s="181"/>
      <c r="AK13" s="181"/>
      <c r="AL13" s="181"/>
      <c r="AM13" s="181"/>
      <c r="AN13" s="181"/>
      <c r="AO13" s="181"/>
      <c r="AP13" s="181"/>
      <c r="AQ13" s="181"/>
      <c r="AR13" s="181"/>
      <c r="AS13" s="181"/>
      <c r="AT13" s="181"/>
      <c r="AU13" s="181"/>
      <c r="AV13" s="181"/>
      <c r="AW13" s="181"/>
      <c r="AX13" s="181"/>
      <c r="AY13" s="181"/>
      <c r="AZ13" s="181"/>
      <c r="BA13" s="181"/>
      <c r="BB13" s="181"/>
      <c r="BC13" s="181"/>
      <c r="BD13" s="181"/>
      <c r="BE13" s="181"/>
      <c r="BF13" s="181"/>
      <c r="BG13" s="181"/>
      <c r="BH13" s="181"/>
      <c r="BI13" s="181"/>
      <c r="BJ13" s="181"/>
    </row>
    <row r="14" spans="1:62" s="185" customFormat="1" ht="12.95" customHeight="1" x14ac:dyDescent="0.2">
      <c r="A14" s="387" t="s">
        <v>22</v>
      </c>
      <c r="B14" s="387">
        <f>+WTI_I!B14+WTI_II!B14</f>
        <v>66.376052700000002</v>
      </c>
      <c r="C14" s="387">
        <f>+WTI_I!C14</f>
        <v>50</v>
      </c>
      <c r="D14" s="387">
        <f>+WTI_I!D14+WTI_II!C14</f>
        <v>0</v>
      </c>
      <c r="E14" s="387">
        <f>+WTI_I!E14</f>
        <v>0</v>
      </c>
      <c r="F14" s="23">
        <f>+WTI_I!F14</f>
        <v>0</v>
      </c>
      <c r="G14" s="332">
        <f t="shared" si="2"/>
        <v>116.3760527</v>
      </c>
      <c r="H14" s="387"/>
      <c r="I14" s="387">
        <f>+WTI_I!I14+WTI_II!F14</f>
        <v>7779.4253625999982</v>
      </c>
      <c r="J14" s="387">
        <f>+WTI_I!J14</f>
        <v>-8212</v>
      </c>
      <c r="K14" s="387">
        <f>+WTI_I!K14+WTI_II!G14</f>
        <v>0</v>
      </c>
      <c r="L14" s="387">
        <f>+WTI_I!L14</f>
        <v>0</v>
      </c>
      <c r="M14" s="387">
        <f>+WTI_I!M14</f>
        <v>0</v>
      </c>
      <c r="N14" s="350">
        <f t="shared" si="3"/>
        <v>-432.57463740000185</v>
      </c>
      <c r="O14" s="387"/>
      <c r="P14" s="387">
        <f>+WTI_I!P14+WTI_II!J14</f>
        <v>0</v>
      </c>
      <c r="Q14" s="387">
        <f>+WTI_I!Q14+WTI_II!K14</f>
        <v>0</v>
      </c>
      <c r="R14" s="23">
        <f>+WTI_I!R14+WTI_II!L14</f>
        <v>0</v>
      </c>
      <c r="S14" s="23">
        <f>+WTI_I!S14+WTI_II!M14</f>
        <v>0</v>
      </c>
      <c r="T14" s="350">
        <f t="shared" si="4"/>
        <v>0</v>
      </c>
      <c r="U14" s="387"/>
      <c r="V14" s="387" t="s">
        <v>22</v>
      </c>
      <c r="W14" s="442">
        <f>+WTI_I!W14+WTI_II!Q14+WTI_III!O14</f>
        <v>116.3760527</v>
      </c>
      <c r="X14" s="442">
        <f>+WTI_I!X14+WTI_II!R14+WTI_III!P14</f>
        <v>-510.51911200000023</v>
      </c>
      <c r="Y14" s="442">
        <f>+WTI_I!Y14+WTI_II!S14</f>
        <v>0</v>
      </c>
      <c r="Z14" s="442">
        <f t="shared" si="5"/>
        <v>-394.14305930000023</v>
      </c>
      <c r="AA14" s="407"/>
      <c r="AB14" s="181"/>
      <c r="AC14" s="181"/>
      <c r="AD14" s="181"/>
      <c r="AE14" s="181"/>
      <c r="AF14" s="181"/>
      <c r="AG14" s="181"/>
      <c r="AH14" s="181"/>
      <c r="AI14" s="181"/>
      <c r="AJ14" s="181"/>
      <c r="AK14" s="181"/>
      <c r="AL14" s="181"/>
      <c r="AM14" s="181"/>
      <c r="AN14" s="181"/>
      <c r="AO14" s="181"/>
      <c r="AP14" s="181"/>
      <c r="AQ14" s="181"/>
      <c r="AR14" s="181"/>
      <c r="AS14" s="181"/>
      <c r="AT14" s="181"/>
      <c r="AU14" s="181"/>
      <c r="AV14" s="181"/>
      <c r="AW14" s="181"/>
      <c r="AX14" s="181"/>
      <c r="AY14" s="181"/>
      <c r="AZ14" s="181"/>
      <c r="BA14" s="181"/>
      <c r="BB14" s="181"/>
      <c r="BC14" s="181"/>
      <c r="BD14" s="181"/>
      <c r="BE14" s="181"/>
      <c r="BF14" s="181"/>
      <c r="BG14" s="181"/>
      <c r="BH14" s="181"/>
      <c r="BI14" s="181"/>
      <c r="BJ14" s="181"/>
    </row>
    <row r="15" spans="1:62" s="185" customFormat="1" ht="12.95" customHeight="1" x14ac:dyDescent="0.2">
      <c r="A15" s="387" t="s">
        <v>23</v>
      </c>
      <c r="B15" s="387">
        <f>+WTI_I!B15+WTI_II!B15</f>
        <v>821.65118930000006</v>
      </c>
      <c r="C15" s="387">
        <f>+WTI_I!C15</f>
        <v>10.869285700000001</v>
      </c>
      <c r="D15" s="387">
        <f>+WTI_I!D15+WTI_II!C15</f>
        <v>0</v>
      </c>
      <c r="E15" s="387">
        <f>+WTI_I!E15</f>
        <v>0</v>
      </c>
      <c r="F15" s="23">
        <f>+WTI_I!F15</f>
        <v>0</v>
      </c>
      <c r="G15" s="332">
        <f t="shared" si="2"/>
        <v>832.52047500000003</v>
      </c>
      <c r="H15" s="387"/>
      <c r="I15" s="387">
        <f>+WTI_I!I15+WTI_II!F15</f>
        <v>-949.15213889999995</v>
      </c>
      <c r="J15" s="387">
        <f>+WTI_I!J15</f>
        <v>528</v>
      </c>
      <c r="K15" s="387">
        <f>+WTI_I!K15+WTI_II!G15</f>
        <v>0</v>
      </c>
      <c r="L15" s="387">
        <f>+WTI_I!L15</f>
        <v>0</v>
      </c>
      <c r="M15" s="387">
        <f>+WTI_I!M15</f>
        <v>0</v>
      </c>
      <c r="N15" s="350">
        <f t="shared" si="3"/>
        <v>-421.15213889999995</v>
      </c>
      <c r="O15" s="387"/>
      <c r="P15" s="387">
        <f>+WTI_I!P15+WTI_II!J15</f>
        <v>0</v>
      </c>
      <c r="Q15" s="387">
        <f>+WTI_I!Q15+WTI_II!K15</f>
        <v>0</v>
      </c>
      <c r="R15" s="23">
        <f>+WTI_I!R15+WTI_II!L15</f>
        <v>0</v>
      </c>
      <c r="S15" s="23">
        <f>+WTI_I!S15+WTI_II!M15</f>
        <v>0</v>
      </c>
      <c r="T15" s="350">
        <f t="shared" si="4"/>
        <v>0</v>
      </c>
      <c r="U15" s="387"/>
      <c r="V15" s="387" t="s">
        <v>23</v>
      </c>
      <c r="W15" s="442">
        <f>+WTI_I!W15+WTI_II!Q15+WTI_III!O15</f>
        <v>832.52047499999981</v>
      </c>
      <c r="X15" s="442">
        <f>+WTI_I!X15+WTI_II!R15+WTI_III!P15</f>
        <v>-363.26851689999995</v>
      </c>
      <c r="Y15" s="442">
        <f>+WTI_I!Y15+WTI_II!S15</f>
        <v>0</v>
      </c>
      <c r="Z15" s="442">
        <f t="shared" si="5"/>
        <v>469.25195809999985</v>
      </c>
      <c r="AA15" s="407"/>
      <c r="AB15" s="181"/>
      <c r="AC15" s="181"/>
      <c r="AD15" s="181"/>
      <c r="AE15" s="181"/>
      <c r="AF15" s="181"/>
      <c r="AG15" s="181"/>
      <c r="AH15" s="181"/>
      <c r="AI15" s="181"/>
      <c r="AJ15" s="181"/>
      <c r="AK15" s="181"/>
      <c r="AL15" s="181"/>
      <c r="AM15" s="181"/>
      <c r="AN15" s="181"/>
      <c r="AO15" s="181"/>
      <c r="AP15" s="181"/>
      <c r="AQ15" s="181"/>
      <c r="AR15" s="181"/>
      <c r="AS15" s="181"/>
      <c r="AT15" s="181"/>
      <c r="AU15" s="181"/>
      <c r="AV15" s="181"/>
      <c r="AW15" s="181"/>
      <c r="AX15" s="181"/>
      <c r="AY15" s="181"/>
      <c r="AZ15" s="181"/>
      <c r="BA15" s="181"/>
      <c r="BB15" s="181"/>
      <c r="BC15" s="181"/>
      <c r="BD15" s="181"/>
      <c r="BE15" s="181"/>
      <c r="BF15" s="181"/>
      <c r="BG15" s="181"/>
      <c r="BH15" s="181"/>
      <c r="BI15" s="181"/>
      <c r="BJ15" s="181"/>
    </row>
    <row r="16" spans="1:62" s="185" customFormat="1" ht="12.95" customHeight="1" x14ac:dyDescent="0.2">
      <c r="A16" s="387" t="s">
        <v>24</v>
      </c>
      <c r="B16" s="387">
        <f>+WTI_I!B16+WTI_II!B16</f>
        <v>449.27089190000004</v>
      </c>
      <c r="C16" s="387">
        <f>+WTI_I!C16</f>
        <v>10.2645894</v>
      </c>
      <c r="D16" s="387">
        <f>+WTI_I!D16+WTI_II!C16</f>
        <v>0</v>
      </c>
      <c r="E16" s="387">
        <f>+WTI_I!E16</f>
        <v>0</v>
      </c>
      <c r="F16" s="23">
        <f>+WTI_I!F16</f>
        <v>0</v>
      </c>
      <c r="G16" s="332">
        <f t="shared" si="2"/>
        <v>459.53548130000001</v>
      </c>
      <c r="H16" s="387"/>
      <c r="I16" s="387">
        <f>+WTI_I!I16+WTI_II!F16</f>
        <v>-288.58919209999999</v>
      </c>
      <c r="J16" s="387">
        <f>+WTI_I!J16</f>
        <v>-36</v>
      </c>
      <c r="K16" s="387">
        <f>+WTI_I!K16+WTI_II!G16</f>
        <v>0</v>
      </c>
      <c r="L16" s="387">
        <f>+WTI_I!L16</f>
        <v>0</v>
      </c>
      <c r="M16" s="387">
        <f>+WTI_I!M16</f>
        <v>0</v>
      </c>
      <c r="N16" s="350">
        <f t="shared" si="3"/>
        <v>-324.58919209999999</v>
      </c>
      <c r="O16" s="387"/>
      <c r="P16" s="387">
        <f>+WTI_I!P16+WTI_II!J16</f>
        <v>0</v>
      </c>
      <c r="Q16" s="387">
        <f>+WTI_I!Q16+WTI_II!K16</f>
        <v>0</v>
      </c>
      <c r="R16" s="23">
        <f>+WTI_I!R16+WTI_II!L16</f>
        <v>0</v>
      </c>
      <c r="S16" s="23">
        <f>+WTI_I!S16+WTI_II!M16</f>
        <v>0</v>
      </c>
      <c r="T16" s="350">
        <f t="shared" si="4"/>
        <v>0</v>
      </c>
      <c r="U16" s="387"/>
      <c r="V16" s="387" t="s">
        <v>24</v>
      </c>
      <c r="W16" s="442">
        <f>+WTI_I!W16+WTI_II!Q16+WTI_III!O16</f>
        <v>459.53548130000001</v>
      </c>
      <c r="X16" s="442">
        <f>+WTI_I!X16+WTI_II!R16+WTI_III!P16</f>
        <v>-89.536116299999975</v>
      </c>
      <c r="Y16" s="442">
        <f>+WTI_I!Y16+WTI_II!S16</f>
        <v>0</v>
      </c>
      <c r="Z16" s="442">
        <f t="shared" si="5"/>
        <v>369.99936500000001</v>
      </c>
      <c r="AA16" s="407"/>
      <c r="AB16" s="181"/>
      <c r="AC16" s="181"/>
      <c r="AD16" s="181"/>
      <c r="AE16" s="181"/>
      <c r="AF16" s="181"/>
      <c r="AG16" s="181"/>
      <c r="AH16" s="181"/>
      <c r="AI16" s="181"/>
      <c r="AJ16" s="181"/>
      <c r="AK16" s="181"/>
      <c r="AL16" s="181"/>
      <c r="AM16" s="181"/>
      <c r="AN16" s="181"/>
      <c r="AO16" s="181"/>
      <c r="AP16" s="181"/>
      <c r="AQ16" s="181"/>
      <c r="AR16" s="181"/>
      <c r="AS16" s="181"/>
      <c r="AT16" s="181"/>
      <c r="AU16" s="181"/>
      <c r="AV16" s="181"/>
      <c r="AW16" s="181"/>
      <c r="AX16" s="181"/>
      <c r="AY16" s="181"/>
      <c r="AZ16" s="181"/>
      <c r="BA16" s="181"/>
      <c r="BB16" s="181"/>
      <c r="BC16" s="181"/>
      <c r="BD16" s="181"/>
      <c r="BE16" s="181"/>
      <c r="BF16" s="181"/>
      <c r="BG16" s="181"/>
      <c r="BH16" s="181"/>
      <c r="BI16" s="181"/>
      <c r="BJ16" s="181"/>
    </row>
    <row r="17" spans="1:62" s="185" customFormat="1" ht="12.95" customHeight="1" x14ac:dyDescent="0.2">
      <c r="A17" s="387" t="s">
        <v>25</v>
      </c>
      <c r="B17" s="387">
        <f>+WTI_I!B17+WTI_II!B17</f>
        <v>-454.02359230000002</v>
      </c>
      <c r="C17" s="387">
        <f>+WTI_I!C17</f>
        <v>19.335660600000001</v>
      </c>
      <c r="D17" s="387">
        <f>+WTI_I!D17+WTI_II!C17</f>
        <v>0</v>
      </c>
      <c r="E17" s="387">
        <f>+WTI_I!E17</f>
        <v>0</v>
      </c>
      <c r="F17" s="23">
        <f>+WTI_I!F17</f>
        <v>0</v>
      </c>
      <c r="G17" s="332">
        <f t="shared" si="2"/>
        <v>-434.68793170000004</v>
      </c>
      <c r="H17" s="387"/>
      <c r="I17" s="387">
        <f>+WTI_I!I17+WTI_II!F17</f>
        <v>-1295.4739579</v>
      </c>
      <c r="J17" s="387">
        <f>+WTI_I!J17</f>
        <v>1425</v>
      </c>
      <c r="K17" s="387">
        <f>+WTI_I!K17+WTI_II!G17</f>
        <v>0</v>
      </c>
      <c r="L17" s="387">
        <f>+WTI_I!L17</f>
        <v>0</v>
      </c>
      <c r="M17" s="387">
        <f>+WTI_I!M17</f>
        <v>0</v>
      </c>
      <c r="N17" s="350">
        <f t="shared" si="3"/>
        <v>129.52604210000004</v>
      </c>
      <c r="O17" s="387"/>
      <c r="P17" s="387">
        <f>+WTI_I!P17+WTI_II!J17</f>
        <v>0</v>
      </c>
      <c r="Q17" s="387">
        <f>+WTI_I!Q17+WTI_II!K17</f>
        <v>0</v>
      </c>
      <c r="R17" s="23">
        <f>+WTI_I!R17+WTI_II!L17</f>
        <v>0</v>
      </c>
      <c r="S17" s="23">
        <f>+WTI_I!S17+WTI_II!M17</f>
        <v>0</v>
      </c>
      <c r="T17" s="350">
        <f t="shared" si="4"/>
        <v>0</v>
      </c>
      <c r="U17" s="387"/>
      <c r="V17" s="387" t="s">
        <v>25</v>
      </c>
      <c r="W17" s="442">
        <f>+WTI_I!W17+WTI_II!Q17+WTI_III!O17</f>
        <v>-434.68793169999998</v>
      </c>
      <c r="X17" s="442">
        <f>+WTI_I!X17+WTI_II!R17+WTI_III!P17</f>
        <v>164.44424130000004</v>
      </c>
      <c r="Y17" s="442">
        <f>+WTI_I!Y17+WTI_II!S17</f>
        <v>0</v>
      </c>
      <c r="Z17" s="442">
        <f t="shared" si="5"/>
        <v>-270.24369039999993</v>
      </c>
      <c r="AA17" s="407"/>
      <c r="AB17" s="181"/>
      <c r="AC17" s="181"/>
      <c r="AD17" s="181"/>
      <c r="AE17" s="181"/>
      <c r="AF17" s="181"/>
      <c r="AG17" s="181"/>
      <c r="AH17" s="181"/>
      <c r="AI17" s="181"/>
      <c r="AJ17" s="181"/>
      <c r="AK17" s="181"/>
      <c r="AL17" s="181"/>
      <c r="AM17" s="181"/>
      <c r="AN17" s="181"/>
      <c r="AO17" s="181"/>
      <c r="AP17" s="181"/>
      <c r="AQ17" s="181"/>
      <c r="AR17" s="181"/>
      <c r="AS17" s="181"/>
      <c r="AT17" s="181"/>
      <c r="AU17" s="181"/>
      <c r="AV17" s="181"/>
      <c r="AW17" s="181"/>
      <c r="AX17" s="181"/>
      <c r="AY17" s="181"/>
      <c r="AZ17" s="181"/>
      <c r="BA17" s="181"/>
      <c r="BB17" s="181"/>
      <c r="BC17" s="181"/>
      <c r="BD17" s="181"/>
      <c r="BE17" s="181"/>
      <c r="BF17" s="181"/>
      <c r="BG17" s="181"/>
      <c r="BH17" s="181"/>
      <c r="BI17" s="181"/>
      <c r="BJ17" s="181"/>
    </row>
    <row r="18" spans="1:62" s="262" customFormat="1" ht="12.95" customHeight="1" thickBot="1" x14ac:dyDescent="0.25">
      <c r="A18" s="390" t="s">
        <v>26</v>
      </c>
      <c r="B18" s="391">
        <f>+WTI_I!B18+WTI_II!B18</f>
        <v>1527.5622252000001</v>
      </c>
      <c r="C18" s="391">
        <f>+WTI_I!C18</f>
        <v>51.18493320000001</v>
      </c>
      <c r="D18" s="391">
        <f>+WTI_I!D18+WTI_II!C18</f>
        <v>0</v>
      </c>
      <c r="E18" s="391">
        <f>+WTI_I!E18</f>
        <v>0</v>
      </c>
      <c r="F18" s="263">
        <f>+WTI_I!F18</f>
        <v>0</v>
      </c>
      <c r="G18" s="332">
        <f t="shared" si="2"/>
        <v>1578.7471584</v>
      </c>
      <c r="H18" s="406"/>
      <c r="I18" s="391">
        <f>+WTI_I!I18+WTI_II!F18</f>
        <v>312.59108470000012</v>
      </c>
      <c r="J18" s="391">
        <f>+WTI_I!J18</f>
        <v>-845</v>
      </c>
      <c r="K18" s="391">
        <f>+WTI_I!K18+WTI_II!G18</f>
        <v>0</v>
      </c>
      <c r="L18" s="391">
        <f>+WTI_I!L18</f>
        <v>0</v>
      </c>
      <c r="M18" s="391">
        <f>+WTI_I!M18</f>
        <v>0</v>
      </c>
      <c r="N18" s="357">
        <f t="shared" si="3"/>
        <v>-532.40891529999988</v>
      </c>
      <c r="O18" s="412"/>
      <c r="P18" s="412">
        <f>+WTI_I!P18+WTI_II!J18</f>
        <v>0</v>
      </c>
      <c r="Q18" s="412">
        <f>+WTI_I!Q18+WTI_II!K18</f>
        <v>0</v>
      </c>
      <c r="R18" s="352">
        <f>+WTI_I!R18+WTI_II!L18</f>
        <v>0</v>
      </c>
      <c r="S18" s="352">
        <f>+WTI_I!S18+WTI_II!M18</f>
        <v>0</v>
      </c>
      <c r="T18" s="357">
        <f t="shared" si="4"/>
        <v>0</v>
      </c>
      <c r="U18" s="406"/>
      <c r="V18" s="387" t="s">
        <v>26</v>
      </c>
      <c r="W18" s="444">
        <f>+WTI_I!W18+WTI_II!Q18+WTI_III!O18</f>
        <v>1578.7471583999998</v>
      </c>
      <c r="X18" s="444">
        <f>+WTI_I!X18+WTI_II!R18+WTI_III!P18</f>
        <v>-494.94296450000013</v>
      </c>
      <c r="Y18" s="444">
        <f>+WTI_I!Y18+WTI_II!S18</f>
        <v>0</v>
      </c>
      <c r="Z18" s="444">
        <f t="shared" si="5"/>
        <v>1083.8041938999995</v>
      </c>
      <c r="AA18" s="407"/>
      <c r="AB18" s="181"/>
      <c r="AC18" s="181"/>
      <c r="AD18" s="181"/>
      <c r="AE18" s="181"/>
      <c r="AF18" s="181"/>
      <c r="AG18" s="181"/>
      <c r="AH18" s="181"/>
      <c r="AI18" s="181"/>
      <c r="AJ18" s="181"/>
      <c r="AK18" s="181"/>
      <c r="AL18" s="181"/>
      <c r="AM18" s="181"/>
      <c r="AN18" s="181"/>
      <c r="AO18" s="181"/>
      <c r="AP18" s="181"/>
      <c r="AQ18" s="181"/>
      <c r="AR18" s="181"/>
      <c r="AS18" s="181"/>
      <c r="AT18" s="181"/>
      <c r="AU18" s="181"/>
      <c r="AV18" s="181"/>
      <c r="AW18" s="181"/>
      <c r="AX18" s="181"/>
      <c r="AY18" s="181"/>
      <c r="AZ18" s="181"/>
      <c r="BA18" s="181"/>
      <c r="BB18" s="181"/>
      <c r="BC18" s="181"/>
      <c r="BD18" s="181"/>
      <c r="BE18" s="181"/>
      <c r="BF18" s="181"/>
      <c r="BG18" s="181"/>
      <c r="BH18" s="181"/>
      <c r="BI18" s="181"/>
      <c r="BJ18" s="181"/>
    </row>
    <row r="19" spans="1:62" s="22" customFormat="1" ht="12.95" customHeight="1" thickBot="1" x14ac:dyDescent="0.25">
      <c r="A19" s="387" t="s">
        <v>20</v>
      </c>
      <c r="B19" s="388">
        <f t="shared" ref="B19:G19" si="6">SUM(B13:B18)</f>
        <v>2416.5777674000001</v>
      </c>
      <c r="C19" s="388">
        <f t="shared" si="6"/>
        <v>84.654468900000012</v>
      </c>
      <c r="D19" s="388">
        <f t="shared" si="6"/>
        <v>0</v>
      </c>
      <c r="E19" s="388">
        <f t="shared" si="6"/>
        <v>0</v>
      </c>
      <c r="F19" s="24">
        <f t="shared" si="6"/>
        <v>0</v>
      </c>
      <c r="G19" s="494">
        <f t="shared" si="6"/>
        <v>2501.2322363000003</v>
      </c>
      <c r="H19" s="387"/>
      <c r="I19" s="388">
        <f t="shared" ref="I19:N19" si="7">SUM(I13:I18)</f>
        <v>-2061.8681606000023</v>
      </c>
      <c r="J19" s="388">
        <f t="shared" si="7"/>
        <v>-120</v>
      </c>
      <c r="K19" s="388">
        <f t="shared" si="7"/>
        <v>-323.72696030000003</v>
      </c>
      <c r="L19" s="388">
        <f t="shared" si="7"/>
        <v>0</v>
      </c>
      <c r="M19" s="388">
        <f t="shared" si="7"/>
        <v>0</v>
      </c>
      <c r="N19" s="340">
        <f t="shared" si="7"/>
        <v>-2505.5951209000018</v>
      </c>
      <c r="O19" s="171"/>
      <c r="P19" s="388">
        <f>SUM(P13:P18)</f>
        <v>0</v>
      </c>
      <c r="Q19" s="388">
        <f>SUM(Q13:Q18)</f>
        <v>0</v>
      </c>
      <c r="R19" s="24">
        <f>SUM(R13:R18)</f>
        <v>0</v>
      </c>
      <c r="S19" s="24">
        <f>SUM(S13:S18)</f>
        <v>0</v>
      </c>
      <c r="T19" s="494">
        <f>SUM(T13:T18)</f>
        <v>0</v>
      </c>
      <c r="U19" s="387"/>
      <c r="V19" s="387" t="s">
        <v>20</v>
      </c>
      <c r="W19" s="493">
        <f>SUM(W13:W18)</f>
        <v>2501.2322362999994</v>
      </c>
      <c r="X19" s="441">
        <f>SUM(X13:X18)</f>
        <v>-2336.9954454999993</v>
      </c>
      <c r="Y19" s="493">
        <f>SUM(Y13:Y18)</f>
        <v>0</v>
      </c>
      <c r="Z19" s="493">
        <f>SUM(Z13:Z18)</f>
        <v>164.23679080000011</v>
      </c>
      <c r="AA19" s="407"/>
      <c r="AB19" s="181"/>
      <c r="AC19" s="181"/>
      <c r="AD19" s="181"/>
      <c r="AE19" s="181"/>
      <c r="AF19" s="181"/>
      <c r="AG19" s="181"/>
      <c r="AH19" s="181"/>
      <c r="AI19" s="181"/>
      <c r="AJ19" s="181"/>
      <c r="AK19" s="181"/>
      <c r="AL19" s="181"/>
      <c r="AM19" s="181"/>
      <c r="AN19" s="181"/>
      <c r="AO19" s="181"/>
      <c r="AP19" s="181"/>
      <c r="AQ19" s="181"/>
      <c r="AR19" s="181"/>
      <c r="AS19" s="181"/>
      <c r="AT19" s="181"/>
      <c r="AU19" s="181"/>
      <c r="AV19" s="181"/>
      <c r="AW19" s="181"/>
      <c r="AX19" s="181"/>
      <c r="AY19" s="181"/>
      <c r="AZ19" s="181"/>
      <c r="BA19" s="181"/>
      <c r="BB19" s="181"/>
      <c r="BC19" s="181"/>
      <c r="BD19" s="181"/>
      <c r="BE19" s="181"/>
      <c r="BF19" s="181"/>
      <c r="BG19" s="181"/>
      <c r="BH19" s="181"/>
      <c r="BI19" s="181"/>
      <c r="BJ19" s="181"/>
    </row>
    <row r="20" spans="1:62" ht="12.95" customHeight="1" x14ac:dyDescent="0.2">
      <c r="A20" s="392"/>
      <c r="B20" s="392"/>
      <c r="C20" s="392"/>
      <c r="D20" s="392"/>
      <c r="E20" s="392"/>
      <c r="F20" s="392"/>
      <c r="G20" s="387"/>
      <c r="H20" s="387"/>
      <c r="I20" s="387"/>
      <c r="J20" s="387"/>
      <c r="K20" s="387"/>
      <c r="L20" s="387"/>
      <c r="M20" s="387"/>
      <c r="N20" s="387"/>
      <c r="O20" s="387"/>
      <c r="P20" s="387"/>
      <c r="Q20" s="387"/>
      <c r="R20" s="387"/>
      <c r="S20" s="387"/>
      <c r="T20" s="387"/>
      <c r="U20" s="369"/>
      <c r="V20" s="419"/>
      <c r="W20" s="174"/>
      <c r="X20" s="174"/>
      <c r="Y20" s="174"/>
      <c r="Z20" s="174"/>
      <c r="AA20" s="407"/>
      <c r="AB20" s="407"/>
      <c r="AC20" s="181"/>
      <c r="AD20" s="181"/>
      <c r="AE20" s="181"/>
      <c r="AF20" s="181"/>
      <c r="AG20" s="181"/>
      <c r="AH20" s="181"/>
      <c r="AI20" s="181"/>
      <c r="AJ20" s="181"/>
      <c r="AK20" s="181"/>
      <c r="AL20" s="181"/>
      <c r="AM20" s="181"/>
      <c r="AN20" s="181"/>
      <c r="AO20" s="181"/>
      <c r="AP20" s="181"/>
      <c r="AQ20" s="181"/>
      <c r="AR20" s="181"/>
      <c r="AS20" s="181"/>
      <c r="AT20" s="181"/>
      <c r="AU20" s="181"/>
      <c r="AV20" s="181"/>
      <c r="AW20" s="181"/>
      <c r="AX20" s="181"/>
      <c r="AY20" s="181"/>
      <c r="AZ20" s="181"/>
      <c r="BA20" s="181"/>
      <c r="BB20" s="181"/>
      <c r="BC20" s="181"/>
      <c r="BD20" s="181"/>
      <c r="BE20" s="181"/>
      <c r="BF20" s="181"/>
      <c r="BG20" s="181"/>
      <c r="BH20" s="181"/>
      <c r="BI20" s="181"/>
      <c r="BJ20" s="181"/>
    </row>
    <row r="21" spans="1:62" s="181" customFormat="1" ht="12.95" customHeight="1" thickBot="1" x14ac:dyDescent="0.25">
      <c r="A21" s="393"/>
      <c r="B21" s="394"/>
      <c r="C21" s="394"/>
      <c r="D21" s="394"/>
      <c r="E21" s="394"/>
      <c r="F21" s="394"/>
      <c r="G21" s="394"/>
      <c r="H21" s="394"/>
      <c r="I21" s="394"/>
      <c r="J21" s="394"/>
      <c r="K21" s="394"/>
      <c r="L21" s="394"/>
      <c r="M21" s="394"/>
      <c r="N21" s="394"/>
      <c r="O21" s="394"/>
      <c r="P21" s="394"/>
      <c r="Q21" s="394"/>
      <c r="R21" s="394"/>
      <c r="S21" s="394"/>
      <c r="T21" s="394"/>
      <c r="U21" s="394"/>
      <c r="V21" s="400"/>
      <c r="W21" s="400"/>
      <c r="X21" s="400"/>
      <c r="Y21" s="400"/>
      <c r="Z21" s="394"/>
      <c r="AA21" s="407"/>
      <c r="AB21" s="407"/>
    </row>
    <row r="22" spans="1:62" s="181" customFormat="1" ht="12.95" customHeight="1" x14ac:dyDescent="0.2">
      <c r="A22" s="668"/>
      <c r="B22" s="669"/>
      <c r="C22" s="669"/>
      <c r="D22" s="669"/>
      <c r="E22" s="669"/>
      <c r="F22" s="669"/>
      <c r="G22" s="669"/>
      <c r="H22" s="669"/>
      <c r="I22" s="669"/>
      <c r="J22" s="669"/>
      <c r="K22" s="669"/>
      <c r="L22" s="669"/>
      <c r="M22" s="669"/>
      <c r="N22" s="669"/>
      <c r="O22" s="669"/>
      <c r="P22" s="669"/>
      <c r="Q22" s="669"/>
      <c r="R22" s="669"/>
      <c r="S22" s="669"/>
      <c r="T22" s="669"/>
      <c r="U22" s="669"/>
      <c r="V22" s="396"/>
      <c r="W22" s="396"/>
      <c r="X22" s="396"/>
      <c r="Y22" s="396"/>
      <c r="Z22" s="669"/>
      <c r="AA22" s="407"/>
      <c r="AB22" s="407"/>
    </row>
    <row r="23" spans="1:62" s="181" customFormat="1" ht="12.95" customHeight="1" x14ac:dyDescent="0.2">
      <c r="A23" s="395">
        <v>37012</v>
      </c>
      <c r="B23" s="363">
        <f>+WTI_I!B23+WTI_II!B23+WTI_III!B23</f>
        <v>0</v>
      </c>
      <c r="C23" s="396">
        <f>+WTI_I!C23</f>
        <v>0</v>
      </c>
      <c r="D23" s="363">
        <f>+WTI_I!D23+WTI_II!C23+WTI_III!C23</f>
        <v>0</v>
      </c>
      <c r="E23" s="363">
        <f>+WTI_III!D23</f>
        <v>0</v>
      </c>
      <c r="F23" s="30">
        <f>+WTI_I!F23</f>
        <v>0</v>
      </c>
      <c r="G23" s="334">
        <f t="shared" ref="G23:G71" si="8">SUM(B23:F23)</f>
        <v>0</v>
      </c>
      <c r="H23" s="363"/>
      <c r="I23" s="363">
        <f>+WTI_I!I23+WTI_II!F23+WTI_III!H23</f>
        <v>0</v>
      </c>
      <c r="J23" s="363">
        <f>+WTI_I!J23</f>
        <v>0</v>
      </c>
      <c r="K23" s="363">
        <f>+WTI_I!K23+WTI_II!G23+WTI_III!I23</f>
        <v>0</v>
      </c>
      <c r="L23" s="363">
        <f>WTI_III!J23</f>
        <v>0</v>
      </c>
      <c r="M23" s="363">
        <f>+WTI_I!M23</f>
        <v>0</v>
      </c>
      <c r="N23" s="334">
        <f t="shared" ref="N23:N70" si="9">SUM(I23:M23)</f>
        <v>0</v>
      </c>
      <c r="O23" s="363"/>
      <c r="P23" s="363">
        <f>WTI_II!J23</f>
        <v>0</v>
      </c>
      <c r="Q23" s="363">
        <f>WTI_II!K23</f>
        <v>0</v>
      </c>
      <c r="R23" s="314">
        <f>WTI_II!L23</f>
        <v>0</v>
      </c>
      <c r="S23" s="314">
        <f>+WTI_II!M23</f>
        <v>0</v>
      </c>
      <c r="T23" s="334">
        <f t="shared" ref="T23:T70" si="10">SUM(P23:S23)</f>
        <v>0</v>
      </c>
      <c r="U23" s="363"/>
      <c r="V23" s="395">
        <v>37012</v>
      </c>
      <c r="W23" s="445">
        <f>+WTI_I!W23+WTI_II!Q23+WTI_III!O23</f>
        <v>0</v>
      </c>
      <c r="X23" s="445">
        <f>+WTI_I!X23+WTI_II!R23+WTI_III!P23</f>
        <v>0</v>
      </c>
      <c r="Y23" s="445">
        <f>+WTI_I!Y23+WTI_II!S23</f>
        <v>0</v>
      </c>
      <c r="Z23" s="446">
        <f t="shared" ref="Z23:Z70" si="11">SUM(W23:Y23)</f>
        <v>0</v>
      </c>
      <c r="AA23" s="407"/>
    </row>
    <row r="24" spans="1:62" s="181" customFormat="1" ht="12.95" customHeight="1" x14ac:dyDescent="0.2">
      <c r="A24" s="397">
        <v>37043</v>
      </c>
      <c r="B24" s="364">
        <f>+WTI_I!B24+WTI_II!B24+WTI_III!B24</f>
        <v>-71.541626999999991</v>
      </c>
      <c r="C24" s="398">
        <f>+WTI_I!C24</f>
        <v>43</v>
      </c>
      <c r="D24" s="364">
        <f>+WTI_I!D24+WTI_II!C24+WTI_III!C24</f>
        <v>0</v>
      </c>
      <c r="E24" s="364">
        <f>+WTI_III!D24</f>
        <v>0</v>
      </c>
      <c r="F24" s="183">
        <f>+WTI_I!F24</f>
        <v>0</v>
      </c>
      <c r="G24" s="336">
        <f t="shared" si="8"/>
        <v>-28.541626999999991</v>
      </c>
      <c r="H24" s="364"/>
      <c r="I24" s="364">
        <f>+WTI_I!I24+WTI_II!F24+WTI_III!H24</f>
        <v>-5138.3832471999995</v>
      </c>
      <c r="J24" s="364">
        <f>+WTI_I!J24</f>
        <v>6735</v>
      </c>
      <c r="K24" s="364">
        <f>+WTI_I!K24+WTI_II!G24+WTI_III!I24</f>
        <v>1119.4638943</v>
      </c>
      <c r="L24" s="364">
        <f>WTI_III!J24</f>
        <v>-2723.4592315</v>
      </c>
      <c r="M24" s="364">
        <f>+WTI_I!M24</f>
        <v>0</v>
      </c>
      <c r="N24" s="336">
        <f t="shared" si="9"/>
        <v>-7.378584399999454</v>
      </c>
      <c r="O24" s="364"/>
      <c r="P24" s="364">
        <f>WTI_II!J24</f>
        <v>0</v>
      </c>
      <c r="Q24" s="364">
        <f>WTI_II!K24</f>
        <v>0</v>
      </c>
      <c r="R24" s="315">
        <f>WTI_II!L24</f>
        <v>0</v>
      </c>
      <c r="S24" s="315">
        <f>+WTI_II!M24</f>
        <v>0</v>
      </c>
      <c r="T24" s="336">
        <f t="shared" si="10"/>
        <v>0</v>
      </c>
      <c r="U24" s="364"/>
      <c r="V24" s="397">
        <v>37043</v>
      </c>
      <c r="W24" s="448">
        <f>+WTI_I!W24+WTI_II!Q24+WTI_III!O24</f>
        <v>-28.541626999999991</v>
      </c>
      <c r="X24" s="448">
        <f>+WTI_I!X24+WTI_II!R24+WTI_III!P24</f>
        <v>-7.3785843999997951</v>
      </c>
      <c r="Y24" s="448">
        <f>+WTI_I!Y24+WTI_II!S24</f>
        <v>0</v>
      </c>
      <c r="Z24" s="449">
        <f t="shared" si="11"/>
        <v>-35.920211399999786</v>
      </c>
      <c r="AA24" s="407"/>
    </row>
    <row r="25" spans="1:62" s="181" customFormat="1" ht="12.95" customHeight="1" x14ac:dyDescent="0.2">
      <c r="A25" s="395">
        <v>37073</v>
      </c>
      <c r="B25" s="363">
        <f>+WTI_I!B25+WTI_II!B25+WTI_III!B25</f>
        <v>73.223541600000004</v>
      </c>
      <c r="C25" s="396">
        <f>+WTI_I!C25</f>
        <v>-40</v>
      </c>
      <c r="D25" s="363">
        <f>+WTI_I!D25+WTI_II!C25+WTI_III!C25</f>
        <v>0</v>
      </c>
      <c r="E25" s="363">
        <f>+WTI_III!D25</f>
        <v>0</v>
      </c>
      <c r="F25" s="30">
        <f>+WTI_I!F25</f>
        <v>0</v>
      </c>
      <c r="G25" s="334">
        <f t="shared" si="8"/>
        <v>33.223541600000004</v>
      </c>
      <c r="H25" s="363"/>
      <c r="I25" s="363">
        <f>+WTI_I!I25+WTI_II!F25+WTI_III!H25</f>
        <v>-3989.4324067999996</v>
      </c>
      <c r="J25" s="363">
        <f>+WTI_I!J25</f>
        <v>3091</v>
      </c>
      <c r="K25" s="363">
        <f>+WTI_I!K25+WTI_II!G25+WTI_III!I25</f>
        <v>270.53901590000004</v>
      </c>
      <c r="L25" s="363">
        <f>WTI_III!J25</f>
        <v>707.77947989999996</v>
      </c>
      <c r="M25" s="363">
        <f>+WTI_I!M25</f>
        <v>0</v>
      </c>
      <c r="N25" s="334">
        <f t="shared" si="9"/>
        <v>79.886089000000425</v>
      </c>
      <c r="O25" s="363"/>
      <c r="P25" s="363">
        <f>WTI_II!J25</f>
        <v>0</v>
      </c>
      <c r="Q25" s="363">
        <f>WTI_II!K25</f>
        <v>0</v>
      </c>
      <c r="R25" s="314">
        <f>WTI_II!L25</f>
        <v>0</v>
      </c>
      <c r="S25" s="314">
        <f>+WTI_II!M25</f>
        <v>0</v>
      </c>
      <c r="T25" s="334">
        <f t="shared" si="10"/>
        <v>0</v>
      </c>
      <c r="U25" s="363"/>
      <c r="V25" s="395">
        <v>37073</v>
      </c>
      <c r="W25" s="445">
        <f>+WTI_I!W25+WTI_II!Q25+WTI_III!O25</f>
        <v>33.223541600000004</v>
      </c>
      <c r="X25" s="445">
        <f>+WTI_I!X25+WTI_II!R25+WTI_III!P25</f>
        <v>79.886089000000084</v>
      </c>
      <c r="Y25" s="445">
        <f>+WTI_I!Y25+WTI_II!S25</f>
        <v>0</v>
      </c>
      <c r="Z25" s="446">
        <f t="shared" si="11"/>
        <v>113.10963060000009</v>
      </c>
      <c r="AA25" s="407"/>
    </row>
    <row r="26" spans="1:62" s="260" customFormat="1" ht="12.95" customHeight="1" x14ac:dyDescent="0.2">
      <c r="A26" s="395">
        <v>37104</v>
      </c>
      <c r="B26" s="363">
        <f>+WTI_I!B26+WTI_II!B26+WTI_III!B26</f>
        <v>22.996094800000002</v>
      </c>
      <c r="C26" s="396">
        <f>+WTI_I!C26</f>
        <v>0</v>
      </c>
      <c r="D26" s="363">
        <f>+WTI_I!D26+WTI_II!C26+WTI_III!C26</f>
        <v>0</v>
      </c>
      <c r="E26" s="363">
        <f>+WTI_III!D26</f>
        <v>0</v>
      </c>
      <c r="F26" s="30">
        <f>+WTI_I!F26</f>
        <v>0</v>
      </c>
      <c r="G26" s="334">
        <f t="shared" si="8"/>
        <v>22.996094800000002</v>
      </c>
      <c r="H26" s="363"/>
      <c r="I26" s="363">
        <f>+WTI_I!I26+WTI_II!F26+WTI_III!H26</f>
        <v>-922.4407076</v>
      </c>
      <c r="J26" s="363">
        <f>+WTI_I!J26</f>
        <v>-283</v>
      </c>
      <c r="K26" s="363">
        <f>+WTI_I!K26+WTI_II!G26+WTI_III!I26</f>
        <v>322.39957800000013</v>
      </c>
      <c r="L26" s="363">
        <f>WTI_III!J26</f>
        <v>832.32133699999997</v>
      </c>
      <c r="M26" s="363">
        <f>+WTI_I!M26</f>
        <v>0</v>
      </c>
      <c r="N26" s="334">
        <f t="shared" si="9"/>
        <v>-50.719792599999892</v>
      </c>
      <c r="O26" s="363"/>
      <c r="P26" s="363">
        <f>WTI_II!J26</f>
        <v>0</v>
      </c>
      <c r="Q26" s="363">
        <f>WTI_II!K26</f>
        <v>0</v>
      </c>
      <c r="R26" s="314">
        <f>WTI_II!L26</f>
        <v>0</v>
      </c>
      <c r="S26" s="314">
        <f>+WTI_II!M26</f>
        <v>0</v>
      </c>
      <c r="T26" s="334">
        <f t="shared" si="10"/>
        <v>0</v>
      </c>
      <c r="U26" s="363"/>
      <c r="V26" s="395">
        <v>37104</v>
      </c>
      <c r="W26" s="445">
        <f>+WTI_I!W26+WTI_II!Q26+WTI_III!O26</f>
        <v>22.996094800000002</v>
      </c>
      <c r="X26" s="445">
        <f>+WTI_I!X26+WTI_II!R26+WTI_III!P26</f>
        <v>-50.719792599999948</v>
      </c>
      <c r="Y26" s="445">
        <f>+WTI_I!Y26+WTI_II!S26</f>
        <v>0</v>
      </c>
      <c r="Z26" s="446">
        <f t="shared" si="11"/>
        <v>-27.723697799999947</v>
      </c>
      <c r="AA26" s="407"/>
      <c r="AB26" s="181"/>
      <c r="AC26" s="181"/>
      <c r="AD26" s="181"/>
      <c r="AE26" s="181"/>
      <c r="AF26" s="181"/>
      <c r="AG26" s="181"/>
      <c r="AH26" s="181"/>
      <c r="AI26" s="181"/>
      <c r="AJ26" s="181"/>
      <c r="AK26" s="181"/>
      <c r="AL26" s="181"/>
      <c r="AM26" s="181"/>
      <c r="AN26" s="181"/>
      <c r="AO26" s="181"/>
      <c r="AP26" s="181"/>
      <c r="AQ26" s="181"/>
      <c r="AR26" s="181"/>
      <c r="AS26" s="181"/>
      <c r="AT26" s="181"/>
      <c r="AU26" s="181"/>
      <c r="AV26" s="181"/>
      <c r="AW26" s="181"/>
      <c r="AX26" s="181"/>
      <c r="AY26" s="181"/>
      <c r="AZ26" s="181"/>
      <c r="BA26" s="181"/>
      <c r="BB26" s="181"/>
      <c r="BC26" s="181"/>
      <c r="BD26" s="181"/>
      <c r="BE26" s="181"/>
      <c r="BF26" s="181"/>
      <c r="BG26" s="181"/>
      <c r="BH26" s="181"/>
      <c r="BI26" s="181"/>
      <c r="BJ26" s="181"/>
    </row>
    <row r="27" spans="1:62" s="181" customFormat="1" ht="12.95" customHeight="1" x14ac:dyDescent="0.2">
      <c r="A27" s="397">
        <v>37135</v>
      </c>
      <c r="B27" s="364">
        <f>+WTI_I!B27+WTI_II!B27+WTI_III!B27</f>
        <v>-35.281231499999997</v>
      </c>
      <c r="C27" s="398">
        <f>+WTI_I!C27</f>
        <v>0</v>
      </c>
      <c r="D27" s="364">
        <f>+WTI_I!D27+WTI_II!C27+WTI_III!C27</f>
        <v>0</v>
      </c>
      <c r="E27" s="364">
        <f>+WTI_III!D27</f>
        <v>0</v>
      </c>
      <c r="F27" s="183">
        <f>+WTI_I!F27</f>
        <v>0</v>
      </c>
      <c r="G27" s="336">
        <f t="shared" si="8"/>
        <v>-35.281231499999997</v>
      </c>
      <c r="H27" s="364"/>
      <c r="I27" s="364">
        <f>+WTI_I!I27+WTI_II!F27+WTI_III!H27</f>
        <v>-1104.5197604999998</v>
      </c>
      <c r="J27" s="364">
        <f>+WTI_I!J27</f>
        <v>-312</v>
      </c>
      <c r="K27" s="364">
        <f>+WTI_I!K27+WTI_II!G27+WTI_III!I27</f>
        <v>1056.8733672999999</v>
      </c>
      <c r="L27" s="364">
        <f>WTI_III!J27</f>
        <v>228.60041419999999</v>
      </c>
      <c r="M27" s="364">
        <f>+WTI_I!M27</f>
        <v>0</v>
      </c>
      <c r="N27" s="336">
        <f t="shared" si="9"/>
        <v>-131.04597899999993</v>
      </c>
      <c r="O27" s="364"/>
      <c r="P27" s="364">
        <f>WTI_II!J27</f>
        <v>0</v>
      </c>
      <c r="Q27" s="364">
        <f>WTI_II!K27</f>
        <v>0</v>
      </c>
      <c r="R27" s="315">
        <f>WTI_II!L27</f>
        <v>0</v>
      </c>
      <c r="S27" s="315">
        <f>+WTI_II!M27</f>
        <v>0</v>
      </c>
      <c r="T27" s="336">
        <f t="shared" si="10"/>
        <v>0</v>
      </c>
      <c r="U27" s="364"/>
      <c r="V27" s="397">
        <v>37135</v>
      </c>
      <c r="W27" s="448">
        <f>+WTI_I!W27+WTI_II!Q27+WTI_III!O27</f>
        <v>-35.281231499999997</v>
      </c>
      <c r="X27" s="448">
        <f>+WTI_I!X27+WTI_II!R27+WTI_III!P27</f>
        <v>-131.04597899999987</v>
      </c>
      <c r="Y27" s="448">
        <f>+WTI_I!Y27+WTI_II!S27</f>
        <v>0</v>
      </c>
      <c r="Z27" s="449">
        <f t="shared" si="11"/>
        <v>-166.32721049999986</v>
      </c>
      <c r="AA27" s="407"/>
    </row>
    <row r="28" spans="1:62" s="181" customFormat="1" ht="12.95" customHeight="1" x14ac:dyDescent="0.2">
      <c r="A28" s="395">
        <v>37165</v>
      </c>
      <c r="B28" s="363">
        <f>+WTI_I!B28+WTI_II!B28+WTI_III!B28</f>
        <v>-24.4020534</v>
      </c>
      <c r="C28" s="396">
        <f>+WTI_I!C28</f>
        <v>0</v>
      </c>
      <c r="D28" s="363">
        <f>+WTI_I!D28+WTI_II!C28+WTI_III!C28</f>
        <v>0</v>
      </c>
      <c r="E28" s="363">
        <f>+WTI_III!D28</f>
        <v>0</v>
      </c>
      <c r="F28" s="30">
        <f>+WTI_I!F28</f>
        <v>0</v>
      </c>
      <c r="G28" s="334">
        <f t="shared" si="8"/>
        <v>-24.4020534</v>
      </c>
      <c r="H28" s="363"/>
      <c r="I28" s="363">
        <f>+WTI_I!I28+WTI_II!F28+WTI_III!H28</f>
        <v>-1571.8133164000001</v>
      </c>
      <c r="J28" s="363">
        <f>+WTI_I!J28</f>
        <v>403</v>
      </c>
      <c r="K28" s="363">
        <f>+WTI_I!K28+WTI_II!G28+WTI_III!I28</f>
        <v>1259.8221191</v>
      </c>
      <c r="L28" s="363">
        <f>WTI_III!J28</f>
        <v>97.238037500000004</v>
      </c>
      <c r="M28" s="363">
        <f>+WTI_I!M28</f>
        <v>0</v>
      </c>
      <c r="N28" s="334">
        <f t="shared" si="9"/>
        <v>188.24684019999995</v>
      </c>
      <c r="O28" s="363"/>
      <c r="P28" s="363">
        <f>WTI_II!J28</f>
        <v>0</v>
      </c>
      <c r="Q28" s="363">
        <f>WTI_II!K28</f>
        <v>0</v>
      </c>
      <c r="R28" s="314">
        <f>WTI_II!L28</f>
        <v>0</v>
      </c>
      <c r="S28" s="314">
        <f>+WTI_II!M28</f>
        <v>0</v>
      </c>
      <c r="T28" s="334">
        <f t="shared" si="10"/>
        <v>0</v>
      </c>
      <c r="U28" s="363"/>
      <c r="V28" s="395">
        <v>37165</v>
      </c>
      <c r="W28" s="445">
        <f>+WTI_I!W28+WTI_II!Q28+WTI_III!O28</f>
        <v>-24.4020534</v>
      </c>
      <c r="X28" s="445">
        <f>+WTI_I!X28+WTI_II!R28+WTI_III!P28</f>
        <v>188.24684019999995</v>
      </c>
      <c r="Y28" s="445">
        <f>+WTI_I!Y28+WTI_II!S28</f>
        <v>0</v>
      </c>
      <c r="Z28" s="446">
        <f t="shared" si="11"/>
        <v>163.84478679999995</v>
      </c>
      <c r="AA28" s="407"/>
    </row>
    <row r="29" spans="1:62" s="181" customFormat="1" ht="12.95" customHeight="1" x14ac:dyDescent="0.2">
      <c r="A29" s="395">
        <v>37196</v>
      </c>
      <c r="B29" s="363">
        <f>+WTI_I!B29+WTI_II!B29+WTI_III!B29</f>
        <v>-1.7651468000000001</v>
      </c>
      <c r="C29" s="396">
        <f>+WTI_I!C29</f>
        <v>0</v>
      </c>
      <c r="D29" s="363">
        <f>+WTI_I!D29+WTI_II!C29+WTI_III!C29</f>
        <v>0</v>
      </c>
      <c r="E29" s="363">
        <f>+WTI_III!D29</f>
        <v>0</v>
      </c>
      <c r="F29" s="30">
        <f>+WTI_I!F29</f>
        <v>0</v>
      </c>
      <c r="G29" s="334">
        <f t="shared" si="8"/>
        <v>-1.7651468000000001</v>
      </c>
      <c r="H29" s="363"/>
      <c r="I29" s="363">
        <f>+WTI_I!I29+WTI_II!F29+WTI_III!H29</f>
        <v>137.90068310000015</v>
      </c>
      <c r="J29" s="363">
        <f>+WTI_I!J29</f>
        <v>-1618</v>
      </c>
      <c r="K29" s="363">
        <f>+WTI_I!K29+WTI_II!G29+WTI_III!I29</f>
        <v>1365.8232055999999</v>
      </c>
      <c r="L29" s="363">
        <f>WTI_III!J29</f>
        <v>117.05352999999999</v>
      </c>
      <c r="M29" s="363">
        <f>+WTI_I!M29</f>
        <v>0</v>
      </c>
      <c r="N29" s="334">
        <f t="shared" si="9"/>
        <v>2.7774187000000836</v>
      </c>
      <c r="O29" s="363"/>
      <c r="P29" s="363">
        <f>WTI_II!J29</f>
        <v>0</v>
      </c>
      <c r="Q29" s="363">
        <f>WTI_II!K29</f>
        <v>0</v>
      </c>
      <c r="R29" s="314">
        <f>WTI_II!L29</f>
        <v>0</v>
      </c>
      <c r="S29" s="314">
        <f>+WTI_II!M29</f>
        <v>0</v>
      </c>
      <c r="T29" s="334">
        <f t="shared" si="10"/>
        <v>0</v>
      </c>
      <c r="U29" s="363"/>
      <c r="V29" s="395">
        <v>37196</v>
      </c>
      <c r="W29" s="445">
        <f>+WTI_I!W29+WTI_II!Q29+WTI_III!O29</f>
        <v>-1.7651468000000001</v>
      </c>
      <c r="X29" s="445">
        <f>+WTI_I!X29+WTI_II!R29+WTI_III!P29</f>
        <v>2.7774187000000836</v>
      </c>
      <c r="Y29" s="445">
        <f>+WTI_I!Y29+WTI_II!S29</f>
        <v>0</v>
      </c>
      <c r="Z29" s="446">
        <f t="shared" si="11"/>
        <v>1.0122719000000835</v>
      </c>
      <c r="AA29" s="407"/>
    </row>
    <row r="30" spans="1:62" s="181" customFormat="1" ht="12.95" customHeight="1" thickBot="1" x14ac:dyDescent="0.25">
      <c r="A30" s="399">
        <v>37226</v>
      </c>
      <c r="B30" s="365">
        <f>+WTI_I!B30+WTI_II!B30+WTI_III!B30</f>
        <v>42.511422899999999</v>
      </c>
      <c r="C30" s="400">
        <f>+WTI_I!C30</f>
        <v>-60</v>
      </c>
      <c r="D30" s="365">
        <f>+WTI_I!D30+WTI_II!C30+WTI_III!C30</f>
        <v>0</v>
      </c>
      <c r="E30" s="365">
        <f>+WTI_III!D30</f>
        <v>0</v>
      </c>
      <c r="F30" s="231">
        <f>+WTI_I!F30</f>
        <v>0</v>
      </c>
      <c r="G30" s="338">
        <f t="shared" si="8"/>
        <v>-17.488577100000001</v>
      </c>
      <c r="H30" s="365"/>
      <c r="I30" s="365">
        <f>+WTI_I!I30+WTI_II!F30+WTI_III!H30</f>
        <v>-1476.7874589999999</v>
      </c>
      <c r="J30" s="365">
        <f>+WTI_I!J30</f>
        <v>-996</v>
      </c>
      <c r="K30" s="365">
        <f>+WTI_I!K30+WTI_II!G30+WTI_III!I30</f>
        <v>1333.0041653000003</v>
      </c>
      <c r="L30" s="365">
        <f>WTI_III!J30</f>
        <v>14.8443247</v>
      </c>
      <c r="M30" s="365">
        <f>+WTI_I!M30</f>
        <v>0</v>
      </c>
      <c r="N30" s="338">
        <f t="shared" si="9"/>
        <v>-1124.9389689999998</v>
      </c>
      <c r="O30" s="365"/>
      <c r="P30" s="365">
        <f>WTI_II!J30</f>
        <v>0</v>
      </c>
      <c r="Q30" s="365">
        <f>WTI_II!K30</f>
        <v>0</v>
      </c>
      <c r="R30" s="317">
        <f>WTI_II!L30</f>
        <v>0</v>
      </c>
      <c r="S30" s="317">
        <f>+WTI_II!M30</f>
        <v>0</v>
      </c>
      <c r="T30" s="338">
        <f t="shared" si="10"/>
        <v>0</v>
      </c>
      <c r="U30" s="365"/>
      <c r="V30" s="399">
        <v>37226</v>
      </c>
      <c r="W30" s="451">
        <f>+WTI_I!W30+WTI_II!Q30+WTI_III!O30</f>
        <v>-17.488577100000001</v>
      </c>
      <c r="X30" s="451">
        <f>+WTI_I!X30+WTI_II!R30+WTI_III!P30</f>
        <v>-1124.9389689999996</v>
      </c>
      <c r="Y30" s="451">
        <f>+WTI_I!Y30+WTI_II!S30</f>
        <v>0</v>
      </c>
      <c r="Z30" s="452">
        <f t="shared" si="11"/>
        <v>-1142.4275460999995</v>
      </c>
      <c r="AA30" s="407"/>
    </row>
    <row r="31" spans="1:62" s="181" customFormat="1" ht="12.95" customHeight="1" x14ac:dyDescent="0.2">
      <c r="A31" s="395">
        <v>37257</v>
      </c>
      <c r="B31" s="363">
        <f>+WTI_I!B31+WTI_II!B31+WTI_III!B31</f>
        <v>5.4710919999999996</v>
      </c>
      <c r="C31" s="396">
        <f>+WTI_I!C31</f>
        <v>0</v>
      </c>
      <c r="D31" s="363">
        <f>+WTI_I!D31+WTI_II!C31+WTI_III!C31</f>
        <v>0</v>
      </c>
      <c r="E31" s="363">
        <f>+WTI_III!D31</f>
        <v>0</v>
      </c>
      <c r="F31" s="30">
        <f>+WTI_I!F31</f>
        <v>0</v>
      </c>
      <c r="G31" s="334">
        <f t="shared" si="8"/>
        <v>5.4710919999999996</v>
      </c>
      <c r="H31" s="363"/>
      <c r="I31" s="363">
        <f>+WTI_I!I31+WTI_II!F31+WTI_III!H31</f>
        <v>2136.4103993999997</v>
      </c>
      <c r="J31" s="363">
        <f>+WTI_I!J31</f>
        <v>-3768</v>
      </c>
      <c r="K31" s="363">
        <f>+WTI_I!K31+WTI_II!G31+WTI_III!I31</f>
        <v>1685.2449806</v>
      </c>
      <c r="L31" s="363">
        <f>WTI_III!J31</f>
        <v>144.9605383</v>
      </c>
      <c r="M31" s="363">
        <f>+WTI_I!M31</f>
        <v>0</v>
      </c>
      <c r="N31" s="334">
        <f t="shared" si="9"/>
        <v>198.61591829999969</v>
      </c>
      <c r="O31" s="363"/>
      <c r="P31" s="363">
        <f>WTI_II!J31</f>
        <v>0</v>
      </c>
      <c r="Q31" s="363">
        <f>WTI_II!K31</f>
        <v>0</v>
      </c>
      <c r="R31" s="314">
        <f>WTI_II!L31</f>
        <v>0</v>
      </c>
      <c r="S31" s="314">
        <f>+WTI_II!M31</f>
        <v>0</v>
      </c>
      <c r="T31" s="334">
        <f t="shared" si="10"/>
        <v>0</v>
      </c>
      <c r="U31" s="363"/>
      <c r="V31" s="395">
        <v>37257</v>
      </c>
      <c r="W31" s="445">
        <f>+WTI_I!W31+WTI_II!Q31+WTI_III!O31</f>
        <v>5.4710919999999996</v>
      </c>
      <c r="X31" s="445">
        <f>+WTI_I!X31+WTI_II!R31+WTI_III!P31</f>
        <v>198.61591829999969</v>
      </c>
      <c r="Y31" s="445">
        <f>+WTI_I!Y31+WTI_II!S31</f>
        <v>0</v>
      </c>
      <c r="Z31" s="446">
        <f t="shared" si="11"/>
        <v>204.08701029999969</v>
      </c>
      <c r="AA31" s="407"/>
    </row>
    <row r="32" spans="1:62" s="264" customFormat="1" ht="12.95" customHeight="1" thickBot="1" x14ac:dyDescent="0.25">
      <c r="A32" s="395">
        <v>37288</v>
      </c>
      <c r="B32" s="363">
        <f>+WTI_I!B32+WTI_II!B32+WTI_III!B32</f>
        <v>29.841197900000001</v>
      </c>
      <c r="C32" s="396">
        <f>+WTI_I!C32</f>
        <v>0</v>
      </c>
      <c r="D32" s="363">
        <f>+WTI_I!D32+WTI_II!C32+WTI_III!C32</f>
        <v>0</v>
      </c>
      <c r="E32" s="363">
        <f>+WTI_III!D32</f>
        <v>0</v>
      </c>
      <c r="F32" s="26">
        <f>+WTI_I!F32</f>
        <v>0</v>
      </c>
      <c r="G32" s="335">
        <f t="shared" si="8"/>
        <v>29.841197900000001</v>
      </c>
      <c r="H32" s="396"/>
      <c r="I32" s="363">
        <v>0</v>
      </c>
      <c r="J32" s="363">
        <f>+WTI_I!J32</f>
        <v>-2132</v>
      </c>
      <c r="K32" s="363">
        <f>+WTI_I!K32+WTI_II!G32+WTI_III!I32</f>
        <v>592.80283340000005</v>
      </c>
      <c r="L32" s="363">
        <f>WTI_III!J32</f>
        <v>0</v>
      </c>
      <c r="M32" s="363">
        <f>+WTI_I!M32</f>
        <v>0</v>
      </c>
      <c r="N32" s="335">
        <f t="shared" si="9"/>
        <v>-1539.1971665999999</v>
      </c>
      <c r="O32" s="396"/>
      <c r="P32" s="396">
        <f>WTI_II!J32</f>
        <v>0</v>
      </c>
      <c r="Q32" s="396">
        <f>WTI_II!K32</f>
        <v>0</v>
      </c>
      <c r="R32" s="26">
        <f>WTI_II!L32</f>
        <v>0</v>
      </c>
      <c r="S32" s="26">
        <f>+WTI_II!M32</f>
        <v>0</v>
      </c>
      <c r="T32" s="335">
        <f t="shared" si="10"/>
        <v>0</v>
      </c>
      <c r="U32" s="396"/>
      <c r="V32" s="420">
        <v>37288</v>
      </c>
      <c r="W32" s="447">
        <f>+WTI_I!W32+WTI_II!Q32+WTI_III!O32</f>
        <v>29.841197900000001</v>
      </c>
      <c r="X32" s="447">
        <f>+WTI_I!X32+WTI_II!R32+WTI_III!P32</f>
        <v>17.121691899999973</v>
      </c>
      <c r="Y32" s="447">
        <f>+WTI_I!Y32+WTI_II!S32</f>
        <v>0</v>
      </c>
      <c r="Z32" s="447">
        <f t="shared" si="11"/>
        <v>46.962889799999971</v>
      </c>
      <c r="AA32" s="407"/>
      <c r="AB32" s="181"/>
      <c r="AC32" s="181"/>
      <c r="AD32" s="181"/>
      <c r="AE32" s="181"/>
      <c r="AF32" s="181"/>
      <c r="AG32" s="181"/>
      <c r="AH32" s="181"/>
      <c r="AI32" s="181"/>
      <c r="AJ32" s="181"/>
      <c r="AK32" s="181"/>
      <c r="AL32" s="181"/>
      <c r="AM32" s="181"/>
      <c r="AN32" s="181"/>
      <c r="AO32" s="181"/>
      <c r="AP32" s="181"/>
      <c r="AQ32" s="181"/>
      <c r="AR32" s="181"/>
      <c r="AS32" s="181"/>
      <c r="AT32" s="181"/>
      <c r="AU32" s="181"/>
      <c r="AV32" s="181"/>
      <c r="AW32" s="181"/>
      <c r="AX32" s="181"/>
      <c r="AY32" s="181"/>
      <c r="AZ32" s="181"/>
      <c r="BA32" s="181"/>
      <c r="BB32" s="181"/>
      <c r="BC32" s="181"/>
      <c r="BD32" s="181"/>
      <c r="BE32" s="181"/>
      <c r="BF32" s="181"/>
      <c r="BG32" s="181"/>
      <c r="BH32" s="181"/>
      <c r="BI32" s="181"/>
      <c r="BJ32" s="181"/>
    </row>
    <row r="33" spans="1:62" s="181" customFormat="1" ht="12.95" customHeight="1" x14ac:dyDescent="0.2">
      <c r="A33" s="397">
        <v>37316</v>
      </c>
      <c r="B33" s="364">
        <f>+WTI_I!B33+WTI_II!B33+WTI_III!B33</f>
        <v>57.885338900000001</v>
      </c>
      <c r="C33" s="398">
        <f>+WTI_I!C33</f>
        <v>0</v>
      </c>
      <c r="D33" s="364">
        <f>+WTI_I!D33+WTI_II!C33+WTI_III!C33</f>
        <v>0</v>
      </c>
      <c r="E33" s="364">
        <f>+WTI_III!D33</f>
        <v>0</v>
      </c>
      <c r="F33" s="183">
        <f>+WTI_I!F33</f>
        <v>0</v>
      </c>
      <c r="G33" s="336">
        <f t="shared" si="8"/>
        <v>57.885338900000001</v>
      </c>
      <c r="H33" s="364"/>
      <c r="I33" s="364">
        <f>+WTI_I!I33+WTI_II!F33+WTI_III!H33</f>
        <v>-496.11764889999995</v>
      </c>
      <c r="J33" s="364">
        <f>+WTI_I!J33</f>
        <v>15</v>
      </c>
      <c r="K33" s="364">
        <f>+WTI_I!K33+WTI_II!G33+WTI_III!I33</f>
        <v>185.98430089999999</v>
      </c>
      <c r="L33" s="364">
        <f>WTI_III!J33</f>
        <v>0</v>
      </c>
      <c r="M33" s="364">
        <f>+WTI_I!M33</f>
        <v>0</v>
      </c>
      <c r="N33" s="336">
        <f t="shared" si="9"/>
        <v>-295.13334799999996</v>
      </c>
      <c r="O33" s="364"/>
      <c r="P33" s="364">
        <f>WTI_II!J33</f>
        <v>0</v>
      </c>
      <c r="Q33" s="364">
        <f>WTI_II!K33</f>
        <v>0</v>
      </c>
      <c r="R33" s="315">
        <f>WTI_II!L33</f>
        <v>0</v>
      </c>
      <c r="S33" s="315">
        <f>+WTI_II!M33</f>
        <v>0</v>
      </c>
      <c r="T33" s="336">
        <f t="shared" si="10"/>
        <v>0</v>
      </c>
      <c r="U33" s="364"/>
      <c r="V33" s="397">
        <v>37316</v>
      </c>
      <c r="W33" s="448">
        <f>+WTI_I!W33+WTI_II!Q33+WTI_III!O33</f>
        <v>57.885338900000001</v>
      </c>
      <c r="X33" s="448">
        <f>+WTI_I!X33+WTI_II!R33+WTI_III!P33</f>
        <v>-295.13334799999996</v>
      </c>
      <c r="Y33" s="448">
        <f>+WTI_I!Y33+WTI_II!S33</f>
        <v>0</v>
      </c>
      <c r="Z33" s="449">
        <f t="shared" si="11"/>
        <v>-237.24800909999996</v>
      </c>
      <c r="AA33" s="407"/>
    </row>
    <row r="34" spans="1:62" s="181" customFormat="1" ht="12.95" customHeight="1" x14ac:dyDescent="0.2">
      <c r="A34" s="395">
        <v>37347</v>
      </c>
      <c r="B34" s="363">
        <f>+WTI_I!B34+WTI_II!B34+WTI_III!B34</f>
        <v>66.318682800000005</v>
      </c>
      <c r="C34" s="396">
        <f>+WTI_I!C34</f>
        <v>0</v>
      </c>
      <c r="D34" s="363">
        <f>+WTI_I!D34+WTI_II!C34+WTI_III!C34</f>
        <v>0</v>
      </c>
      <c r="E34" s="363">
        <f>+WTI_III!D34</f>
        <v>0</v>
      </c>
      <c r="F34" s="31">
        <f>+WTI_I!F34</f>
        <v>0</v>
      </c>
      <c r="G34" s="337">
        <f t="shared" si="8"/>
        <v>66.318682800000005</v>
      </c>
      <c r="H34" s="363"/>
      <c r="I34" s="363">
        <f>+WTI_I!I34+WTI_II!F34+WTI_III!H34</f>
        <v>-243.63429160000004</v>
      </c>
      <c r="J34" s="363">
        <f>+WTI_I!J34</f>
        <v>19</v>
      </c>
      <c r="K34" s="363">
        <f>+WTI_I!K34+WTI_II!G34+WTI_III!I34</f>
        <v>196.69442079999999</v>
      </c>
      <c r="L34" s="363">
        <f>WTI_III!J34</f>
        <v>0</v>
      </c>
      <c r="M34" s="363">
        <f>+WTI_I!M34</f>
        <v>0</v>
      </c>
      <c r="N34" s="337">
        <f t="shared" si="9"/>
        <v>-27.939870800000051</v>
      </c>
      <c r="O34" s="413"/>
      <c r="P34" s="413">
        <f>WTI_II!J34</f>
        <v>0</v>
      </c>
      <c r="Q34" s="413">
        <f>WTI_II!K34</f>
        <v>0</v>
      </c>
      <c r="R34" s="316">
        <f>WTI_II!L34</f>
        <v>0</v>
      </c>
      <c r="S34" s="316">
        <f>+WTI_II!M34</f>
        <v>0</v>
      </c>
      <c r="T34" s="337">
        <f t="shared" si="10"/>
        <v>0</v>
      </c>
      <c r="U34" s="363"/>
      <c r="V34" s="395">
        <v>37347</v>
      </c>
      <c r="W34" s="445">
        <f>+WTI_I!W34+WTI_II!Q34+WTI_III!O34</f>
        <v>66.318682800000005</v>
      </c>
      <c r="X34" s="445">
        <f>+WTI_I!X34+WTI_II!R34+WTI_III!P34</f>
        <v>-27.939870800000051</v>
      </c>
      <c r="Y34" s="445">
        <f>+WTI_I!Y34+WTI_II!S34</f>
        <v>0</v>
      </c>
      <c r="Z34" s="450">
        <f t="shared" si="11"/>
        <v>38.378811999999954</v>
      </c>
      <c r="AA34" s="407"/>
    </row>
    <row r="35" spans="1:62" s="181" customFormat="1" ht="12.95" customHeight="1" x14ac:dyDescent="0.2">
      <c r="A35" s="395">
        <v>37377</v>
      </c>
      <c r="B35" s="363">
        <f>+WTI_I!B35+WTI_II!B35+WTI_III!B35</f>
        <v>69.628244300000006</v>
      </c>
      <c r="C35" s="396">
        <f>+WTI_I!C35</f>
        <v>0</v>
      </c>
      <c r="D35" s="363">
        <f>+WTI_I!D35+WTI_II!C35+WTI_III!C35</f>
        <v>0</v>
      </c>
      <c r="E35" s="363">
        <f>+WTI_III!D35</f>
        <v>0</v>
      </c>
      <c r="F35" s="30">
        <f>+WTI_I!F35</f>
        <v>0</v>
      </c>
      <c r="G35" s="334">
        <f t="shared" si="8"/>
        <v>69.628244300000006</v>
      </c>
      <c r="H35" s="363"/>
      <c r="I35" s="363">
        <f>+WTI_I!I35+WTI_II!F35+WTI_III!H35</f>
        <v>-75.383753099999979</v>
      </c>
      <c r="J35" s="363">
        <f>+WTI_I!J35</f>
        <v>-151</v>
      </c>
      <c r="K35" s="363">
        <f>+WTI_I!K35+WTI_II!G35+WTI_III!I35</f>
        <v>230.50804310000001</v>
      </c>
      <c r="L35" s="363">
        <f>WTI_III!J35</f>
        <v>0</v>
      </c>
      <c r="M35" s="363">
        <f>+WTI_I!M35</f>
        <v>0</v>
      </c>
      <c r="N35" s="334">
        <f t="shared" si="9"/>
        <v>4.1242900000000304</v>
      </c>
      <c r="O35" s="363"/>
      <c r="P35" s="363">
        <f>WTI_II!J35</f>
        <v>0</v>
      </c>
      <c r="Q35" s="363">
        <f>WTI_II!K35</f>
        <v>0</v>
      </c>
      <c r="R35" s="314">
        <f>WTI_II!L35</f>
        <v>0</v>
      </c>
      <c r="S35" s="314">
        <f>+WTI_II!M35</f>
        <v>0</v>
      </c>
      <c r="T35" s="334">
        <f t="shared" si="10"/>
        <v>0</v>
      </c>
      <c r="U35" s="363"/>
      <c r="V35" s="395">
        <v>37377</v>
      </c>
      <c r="W35" s="445">
        <f>+WTI_I!W35+WTI_II!Q35+WTI_III!O35</f>
        <v>69.628244300000006</v>
      </c>
      <c r="X35" s="445">
        <f>+WTI_I!X35+WTI_II!R35+WTI_III!P35</f>
        <v>4.1242900000000304</v>
      </c>
      <c r="Y35" s="445">
        <f>+WTI_I!Y35+WTI_II!S35</f>
        <v>0</v>
      </c>
      <c r="Z35" s="446">
        <f t="shared" si="11"/>
        <v>73.752534300000036</v>
      </c>
      <c r="AA35" s="407"/>
    </row>
    <row r="36" spans="1:62" s="181" customFormat="1" ht="12.95" customHeight="1" x14ac:dyDescent="0.2">
      <c r="A36" s="397">
        <v>37408</v>
      </c>
      <c r="B36" s="364">
        <f>+WTI_I!B36+WTI_II!B36+WTI_III!B36</f>
        <v>53.559981100000002</v>
      </c>
      <c r="C36" s="398">
        <f>+WTI_I!C36</f>
        <v>50</v>
      </c>
      <c r="D36" s="364">
        <f>+WTI_I!D36+WTI_II!C36+WTI_III!C36</f>
        <v>0</v>
      </c>
      <c r="E36" s="364">
        <f>+WTI_III!D36</f>
        <v>0</v>
      </c>
      <c r="F36" s="183">
        <f>+WTI_I!F36</f>
        <v>0</v>
      </c>
      <c r="G36" s="336">
        <f t="shared" si="8"/>
        <v>103.5599811</v>
      </c>
      <c r="H36" s="364"/>
      <c r="I36" s="364">
        <f>+WTI_I!I36+WTI_II!F36+WTI_III!H36</f>
        <v>-429.86490619999995</v>
      </c>
      <c r="J36" s="364">
        <f>+WTI_I!J36</f>
        <v>-2197</v>
      </c>
      <c r="K36" s="364">
        <f>+WTI_I!K36+WTI_II!G36+WTI_III!I36</f>
        <v>225.7268029</v>
      </c>
      <c r="L36" s="364">
        <f>WTI_III!J36</f>
        <v>312.50425089999999</v>
      </c>
      <c r="M36" s="364">
        <f>+WTI_I!M36</f>
        <v>0</v>
      </c>
      <c r="N36" s="336">
        <f t="shared" si="9"/>
        <v>-2088.6338523999998</v>
      </c>
      <c r="O36" s="364"/>
      <c r="P36" s="364">
        <f>WTI_II!J36</f>
        <v>0</v>
      </c>
      <c r="Q36" s="364">
        <f>WTI_II!K36</f>
        <v>0</v>
      </c>
      <c r="R36" s="315">
        <f>WTI_II!L36</f>
        <v>0</v>
      </c>
      <c r="S36" s="315">
        <f>+WTI_II!M36</f>
        <v>0</v>
      </c>
      <c r="T36" s="336">
        <f t="shared" si="10"/>
        <v>0</v>
      </c>
      <c r="U36" s="364"/>
      <c r="V36" s="397">
        <v>37408</v>
      </c>
      <c r="W36" s="448">
        <f>+WTI_I!W36+WTI_II!Q36+WTI_III!O36</f>
        <v>103.5599811</v>
      </c>
      <c r="X36" s="448">
        <f>+WTI_I!X36+WTI_II!R36+WTI_III!P36</f>
        <v>-2088.6338523999998</v>
      </c>
      <c r="Y36" s="448">
        <f>+WTI_I!Y36+WTI_II!S36</f>
        <v>0</v>
      </c>
      <c r="Z36" s="449">
        <f t="shared" si="11"/>
        <v>-1985.0738712999998</v>
      </c>
      <c r="AA36" s="407"/>
    </row>
    <row r="37" spans="1:62" s="181" customFormat="1" ht="12.95" customHeight="1" x14ac:dyDescent="0.2">
      <c r="A37" s="395">
        <v>37438</v>
      </c>
      <c r="B37" s="363">
        <f>+WTI_I!B37+WTI_II!B37+WTI_III!B37</f>
        <v>10.954270599999999</v>
      </c>
      <c r="C37" s="396">
        <f>+WTI_I!C37</f>
        <v>0</v>
      </c>
      <c r="D37" s="363">
        <f>+WTI_I!D37+WTI_II!C37+WTI_III!C37</f>
        <v>0</v>
      </c>
      <c r="E37" s="363">
        <f>+WTI_III!D37</f>
        <v>0</v>
      </c>
      <c r="F37" s="30">
        <f>+WTI_I!F37</f>
        <v>0</v>
      </c>
      <c r="G37" s="334">
        <f t="shared" si="8"/>
        <v>10.954270599999999</v>
      </c>
      <c r="H37" s="363"/>
      <c r="I37" s="363">
        <f>+WTI_I!I37+WTI_II!F37+WTI_III!H37</f>
        <v>-71.449439599999948</v>
      </c>
      <c r="J37" s="363">
        <f>+WTI_I!J37</f>
        <v>-125</v>
      </c>
      <c r="K37" s="363">
        <f>+WTI_I!K37+WTI_II!G37+WTI_III!I37</f>
        <v>267.8059657</v>
      </c>
      <c r="L37" s="363">
        <f>WTI_III!J37</f>
        <v>0</v>
      </c>
      <c r="M37" s="363">
        <f>+WTI_I!M37</f>
        <v>0</v>
      </c>
      <c r="N37" s="334">
        <f t="shared" si="9"/>
        <v>71.356526100000053</v>
      </c>
      <c r="O37" s="363"/>
      <c r="P37" s="363">
        <f>WTI_II!J37</f>
        <v>0</v>
      </c>
      <c r="Q37" s="363">
        <f>WTI_II!K37</f>
        <v>0</v>
      </c>
      <c r="R37" s="314">
        <f>WTI_II!L37</f>
        <v>0</v>
      </c>
      <c r="S37" s="314">
        <f>+WTI_II!M37</f>
        <v>0</v>
      </c>
      <c r="T37" s="334">
        <f t="shared" si="10"/>
        <v>0</v>
      </c>
      <c r="U37" s="363"/>
      <c r="V37" s="395">
        <v>37438</v>
      </c>
      <c r="W37" s="445">
        <f>+WTI_I!W37+WTI_II!Q37+WTI_III!O37</f>
        <v>10.954270599999999</v>
      </c>
      <c r="X37" s="445">
        <f>+WTI_I!X37+WTI_II!R37+WTI_III!P37</f>
        <v>71.356526100000053</v>
      </c>
      <c r="Y37" s="445">
        <f>+WTI_I!Y37+WTI_II!S37</f>
        <v>0</v>
      </c>
      <c r="Z37" s="446">
        <f t="shared" si="11"/>
        <v>82.310796700000054</v>
      </c>
      <c r="AA37" s="407"/>
    </row>
    <row r="38" spans="1:62" s="260" customFormat="1" ht="12.95" customHeight="1" x14ac:dyDescent="0.2">
      <c r="A38" s="395">
        <v>37469</v>
      </c>
      <c r="B38" s="363">
        <f>+WTI_I!B38+WTI_II!B38+WTI_III!B38</f>
        <v>-56.626713299999999</v>
      </c>
      <c r="C38" s="396">
        <f>+WTI_I!C38</f>
        <v>0</v>
      </c>
      <c r="D38" s="363">
        <f>+WTI_I!D38+WTI_II!C38+WTI_III!C38</f>
        <v>0</v>
      </c>
      <c r="E38" s="363">
        <f>+WTI_III!D38</f>
        <v>0</v>
      </c>
      <c r="F38" s="30">
        <f>+WTI_I!F38</f>
        <v>0</v>
      </c>
      <c r="G38" s="334">
        <f t="shared" si="8"/>
        <v>-56.626713299999999</v>
      </c>
      <c r="H38" s="363"/>
      <c r="I38" s="363">
        <f>+WTI_I!I38+WTI_II!F38+WTI_III!H38</f>
        <v>-12.904989200000045</v>
      </c>
      <c r="J38" s="363">
        <f>+WTI_I!J38</f>
        <v>0</v>
      </c>
      <c r="K38" s="363">
        <f>+WTI_I!K38+WTI_II!G38+WTI_III!I38</f>
        <v>362.3721218</v>
      </c>
      <c r="L38" s="363">
        <f>WTI_III!J38</f>
        <v>0</v>
      </c>
      <c r="M38" s="363">
        <f>+WTI_I!M38</f>
        <v>0</v>
      </c>
      <c r="N38" s="334">
        <f t="shared" si="9"/>
        <v>349.46713259999996</v>
      </c>
      <c r="O38" s="363"/>
      <c r="P38" s="363">
        <f>WTI_II!J38</f>
        <v>0</v>
      </c>
      <c r="Q38" s="363">
        <f>WTI_II!K38</f>
        <v>0</v>
      </c>
      <c r="R38" s="314">
        <f>WTI_II!L38</f>
        <v>0</v>
      </c>
      <c r="S38" s="314">
        <f>+WTI_II!M38</f>
        <v>0</v>
      </c>
      <c r="T38" s="334">
        <f t="shared" si="10"/>
        <v>0</v>
      </c>
      <c r="U38" s="363"/>
      <c r="V38" s="395">
        <v>37469</v>
      </c>
      <c r="W38" s="445">
        <f>+WTI_I!W38+WTI_II!Q38+WTI_III!O38</f>
        <v>-56.626713299999999</v>
      </c>
      <c r="X38" s="445">
        <f>+WTI_I!X38+WTI_II!R38+WTI_III!P38</f>
        <v>349.46713259999996</v>
      </c>
      <c r="Y38" s="445">
        <f>+WTI_I!Y38+WTI_II!S38</f>
        <v>0</v>
      </c>
      <c r="Z38" s="446">
        <f t="shared" si="11"/>
        <v>292.84041929999995</v>
      </c>
      <c r="AA38" s="407"/>
      <c r="AB38" s="181"/>
      <c r="AC38" s="181"/>
      <c r="AD38" s="181"/>
      <c r="AE38" s="181"/>
      <c r="AF38" s="181"/>
      <c r="AG38" s="181"/>
      <c r="AH38" s="181"/>
      <c r="AI38" s="181"/>
      <c r="AJ38" s="181"/>
      <c r="AK38" s="181"/>
      <c r="AL38" s="181"/>
      <c r="AM38" s="181"/>
      <c r="AN38" s="181"/>
      <c r="AO38" s="181"/>
      <c r="AP38" s="181"/>
      <c r="AQ38" s="181"/>
      <c r="AR38" s="181"/>
      <c r="AS38" s="181"/>
      <c r="AT38" s="181"/>
      <c r="AU38" s="181"/>
      <c r="AV38" s="181"/>
      <c r="AW38" s="181"/>
      <c r="AX38" s="181"/>
      <c r="AY38" s="181"/>
      <c r="AZ38" s="181"/>
      <c r="BA38" s="181"/>
      <c r="BB38" s="181"/>
      <c r="BC38" s="181"/>
      <c r="BD38" s="181"/>
      <c r="BE38" s="181"/>
      <c r="BF38" s="181"/>
      <c r="BG38" s="181"/>
      <c r="BH38" s="181"/>
      <c r="BI38" s="181"/>
      <c r="BJ38" s="181"/>
    </row>
    <row r="39" spans="1:62" s="181" customFormat="1" ht="12.95" customHeight="1" x14ac:dyDescent="0.2">
      <c r="A39" s="397">
        <v>37500</v>
      </c>
      <c r="B39" s="364">
        <f>+WTI_I!B39+WTI_II!B39+WTI_III!B39</f>
        <v>-30.146178599999999</v>
      </c>
      <c r="C39" s="398">
        <f>+WTI_I!C39</f>
        <v>0</v>
      </c>
      <c r="D39" s="364">
        <f>+WTI_I!D39+WTI_II!C39+WTI_III!C39</f>
        <v>0</v>
      </c>
      <c r="E39" s="364">
        <f>+WTI_III!D39</f>
        <v>0</v>
      </c>
      <c r="F39" s="183">
        <f>+WTI_I!F39</f>
        <v>0</v>
      </c>
      <c r="G39" s="336">
        <f t="shared" si="8"/>
        <v>-30.146178599999999</v>
      </c>
      <c r="H39" s="364"/>
      <c r="I39" s="364">
        <f>+WTI_I!I39+WTI_II!F39+WTI_III!H39</f>
        <v>-132.29482680000001</v>
      </c>
      <c r="J39" s="364">
        <f>+WTI_I!J39</f>
        <v>-310</v>
      </c>
      <c r="K39" s="364">
        <f>+WTI_I!K39+WTI_II!G39+WTI_III!I39</f>
        <v>402.39164099999999</v>
      </c>
      <c r="L39" s="364">
        <f>WTI_III!J39</f>
        <v>0</v>
      </c>
      <c r="M39" s="364">
        <f>+WTI_I!M39</f>
        <v>0</v>
      </c>
      <c r="N39" s="336">
        <f t="shared" si="9"/>
        <v>-39.903185800000017</v>
      </c>
      <c r="O39" s="364"/>
      <c r="P39" s="364">
        <f>WTI_II!J39</f>
        <v>0</v>
      </c>
      <c r="Q39" s="364">
        <f>WTI_II!K39</f>
        <v>0</v>
      </c>
      <c r="R39" s="315">
        <f>WTI_II!L39</f>
        <v>0</v>
      </c>
      <c r="S39" s="315">
        <f>+WTI_II!M39</f>
        <v>0</v>
      </c>
      <c r="T39" s="336">
        <f t="shared" si="10"/>
        <v>0</v>
      </c>
      <c r="U39" s="364"/>
      <c r="V39" s="397">
        <v>37500</v>
      </c>
      <c r="W39" s="448">
        <f>+WTI_I!W39+WTI_II!Q39+WTI_III!O39</f>
        <v>-30.146178599999999</v>
      </c>
      <c r="X39" s="448">
        <f>+WTI_I!X39+WTI_II!R39+WTI_III!P39</f>
        <v>-39.903185800000017</v>
      </c>
      <c r="Y39" s="448">
        <f>+WTI_I!Y39+WTI_II!S39</f>
        <v>0</v>
      </c>
      <c r="Z39" s="449">
        <f t="shared" si="11"/>
        <v>-70.049364400000016</v>
      </c>
      <c r="AA39" s="407"/>
    </row>
    <row r="40" spans="1:62" s="181" customFormat="1" ht="12.95" customHeight="1" x14ac:dyDescent="0.2">
      <c r="A40" s="395">
        <v>37530</v>
      </c>
      <c r="B40" s="363">
        <f>+WTI_I!B40+WTI_II!B40+WTI_III!B40</f>
        <v>48.202735500000003</v>
      </c>
      <c r="C40" s="396">
        <f>+WTI_I!C40</f>
        <v>0</v>
      </c>
      <c r="D40" s="363">
        <f>+WTI_I!D40+WTI_II!C40+WTI_III!C40</f>
        <v>0</v>
      </c>
      <c r="E40" s="363">
        <f>+WTI_III!D40</f>
        <v>0</v>
      </c>
      <c r="F40" s="30">
        <f>+WTI_I!F40</f>
        <v>0</v>
      </c>
      <c r="G40" s="334">
        <f t="shared" si="8"/>
        <v>48.202735500000003</v>
      </c>
      <c r="H40" s="363"/>
      <c r="I40" s="363">
        <f>+WTI_I!I40+WTI_II!F40+WTI_III!H40</f>
        <v>-250.52761369999999</v>
      </c>
      <c r="J40" s="363">
        <f>+WTI_I!J40</f>
        <v>-100</v>
      </c>
      <c r="K40" s="363">
        <f>+WTI_I!K40+WTI_II!G40+WTI_III!I40</f>
        <v>453.59837040000002</v>
      </c>
      <c r="L40" s="363">
        <f>WTI_III!J40</f>
        <v>0</v>
      </c>
      <c r="M40" s="363">
        <f>+WTI_I!M40</f>
        <v>0</v>
      </c>
      <c r="N40" s="334">
        <f t="shared" si="9"/>
        <v>103.07075670000006</v>
      </c>
      <c r="O40" s="363"/>
      <c r="P40" s="363">
        <f>WTI_II!J40</f>
        <v>0</v>
      </c>
      <c r="Q40" s="363">
        <f>WTI_II!K40</f>
        <v>0</v>
      </c>
      <c r="R40" s="314">
        <f>WTI_II!L40</f>
        <v>0</v>
      </c>
      <c r="S40" s="314">
        <f>+WTI_II!M40</f>
        <v>0</v>
      </c>
      <c r="T40" s="334">
        <f t="shared" si="10"/>
        <v>0</v>
      </c>
      <c r="U40" s="363"/>
      <c r="V40" s="395">
        <v>37530</v>
      </c>
      <c r="W40" s="445">
        <f>+WTI_I!W40+WTI_II!Q40+WTI_III!O40</f>
        <v>48.202735500000003</v>
      </c>
      <c r="X40" s="445">
        <f>+WTI_I!X40+WTI_II!R40+WTI_III!P40</f>
        <v>103.07075670000003</v>
      </c>
      <c r="Y40" s="445">
        <f>+WTI_I!Y40+WTI_II!S40</f>
        <v>0</v>
      </c>
      <c r="Z40" s="446">
        <f t="shared" si="11"/>
        <v>151.27349220000002</v>
      </c>
      <c r="AA40" s="407"/>
    </row>
    <row r="41" spans="1:62" s="181" customFormat="1" ht="12.95" customHeight="1" x14ac:dyDescent="0.2">
      <c r="A41" s="395">
        <v>37561</v>
      </c>
      <c r="B41" s="363">
        <f>+WTI_I!B41+WTI_II!B41+WTI_III!B41</f>
        <v>36.088977499999999</v>
      </c>
      <c r="C41" s="396">
        <f>+WTI_I!C41</f>
        <v>0</v>
      </c>
      <c r="D41" s="363">
        <f>+WTI_I!D41+WTI_II!C41+WTI_III!C41</f>
        <v>0</v>
      </c>
      <c r="E41" s="363">
        <f>+WTI_III!D41</f>
        <v>0</v>
      </c>
      <c r="F41" s="30">
        <f>+WTI_I!F41</f>
        <v>0</v>
      </c>
      <c r="G41" s="334">
        <f t="shared" si="8"/>
        <v>36.088977499999999</v>
      </c>
      <c r="H41" s="363"/>
      <c r="I41" s="363">
        <f>+WTI_I!I41+WTI_II!F41+WTI_III!H41</f>
        <v>-204.00470769999998</v>
      </c>
      <c r="J41" s="363">
        <f>+WTI_I!J41</f>
        <v>0</v>
      </c>
      <c r="K41" s="363">
        <f>+WTI_I!K41+WTI_II!G41+WTI_III!I41</f>
        <v>427.50283769999999</v>
      </c>
      <c r="L41" s="363">
        <f>WTI_III!J41</f>
        <v>0</v>
      </c>
      <c r="M41" s="363">
        <f>+WTI_I!M41</f>
        <v>0</v>
      </c>
      <c r="N41" s="334">
        <f t="shared" si="9"/>
        <v>223.49813</v>
      </c>
      <c r="O41" s="363"/>
      <c r="P41" s="363">
        <f>WTI_II!J41</f>
        <v>0</v>
      </c>
      <c r="Q41" s="363">
        <f>WTI_II!K41</f>
        <v>0</v>
      </c>
      <c r="R41" s="314">
        <f>WTI_II!L41</f>
        <v>0</v>
      </c>
      <c r="S41" s="314">
        <f>+WTI_II!M41</f>
        <v>0</v>
      </c>
      <c r="T41" s="334">
        <f t="shared" si="10"/>
        <v>0</v>
      </c>
      <c r="U41" s="363"/>
      <c r="V41" s="395">
        <v>37561</v>
      </c>
      <c r="W41" s="445">
        <f>+WTI_I!W41+WTI_II!Q41+WTI_III!O41</f>
        <v>36.088977499999999</v>
      </c>
      <c r="X41" s="445">
        <f>+WTI_I!X41+WTI_II!R41+WTI_III!P41</f>
        <v>223.49813</v>
      </c>
      <c r="Y41" s="445">
        <f>+WTI_I!Y41+WTI_II!S41</f>
        <v>0</v>
      </c>
      <c r="Z41" s="446">
        <f t="shared" si="11"/>
        <v>259.5871075</v>
      </c>
      <c r="AA41" s="407"/>
    </row>
    <row r="42" spans="1:62" s="181" customFormat="1" ht="12.95" customHeight="1" thickBot="1" x14ac:dyDescent="0.25">
      <c r="A42" s="399">
        <v>37591</v>
      </c>
      <c r="B42" s="365">
        <f>+WTI_I!B42+WTI_II!B42+WTI_III!B42</f>
        <v>-224.80157600000001</v>
      </c>
      <c r="C42" s="400">
        <f>+WTI_I!C42</f>
        <v>0</v>
      </c>
      <c r="D42" s="365">
        <f>+WTI_I!D42+WTI_II!C42+WTI_III!C42</f>
        <v>0</v>
      </c>
      <c r="E42" s="365">
        <f>+WTI_III!D42</f>
        <v>0</v>
      </c>
      <c r="F42" s="231">
        <f>+WTI_I!F42</f>
        <v>0</v>
      </c>
      <c r="G42" s="338">
        <f t="shared" si="8"/>
        <v>-224.80157600000001</v>
      </c>
      <c r="H42" s="365"/>
      <c r="I42" s="365">
        <f>+WTI_I!I42+WTI_II!F42+WTI_III!H42</f>
        <v>13.490646300000037</v>
      </c>
      <c r="J42" s="365">
        <f>+WTI_I!J42</f>
        <v>537</v>
      </c>
      <c r="K42" s="365">
        <f>+WTI_I!K42+WTI_II!G42+WTI_III!I42</f>
        <v>423.34605310000001</v>
      </c>
      <c r="L42" s="365">
        <f>WTI_III!J42</f>
        <v>0</v>
      </c>
      <c r="M42" s="365">
        <f>+WTI_I!M42</f>
        <v>0</v>
      </c>
      <c r="N42" s="338">
        <f t="shared" si="9"/>
        <v>973.83669940000004</v>
      </c>
      <c r="O42" s="365"/>
      <c r="P42" s="365">
        <f>WTI_II!J42</f>
        <v>0</v>
      </c>
      <c r="Q42" s="365">
        <f>WTI_II!K42</f>
        <v>0</v>
      </c>
      <c r="R42" s="317">
        <f>WTI_II!L42</f>
        <v>0</v>
      </c>
      <c r="S42" s="317">
        <f>+WTI_II!M42</f>
        <v>0</v>
      </c>
      <c r="T42" s="338">
        <f t="shared" si="10"/>
        <v>0</v>
      </c>
      <c r="U42" s="365"/>
      <c r="V42" s="399">
        <v>37591</v>
      </c>
      <c r="W42" s="451">
        <f>+WTI_I!W42+WTI_II!Q42+WTI_III!O42</f>
        <v>-224.80157600000001</v>
      </c>
      <c r="X42" s="451">
        <f>+WTI_I!X42+WTI_II!R42+WTI_III!P42</f>
        <v>973.83669940000004</v>
      </c>
      <c r="Y42" s="451">
        <f>+WTI_I!Y42+WTI_II!S42</f>
        <v>0</v>
      </c>
      <c r="Z42" s="452">
        <f t="shared" si="11"/>
        <v>749.03512339999997</v>
      </c>
      <c r="AA42" s="407"/>
    </row>
    <row r="43" spans="1:62" s="181" customFormat="1" ht="12.95" customHeight="1" x14ac:dyDescent="0.2">
      <c r="A43" s="395">
        <v>37622</v>
      </c>
      <c r="B43" s="363">
        <f>+WTI_I!B43+WTI_II!B43+WTI_III!B43</f>
        <v>10.9841044</v>
      </c>
      <c r="C43" s="396">
        <f>+WTI_I!C43</f>
        <v>0.92846050000000002</v>
      </c>
      <c r="D43" s="363">
        <f>+WTI_I!D43+WTI_II!C43+WTI_III!C43</f>
        <v>0</v>
      </c>
      <c r="E43" s="363">
        <f>+WTI_III!D43</f>
        <v>0</v>
      </c>
      <c r="F43" s="30">
        <f>+WTI_I!F43</f>
        <v>0</v>
      </c>
      <c r="G43" s="334">
        <f t="shared" si="8"/>
        <v>11.9125649</v>
      </c>
      <c r="H43" s="363"/>
      <c r="I43" s="363">
        <f>+WTI_I!I43+WTI_II!F43+WTI_III!H43</f>
        <v>545.71993750000001</v>
      </c>
      <c r="J43" s="363">
        <f>+WTI_I!J43</f>
        <v>-450</v>
      </c>
      <c r="K43" s="363">
        <f>+WTI_I!K43+WTI_II!G43+WTI_III!I43</f>
        <v>444.3967432</v>
      </c>
      <c r="L43" s="363">
        <f>WTI_III!J43</f>
        <v>0</v>
      </c>
      <c r="M43" s="363">
        <f>+WTI_I!M43</f>
        <v>0</v>
      </c>
      <c r="N43" s="334">
        <f t="shared" si="9"/>
        <v>540.11668069999996</v>
      </c>
      <c r="O43" s="363"/>
      <c r="P43" s="363">
        <f>WTI_II!J43</f>
        <v>0</v>
      </c>
      <c r="Q43" s="363">
        <f>WTI_II!K43</f>
        <v>0</v>
      </c>
      <c r="R43" s="314">
        <f>WTI_II!L43</f>
        <v>0</v>
      </c>
      <c r="S43" s="314">
        <f>+WTI_II!M43</f>
        <v>0</v>
      </c>
      <c r="T43" s="334">
        <f t="shared" si="10"/>
        <v>0</v>
      </c>
      <c r="U43" s="363"/>
      <c r="V43" s="395">
        <v>37622</v>
      </c>
      <c r="W43" s="445">
        <f>+WTI_I!W43+WTI_II!Q43+WTI_III!O43</f>
        <v>11.9125649</v>
      </c>
      <c r="X43" s="445">
        <f>+WTI_I!X43+WTI_II!R43+WTI_III!P43</f>
        <v>540.11668070000007</v>
      </c>
      <c r="Y43" s="445">
        <f>+WTI_I!Y43+WTI_II!S43</f>
        <v>0</v>
      </c>
      <c r="Z43" s="446">
        <f t="shared" si="11"/>
        <v>552.02924560000008</v>
      </c>
      <c r="AA43" s="407"/>
    </row>
    <row r="44" spans="1:62" s="264" customFormat="1" ht="12.95" customHeight="1" thickBot="1" x14ac:dyDescent="0.25">
      <c r="A44" s="395">
        <v>37653</v>
      </c>
      <c r="B44" s="363">
        <f>+WTI_I!B44+WTI_II!B44+WTI_III!B44</f>
        <v>31.165533799999999</v>
      </c>
      <c r="C44" s="396">
        <f>+WTI_I!C44</f>
        <v>0.92429079999999997</v>
      </c>
      <c r="D44" s="363">
        <f>+WTI_I!D44+WTI_II!C44+WTI_III!C44</f>
        <v>0</v>
      </c>
      <c r="E44" s="363">
        <f>+WTI_III!D44</f>
        <v>0</v>
      </c>
      <c r="F44" s="26">
        <f>+WTI_I!F44</f>
        <v>0</v>
      </c>
      <c r="G44" s="335">
        <f t="shared" si="8"/>
        <v>32.0898246</v>
      </c>
      <c r="H44" s="396"/>
      <c r="I44" s="363">
        <f>+WTI_I!I44+WTI_II!F44+WTI_III!H44</f>
        <v>-453.46891899999997</v>
      </c>
      <c r="J44" s="363">
        <f>+WTI_I!J44</f>
        <v>0</v>
      </c>
      <c r="K44" s="363">
        <f>+WTI_I!K44+WTI_II!G44+WTI_III!I44</f>
        <v>396.5816337</v>
      </c>
      <c r="L44" s="363">
        <f>WTI_III!J44</f>
        <v>0</v>
      </c>
      <c r="M44" s="363">
        <f>+WTI_I!M44</f>
        <v>0</v>
      </c>
      <c r="N44" s="335">
        <f t="shared" si="9"/>
        <v>-56.887285299999974</v>
      </c>
      <c r="O44" s="396"/>
      <c r="P44" s="396">
        <f>WTI_II!J44</f>
        <v>0</v>
      </c>
      <c r="Q44" s="396">
        <f>WTI_II!K44</f>
        <v>0</v>
      </c>
      <c r="R44" s="26">
        <f>WTI_II!L44</f>
        <v>0</v>
      </c>
      <c r="S44" s="26">
        <f>+WTI_II!M44</f>
        <v>0</v>
      </c>
      <c r="T44" s="335">
        <f t="shared" si="10"/>
        <v>0</v>
      </c>
      <c r="U44" s="396"/>
      <c r="V44" s="420">
        <v>37653</v>
      </c>
      <c r="W44" s="447">
        <f>+WTI_I!W44+WTI_II!Q44+WTI_III!O44</f>
        <v>32.0898246</v>
      </c>
      <c r="X44" s="447">
        <f>+WTI_I!X44+WTI_II!R44+WTI_III!P44</f>
        <v>-56.887285299999988</v>
      </c>
      <c r="Y44" s="447">
        <f>+WTI_I!Y44+WTI_II!S44</f>
        <v>0</v>
      </c>
      <c r="Z44" s="447">
        <f t="shared" si="11"/>
        <v>-24.797460699999988</v>
      </c>
      <c r="AA44" s="407"/>
      <c r="AB44" s="181"/>
      <c r="AC44" s="181"/>
      <c r="AD44" s="181"/>
      <c r="AE44" s="181"/>
      <c r="AF44" s="181"/>
      <c r="AG44" s="181"/>
      <c r="AH44" s="181"/>
      <c r="AI44" s="181"/>
      <c r="AJ44" s="181"/>
      <c r="AK44" s="181"/>
      <c r="AL44" s="181"/>
      <c r="AM44" s="181"/>
      <c r="AN44" s="181"/>
      <c r="AO44" s="181"/>
      <c r="AP44" s="181"/>
      <c r="AQ44" s="181"/>
      <c r="AR44" s="181"/>
      <c r="AS44" s="181"/>
      <c r="AT44" s="181"/>
      <c r="AU44" s="181"/>
      <c r="AV44" s="181"/>
      <c r="AW44" s="181"/>
      <c r="AX44" s="181"/>
      <c r="AY44" s="181"/>
      <c r="AZ44" s="181"/>
      <c r="BA44" s="181"/>
      <c r="BB44" s="181"/>
      <c r="BC44" s="181"/>
      <c r="BD44" s="181"/>
      <c r="BE44" s="181"/>
      <c r="BF44" s="181"/>
      <c r="BG44" s="181"/>
      <c r="BH44" s="181"/>
      <c r="BI44" s="181"/>
      <c r="BJ44" s="181"/>
    </row>
    <row r="45" spans="1:62" s="181" customFormat="1" ht="12.95" customHeight="1" x14ac:dyDescent="0.2">
      <c r="A45" s="397">
        <v>37681</v>
      </c>
      <c r="B45" s="364">
        <f>+WTI_I!B45+WTI_II!B45+WTI_III!B45</f>
        <v>36.390506799999997</v>
      </c>
      <c r="C45" s="398">
        <f>+WTI_I!C45</f>
        <v>0.92048609999999997</v>
      </c>
      <c r="D45" s="364">
        <f>+WTI_I!D45+WTI_II!C45+WTI_III!C45</f>
        <v>0</v>
      </c>
      <c r="E45" s="364">
        <f>+WTI_III!D45</f>
        <v>0</v>
      </c>
      <c r="F45" s="183">
        <f>+WTI_I!F45</f>
        <v>0</v>
      </c>
      <c r="G45" s="336">
        <f t="shared" si="8"/>
        <v>37.310992899999995</v>
      </c>
      <c r="H45" s="364"/>
      <c r="I45" s="364">
        <f>+WTI_I!I45+WTI_II!F45+WTI_III!H45</f>
        <v>-429.84833270000007</v>
      </c>
      <c r="J45" s="364">
        <f>+WTI_I!J45</f>
        <v>-150</v>
      </c>
      <c r="K45" s="364">
        <f>+WTI_I!K45+WTI_II!G45+WTI_III!I45</f>
        <v>420.14020119999998</v>
      </c>
      <c r="L45" s="364">
        <f>WTI_III!J45</f>
        <v>0</v>
      </c>
      <c r="M45" s="364">
        <f>+WTI_I!M45</f>
        <v>0</v>
      </c>
      <c r="N45" s="336">
        <f t="shared" si="9"/>
        <v>-159.70813150000015</v>
      </c>
      <c r="O45" s="364"/>
      <c r="P45" s="364">
        <f>WTI_II!J45</f>
        <v>0</v>
      </c>
      <c r="Q45" s="364">
        <f>WTI_II!K45</f>
        <v>0</v>
      </c>
      <c r="R45" s="315">
        <f>WTI_II!L45</f>
        <v>0</v>
      </c>
      <c r="S45" s="315">
        <f>+WTI_II!M45</f>
        <v>0</v>
      </c>
      <c r="T45" s="336">
        <f t="shared" si="10"/>
        <v>0</v>
      </c>
      <c r="U45" s="364"/>
      <c r="V45" s="397">
        <v>37681</v>
      </c>
      <c r="W45" s="448">
        <f>+WTI_I!W45+WTI_II!Q45+WTI_III!O45</f>
        <v>37.310992899999995</v>
      </c>
      <c r="X45" s="448">
        <f>+WTI_I!X45+WTI_II!R45+WTI_III!P45</f>
        <v>-159.70813150000009</v>
      </c>
      <c r="Y45" s="448">
        <f>+WTI_I!Y45+WTI_II!S45</f>
        <v>0</v>
      </c>
      <c r="Z45" s="449">
        <f t="shared" si="11"/>
        <v>-122.39713860000009</v>
      </c>
      <c r="AA45" s="407"/>
    </row>
    <row r="46" spans="1:62" s="181" customFormat="1" ht="12.95" customHeight="1" x14ac:dyDescent="0.2">
      <c r="A46" s="395">
        <v>37712</v>
      </c>
      <c r="B46" s="363">
        <f>+WTI_I!B46+WTI_II!B46+WTI_III!B46</f>
        <v>23.8414064</v>
      </c>
      <c r="C46" s="396">
        <f>+WTI_I!C46</f>
        <v>0.91626879999999999</v>
      </c>
      <c r="D46" s="363">
        <f>+WTI_I!D46+WTI_II!C46+WTI_III!C46</f>
        <v>0</v>
      </c>
      <c r="E46" s="363">
        <f>+WTI_III!D46</f>
        <v>0</v>
      </c>
      <c r="F46" s="31">
        <f>+WTI_I!F46</f>
        <v>0</v>
      </c>
      <c r="G46" s="337">
        <f t="shared" si="8"/>
        <v>24.757675200000001</v>
      </c>
      <c r="H46" s="363"/>
      <c r="I46" s="363">
        <f>+WTI_I!I46+WTI_II!F46+WTI_III!H46</f>
        <v>-504.0505435</v>
      </c>
      <c r="J46" s="363">
        <f>+WTI_I!J46</f>
        <v>0</v>
      </c>
      <c r="K46" s="363">
        <f>+WTI_I!K46+WTI_II!G46+WTI_III!I46</f>
        <v>374.92876339999998</v>
      </c>
      <c r="L46" s="363">
        <f>WTI_III!J46</f>
        <v>0</v>
      </c>
      <c r="M46" s="363">
        <f>+WTI_I!M46</f>
        <v>0</v>
      </c>
      <c r="N46" s="337">
        <f t="shared" si="9"/>
        <v>-129.12178010000002</v>
      </c>
      <c r="O46" s="413"/>
      <c r="P46" s="413">
        <f>WTI_II!J46</f>
        <v>0</v>
      </c>
      <c r="Q46" s="413">
        <f>WTI_II!K46</f>
        <v>0</v>
      </c>
      <c r="R46" s="316">
        <f>WTI_II!L46</f>
        <v>0</v>
      </c>
      <c r="S46" s="316">
        <f>+WTI_II!M46</f>
        <v>0</v>
      </c>
      <c r="T46" s="337">
        <f t="shared" si="10"/>
        <v>0</v>
      </c>
      <c r="U46" s="363"/>
      <c r="V46" s="395">
        <v>37712</v>
      </c>
      <c r="W46" s="445">
        <f>+WTI_I!W46+WTI_II!Q46+WTI_III!O46</f>
        <v>24.757675200000001</v>
      </c>
      <c r="X46" s="445">
        <f>+WTI_I!X46+WTI_II!R46+WTI_III!P46</f>
        <v>-129.1217801</v>
      </c>
      <c r="Y46" s="445">
        <f>+WTI_I!Y46+WTI_II!S46</f>
        <v>0</v>
      </c>
      <c r="Z46" s="450">
        <f t="shared" si="11"/>
        <v>-104.3641049</v>
      </c>
      <c r="AA46" s="407"/>
    </row>
    <row r="47" spans="1:62" s="181" customFormat="1" ht="12.95" customHeight="1" x14ac:dyDescent="0.2">
      <c r="A47" s="395">
        <v>37742</v>
      </c>
      <c r="B47" s="363">
        <f>+WTI_I!B47+WTI_II!B47+WTI_III!B47</f>
        <v>82.223975199999998</v>
      </c>
      <c r="C47" s="396">
        <f>+WTI_I!C47</f>
        <v>0.91220220000000007</v>
      </c>
      <c r="D47" s="363">
        <f>+WTI_I!D47+WTI_II!C47+WTI_III!C47</f>
        <v>0</v>
      </c>
      <c r="E47" s="363">
        <f>+WTI_III!D47</f>
        <v>0</v>
      </c>
      <c r="F47" s="30">
        <f>+WTI_I!F47</f>
        <v>0</v>
      </c>
      <c r="G47" s="334">
        <f t="shared" si="8"/>
        <v>83.136177399999994</v>
      </c>
      <c r="H47" s="363"/>
      <c r="I47" s="363">
        <f>+WTI_I!I47+WTI_II!F47+WTI_III!H47</f>
        <v>-587.08100309999998</v>
      </c>
      <c r="J47" s="363">
        <f>+WTI_I!J47</f>
        <v>0</v>
      </c>
      <c r="K47" s="363">
        <f>+WTI_I!K47+WTI_II!G47+WTI_III!I47</f>
        <v>388.06541200000004</v>
      </c>
      <c r="L47" s="363">
        <f>WTI_III!J47</f>
        <v>0</v>
      </c>
      <c r="M47" s="363">
        <f>+WTI_I!M47</f>
        <v>0</v>
      </c>
      <c r="N47" s="334">
        <f t="shared" si="9"/>
        <v>-199.01559109999994</v>
      </c>
      <c r="O47" s="363"/>
      <c r="P47" s="363">
        <f>WTI_II!J47</f>
        <v>0</v>
      </c>
      <c r="Q47" s="363">
        <f>WTI_II!K47</f>
        <v>0</v>
      </c>
      <c r="R47" s="314">
        <f>WTI_II!L47</f>
        <v>0</v>
      </c>
      <c r="S47" s="314">
        <f>+WTI_II!M47</f>
        <v>0</v>
      </c>
      <c r="T47" s="334">
        <f t="shared" si="10"/>
        <v>0</v>
      </c>
      <c r="U47" s="363"/>
      <c r="V47" s="395">
        <v>37742</v>
      </c>
      <c r="W47" s="445">
        <f>+WTI_I!W47+WTI_II!Q47+WTI_III!O47</f>
        <v>83.136177399999994</v>
      </c>
      <c r="X47" s="445">
        <f>+WTI_I!X47+WTI_II!R47+WTI_III!P47</f>
        <v>-199.01559109999994</v>
      </c>
      <c r="Y47" s="445">
        <f>+WTI_I!Y47+WTI_II!S47</f>
        <v>0</v>
      </c>
      <c r="Z47" s="446">
        <f t="shared" si="11"/>
        <v>-115.87941369999994</v>
      </c>
      <c r="AA47" s="407"/>
    </row>
    <row r="48" spans="1:62" s="181" customFormat="1" ht="12.95" customHeight="1" x14ac:dyDescent="0.2">
      <c r="A48" s="397">
        <v>37773</v>
      </c>
      <c r="B48" s="364">
        <f>+WTI_I!B48+WTI_II!B48+WTI_III!B48</f>
        <v>138.2618828</v>
      </c>
      <c r="C48" s="398">
        <f>+WTI_I!C48</f>
        <v>0.90796529999999998</v>
      </c>
      <c r="D48" s="364">
        <f>+WTI_I!D48+WTI_II!C48+WTI_III!C48</f>
        <v>0</v>
      </c>
      <c r="E48" s="364">
        <f>+WTI_III!D48</f>
        <v>0</v>
      </c>
      <c r="F48" s="183">
        <f>+WTI_I!F48</f>
        <v>0</v>
      </c>
      <c r="G48" s="336">
        <f t="shared" si="8"/>
        <v>139.1698481</v>
      </c>
      <c r="H48" s="364"/>
      <c r="I48" s="364">
        <f>+WTI_I!I48+WTI_II!F48+WTI_III!H48</f>
        <v>-861.19071020000001</v>
      </c>
      <c r="J48" s="364">
        <f>+WTI_I!J48</f>
        <v>525</v>
      </c>
      <c r="K48" s="364">
        <f>+WTI_I!K48+WTI_II!G48+WTI_III!I48</f>
        <v>316.34344659999999</v>
      </c>
      <c r="L48" s="364">
        <f>WTI_III!J48</f>
        <v>0</v>
      </c>
      <c r="M48" s="364">
        <f>+WTI_I!M48</f>
        <v>0</v>
      </c>
      <c r="N48" s="336">
        <f t="shared" si="9"/>
        <v>-19.847263600000019</v>
      </c>
      <c r="O48" s="364"/>
      <c r="P48" s="364">
        <f>WTI_II!J48</f>
        <v>0</v>
      </c>
      <c r="Q48" s="364">
        <f>WTI_II!K48</f>
        <v>0</v>
      </c>
      <c r="R48" s="315">
        <f>WTI_II!L48</f>
        <v>0</v>
      </c>
      <c r="S48" s="315">
        <f>+WTI_II!M48</f>
        <v>0</v>
      </c>
      <c r="T48" s="336">
        <f t="shared" si="10"/>
        <v>0</v>
      </c>
      <c r="U48" s="364"/>
      <c r="V48" s="397">
        <v>37773</v>
      </c>
      <c r="W48" s="448">
        <f>+WTI_I!W48+WTI_II!Q48+WTI_III!O48</f>
        <v>139.1698481</v>
      </c>
      <c r="X48" s="448">
        <f>+WTI_I!X48+WTI_II!R48+WTI_III!P48</f>
        <v>-19.847263600000076</v>
      </c>
      <c r="Y48" s="448">
        <f>+WTI_I!Y48+WTI_II!S48</f>
        <v>0</v>
      </c>
      <c r="Z48" s="449">
        <f t="shared" si="11"/>
        <v>119.32258449999992</v>
      </c>
      <c r="AA48" s="407"/>
    </row>
    <row r="49" spans="1:62" s="181" customFormat="1" ht="12.95" customHeight="1" x14ac:dyDescent="0.2">
      <c r="A49" s="395">
        <v>37803</v>
      </c>
      <c r="B49" s="363">
        <f>+WTI_I!B49+WTI_II!B49+WTI_III!B49</f>
        <v>91.937917200000001</v>
      </c>
      <c r="C49" s="396">
        <f>+WTI_I!C49</f>
        <v>0.90385210000000005</v>
      </c>
      <c r="D49" s="363">
        <f>+WTI_I!D49+WTI_II!C49+WTI_III!C49</f>
        <v>0</v>
      </c>
      <c r="E49" s="363">
        <f>+WTI_III!D49</f>
        <v>0</v>
      </c>
      <c r="F49" s="30">
        <f>+WTI_I!F49</f>
        <v>0</v>
      </c>
      <c r="G49" s="334">
        <f t="shared" si="8"/>
        <v>92.841769299999996</v>
      </c>
      <c r="H49" s="363"/>
      <c r="I49" s="363">
        <f>+WTI_I!I49+WTI_II!F49+WTI_III!H49</f>
        <v>-649.42735440000001</v>
      </c>
      <c r="J49" s="363">
        <f>+WTI_I!J49</f>
        <v>0</v>
      </c>
      <c r="K49" s="363">
        <f>+WTI_I!K49+WTI_II!G49+WTI_III!I49</f>
        <v>381.8174851</v>
      </c>
      <c r="L49" s="363">
        <f>WTI_III!J49</f>
        <v>0</v>
      </c>
      <c r="M49" s="363">
        <f>+WTI_I!M49</f>
        <v>0</v>
      </c>
      <c r="N49" s="334">
        <f t="shared" si="9"/>
        <v>-267.60986930000001</v>
      </c>
      <c r="O49" s="363"/>
      <c r="P49" s="363">
        <f>WTI_II!J49</f>
        <v>0</v>
      </c>
      <c r="Q49" s="363">
        <f>WTI_II!K49</f>
        <v>0</v>
      </c>
      <c r="R49" s="314">
        <f>WTI_II!L49</f>
        <v>0</v>
      </c>
      <c r="S49" s="314">
        <f>+WTI_II!M49</f>
        <v>0</v>
      </c>
      <c r="T49" s="334">
        <f t="shared" si="10"/>
        <v>0</v>
      </c>
      <c r="U49" s="363"/>
      <c r="V49" s="395">
        <v>37803</v>
      </c>
      <c r="W49" s="445">
        <f>+WTI_I!W49+WTI_II!Q49+WTI_III!O49</f>
        <v>92.841769299999996</v>
      </c>
      <c r="X49" s="445">
        <f>+WTI_I!X49+WTI_II!R49+WTI_III!P49</f>
        <v>-267.60986930000001</v>
      </c>
      <c r="Y49" s="445">
        <f>+WTI_I!Y49+WTI_II!S49</f>
        <v>0</v>
      </c>
      <c r="Z49" s="446">
        <f t="shared" si="11"/>
        <v>-174.7681</v>
      </c>
      <c r="AA49" s="407"/>
    </row>
    <row r="50" spans="1:62" s="260" customFormat="1" ht="12.95" customHeight="1" x14ac:dyDescent="0.2">
      <c r="A50" s="395">
        <v>37834</v>
      </c>
      <c r="B50" s="363">
        <f>+WTI_I!B50+WTI_II!B50+WTI_III!B50</f>
        <v>91.437034199999999</v>
      </c>
      <c r="C50" s="396">
        <f>+WTI_I!C50</f>
        <v>0.89959960000000005</v>
      </c>
      <c r="D50" s="363">
        <f>+WTI_I!D50+WTI_II!C50+WTI_III!C50</f>
        <v>0</v>
      </c>
      <c r="E50" s="363">
        <f>+WTI_III!D50</f>
        <v>0</v>
      </c>
      <c r="F50" s="30">
        <f>+WTI_I!F50</f>
        <v>0</v>
      </c>
      <c r="G50" s="334">
        <f t="shared" si="8"/>
        <v>92.336633800000001</v>
      </c>
      <c r="H50" s="363"/>
      <c r="I50" s="363">
        <f>+WTI_I!I50+WTI_II!F50+WTI_III!H50</f>
        <v>-601.52388080000003</v>
      </c>
      <c r="J50" s="363">
        <f>+WTI_I!J50</f>
        <v>0</v>
      </c>
      <c r="K50" s="363">
        <f>+WTI_I!K50+WTI_II!G50+WTI_III!I50</f>
        <v>343.37255980000003</v>
      </c>
      <c r="L50" s="363">
        <f>WTI_III!J50</f>
        <v>0</v>
      </c>
      <c r="M50" s="363">
        <f>+WTI_I!M50</f>
        <v>0</v>
      </c>
      <c r="N50" s="334">
        <f t="shared" si="9"/>
        <v>-258.151321</v>
      </c>
      <c r="O50" s="363"/>
      <c r="P50" s="363">
        <f>WTI_II!J50</f>
        <v>0</v>
      </c>
      <c r="Q50" s="363">
        <f>WTI_II!K50</f>
        <v>0</v>
      </c>
      <c r="R50" s="314">
        <f>WTI_II!L50</f>
        <v>0</v>
      </c>
      <c r="S50" s="314">
        <f>+WTI_II!M50</f>
        <v>0</v>
      </c>
      <c r="T50" s="334">
        <f t="shared" si="10"/>
        <v>0</v>
      </c>
      <c r="U50" s="363"/>
      <c r="V50" s="395">
        <v>37834</v>
      </c>
      <c r="W50" s="445">
        <f>+WTI_I!W50+WTI_II!Q50+WTI_III!O50</f>
        <v>92.336633800000001</v>
      </c>
      <c r="X50" s="445">
        <f>+WTI_I!X50+WTI_II!R50+WTI_III!P50</f>
        <v>-258.15132099999994</v>
      </c>
      <c r="Y50" s="445">
        <f>+WTI_I!Y50+WTI_II!S50</f>
        <v>0</v>
      </c>
      <c r="Z50" s="446">
        <f t="shared" si="11"/>
        <v>-165.81468719999992</v>
      </c>
      <c r="AA50" s="407"/>
      <c r="AB50" s="181"/>
      <c r="AC50" s="181"/>
      <c r="AD50" s="181"/>
      <c r="AE50" s="181"/>
      <c r="AF50" s="181"/>
      <c r="AG50" s="181"/>
      <c r="AH50" s="181"/>
      <c r="AI50" s="181"/>
      <c r="AJ50" s="181"/>
      <c r="AK50" s="181"/>
      <c r="AL50" s="181"/>
      <c r="AM50" s="181"/>
      <c r="AN50" s="181"/>
      <c r="AO50" s="181"/>
      <c r="AP50" s="181"/>
      <c r="AQ50" s="181"/>
      <c r="AR50" s="181"/>
      <c r="AS50" s="181"/>
      <c r="AT50" s="181"/>
      <c r="AU50" s="181"/>
      <c r="AV50" s="181"/>
      <c r="AW50" s="181"/>
      <c r="AX50" s="181"/>
      <c r="AY50" s="181"/>
      <c r="AZ50" s="181"/>
      <c r="BA50" s="181"/>
      <c r="BB50" s="181"/>
      <c r="BC50" s="181"/>
      <c r="BD50" s="181"/>
      <c r="BE50" s="181"/>
      <c r="BF50" s="181"/>
      <c r="BG50" s="181"/>
      <c r="BH50" s="181"/>
      <c r="BI50" s="181"/>
      <c r="BJ50" s="181"/>
    </row>
    <row r="51" spans="1:62" s="181" customFormat="1" ht="12.95" customHeight="1" x14ac:dyDescent="0.2">
      <c r="A51" s="397">
        <v>37865</v>
      </c>
      <c r="B51" s="364">
        <f>+WTI_I!B51+WTI_II!B51+WTI_III!B51</f>
        <v>80.727938699999996</v>
      </c>
      <c r="C51" s="398">
        <f>+WTI_I!C51</f>
        <v>0.89531709999999998</v>
      </c>
      <c r="D51" s="364">
        <f>+WTI_I!D51+WTI_II!C51+WTI_III!C51</f>
        <v>0</v>
      </c>
      <c r="E51" s="364">
        <f>+WTI_III!D51</f>
        <v>0</v>
      </c>
      <c r="F51" s="183">
        <f>+WTI_I!F51</f>
        <v>0</v>
      </c>
      <c r="G51" s="336">
        <f t="shared" si="8"/>
        <v>81.623255799999995</v>
      </c>
      <c r="H51" s="364"/>
      <c r="I51" s="364">
        <f>+WTI_I!I51+WTI_II!F51+WTI_III!H51</f>
        <v>-616.20504960000005</v>
      </c>
      <c r="J51" s="364">
        <f>+WTI_I!J51</f>
        <v>0</v>
      </c>
      <c r="K51" s="364">
        <f>+WTI_I!K51+WTI_II!G51+WTI_III!I51</f>
        <v>351.95991420000001</v>
      </c>
      <c r="L51" s="364">
        <f>WTI_III!J51</f>
        <v>0</v>
      </c>
      <c r="M51" s="364">
        <f>+WTI_I!M51</f>
        <v>0</v>
      </c>
      <c r="N51" s="336">
        <f t="shared" si="9"/>
        <v>-264.24513540000004</v>
      </c>
      <c r="O51" s="364"/>
      <c r="P51" s="364">
        <f>WTI_II!J51</f>
        <v>0</v>
      </c>
      <c r="Q51" s="364">
        <f>WTI_II!K51</f>
        <v>0</v>
      </c>
      <c r="R51" s="315">
        <f>WTI_II!L51</f>
        <v>0</v>
      </c>
      <c r="S51" s="315">
        <f>+WTI_II!M51</f>
        <v>0</v>
      </c>
      <c r="T51" s="336">
        <f t="shared" si="10"/>
        <v>0</v>
      </c>
      <c r="U51" s="364"/>
      <c r="V51" s="397">
        <v>37865</v>
      </c>
      <c r="W51" s="448">
        <f>+WTI_I!W51+WTI_II!Q51+WTI_III!O51</f>
        <v>81.623255799999995</v>
      </c>
      <c r="X51" s="448">
        <f>+WTI_I!X51+WTI_II!R51+WTI_III!P51</f>
        <v>-264.24513540000004</v>
      </c>
      <c r="Y51" s="448">
        <f>+WTI_I!Y51+WTI_II!S51</f>
        <v>0</v>
      </c>
      <c r="Z51" s="449">
        <f t="shared" si="11"/>
        <v>-182.62187960000006</v>
      </c>
      <c r="AA51" s="407"/>
    </row>
    <row r="52" spans="1:62" s="181" customFormat="1" ht="12.95" customHeight="1" x14ac:dyDescent="0.2">
      <c r="A52" s="395">
        <v>37895</v>
      </c>
      <c r="B52" s="363">
        <f>+WTI_I!B52+WTI_II!B52+WTI_III!B52</f>
        <v>113.32237929999999</v>
      </c>
      <c r="C52" s="396">
        <f>+WTI_I!C52</f>
        <v>0.89117560000000007</v>
      </c>
      <c r="D52" s="363">
        <f>+WTI_I!D52+WTI_II!C52+WTI_III!C52</f>
        <v>0</v>
      </c>
      <c r="E52" s="363">
        <f>+WTI_III!D52</f>
        <v>0</v>
      </c>
      <c r="F52" s="30">
        <f>+WTI_I!F52</f>
        <v>0</v>
      </c>
      <c r="G52" s="334">
        <f t="shared" si="8"/>
        <v>114.21355489999999</v>
      </c>
      <c r="H52" s="363"/>
      <c r="I52" s="363">
        <f>+WTI_I!I52+WTI_II!F52+WTI_III!H52</f>
        <v>-639.57605560000002</v>
      </c>
      <c r="J52" s="363">
        <f>+WTI_I!J52</f>
        <v>0</v>
      </c>
      <c r="K52" s="363">
        <f>+WTI_I!K52+WTI_II!G52+WTI_III!I52</f>
        <v>375.51168480000001</v>
      </c>
      <c r="L52" s="363">
        <f>WTI_III!J52</f>
        <v>0</v>
      </c>
      <c r="M52" s="363">
        <f>+WTI_I!M52</f>
        <v>0</v>
      </c>
      <c r="N52" s="334">
        <f t="shared" si="9"/>
        <v>-264.06437080000001</v>
      </c>
      <c r="O52" s="363"/>
      <c r="P52" s="363">
        <f>WTI_II!J52</f>
        <v>0</v>
      </c>
      <c r="Q52" s="363">
        <f>WTI_II!K52</f>
        <v>0</v>
      </c>
      <c r="R52" s="314">
        <f>WTI_II!L52</f>
        <v>0</v>
      </c>
      <c r="S52" s="314">
        <f>+WTI_II!M52</f>
        <v>0</v>
      </c>
      <c r="T52" s="334">
        <f t="shared" si="10"/>
        <v>0</v>
      </c>
      <c r="U52" s="363"/>
      <c r="V52" s="395">
        <v>37895</v>
      </c>
      <c r="W52" s="445">
        <f>+WTI_I!W52+WTI_II!Q52+WTI_III!O52</f>
        <v>114.21355489999999</v>
      </c>
      <c r="X52" s="445">
        <f>+WTI_I!X52+WTI_II!R52+WTI_III!P52</f>
        <v>-264.06437080000001</v>
      </c>
      <c r="Y52" s="445">
        <f>+WTI_I!Y52+WTI_II!S52</f>
        <v>0</v>
      </c>
      <c r="Z52" s="446">
        <f t="shared" si="11"/>
        <v>-149.85081590000001</v>
      </c>
      <c r="AA52" s="407"/>
    </row>
    <row r="53" spans="1:62" s="181" customFormat="1" ht="12.95" customHeight="1" x14ac:dyDescent="0.2">
      <c r="A53" s="395">
        <v>37926</v>
      </c>
      <c r="B53" s="363">
        <f>+WTI_I!B53+WTI_II!B53+WTI_III!B53</f>
        <v>93.094737199999997</v>
      </c>
      <c r="C53" s="396">
        <f>+WTI_I!C53</f>
        <v>0.88690950000000002</v>
      </c>
      <c r="D53" s="363">
        <f>+WTI_I!D53+WTI_II!C53+WTI_III!C53</f>
        <v>0</v>
      </c>
      <c r="E53" s="363">
        <f>+WTI_III!D53</f>
        <v>0</v>
      </c>
      <c r="F53" s="30">
        <f>+WTI_I!F53</f>
        <v>0</v>
      </c>
      <c r="G53" s="334">
        <f t="shared" si="8"/>
        <v>93.981646699999999</v>
      </c>
      <c r="H53" s="363"/>
      <c r="I53" s="363">
        <f>+WTI_I!I53+WTI_II!F53+WTI_III!H53</f>
        <v>-529.6580871000001</v>
      </c>
      <c r="J53" s="363">
        <f>+WTI_I!J53</f>
        <v>0</v>
      </c>
      <c r="K53" s="363">
        <f>+WTI_I!K53+WTI_II!G53+WTI_III!I53</f>
        <v>328.27877760000001</v>
      </c>
      <c r="L53" s="363">
        <f>WTI_III!J53</f>
        <v>0</v>
      </c>
      <c r="M53" s="363">
        <f>+WTI_I!M53</f>
        <v>0</v>
      </c>
      <c r="N53" s="334">
        <f t="shared" si="9"/>
        <v>-201.37930950000009</v>
      </c>
      <c r="O53" s="363"/>
      <c r="P53" s="363">
        <f>WTI_II!J53</f>
        <v>0</v>
      </c>
      <c r="Q53" s="363">
        <f>WTI_II!K53</f>
        <v>0</v>
      </c>
      <c r="R53" s="314">
        <f>WTI_II!L53</f>
        <v>0</v>
      </c>
      <c r="S53" s="314">
        <f>+WTI_II!M53</f>
        <v>0</v>
      </c>
      <c r="T53" s="334">
        <f t="shared" si="10"/>
        <v>0</v>
      </c>
      <c r="U53" s="363"/>
      <c r="V53" s="395">
        <v>37926</v>
      </c>
      <c r="W53" s="445">
        <f>+WTI_I!W53+WTI_II!Q53+WTI_III!O53</f>
        <v>93.981646699999999</v>
      </c>
      <c r="X53" s="445">
        <f>+WTI_I!X53+WTI_II!R53+WTI_III!P53</f>
        <v>-201.37930950000003</v>
      </c>
      <c r="Y53" s="445">
        <f>+WTI_I!Y53+WTI_II!S53</f>
        <v>0</v>
      </c>
      <c r="Z53" s="446">
        <f t="shared" si="11"/>
        <v>-107.39766280000003</v>
      </c>
      <c r="AA53" s="407"/>
    </row>
    <row r="54" spans="1:62" s="181" customFormat="1" ht="12.95" customHeight="1" thickBot="1" x14ac:dyDescent="0.25">
      <c r="A54" s="399">
        <v>37956</v>
      </c>
      <c r="B54" s="365">
        <f>+WTI_I!B54+WTI_II!B54+WTI_III!B54</f>
        <v>28.2637733</v>
      </c>
      <c r="C54" s="400">
        <f>+WTI_I!C54</f>
        <v>0.88275809999999999</v>
      </c>
      <c r="D54" s="365">
        <f>+WTI_I!D54+WTI_II!C54+WTI_III!C54</f>
        <v>0</v>
      </c>
      <c r="E54" s="365">
        <f>+WTI_III!D54</f>
        <v>0</v>
      </c>
      <c r="F54" s="231">
        <f>+WTI_I!F54</f>
        <v>0</v>
      </c>
      <c r="G54" s="338">
        <f t="shared" si="8"/>
        <v>29.146531400000001</v>
      </c>
      <c r="H54" s="365"/>
      <c r="I54" s="365">
        <f>+WTI_I!I54+WTI_II!F54+WTI_III!H54</f>
        <v>-59.389154599999927</v>
      </c>
      <c r="J54" s="365">
        <f>+WTI_I!J54</f>
        <v>603</v>
      </c>
      <c r="K54" s="365">
        <f>+WTI_I!K54+WTI_II!G54+WTI_III!I54</f>
        <v>373.03401460000003</v>
      </c>
      <c r="L54" s="365">
        <f>WTI_III!J54</f>
        <v>0</v>
      </c>
      <c r="M54" s="365">
        <f>+WTI_I!M54</f>
        <v>0</v>
      </c>
      <c r="N54" s="338">
        <f t="shared" si="9"/>
        <v>916.64486000000011</v>
      </c>
      <c r="O54" s="365"/>
      <c r="P54" s="365">
        <f>WTI_II!J54</f>
        <v>0</v>
      </c>
      <c r="Q54" s="365">
        <f>WTI_II!K54</f>
        <v>0</v>
      </c>
      <c r="R54" s="317">
        <f>WTI_II!L54</f>
        <v>0</v>
      </c>
      <c r="S54" s="317">
        <f>+WTI_II!M54</f>
        <v>0</v>
      </c>
      <c r="T54" s="338">
        <f t="shared" si="10"/>
        <v>0</v>
      </c>
      <c r="U54" s="365"/>
      <c r="V54" s="399">
        <v>37956</v>
      </c>
      <c r="W54" s="451">
        <f>+WTI_I!W54+WTI_II!Q54+WTI_III!O54</f>
        <v>29.146531400000001</v>
      </c>
      <c r="X54" s="451">
        <f>+WTI_I!X54+WTI_II!R54+WTI_III!P54</f>
        <v>916.64486000000011</v>
      </c>
      <c r="Y54" s="451">
        <f>+WTI_I!Y54+WTI_II!S54</f>
        <v>0</v>
      </c>
      <c r="Z54" s="452">
        <f t="shared" si="11"/>
        <v>945.79139140000007</v>
      </c>
      <c r="AA54" s="407"/>
    </row>
    <row r="55" spans="1:62" s="181" customFormat="1" ht="12.95" customHeight="1" x14ac:dyDescent="0.2">
      <c r="A55" s="395">
        <v>37987</v>
      </c>
      <c r="B55" s="363">
        <f>+WTI_I!B55+WTI_II!B55+WTI_III!B55</f>
        <v>33.799274500000003</v>
      </c>
      <c r="C55" s="396">
        <f>+WTI_I!C55</f>
        <v>0.87845620000000002</v>
      </c>
      <c r="D55" s="363">
        <f>+WTI_I!D55+WTI_II!C55+WTI_III!C55</f>
        <v>0</v>
      </c>
      <c r="E55" s="363">
        <f>+WTI_III!D55</f>
        <v>0</v>
      </c>
      <c r="F55" s="30">
        <f>+WTI_I!F55</f>
        <v>0</v>
      </c>
      <c r="G55" s="334">
        <f t="shared" si="8"/>
        <v>34.677730700000005</v>
      </c>
      <c r="H55" s="363"/>
      <c r="I55" s="363">
        <f>+WTI_I!I55+WTI_II!F55+WTI_III!H55</f>
        <v>-540.82844250000005</v>
      </c>
      <c r="J55" s="363">
        <f>+WTI_I!J55</f>
        <v>0</v>
      </c>
      <c r="K55" s="363">
        <f>+WTI_I!K55+WTI_II!G55+WTI_III!I55</f>
        <v>344.23109449999998</v>
      </c>
      <c r="L55" s="363">
        <f>WTI_III!J55</f>
        <v>0</v>
      </c>
      <c r="M55" s="363">
        <f>+WTI_I!M55</f>
        <v>0</v>
      </c>
      <c r="N55" s="334">
        <f t="shared" si="9"/>
        <v>-196.59734800000007</v>
      </c>
      <c r="O55" s="363"/>
      <c r="P55" s="363">
        <f>WTI_II!J55</f>
        <v>0</v>
      </c>
      <c r="Q55" s="363">
        <f>WTI_II!K55</f>
        <v>0</v>
      </c>
      <c r="R55" s="314">
        <f>WTI_II!L55</f>
        <v>0</v>
      </c>
      <c r="S55" s="314">
        <f>+WTI_II!M55</f>
        <v>0</v>
      </c>
      <c r="T55" s="334">
        <f t="shared" si="10"/>
        <v>0</v>
      </c>
      <c r="U55" s="363"/>
      <c r="V55" s="395">
        <v>37987</v>
      </c>
      <c r="W55" s="445">
        <f>+WTI_I!W55+WTI_II!Q55+WTI_III!O55</f>
        <v>34.677730700000005</v>
      </c>
      <c r="X55" s="445">
        <f>+WTI_I!X55+WTI_II!R55+WTI_III!P55</f>
        <v>-196.59734800000004</v>
      </c>
      <c r="Y55" s="445">
        <f>+WTI_I!Y55+WTI_II!S55</f>
        <v>0</v>
      </c>
      <c r="Z55" s="446">
        <f t="shared" si="11"/>
        <v>-161.91961730000003</v>
      </c>
      <c r="AA55" s="407"/>
    </row>
    <row r="56" spans="1:62" s="264" customFormat="1" ht="12.95" customHeight="1" thickBot="1" x14ac:dyDescent="0.25">
      <c r="A56" s="395">
        <v>38018</v>
      </c>
      <c r="B56" s="363">
        <f>+WTI_I!B56+WTI_II!B56+WTI_III!B56</f>
        <v>46.523175100000003</v>
      </c>
      <c r="C56" s="396">
        <f>+WTI_I!C56</f>
        <v>0.87414389999999997</v>
      </c>
      <c r="D56" s="363">
        <f>+WTI_I!D56+WTI_II!C56+WTI_III!C56</f>
        <v>0</v>
      </c>
      <c r="E56" s="363">
        <f>+WTI_III!D56</f>
        <v>0</v>
      </c>
      <c r="F56" s="26">
        <f>+WTI_I!F56</f>
        <v>0</v>
      </c>
      <c r="G56" s="335">
        <f t="shared" si="8"/>
        <v>47.397319000000003</v>
      </c>
      <c r="H56" s="396"/>
      <c r="I56" s="363">
        <f>+WTI_I!I56+WTI_II!F56+WTI_III!H56</f>
        <v>-385.08311880000002</v>
      </c>
      <c r="J56" s="363">
        <f>+WTI_I!J56</f>
        <v>0</v>
      </c>
      <c r="K56" s="363">
        <f>+WTI_I!K56+WTI_II!G56+WTI_III!I56</f>
        <v>331.70356400000003</v>
      </c>
      <c r="L56" s="363">
        <f>WTI_III!J56</f>
        <v>0</v>
      </c>
      <c r="M56" s="363">
        <f>+WTI_I!M56</f>
        <v>0</v>
      </c>
      <c r="N56" s="335">
        <f t="shared" si="9"/>
        <v>-53.379554799999994</v>
      </c>
      <c r="O56" s="396"/>
      <c r="P56" s="396">
        <f>WTI_II!J56</f>
        <v>0</v>
      </c>
      <c r="Q56" s="396">
        <f>WTI_II!K56</f>
        <v>0</v>
      </c>
      <c r="R56" s="26">
        <f>WTI_II!L56</f>
        <v>0</v>
      </c>
      <c r="S56" s="26">
        <f>+WTI_II!M56</f>
        <v>0</v>
      </c>
      <c r="T56" s="335">
        <f t="shared" si="10"/>
        <v>0</v>
      </c>
      <c r="U56" s="396"/>
      <c r="V56" s="420">
        <v>38018</v>
      </c>
      <c r="W56" s="447">
        <f>+WTI_I!W56+WTI_II!Q56+WTI_III!O56</f>
        <v>47.397319000000003</v>
      </c>
      <c r="X56" s="447">
        <f>+WTI_I!X56+WTI_II!R56+WTI_III!P56</f>
        <v>-53.379554799999994</v>
      </c>
      <c r="Y56" s="447">
        <f>+WTI_I!Y56+WTI_II!S56</f>
        <v>0</v>
      </c>
      <c r="Z56" s="447">
        <f t="shared" si="11"/>
        <v>-5.9822357999999909</v>
      </c>
      <c r="AA56" s="407"/>
      <c r="AB56" s="181"/>
      <c r="AC56" s="181"/>
      <c r="AD56" s="181"/>
      <c r="AE56" s="181"/>
      <c r="AF56" s="181"/>
      <c r="AG56" s="181"/>
      <c r="AH56" s="181"/>
      <c r="AI56" s="181"/>
      <c r="AJ56" s="181"/>
      <c r="AK56" s="181"/>
      <c r="AL56" s="181"/>
      <c r="AM56" s="181"/>
      <c r="AN56" s="181"/>
      <c r="AO56" s="181"/>
      <c r="AP56" s="181"/>
      <c r="AQ56" s="181"/>
      <c r="AR56" s="181"/>
      <c r="AS56" s="181"/>
      <c r="AT56" s="181"/>
      <c r="AU56" s="181"/>
      <c r="AV56" s="181"/>
      <c r="AW56" s="181"/>
      <c r="AX56" s="181"/>
      <c r="AY56" s="181"/>
      <c r="AZ56" s="181"/>
      <c r="BA56" s="181"/>
      <c r="BB56" s="181"/>
      <c r="BC56" s="181"/>
      <c r="BD56" s="181"/>
      <c r="BE56" s="181"/>
      <c r="BF56" s="181"/>
      <c r="BG56" s="181"/>
      <c r="BH56" s="181"/>
      <c r="BI56" s="181"/>
      <c r="BJ56" s="181"/>
    </row>
    <row r="57" spans="1:62" s="181" customFormat="1" ht="12.95" customHeight="1" x14ac:dyDescent="0.2">
      <c r="A57" s="397">
        <v>38047</v>
      </c>
      <c r="B57" s="364">
        <f>+WTI_I!B57+WTI_II!B57+WTI_III!B57</f>
        <v>54.570313800000001</v>
      </c>
      <c r="C57" s="398">
        <f>+WTI_I!C57</f>
        <v>0.87009060000000005</v>
      </c>
      <c r="D57" s="364">
        <f>+WTI_I!D57+WTI_II!C57+WTI_III!C57</f>
        <v>0</v>
      </c>
      <c r="E57" s="364">
        <f>+WTI_III!D57</f>
        <v>0</v>
      </c>
      <c r="F57" s="183">
        <f>+WTI_I!F57</f>
        <v>0</v>
      </c>
      <c r="G57" s="336">
        <f t="shared" si="8"/>
        <v>55.440404399999998</v>
      </c>
      <c r="H57" s="364"/>
      <c r="I57" s="364">
        <f>+WTI_I!I57+WTI_II!F57+WTI_III!H57</f>
        <v>-371.97736830000002</v>
      </c>
      <c r="J57" s="364">
        <f>+WTI_I!J57</f>
        <v>0</v>
      </c>
      <c r="K57" s="364">
        <f>+WTI_I!K57+WTI_II!G57+WTI_III!I57</f>
        <v>406.651006</v>
      </c>
      <c r="L57" s="364">
        <f>WTI_III!J57</f>
        <v>0</v>
      </c>
      <c r="M57" s="364">
        <f>+WTI_I!M57</f>
        <v>0</v>
      </c>
      <c r="N57" s="336">
        <f t="shared" si="9"/>
        <v>34.673637699999972</v>
      </c>
      <c r="O57" s="364"/>
      <c r="P57" s="364">
        <f>WTI_II!J57</f>
        <v>0</v>
      </c>
      <c r="Q57" s="364">
        <f>WTI_II!K57</f>
        <v>0</v>
      </c>
      <c r="R57" s="315">
        <f>WTI_II!L57</f>
        <v>0</v>
      </c>
      <c r="S57" s="315">
        <f>+WTI_II!M57</f>
        <v>0</v>
      </c>
      <c r="T57" s="336">
        <f t="shared" si="10"/>
        <v>0</v>
      </c>
      <c r="U57" s="364"/>
      <c r="V57" s="397">
        <v>38047</v>
      </c>
      <c r="W57" s="448">
        <f>+WTI_I!W57+WTI_II!Q57+WTI_III!O57</f>
        <v>55.440404399999998</v>
      </c>
      <c r="X57" s="448">
        <f>+WTI_I!X57+WTI_II!R57+WTI_III!P57</f>
        <v>34.6736377</v>
      </c>
      <c r="Y57" s="448">
        <f>+WTI_I!Y57+WTI_II!S57</f>
        <v>0</v>
      </c>
      <c r="Z57" s="449">
        <f t="shared" si="11"/>
        <v>90.114042100000006</v>
      </c>
      <c r="AA57" s="407"/>
    </row>
    <row r="58" spans="1:62" s="181" customFormat="1" ht="12.95" customHeight="1" x14ac:dyDescent="0.2">
      <c r="A58" s="395">
        <v>38078</v>
      </c>
      <c r="B58" s="363">
        <f>+WTI_I!B58+WTI_II!B58+WTI_III!B58</f>
        <v>106.3311367</v>
      </c>
      <c r="C58" s="396">
        <f>+WTI_I!C58</f>
        <v>0.86579729999999999</v>
      </c>
      <c r="D58" s="363">
        <f>+WTI_I!D58+WTI_II!C58+WTI_III!C58</f>
        <v>0</v>
      </c>
      <c r="E58" s="363">
        <f>+WTI_III!D58</f>
        <v>0</v>
      </c>
      <c r="F58" s="31">
        <f>+WTI_I!F58</f>
        <v>0</v>
      </c>
      <c r="G58" s="337">
        <f t="shared" si="8"/>
        <v>107.196934</v>
      </c>
      <c r="H58" s="363"/>
      <c r="I58" s="363">
        <f>+WTI_I!I58+WTI_II!F58+WTI_III!H58</f>
        <v>-314.51860240000002</v>
      </c>
      <c r="J58" s="363">
        <f>+WTI_I!J58</f>
        <v>0</v>
      </c>
      <c r="K58" s="363">
        <f>+WTI_I!K58+WTI_II!G58+WTI_III!I58</f>
        <v>330.88790710000001</v>
      </c>
      <c r="L58" s="363">
        <f>WTI_III!J58</f>
        <v>0</v>
      </c>
      <c r="M58" s="363">
        <f>+WTI_I!M58</f>
        <v>0</v>
      </c>
      <c r="N58" s="337">
        <f t="shared" si="9"/>
        <v>16.369304699999986</v>
      </c>
      <c r="O58" s="413"/>
      <c r="P58" s="413">
        <f>WTI_II!J58</f>
        <v>0</v>
      </c>
      <c r="Q58" s="413">
        <f>WTI_II!K58</f>
        <v>0</v>
      </c>
      <c r="R58" s="316">
        <f>WTI_II!L58</f>
        <v>0</v>
      </c>
      <c r="S58" s="316">
        <f>+WTI_II!M58</f>
        <v>0</v>
      </c>
      <c r="T58" s="337">
        <f t="shared" si="10"/>
        <v>0</v>
      </c>
      <c r="U58" s="363"/>
      <c r="V58" s="395">
        <v>38078</v>
      </c>
      <c r="W58" s="445">
        <f>+WTI_I!W58+WTI_II!Q58+WTI_III!O58</f>
        <v>107.196934</v>
      </c>
      <c r="X58" s="445">
        <f>+WTI_I!X58+WTI_II!R58+WTI_III!P58</f>
        <v>16.369304699999986</v>
      </c>
      <c r="Y58" s="445">
        <f>+WTI_I!Y58+WTI_II!S58</f>
        <v>0</v>
      </c>
      <c r="Z58" s="450">
        <f t="shared" si="11"/>
        <v>123.56623869999999</v>
      </c>
      <c r="AA58" s="407"/>
    </row>
    <row r="59" spans="1:62" s="181" customFormat="1" ht="12.95" customHeight="1" x14ac:dyDescent="0.2">
      <c r="A59" s="395">
        <v>38108</v>
      </c>
      <c r="B59" s="363">
        <f>+WTI_I!B59+WTI_II!B59+WTI_III!B59</f>
        <v>104.32605169999999</v>
      </c>
      <c r="C59" s="396">
        <f>+WTI_I!C59</f>
        <v>0.86168869999999997</v>
      </c>
      <c r="D59" s="363">
        <f>+WTI_I!D59+WTI_II!C59+WTI_III!C59</f>
        <v>0</v>
      </c>
      <c r="E59" s="363">
        <f>+WTI_III!D59</f>
        <v>0</v>
      </c>
      <c r="F59" s="30">
        <f>+WTI_I!F59</f>
        <v>0</v>
      </c>
      <c r="G59" s="334">
        <f t="shared" si="8"/>
        <v>105.1877404</v>
      </c>
      <c r="H59" s="363"/>
      <c r="I59" s="363">
        <f>+WTI_I!I59+WTI_II!F59+WTI_III!H59</f>
        <v>-312.07728030000004</v>
      </c>
      <c r="J59" s="363">
        <f>+WTI_I!J59</f>
        <v>0</v>
      </c>
      <c r="K59" s="363">
        <f>+WTI_I!K59+WTI_II!G59+WTI_III!I59</f>
        <v>327.94356340000002</v>
      </c>
      <c r="L59" s="363">
        <f>WTI_III!J59</f>
        <v>0</v>
      </c>
      <c r="M59" s="363">
        <f>+WTI_I!M59</f>
        <v>0</v>
      </c>
      <c r="N59" s="334">
        <f t="shared" si="9"/>
        <v>15.866283099999976</v>
      </c>
      <c r="O59" s="363"/>
      <c r="P59" s="363">
        <f>WTI_II!J59</f>
        <v>0</v>
      </c>
      <c r="Q59" s="363">
        <f>WTI_II!K59</f>
        <v>0</v>
      </c>
      <c r="R59" s="314">
        <f>WTI_II!L59</f>
        <v>0</v>
      </c>
      <c r="S59" s="314">
        <f>+WTI_II!M59</f>
        <v>0</v>
      </c>
      <c r="T59" s="334">
        <f t="shared" si="10"/>
        <v>0</v>
      </c>
      <c r="U59" s="363"/>
      <c r="V59" s="395">
        <v>38108</v>
      </c>
      <c r="W59" s="445">
        <f>+WTI_I!W59+WTI_II!Q59+WTI_III!O59</f>
        <v>105.1877404</v>
      </c>
      <c r="X59" s="445">
        <f>+WTI_I!X59+WTI_II!R59+WTI_III!P59</f>
        <v>15.86628309999999</v>
      </c>
      <c r="Y59" s="445">
        <f>+WTI_I!Y59+WTI_II!S59</f>
        <v>0</v>
      </c>
      <c r="Z59" s="446">
        <f t="shared" si="11"/>
        <v>121.05402349999999</v>
      </c>
      <c r="AA59" s="407"/>
    </row>
    <row r="60" spans="1:62" s="181" customFormat="1" ht="12.95" customHeight="1" x14ac:dyDescent="0.2">
      <c r="A60" s="397">
        <v>38139</v>
      </c>
      <c r="B60" s="364">
        <f>+WTI_I!B60+WTI_II!B60+WTI_III!B60</f>
        <v>37.217986400000001</v>
      </c>
      <c r="C60" s="398">
        <f>+WTI_I!C60</f>
        <v>0.85742970000000007</v>
      </c>
      <c r="D60" s="364">
        <f>+WTI_I!D60+WTI_II!C60+WTI_III!C60</f>
        <v>0</v>
      </c>
      <c r="E60" s="364">
        <f>+WTI_III!D60</f>
        <v>0</v>
      </c>
      <c r="F60" s="183">
        <f>+WTI_I!F60</f>
        <v>0</v>
      </c>
      <c r="G60" s="336">
        <f t="shared" si="8"/>
        <v>38.075416099999998</v>
      </c>
      <c r="H60" s="364"/>
      <c r="I60" s="364">
        <f>+WTI_I!I60+WTI_II!F60+WTI_III!H60</f>
        <v>-362.56637620000004</v>
      </c>
      <c r="J60" s="364">
        <f>+WTI_I!J60</f>
        <v>0</v>
      </c>
      <c r="K60" s="364">
        <f>+WTI_I!K60+WTI_II!G60+WTI_III!I60</f>
        <v>373.62239460000001</v>
      </c>
      <c r="L60" s="364">
        <f>WTI_III!J60</f>
        <v>0</v>
      </c>
      <c r="M60" s="364">
        <f>+WTI_I!M60</f>
        <v>0</v>
      </c>
      <c r="N60" s="336">
        <f t="shared" si="9"/>
        <v>11.056018399999971</v>
      </c>
      <c r="O60" s="364"/>
      <c r="P60" s="364">
        <f>WTI_II!J60</f>
        <v>0</v>
      </c>
      <c r="Q60" s="364">
        <f>WTI_II!K60</f>
        <v>0</v>
      </c>
      <c r="R60" s="315">
        <f>WTI_II!L60</f>
        <v>0</v>
      </c>
      <c r="S60" s="315">
        <f>+WTI_II!M60</f>
        <v>0</v>
      </c>
      <c r="T60" s="336">
        <f t="shared" si="10"/>
        <v>0</v>
      </c>
      <c r="U60" s="364"/>
      <c r="V60" s="397">
        <v>38139</v>
      </c>
      <c r="W60" s="448">
        <f>+WTI_I!W60+WTI_II!Q60+WTI_III!O60</f>
        <v>38.075416099999998</v>
      </c>
      <c r="X60" s="448">
        <f>+WTI_I!X60+WTI_II!R60+WTI_III!P60</f>
        <v>11.056018399999981</v>
      </c>
      <c r="Y60" s="448">
        <f>+WTI_I!Y60+WTI_II!S60</f>
        <v>0</v>
      </c>
      <c r="Z60" s="449">
        <f t="shared" si="11"/>
        <v>49.131434499999983</v>
      </c>
      <c r="AA60" s="407"/>
    </row>
    <row r="61" spans="1:62" s="181" customFormat="1" ht="12.95" customHeight="1" x14ac:dyDescent="0.2">
      <c r="A61" s="395">
        <v>38169</v>
      </c>
      <c r="B61" s="363">
        <f>+WTI_I!B61+WTI_II!B61+WTI_III!B61</f>
        <v>22.046841300000001</v>
      </c>
      <c r="C61" s="396">
        <f>+WTI_I!C61</f>
        <v>0.85331950000000001</v>
      </c>
      <c r="D61" s="363">
        <f>+WTI_I!D61+WTI_II!C61+WTI_III!C61</f>
        <v>0</v>
      </c>
      <c r="E61" s="363">
        <f>+WTI_III!D61</f>
        <v>0</v>
      </c>
      <c r="F61" s="30">
        <f>+WTI_I!F61</f>
        <v>0</v>
      </c>
      <c r="G61" s="334">
        <f t="shared" si="8"/>
        <v>22.900160800000002</v>
      </c>
      <c r="H61" s="363"/>
      <c r="I61" s="363">
        <f>+WTI_I!I61+WTI_II!F61+WTI_III!H61</f>
        <v>-350.43910699999998</v>
      </c>
      <c r="J61" s="363">
        <f>+WTI_I!J61</f>
        <v>0</v>
      </c>
      <c r="K61" s="363">
        <f>+WTI_I!K61+WTI_II!G61+WTI_III!I61</f>
        <v>354.61234439999998</v>
      </c>
      <c r="L61" s="363">
        <f>WTI_III!J61</f>
        <v>0</v>
      </c>
      <c r="M61" s="363">
        <f>+WTI_I!M61</f>
        <v>0</v>
      </c>
      <c r="N61" s="334">
        <f t="shared" si="9"/>
        <v>4.173237400000005</v>
      </c>
      <c r="O61" s="363"/>
      <c r="P61" s="363">
        <f>WTI_II!J61</f>
        <v>0</v>
      </c>
      <c r="Q61" s="363">
        <f>WTI_II!K61</f>
        <v>0</v>
      </c>
      <c r="R61" s="314">
        <f>WTI_II!L61</f>
        <v>0</v>
      </c>
      <c r="S61" s="314">
        <f>+WTI_II!M61</f>
        <v>0</v>
      </c>
      <c r="T61" s="334">
        <f t="shared" si="10"/>
        <v>0</v>
      </c>
      <c r="U61" s="363"/>
      <c r="V61" s="395">
        <v>38169</v>
      </c>
      <c r="W61" s="445">
        <f>+WTI_I!W61+WTI_II!Q61+WTI_III!O61</f>
        <v>22.900160800000002</v>
      </c>
      <c r="X61" s="445">
        <f>+WTI_I!X61+WTI_II!R61+WTI_III!P61</f>
        <v>4.1732374000000041</v>
      </c>
      <c r="Y61" s="445">
        <f>+WTI_I!Y61+WTI_II!S61</f>
        <v>0</v>
      </c>
      <c r="Z61" s="446">
        <f t="shared" si="11"/>
        <v>27.073398200000007</v>
      </c>
      <c r="AA61" s="407"/>
    </row>
    <row r="62" spans="1:62" s="260" customFormat="1" ht="12.95" customHeight="1" x14ac:dyDescent="0.2">
      <c r="A62" s="395">
        <v>38200</v>
      </c>
      <c r="B62" s="363">
        <f>+WTI_I!B62+WTI_II!B62+WTI_III!B62</f>
        <v>6.5610682000000002</v>
      </c>
      <c r="C62" s="396">
        <f>+WTI_I!C62</f>
        <v>0.8490877</v>
      </c>
      <c r="D62" s="363">
        <f>+WTI_I!D62+WTI_II!C62+WTI_III!C62</f>
        <v>0</v>
      </c>
      <c r="E62" s="363">
        <f>+WTI_III!D62</f>
        <v>0</v>
      </c>
      <c r="F62" s="30">
        <f>+WTI_I!F62</f>
        <v>0</v>
      </c>
      <c r="G62" s="334">
        <f t="shared" si="8"/>
        <v>7.4101559000000004</v>
      </c>
      <c r="H62" s="363"/>
      <c r="I62" s="363">
        <f>+WTI_I!I62+WTI_II!F62+WTI_III!H62</f>
        <v>-316.59618700000004</v>
      </c>
      <c r="J62" s="363">
        <f>+WTI_I!J62</f>
        <v>0</v>
      </c>
      <c r="K62" s="363">
        <f>+WTI_I!K62+WTI_II!G62+WTI_III!I62</f>
        <v>308.84130770000002</v>
      </c>
      <c r="L62" s="363">
        <f>WTI_III!J62</f>
        <v>0</v>
      </c>
      <c r="M62" s="363">
        <f>+WTI_I!M62</f>
        <v>0</v>
      </c>
      <c r="N62" s="334">
        <f t="shared" si="9"/>
        <v>-7.7548793000000273</v>
      </c>
      <c r="O62" s="363"/>
      <c r="P62" s="363">
        <f>WTI_II!J62</f>
        <v>0</v>
      </c>
      <c r="Q62" s="363">
        <f>WTI_II!K62</f>
        <v>0</v>
      </c>
      <c r="R62" s="314">
        <f>WTI_II!L62</f>
        <v>0</v>
      </c>
      <c r="S62" s="314">
        <f>+WTI_II!M62</f>
        <v>0</v>
      </c>
      <c r="T62" s="334">
        <f t="shared" si="10"/>
        <v>0</v>
      </c>
      <c r="U62" s="363"/>
      <c r="V62" s="395">
        <v>38200</v>
      </c>
      <c r="W62" s="445">
        <f>+WTI_I!W62+WTI_II!Q62+WTI_III!O62</f>
        <v>7.4101559000000004</v>
      </c>
      <c r="X62" s="445">
        <f>+WTI_I!X62+WTI_II!R62+WTI_III!P62</f>
        <v>-7.754879300000006</v>
      </c>
      <c r="Y62" s="445">
        <f>+WTI_I!Y62+WTI_II!S62</f>
        <v>0</v>
      </c>
      <c r="Z62" s="446">
        <f t="shared" si="11"/>
        <v>-0.34472340000000568</v>
      </c>
      <c r="AA62" s="407"/>
      <c r="AB62" s="181"/>
      <c r="AC62" s="181"/>
      <c r="AD62" s="181"/>
      <c r="AE62" s="181"/>
      <c r="AF62" s="181"/>
      <c r="AG62" s="181"/>
      <c r="AH62" s="181"/>
      <c r="AI62" s="181"/>
      <c r="AJ62" s="181"/>
      <c r="AK62" s="181"/>
      <c r="AL62" s="181"/>
      <c r="AM62" s="181"/>
      <c r="AN62" s="181"/>
      <c r="AO62" s="181"/>
      <c r="AP62" s="181"/>
      <c r="AQ62" s="181"/>
      <c r="AR62" s="181"/>
      <c r="AS62" s="181"/>
      <c r="AT62" s="181"/>
      <c r="AU62" s="181"/>
      <c r="AV62" s="181"/>
      <c r="AW62" s="181"/>
      <c r="AX62" s="181"/>
      <c r="AY62" s="181"/>
      <c r="AZ62" s="181"/>
      <c r="BA62" s="181"/>
      <c r="BB62" s="181"/>
      <c r="BC62" s="181"/>
      <c r="BD62" s="181"/>
      <c r="BE62" s="181"/>
      <c r="BF62" s="181"/>
      <c r="BG62" s="181"/>
      <c r="BH62" s="181"/>
      <c r="BI62" s="181"/>
      <c r="BJ62" s="181"/>
    </row>
    <row r="63" spans="1:62" s="181" customFormat="1" ht="12.95" customHeight="1" x14ac:dyDescent="0.2">
      <c r="A63" s="397">
        <v>38231</v>
      </c>
      <c r="B63" s="364">
        <f>+WTI_I!B63+WTI_II!B63+WTI_III!B63</f>
        <v>-4.3483837999999997</v>
      </c>
      <c r="C63" s="398">
        <f>+WTI_I!C63</f>
        <v>0.84484559999999997</v>
      </c>
      <c r="D63" s="364">
        <f>+WTI_I!D63+WTI_II!C63+WTI_III!C63</f>
        <v>0</v>
      </c>
      <c r="E63" s="364">
        <f>+WTI_III!D63</f>
        <v>0</v>
      </c>
      <c r="F63" s="183">
        <f>+WTI_I!F63</f>
        <v>0</v>
      </c>
      <c r="G63" s="336">
        <f t="shared" si="8"/>
        <v>-3.5035381999999995</v>
      </c>
      <c r="H63" s="364"/>
      <c r="I63" s="364">
        <f>+WTI_I!I63+WTI_II!F63+WTI_III!H63</f>
        <v>-367.8739544</v>
      </c>
      <c r="J63" s="364">
        <f>+WTI_I!J63</f>
        <v>0</v>
      </c>
      <c r="K63" s="364">
        <f>+WTI_I!K63+WTI_II!G63+WTI_III!I63</f>
        <v>358.20132990000002</v>
      </c>
      <c r="L63" s="364">
        <f>WTI_III!J63</f>
        <v>0</v>
      </c>
      <c r="M63" s="364">
        <f>+WTI_I!M63</f>
        <v>0</v>
      </c>
      <c r="N63" s="336">
        <f t="shared" si="9"/>
        <v>-9.6726244999999835</v>
      </c>
      <c r="O63" s="364"/>
      <c r="P63" s="364">
        <f>WTI_II!J63</f>
        <v>0</v>
      </c>
      <c r="Q63" s="364">
        <f>WTI_II!K63</f>
        <v>0</v>
      </c>
      <c r="R63" s="315">
        <f>WTI_II!L63</f>
        <v>0</v>
      </c>
      <c r="S63" s="315">
        <f>+WTI_II!M63</f>
        <v>0</v>
      </c>
      <c r="T63" s="336">
        <f t="shared" si="10"/>
        <v>0</v>
      </c>
      <c r="U63" s="364"/>
      <c r="V63" s="397">
        <v>38231</v>
      </c>
      <c r="W63" s="448">
        <f>+WTI_I!W63+WTI_II!Q63+WTI_III!O63</f>
        <v>-3.5035381999999995</v>
      </c>
      <c r="X63" s="448">
        <f>+WTI_I!X63+WTI_II!R63+WTI_III!P63</f>
        <v>-9.6726244999999942</v>
      </c>
      <c r="Y63" s="448">
        <f>+WTI_I!Y63+WTI_II!S63</f>
        <v>0</v>
      </c>
      <c r="Z63" s="449">
        <f t="shared" si="11"/>
        <v>-13.176162699999994</v>
      </c>
      <c r="AA63" s="407"/>
    </row>
    <row r="64" spans="1:62" s="181" customFormat="1" ht="12.95" customHeight="1" x14ac:dyDescent="0.2">
      <c r="A64" s="395">
        <v>38261</v>
      </c>
      <c r="B64" s="363">
        <f>+WTI_I!B64+WTI_II!B64+WTI_III!B64</f>
        <v>-1.6482139</v>
      </c>
      <c r="C64" s="396">
        <f>+WTI_I!C64</f>
        <v>0.8407519</v>
      </c>
      <c r="D64" s="363">
        <f>+WTI_I!D64+WTI_II!C64+WTI_III!C64</f>
        <v>0</v>
      </c>
      <c r="E64" s="363">
        <f>+WTI_III!D64</f>
        <v>0</v>
      </c>
      <c r="F64" s="30">
        <f>+WTI_I!F64</f>
        <v>0</v>
      </c>
      <c r="G64" s="334">
        <f t="shared" si="8"/>
        <v>-0.80746200000000001</v>
      </c>
      <c r="H64" s="363"/>
      <c r="I64" s="363">
        <f>+WTI_I!I64+WTI_II!F64+WTI_III!H64</f>
        <v>-340.85924449999999</v>
      </c>
      <c r="J64" s="363">
        <f>+WTI_I!J64</f>
        <v>0</v>
      </c>
      <c r="K64" s="363">
        <f>+WTI_I!K64+WTI_II!G64+WTI_III!I64</f>
        <v>332.00583260000002</v>
      </c>
      <c r="L64" s="363">
        <f>WTI_III!J64</f>
        <v>0</v>
      </c>
      <c r="M64" s="363">
        <f>+WTI_I!M64</f>
        <v>0</v>
      </c>
      <c r="N64" s="334">
        <f t="shared" si="9"/>
        <v>-8.8534118999999691</v>
      </c>
      <c r="O64" s="363"/>
      <c r="P64" s="363">
        <f>WTI_II!J64</f>
        <v>0</v>
      </c>
      <c r="Q64" s="363">
        <f>WTI_II!K64</f>
        <v>0</v>
      </c>
      <c r="R64" s="314">
        <f>WTI_II!L64</f>
        <v>0</v>
      </c>
      <c r="S64" s="314">
        <f>+WTI_II!M64</f>
        <v>0</v>
      </c>
      <c r="T64" s="334">
        <f t="shared" si="10"/>
        <v>0</v>
      </c>
      <c r="U64" s="363"/>
      <c r="V64" s="395">
        <v>38261</v>
      </c>
      <c r="W64" s="445">
        <f>+WTI_I!W64+WTI_II!Q64+WTI_III!O64</f>
        <v>-0.80746200000000001</v>
      </c>
      <c r="X64" s="445">
        <f>+WTI_I!X64+WTI_II!R64+WTI_III!P64</f>
        <v>-8.8534118999999585</v>
      </c>
      <c r="Y64" s="445">
        <f>+WTI_I!Y64+WTI_II!S64</f>
        <v>0</v>
      </c>
      <c r="Z64" s="446">
        <f t="shared" si="11"/>
        <v>-9.6608738999999577</v>
      </c>
      <c r="AA64" s="407"/>
    </row>
    <row r="65" spans="1:62" s="181" customFormat="1" ht="12.95" customHeight="1" x14ac:dyDescent="0.2">
      <c r="A65" s="395">
        <v>38292</v>
      </c>
      <c r="B65" s="363">
        <f>+WTI_I!B65+WTI_II!B65+WTI_III!B65</f>
        <v>14.002496300000001</v>
      </c>
      <c r="C65" s="396">
        <f>+WTI_I!C65</f>
        <v>0.83653379999999999</v>
      </c>
      <c r="D65" s="363">
        <f>+WTI_I!D65+WTI_II!C65+WTI_III!C65</f>
        <v>0</v>
      </c>
      <c r="E65" s="363">
        <f>+WTI_III!D65</f>
        <v>0</v>
      </c>
      <c r="F65" s="30">
        <f>+WTI_I!F65</f>
        <v>0</v>
      </c>
      <c r="G65" s="334">
        <f t="shared" si="8"/>
        <v>14.8390301</v>
      </c>
      <c r="H65" s="363"/>
      <c r="I65" s="363">
        <f>+WTI_I!I65+WTI_II!F65+WTI_III!H65</f>
        <v>-319.28268779999996</v>
      </c>
      <c r="J65" s="363">
        <f>+WTI_I!J65</f>
        <v>0</v>
      </c>
      <c r="K65" s="363">
        <f>+WTI_I!K65+WTI_II!G65+WTI_III!I65</f>
        <v>335.597306</v>
      </c>
      <c r="L65" s="363">
        <f>WTI_III!J65</f>
        <v>0</v>
      </c>
      <c r="M65" s="363">
        <f>+WTI_I!M65</f>
        <v>0</v>
      </c>
      <c r="N65" s="334">
        <f t="shared" si="9"/>
        <v>16.314618200000041</v>
      </c>
      <c r="O65" s="363"/>
      <c r="P65" s="363">
        <f>WTI_II!J65</f>
        <v>0</v>
      </c>
      <c r="Q65" s="363">
        <f>WTI_II!K65</f>
        <v>0</v>
      </c>
      <c r="R65" s="314">
        <f>WTI_II!L65</f>
        <v>0</v>
      </c>
      <c r="S65" s="314">
        <f>+WTI_II!M65</f>
        <v>0</v>
      </c>
      <c r="T65" s="334">
        <f t="shared" si="10"/>
        <v>0</v>
      </c>
      <c r="U65" s="363"/>
      <c r="V65" s="395">
        <v>38292</v>
      </c>
      <c r="W65" s="445">
        <f>+WTI_I!W65+WTI_II!Q65+WTI_III!O65</f>
        <v>14.8390301</v>
      </c>
      <c r="X65" s="445">
        <f>+WTI_I!X65+WTI_II!R65+WTI_III!P65</f>
        <v>16.314618200000019</v>
      </c>
      <c r="Y65" s="445">
        <f>+WTI_I!Y65+WTI_II!S65</f>
        <v>0</v>
      </c>
      <c r="Z65" s="446">
        <f t="shared" si="11"/>
        <v>31.153648300000022</v>
      </c>
      <c r="AA65" s="407"/>
    </row>
    <row r="66" spans="1:62" s="181" customFormat="1" ht="12.95" customHeight="1" thickBot="1" x14ac:dyDescent="0.25">
      <c r="A66" s="399">
        <v>38322</v>
      </c>
      <c r="B66" s="365">
        <f>+WTI_I!B66+WTI_II!B66+WTI_III!B66</f>
        <v>29.889145599999999</v>
      </c>
      <c r="C66" s="400">
        <f>+WTI_I!C66</f>
        <v>0.83244450000000003</v>
      </c>
      <c r="D66" s="365">
        <f>+WTI_I!D66+WTI_II!C66+WTI_III!C66</f>
        <v>0</v>
      </c>
      <c r="E66" s="365">
        <f>+WTI_III!D66</f>
        <v>0</v>
      </c>
      <c r="F66" s="231">
        <f>+WTI_I!F66</f>
        <v>0</v>
      </c>
      <c r="G66" s="338">
        <f t="shared" si="8"/>
        <v>30.7215901</v>
      </c>
      <c r="H66" s="365"/>
      <c r="I66" s="365">
        <f>+WTI_I!I66+WTI_II!F66+WTI_III!H66</f>
        <v>-213.26307329999997</v>
      </c>
      <c r="J66" s="365">
        <f>+WTI_I!J66</f>
        <v>-36</v>
      </c>
      <c r="K66" s="365">
        <f>+WTI_I!K66+WTI_II!G66+WTI_III!I66</f>
        <v>337.531676</v>
      </c>
      <c r="L66" s="365">
        <f>WTI_III!J66</f>
        <v>0</v>
      </c>
      <c r="M66" s="365">
        <f>+WTI_I!M66</f>
        <v>0</v>
      </c>
      <c r="N66" s="338">
        <f t="shared" si="9"/>
        <v>88.268602700000031</v>
      </c>
      <c r="O66" s="365"/>
      <c r="P66" s="365">
        <f>WTI_II!J66</f>
        <v>0</v>
      </c>
      <c r="Q66" s="365">
        <f>WTI_II!K66</f>
        <v>0</v>
      </c>
      <c r="R66" s="317">
        <f>WTI_II!L66</f>
        <v>0</v>
      </c>
      <c r="S66" s="317">
        <f>+WTI_II!M66</f>
        <v>0</v>
      </c>
      <c r="T66" s="338">
        <f t="shared" si="10"/>
        <v>0</v>
      </c>
      <c r="U66" s="365"/>
      <c r="V66" s="399">
        <v>38322</v>
      </c>
      <c r="W66" s="451">
        <f>+WTI_I!W66+WTI_II!Q66+WTI_III!O66</f>
        <v>30.7215901</v>
      </c>
      <c r="X66" s="451">
        <f>+WTI_I!X66+WTI_II!R66+WTI_III!P66</f>
        <v>88.268602700000031</v>
      </c>
      <c r="Y66" s="451">
        <f>+WTI_I!Y66+WTI_II!S66</f>
        <v>0</v>
      </c>
      <c r="Z66" s="452">
        <f t="shared" si="11"/>
        <v>118.99019280000003</v>
      </c>
      <c r="AA66" s="407"/>
    </row>
    <row r="67" spans="1:62" s="181" customFormat="1" ht="12.95" customHeight="1" x14ac:dyDescent="0.2">
      <c r="A67" s="395">
        <v>38353</v>
      </c>
      <c r="B67" s="363">
        <f>+WTI_I!B67+WTI_II!B67+WTI_III!B67</f>
        <v>29.871773099999999</v>
      </c>
      <c r="C67" s="396">
        <f>+WTI_I!C67</f>
        <v>1.6564271000000002</v>
      </c>
      <c r="D67" s="363">
        <f>+WTI_I!D67+WTI_II!C67+WTI_III!C67</f>
        <v>0</v>
      </c>
      <c r="E67" s="363">
        <f>+WTI_III!D67</f>
        <v>0</v>
      </c>
      <c r="F67" s="30">
        <f>+WTI_I!F67</f>
        <v>0</v>
      </c>
      <c r="G67" s="334">
        <f t="shared" si="8"/>
        <v>31.528200200000001</v>
      </c>
      <c r="H67" s="363"/>
      <c r="I67" s="363">
        <f>+WTI_I!I67+WTI_II!F67+WTI_III!H67</f>
        <v>-278.04931640000001</v>
      </c>
      <c r="J67" s="363">
        <f>+WTI_I!J67</f>
        <v>0</v>
      </c>
      <c r="K67" s="363">
        <f>+WTI_I!K67+WTI_II!G67+WTI_III!I67</f>
        <v>351.59155470000002</v>
      </c>
      <c r="L67" s="363">
        <f>WTI_III!J67</f>
        <v>0</v>
      </c>
      <c r="M67" s="363">
        <f>+WTI_I!M67</f>
        <v>0</v>
      </c>
      <c r="N67" s="334">
        <f t="shared" si="9"/>
        <v>73.542238300000008</v>
      </c>
      <c r="O67" s="363"/>
      <c r="P67" s="363">
        <f>WTI_II!J67</f>
        <v>0</v>
      </c>
      <c r="Q67" s="363">
        <f>WTI_II!K67</f>
        <v>0</v>
      </c>
      <c r="R67" s="314">
        <f>WTI_II!L67</f>
        <v>0</v>
      </c>
      <c r="S67" s="314">
        <f>+WTI_II!M67</f>
        <v>0</v>
      </c>
      <c r="T67" s="334">
        <f t="shared" si="10"/>
        <v>0</v>
      </c>
      <c r="U67" s="363"/>
      <c r="V67" s="395">
        <v>38353</v>
      </c>
      <c r="W67" s="445">
        <f>+WTI_I!W67+WTI_II!Q67+WTI_III!O67</f>
        <v>31.528200200000001</v>
      </c>
      <c r="X67" s="445">
        <f>+WTI_I!X67+WTI_II!R67+WTI_III!P67</f>
        <v>73.542238300000022</v>
      </c>
      <c r="Y67" s="445">
        <f>+WTI_I!Y67+WTI_II!S67</f>
        <v>0</v>
      </c>
      <c r="Z67" s="446">
        <f t="shared" si="11"/>
        <v>105.07043850000002</v>
      </c>
      <c r="AA67" s="407"/>
    </row>
    <row r="68" spans="1:62" s="264" customFormat="1" ht="12.95" customHeight="1" thickBot="1" x14ac:dyDescent="0.25">
      <c r="A68" s="395">
        <v>38384</v>
      </c>
      <c r="B68" s="363">
        <f>+WTI_I!B68+WTI_II!B68+WTI_III!B68</f>
        <v>4.6742125000000003</v>
      </c>
      <c r="C68" s="396">
        <f>+WTI_I!C68</f>
        <v>1.6479547000000001</v>
      </c>
      <c r="D68" s="363">
        <f>+WTI_I!D68+WTI_II!C68+WTI_III!C68</f>
        <v>0</v>
      </c>
      <c r="E68" s="363">
        <f>+WTI_III!D68</f>
        <v>0</v>
      </c>
      <c r="F68" s="26">
        <f>+WTI_I!F68</f>
        <v>0</v>
      </c>
      <c r="G68" s="335">
        <f t="shared" si="8"/>
        <v>6.3221672000000009</v>
      </c>
      <c r="H68" s="396"/>
      <c r="I68" s="363">
        <f>+WTI_I!I68+WTI_II!F68+WTI_III!H68</f>
        <v>-259.73956759999999</v>
      </c>
      <c r="J68" s="363">
        <f>+WTI_I!J68</f>
        <v>0</v>
      </c>
      <c r="K68" s="363">
        <f>+WTI_I!K68+WTI_II!G68+WTI_III!I68</f>
        <v>190.04761389999999</v>
      </c>
      <c r="L68" s="363">
        <f>WTI_III!J68</f>
        <v>0</v>
      </c>
      <c r="M68" s="363">
        <f>+WTI_I!M68</f>
        <v>0</v>
      </c>
      <c r="N68" s="335">
        <f t="shared" si="9"/>
        <v>-69.691953699999999</v>
      </c>
      <c r="O68" s="396"/>
      <c r="P68" s="396">
        <f>WTI_II!J68</f>
        <v>0</v>
      </c>
      <c r="Q68" s="396">
        <f>WTI_II!K68</f>
        <v>0</v>
      </c>
      <c r="R68" s="26">
        <f>WTI_II!L68</f>
        <v>0</v>
      </c>
      <c r="S68" s="26">
        <f>+WTI_II!M68</f>
        <v>0</v>
      </c>
      <c r="T68" s="335">
        <f t="shared" si="10"/>
        <v>0</v>
      </c>
      <c r="U68" s="396"/>
      <c r="V68" s="420">
        <v>38384</v>
      </c>
      <c r="W68" s="447">
        <f>+WTI_I!W68+WTI_II!Q68+WTI_III!O68</f>
        <v>6.3221672000000009</v>
      </c>
      <c r="X68" s="447">
        <f>+WTI_I!X68+WTI_II!R68+WTI_III!P68</f>
        <v>-69.691953700000013</v>
      </c>
      <c r="Y68" s="447">
        <f>+WTI_I!Y68+WTI_II!S68</f>
        <v>0</v>
      </c>
      <c r="Z68" s="447">
        <f t="shared" si="11"/>
        <v>-63.369786500000011</v>
      </c>
      <c r="AA68" s="407"/>
      <c r="AB68" s="181"/>
      <c r="AC68" s="181"/>
      <c r="AD68" s="181"/>
      <c r="AE68" s="181"/>
      <c r="AF68" s="181"/>
      <c r="AG68" s="181"/>
      <c r="AH68" s="181"/>
      <c r="AI68" s="181"/>
      <c r="AJ68" s="181"/>
      <c r="AK68" s="181"/>
      <c r="AL68" s="181"/>
      <c r="AM68" s="181"/>
      <c r="AN68" s="181"/>
      <c r="AO68" s="181"/>
      <c r="AP68" s="181"/>
      <c r="AQ68" s="181"/>
      <c r="AR68" s="181"/>
      <c r="AS68" s="181"/>
      <c r="AT68" s="181"/>
      <c r="AU68" s="181"/>
      <c r="AV68" s="181"/>
      <c r="AW68" s="181"/>
      <c r="AX68" s="181"/>
      <c r="AY68" s="181"/>
      <c r="AZ68" s="181"/>
      <c r="BA68" s="181"/>
      <c r="BB68" s="181"/>
      <c r="BC68" s="181"/>
      <c r="BD68" s="181"/>
      <c r="BE68" s="181"/>
      <c r="BF68" s="181"/>
      <c r="BG68" s="181"/>
      <c r="BH68" s="181"/>
      <c r="BI68" s="181"/>
      <c r="BJ68" s="181"/>
    </row>
    <row r="69" spans="1:62" s="181" customFormat="1" ht="12.95" customHeight="1" x14ac:dyDescent="0.2">
      <c r="A69" s="397">
        <v>38412</v>
      </c>
      <c r="B69" s="364">
        <f>+WTI_I!B69+WTI_II!B69+WTI_III!B69</f>
        <v>-27.842596400000001</v>
      </c>
      <c r="C69" s="398">
        <f>+WTI_I!C69</f>
        <v>1.6402909999999999</v>
      </c>
      <c r="D69" s="364">
        <f>+WTI_I!D69+WTI_II!C69+WTI_III!C69</f>
        <v>0</v>
      </c>
      <c r="E69" s="364">
        <f>+WTI_III!D69</f>
        <v>0</v>
      </c>
      <c r="F69" s="183">
        <f>+WTI_I!F69</f>
        <v>0</v>
      </c>
      <c r="G69" s="336">
        <f t="shared" si="8"/>
        <v>-26.2023054</v>
      </c>
      <c r="H69" s="364"/>
      <c r="I69" s="364">
        <f>+WTI_I!I69+WTI_II!F69+WTI_III!H69</f>
        <v>-223.41112340000001</v>
      </c>
      <c r="J69" s="364">
        <f>+WTI_I!J69</f>
        <v>0</v>
      </c>
      <c r="K69" s="364">
        <f>+WTI_I!K69+WTI_II!G69+WTI_III!I69</f>
        <v>54.390157799999997</v>
      </c>
      <c r="L69" s="364">
        <f>WTI_III!J69</f>
        <v>0</v>
      </c>
      <c r="M69" s="364">
        <f>+WTI_I!M69</f>
        <v>0</v>
      </c>
      <c r="N69" s="336">
        <f t="shared" si="9"/>
        <v>-169.02096560000001</v>
      </c>
      <c r="O69" s="364"/>
      <c r="P69" s="364">
        <f>WTI_II!J69</f>
        <v>0</v>
      </c>
      <c r="Q69" s="364">
        <f>WTI_II!K69</f>
        <v>0</v>
      </c>
      <c r="R69" s="315">
        <f>WTI_II!L69</f>
        <v>0</v>
      </c>
      <c r="S69" s="315">
        <f>+WTI_II!M69</f>
        <v>0</v>
      </c>
      <c r="T69" s="336">
        <f t="shared" si="10"/>
        <v>0</v>
      </c>
      <c r="U69" s="364"/>
      <c r="V69" s="397">
        <v>38412</v>
      </c>
      <c r="W69" s="448">
        <f>+WTI_I!W69+WTI_II!Q69+WTI_III!O69</f>
        <v>-26.2023054</v>
      </c>
      <c r="X69" s="448">
        <f>+WTI_I!X69+WTI_II!R69+WTI_III!P69</f>
        <v>-169.02096560000001</v>
      </c>
      <c r="Y69" s="448">
        <f>+WTI_I!Y69+WTI_II!S69</f>
        <v>0</v>
      </c>
      <c r="Z69" s="449">
        <f t="shared" si="11"/>
        <v>-195.22327100000001</v>
      </c>
      <c r="AA69" s="407"/>
    </row>
    <row r="70" spans="1:62" s="181" customFormat="1" ht="12.95" customHeight="1" x14ac:dyDescent="0.2">
      <c r="A70" s="395">
        <v>38443</v>
      </c>
      <c r="B70" s="363">
        <f>+WTI_I!B70+WTI_II!B70+WTI_III!B70</f>
        <v>-29.704833199999999</v>
      </c>
      <c r="C70" s="396">
        <f>+WTI_I!C70</f>
        <v>1.6318968</v>
      </c>
      <c r="D70" s="363">
        <f>+WTI_I!D70+WTI_II!C70+WTI_III!C70</f>
        <v>0</v>
      </c>
      <c r="E70" s="363">
        <f>+WTI_III!D70</f>
        <v>0</v>
      </c>
      <c r="F70" s="31">
        <f>+WTI_I!F70</f>
        <v>0</v>
      </c>
      <c r="G70" s="337">
        <f t="shared" si="8"/>
        <v>-28.0729364</v>
      </c>
      <c r="H70" s="363"/>
      <c r="I70" s="363">
        <f>+WTI_I!I70+WTI_II!F70+WTI_III!H70</f>
        <v>-176.32419250000001</v>
      </c>
      <c r="J70" s="363">
        <f>+WTI_I!J70</f>
        <v>0</v>
      </c>
      <c r="K70" s="363">
        <f>+WTI_I!K70+WTI_II!G70+WTI_III!I70</f>
        <v>41.539237</v>
      </c>
      <c r="L70" s="363">
        <f>WTI_III!J70</f>
        <v>0</v>
      </c>
      <c r="M70" s="363">
        <f>+WTI_I!M70</f>
        <v>0</v>
      </c>
      <c r="N70" s="337">
        <f t="shared" si="9"/>
        <v>-134.78495550000002</v>
      </c>
      <c r="O70" s="413"/>
      <c r="P70" s="413">
        <f>WTI_II!J70</f>
        <v>0</v>
      </c>
      <c r="Q70" s="413">
        <f>WTI_II!K70</f>
        <v>0</v>
      </c>
      <c r="R70" s="316">
        <f>WTI_II!L70</f>
        <v>0</v>
      </c>
      <c r="S70" s="316">
        <f>+WTI_II!M70</f>
        <v>0</v>
      </c>
      <c r="T70" s="337">
        <f t="shared" si="10"/>
        <v>0</v>
      </c>
      <c r="U70" s="363"/>
      <c r="V70" s="395">
        <v>38443</v>
      </c>
      <c r="W70" s="445">
        <f>+WTI_I!W70+WTI_II!Q70+WTI_III!O70</f>
        <v>-28.0729364</v>
      </c>
      <c r="X70" s="445">
        <f>+WTI_I!X70+WTI_II!R70+WTI_III!P70</f>
        <v>-134.78495550000002</v>
      </c>
      <c r="Y70" s="445">
        <f>+WTI_I!Y70+WTI_II!S70</f>
        <v>0</v>
      </c>
      <c r="Z70" s="450">
        <f t="shared" si="11"/>
        <v>-162.85789190000003</v>
      </c>
      <c r="AA70" s="407"/>
    </row>
    <row r="71" spans="1:62" s="181" customFormat="1" ht="12.95" customHeight="1" x14ac:dyDescent="0.2">
      <c r="A71" s="395">
        <v>38473</v>
      </c>
      <c r="B71" s="363">
        <f>+WTI_I!B71+WTI_II!B71+WTI_III!B71</f>
        <v>-31.189417599999999</v>
      </c>
      <c r="C71" s="396">
        <f>+WTI_I!C71</f>
        <v>1.6238561</v>
      </c>
      <c r="D71" s="363">
        <f>+WTI_I!D71+WTI_II!C71+WTI_III!C71</f>
        <v>0</v>
      </c>
      <c r="E71" s="363">
        <f>+WTI_III!D71</f>
        <v>0</v>
      </c>
      <c r="F71" s="30">
        <f>+WTI_I!F71</f>
        <v>0</v>
      </c>
      <c r="G71" s="334">
        <f t="shared" si="8"/>
        <v>-29.565561499999998</v>
      </c>
      <c r="H71" s="363"/>
      <c r="I71" s="363">
        <f>+WTI_I!I71+WTI_II!F71+WTI_III!H71</f>
        <v>-210.48340810000002</v>
      </c>
      <c r="J71" s="363">
        <f>+WTI_I!J71</f>
        <v>0</v>
      </c>
      <c r="K71" s="363">
        <f>+WTI_I!K71+WTI_II!G71+WTI_III!I71</f>
        <v>50.6549622</v>
      </c>
      <c r="L71" s="363">
        <f>WTI_III!J71</f>
        <v>0</v>
      </c>
      <c r="M71" s="363">
        <f>+WTI_I!M71</f>
        <v>0</v>
      </c>
      <c r="N71" s="334">
        <f t="shared" ref="N71:N134" si="12">SUM(I71:M71)</f>
        <v>-159.82844590000002</v>
      </c>
      <c r="O71" s="363"/>
      <c r="P71" s="363">
        <f>WTI_II!J71</f>
        <v>0</v>
      </c>
      <c r="Q71" s="363">
        <f>WTI_II!K71</f>
        <v>0</v>
      </c>
      <c r="R71" s="314">
        <f>WTI_II!L71</f>
        <v>0</v>
      </c>
      <c r="S71" s="314">
        <f>+WTI_II!M71</f>
        <v>0</v>
      </c>
      <c r="T71" s="334">
        <f t="shared" ref="T71:T134" si="13">SUM(P71:S71)</f>
        <v>0</v>
      </c>
      <c r="U71" s="363"/>
      <c r="V71" s="395">
        <v>38473</v>
      </c>
      <c r="W71" s="445">
        <f>+WTI_I!W71+WTI_II!Q71+WTI_III!O71</f>
        <v>-29.565561499999998</v>
      </c>
      <c r="X71" s="445">
        <f>+WTI_I!X71+WTI_II!R71+WTI_III!P71</f>
        <v>-159.82844590000002</v>
      </c>
      <c r="Y71" s="445">
        <f>+WTI_I!Y71+WTI_II!S71</f>
        <v>0</v>
      </c>
      <c r="Z71" s="446">
        <f t="shared" ref="Z71:Z134" si="14">SUM(W71:Y71)</f>
        <v>-189.39400740000002</v>
      </c>
      <c r="AA71" s="407"/>
    </row>
    <row r="72" spans="1:62" s="181" customFormat="1" ht="12.95" customHeight="1" x14ac:dyDescent="0.2">
      <c r="A72" s="397">
        <v>38504</v>
      </c>
      <c r="B72" s="364">
        <f>+WTI_I!B72+WTI_II!B72+WTI_III!B72</f>
        <v>-45.732988999999996</v>
      </c>
      <c r="C72" s="398">
        <f>+WTI_I!C72</f>
        <v>1.6155427</v>
      </c>
      <c r="D72" s="364">
        <f>+WTI_I!D72+WTI_II!C72+WTI_III!C72</f>
        <v>0</v>
      </c>
      <c r="E72" s="364">
        <f>+WTI_III!D72</f>
        <v>0</v>
      </c>
      <c r="F72" s="183">
        <f>+WTI_I!F72</f>
        <v>0</v>
      </c>
      <c r="G72" s="336">
        <f t="shared" ref="G72:G135" si="15">SUM(B72:F72)</f>
        <v>-44.117446299999997</v>
      </c>
      <c r="H72" s="364"/>
      <c r="I72" s="364">
        <f>+WTI_I!I72+WTI_II!F72+WTI_III!H72</f>
        <v>-237.8079917</v>
      </c>
      <c r="J72" s="364">
        <f>+WTI_I!J72</f>
        <v>0</v>
      </c>
      <c r="K72" s="364">
        <f>+WTI_I!K72+WTI_II!G72+WTI_III!I72</f>
        <v>51.124060399999998</v>
      </c>
      <c r="L72" s="364">
        <f>WTI_III!J72</f>
        <v>0</v>
      </c>
      <c r="M72" s="364">
        <f>+WTI_I!M72</f>
        <v>0</v>
      </c>
      <c r="N72" s="336">
        <f t="shared" si="12"/>
        <v>-186.68393130000001</v>
      </c>
      <c r="O72" s="364"/>
      <c r="P72" s="364">
        <f>WTI_II!J72</f>
        <v>0</v>
      </c>
      <c r="Q72" s="364">
        <f>WTI_II!K72</f>
        <v>0</v>
      </c>
      <c r="R72" s="315">
        <f>WTI_II!L72</f>
        <v>0</v>
      </c>
      <c r="S72" s="315">
        <f>+WTI_II!M72</f>
        <v>0</v>
      </c>
      <c r="T72" s="336">
        <f t="shared" si="13"/>
        <v>0</v>
      </c>
      <c r="U72" s="364"/>
      <c r="V72" s="397">
        <v>38504</v>
      </c>
      <c r="W72" s="448">
        <f>+WTI_I!W72+WTI_II!Q72+WTI_III!O72</f>
        <v>-44.117446299999997</v>
      </c>
      <c r="X72" s="448">
        <f>+WTI_I!X72+WTI_II!R72+WTI_III!P72</f>
        <v>-186.68393130000001</v>
      </c>
      <c r="Y72" s="448">
        <f>+WTI_I!Y72+WTI_II!S72</f>
        <v>0</v>
      </c>
      <c r="Z72" s="449">
        <f t="shared" si="14"/>
        <v>-230.80137760000002</v>
      </c>
      <c r="AA72" s="407"/>
    </row>
    <row r="73" spans="1:62" s="181" customFormat="1" ht="12.95" customHeight="1" x14ac:dyDescent="0.2">
      <c r="A73" s="395">
        <v>38534</v>
      </c>
      <c r="B73" s="363">
        <f>+WTI_I!B73+WTI_II!B73+WTI_III!B73</f>
        <v>-53.316721600000001</v>
      </c>
      <c r="C73" s="396">
        <f>+WTI_I!C73</f>
        <v>1.6074554000000001</v>
      </c>
      <c r="D73" s="363">
        <f>+WTI_I!D73+WTI_II!C73+WTI_III!C73</f>
        <v>0</v>
      </c>
      <c r="E73" s="363">
        <f>+WTI_III!D73</f>
        <v>0</v>
      </c>
      <c r="F73" s="30">
        <f>+WTI_I!F73</f>
        <v>0</v>
      </c>
      <c r="G73" s="334">
        <f t="shared" si="15"/>
        <v>-51.709266200000002</v>
      </c>
      <c r="H73" s="363"/>
      <c r="I73" s="363">
        <f>+WTI_I!I73+WTI_II!F73+WTI_III!H73</f>
        <v>-242.8398033</v>
      </c>
      <c r="J73" s="363">
        <f>+WTI_I!J73</f>
        <v>0</v>
      </c>
      <c r="K73" s="363">
        <f>+WTI_I!K73+WTI_II!G73+WTI_III!I73</f>
        <v>49.639316700000002</v>
      </c>
      <c r="L73" s="363">
        <f>WTI_III!J73</f>
        <v>0</v>
      </c>
      <c r="M73" s="363">
        <f>+WTI_I!M73</f>
        <v>0</v>
      </c>
      <c r="N73" s="334">
        <f t="shared" si="12"/>
        <v>-193.2004866</v>
      </c>
      <c r="O73" s="363"/>
      <c r="P73" s="363">
        <f>WTI_II!J73</f>
        <v>0</v>
      </c>
      <c r="Q73" s="363">
        <f>WTI_II!K73</f>
        <v>0</v>
      </c>
      <c r="R73" s="314">
        <f>WTI_II!L73</f>
        <v>0</v>
      </c>
      <c r="S73" s="314">
        <f>+WTI_II!M73</f>
        <v>0</v>
      </c>
      <c r="T73" s="334">
        <f t="shared" si="13"/>
        <v>0</v>
      </c>
      <c r="U73" s="363"/>
      <c r="V73" s="395">
        <v>38534</v>
      </c>
      <c r="W73" s="445">
        <f>+WTI_I!W73+WTI_II!Q73+WTI_III!O73</f>
        <v>-51.709266200000002</v>
      </c>
      <c r="X73" s="445">
        <f>+WTI_I!X73+WTI_II!R73+WTI_III!P73</f>
        <v>-193.2004866</v>
      </c>
      <c r="Y73" s="445">
        <f>+WTI_I!Y73+WTI_II!S73</f>
        <v>0</v>
      </c>
      <c r="Z73" s="446">
        <f t="shared" si="14"/>
        <v>-244.90975280000001</v>
      </c>
      <c r="AA73" s="407"/>
    </row>
    <row r="74" spans="1:62" s="260" customFormat="1" ht="12.95" customHeight="1" x14ac:dyDescent="0.2">
      <c r="A74" s="395">
        <v>38565</v>
      </c>
      <c r="B74" s="363">
        <f>+WTI_I!B74+WTI_II!B74+WTI_III!B74</f>
        <v>-66.776888700000001</v>
      </c>
      <c r="C74" s="396">
        <f>+WTI_I!C74</f>
        <v>1.599054</v>
      </c>
      <c r="D74" s="363">
        <f>+WTI_I!D74+WTI_II!C74+WTI_III!C74</f>
        <v>0</v>
      </c>
      <c r="E74" s="363">
        <f>+WTI_III!D74</f>
        <v>0</v>
      </c>
      <c r="F74" s="30">
        <f>+WTI_I!F74</f>
        <v>0</v>
      </c>
      <c r="G74" s="334">
        <f t="shared" si="15"/>
        <v>-65.177834700000005</v>
      </c>
      <c r="H74" s="363"/>
      <c r="I74" s="363">
        <f>+WTI_I!I74+WTI_II!F74+WTI_III!H74</f>
        <v>-246.91936469999999</v>
      </c>
      <c r="J74" s="363">
        <f>+WTI_I!J74</f>
        <v>0</v>
      </c>
      <c r="K74" s="363">
        <f>+WTI_I!K74+WTI_II!G74+WTI_III!I74</f>
        <v>48.6130207</v>
      </c>
      <c r="L74" s="363">
        <f>WTI_III!J74</f>
        <v>0</v>
      </c>
      <c r="M74" s="363">
        <f>+WTI_I!M74</f>
        <v>0</v>
      </c>
      <c r="N74" s="334">
        <f t="shared" si="12"/>
        <v>-198.306344</v>
      </c>
      <c r="O74" s="363"/>
      <c r="P74" s="363">
        <f>WTI_II!J74</f>
        <v>0</v>
      </c>
      <c r="Q74" s="363">
        <f>WTI_II!K74</f>
        <v>0</v>
      </c>
      <c r="R74" s="314">
        <f>WTI_II!L74</f>
        <v>0</v>
      </c>
      <c r="S74" s="314">
        <f>+WTI_II!M74</f>
        <v>0</v>
      </c>
      <c r="T74" s="334">
        <f t="shared" si="13"/>
        <v>0</v>
      </c>
      <c r="U74" s="363"/>
      <c r="V74" s="395">
        <v>38565</v>
      </c>
      <c r="W74" s="445">
        <f>+WTI_I!W74+WTI_II!Q74+WTI_III!O74</f>
        <v>-65.177834700000005</v>
      </c>
      <c r="X74" s="445">
        <f>+WTI_I!X74+WTI_II!R74+WTI_III!P74</f>
        <v>-198.306344</v>
      </c>
      <c r="Y74" s="445">
        <f>+WTI_I!Y74+WTI_II!S74</f>
        <v>0</v>
      </c>
      <c r="Z74" s="446">
        <f t="shared" si="14"/>
        <v>-263.48417870000003</v>
      </c>
      <c r="AA74" s="407"/>
      <c r="AB74" s="181"/>
      <c r="AC74" s="181"/>
      <c r="AD74" s="181"/>
      <c r="AE74" s="181"/>
      <c r="AF74" s="181"/>
      <c r="AG74" s="181"/>
      <c r="AH74" s="181"/>
      <c r="AI74" s="181"/>
      <c r="AJ74" s="181"/>
      <c r="AK74" s="181"/>
      <c r="AL74" s="181"/>
      <c r="AM74" s="181"/>
      <c r="AN74" s="181"/>
      <c r="AO74" s="181"/>
      <c r="AP74" s="181"/>
      <c r="AQ74" s="181"/>
      <c r="AR74" s="181"/>
      <c r="AS74" s="181"/>
      <c r="AT74" s="181"/>
      <c r="AU74" s="181"/>
      <c r="AV74" s="181"/>
      <c r="AW74" s="181"/>
      <c r="AX74" s="181"/>
      <c r="AY74" s="181"/>
      <c r="AZ74" s="181"/>
      <c r="BA74" s="181"/>
      <c r="BB74" s="181"/>
      <c r="BC74" s="181"/>
      <c r="BD74" s="181"/>
      <c r="BE74" s="181"/>
      <c r="BF74" s="181"/>
      <c r="BG74" s="181"/>
      <c r="BH74" s="181"/>
      <c r="BI74" s="181"/>
      <c r="BJ74" s="181"/>
    </row>
    <row r="75" spans="1:62" s="181" customFormat="1" ht="12.95" customHeight="1" x14ac:dyDescent="0.2">
      <c r="A75" s="397">
        <v>38596</v>
      </c>
      <c r="B75" s="364">
        <f>+WTI_I!B75+WTI_II!B75+WTI_III!B75</f>
        <v>-81.742001000000002</v>
      </c>
      <c r="C75" s="398">
        <f>+WTI_I!C75</f>
        <v>1.5906468999999999</v>
      </c>
      <c r="D75" s="364">
        <f>+WTI_I!D75+WTI_II!C75+WTI_III!C75</f>
        <v>0</v>
      </c>
      <c r="E75" s="364">
        <f>+WTI_III!D75</f>
        <v>0</v>
      </c>
      <c r="F75" s="183">
        <f>+WTI_I!F75</f>
        <v>0</v>
      </c>
      <c r="G75" s="336">
        <f t="shared" si="15"/>
        <v>-80.151354100000006</v>
      </c>
      <c r="H75" s="364"/>
      <c r="I75" s="364">
        <f>+WTI_I!I75+WTI_II!F75+WTI_III!H75</f>
        <v>-203.55433160000001</v>
      </c>
      <c r="J75" s="364">
        <f>+WTI_I!J75</f>
        <v>0</v>
      </c>
      <c r="K75" s="364">
        <f>+WTI_I!K75+WTI_II!G75+WTI_III!I75</f>
        <v>53.131313900000002</v>
      </c>
      <c r="L75" s="364">
        <f>WTI_III!J75</f>
        <v>0</v>
      </c>
      <c r="M75" s="364">
        <f>+WTI_I!M75</f>
        <v>0</v>
      </c>
      <c r="N75" s="336">
        <f t="shared" si="12"/>
        <v>-150.4230177</v>
      </c>
      <c r="O75" s="364"/>
      <c r="P75" s="364">
        <f>WTI_II!J75</f>
        <v>0</v>
      </c>
      <c r="Q75" s="364">
        <f>WTI_II!K75</f>
        <v>0</v>
      </c>
      <c r="R75" s="315">
        <f>WTI_II!L75</f>
        <v>0</v>
      </c>
      <c r="S75" s="315">
        <f>+WTI_II!M75</f>
        <v>0</v>
      </c>
      <c r="T75" s="336">
        <f t="shared" si="13"/>
        <v>0</v>
      </c>
      <c r="U75" s="364"/>
      <c r="V75" s="397">
        <v>38596</v>
      </c>
      <c r="W75" s="448">
        <f>+WTI_I!W75+WTI_II!Q75+WTI_III!O75</f>
        <v>-80.151354100000006</v>
      </c>
      <c r="X75" s="448">
        <f>+WTI_I!X75+WTI_II!R75+WTI_III!P75</f>
        <v>-150.4230177</v>
      </c>
      <c r="Y75" s="448">
        <f>+WTI_I!Y75+WTI_II!S75</f>
        <v>0</v>
      </c>
      <c r="Z75" s="449">
        <f t="shared" si="14"/>
        <v>-230.57437179999999</v>
      </c>
      <c r="AA75" s="407"/>
    </row>
    <row r="76" spans="1:62" s="181" customFormat="1" ht="12.95" customHeight="1" x14ac:dyDescent="0.2">
      <c r="A76" s="395">
        <v>38626</v>
      </c>
      <c r="B76" s="363">
        <f>+WTI_I!B76+WTI_II!B76+WTI_III!B76</f>
        <v>-59.862960700000002</v>
      </c>
      <c r="C76" s="396">
        <f>+WTI_I!C76</f>
        <v>1.5825061</v>
      </c>
      <c r="D76" s="363">
        <f>+WTI_I!D76+WTI_II!C76+WTI_III!C76</f>
        <v>0</v>
      </c>
      <c r="E76" s="363">
        <f>+WTI_III!D76</f>
        <v>0</v>
      </c>
      <c r="F76" s="30">
        <f>+WTI_I!F76</f>
        <v>0</v>
      </c>
      <c r="G76" s="334">
        <f t="shared" si="15"/>
        <v>-58.280454599999999</v>
      </c>
      <c r="H76" s="363"/>
      <c r="I76" s="363">
        <f>+WTI_I!I76+WTI_II!F76+WTI_III!H76</f>
        <v>-14.7353968</v>
      </c>
      <c r="J76" s="363">
        <f>+WTI_I!J76</f>
        <v>0</v>
      </c>
      <c r="K76" s="363">
        <f>+WTI_I!K76+WTI_II!G76+WTI_III!I76</f>
        <v>14.5481544</v>
      </c>
      <c r="L76" s="363">
        <f>WTI_III!J76</f>
        <v>0</v>
      </c>
      <c r="M76" s="363">
        <f>+WTI_I!M76</f>
        <v>0</v>
      </c>
      <c r="N76" s="334">
        <f t="shared" si="12"/>
        <v>-0.18724240000000059</v>
      </c>
      <c r="O76" s="363"/>
      <c r="P76" s="363">
        <f>WTI_II!J76</f>
        <v>0</v>
      </c>
      <c r="Q76" s="363">
        <f>WTI_II!K76</f>
        <v>0</v>
      </c>
      <c r="R76" s="314">
        <f>WTI_II!L76</f>
        <v>0</v>
      </c>
      <c r="S76" s="314">
        <f>+WTI_II!M76</f>
        <v>0</v>
      </c>
      <c r="T76" s="334">
        <f t="shared" si="13"/>
        <v>0</v>
      </c>
      <c r="U76" s="363"/>
      <c r="V76" s="395">
        <v>38626</v>
      </c>
      <c r="W76" s="445">
        <f>+WTI_I!W76+WTI_II!Q76+WTI_III!O76</f>
        <v>-58.280454599999999</v>
      </c>
      <c r="X76" s="445">
        <f>+WTI_I!X76+WTI_II!R76+WTI_III!P76</f>
        <v>-0.18724240000000059</v>
      </c>
      <c r="Y76" s="445">
        <f>+WTI_I!Y76+WTI_II!S76</f>
        <v>0</v>
      </c>
      <c r="Z76" s="446">
        <f t="shared" si="14"/>
        <v>-58.467697000000001</v>
      </c>
      <c r="AA76" s="407"/>
    </row>
    <row r="77" spans="1:62" s="181" customFormat="1" ht="12.95" customHeight="1" x14ac:dyDescent="0.2">
      <c r="A77" s="395">
        <v>38657</v>
      </c>
      <c r="B77" s="363">
        <f>+WTI_I!B77+WTI_II!B77+WTI_III!B77</f>
        <v>-48.901677399999997</v>
      </c>
      <c r="C77" s="396">
        <f>+WTI_I!C77</f>
        <v>1.5740894000000001</v>
      </c>
      <c r="D77" s="363">
        <f>+WTI_I!D77+WTI_II!C77+WTI_III!C77</f>
        <v>0</v>
      </c>
      <c r="E77" s="363">
        <f>+WTI_III!D77</f>
        <v>0</v>
      </c>
      <c r="F77" s="30">
        <f>+WTI_I!F77</f>
        <v>0</v>
      </c>
      <c r="G77" s="334">
        <f t="shared" si="15"/>
        <v>-47.327587999999999</v>
      </c>
      <c r="H77" s="363"/>
      <c r="I77" s="363">
        <f>+WTI_I!I77+WTI_II!F77+WTI_III!H77</f>
        <v>62.411292599999996</v>
      </c>
      <c r="J77" s="363">
        <f>+WTI_I!J77</f>
        <v>0</v>
      </c>
      <c r="K77" s="363">
        <f>+WTI_I!K77+WTI_II!G77+WTI_III!I77</f>
        <v>0</v>
      </c>
      <c r="L77" s="363">
        <f>WTI_III!J77</f>
        <v>0</v>
      </c>
      <c r="M77" s="363">
        <f>+WTI_I!M77</f>
        <v>0</v>
      </c>
      <c r="N77" s="334">
        <f t="shared" si="12"/>
        <v>62.411292599999996</v>
      </c>
      <c r="O77" s="363"/>
      <c r="P77" s="363">
        <f>WTI_II!J77</f>
        <v>0</v>
      </c>
      <c r="Q77" s="363">
        <f>WTI_II!K77</f>
        <v>0</v>
      </c>
      <c r="R77" s="314">
        <f>WTI_II!L77</f>
        <v>0</v>
      </c>
      <c r="S77" s="314">
        <f>+WTI_II!M77</f>
        <v>0</v>
      </c>
      <c r="T77" s="334">
        <f t="shared" si="13"/>
        <v>0</v>
      </c>
      <c r="U77" s="363"/>
      <c r="V77" s="395">
        <v>38657</v>
      </c>
      <c r="W77" s="445">
        <f>+WTI_I!W77+WTI_II!Q77+WTI_III!O77</f>
        <v>-47.327587999999999</v>
      </c>
      <c r="X77" s="445">
        <f>+WTI_I!X77+WTI_II!R77+WTI_III!P77</f>
        <v>62.411292599999996</v>
      </c>
      <c r="Y77" s="445">
        <f>+WTI_I!Y77+WTI_II!S77</f>
        <v>0</v>
      </c>
      <c r="Z77" s="446">
        <f t="shared" si="14"/>
        <v>15.083704599999997</v>
      </c>
      <c r="AA77" s="407"/>
    </row>
    <row r="78" spans="1:62" s="181" customFormat="1" ht="12.95" customHeight="1" thickBot="1" x14ac:dyDescent="0.25">
      <c r="A78" s="399">
        <v>38687</v>
      </c>
      <c r="B78" s="365">
        <f>+WTI_I!B78+WTI_II!B78+WTI_III!B78</f>
        <v>-43.4994923</v>
      </c>
      <c r="C78" s="400">
        <f>+WTI_I!C78</f>
        <v>1.5659404000000001</v>
      </c>
      <c r="D78" s="365">
        <f>+WTI_I!D78+WTI_II!C78+WTI_III!C78</f>
        <v>0</v>
      </c>
      <c r="E78" s="365">
        <f>+WTI_III!D78</f>
        <v>0</v>
      </c>
      <c r="F78" s="231">
        <f>+WTI_I!F78</f>
        <v>0</v>
      </c>
      <c r="G78" s="338">
        <f t="shared" si="15"/>
        <v>-41.933551899999998</v>
      </c>
      <c r="H78" s="365"/>
      <c r="I78" s="365">
        <f>+WTI_I!I78+WTI_II!F78+WTI_III!H78</f>
        <v>-134.3819469</v>
      </c>
      <c r="J78" s="365">
        <f>+WTI_I!J78</f>
        <v>1425</v>
      </c>
      <c r="K78" s="365">
        <f>+WTI_I!K78+WTI_II!G78+WTI_III!I78</f>
        <v>0</v>
      </c>
      <c r="L78" s="365">
        <f>WTI_III!J78</f>
        <v>0</v>
      </c>
      <c r="M78" s="365">
        <f>+WTI_I!M78</f>
        <v>0</v>
      </c>
      <c r="N78" s="338">
        <f t="shared" si="12"/>
        <v>1290.6180531</v>
      </c>
      <c r="O78" s="365"/>
      <c r="P78" s="365">
        <f>WTI_II!J78</f>
        <v>0</v>
      </c>
      <c r="Q78" s="365">
        <f>WTI_II!K78</f>
        <v>0</v>
      </c>
      <c r="R78" s="317">
        <f>WTI_II!L78</f>
        <v>0</v>
      </c>
      <c r="S78" s="317">
        <f>+WTI_II!M78</f>
        <v>0</v>
      </c>
      <c r="T78" s="338">
        <f t="shared" si="13"/>
        <v>0</v>
      </c>
      <c r="U78" s="365"/>
      <c r="V78" s="399">
        <v>38687</v>
      </c>
      <c r="W78" s="451">
        <f>+WTI_I!W78+WTI_II!Q78+WTI_III!O78</f>
        <v>-41.933551899999998</v>
      </c>
      <c r="X78" s="451">
        <f>+WTI_I!X78+WTI_II!R78+WTI_III!P78</f>
        <v>1290.6180531</v>
      </c>
      <c r="Y78" s="451">
        <f>+WTI_I!Y78+WTI_II!S78</f>
        <v>0</v>
      </c>
      <c r="Z78" s="452">
        <f t="shared" si="14"/>
        <v>1248.6845011999999</v>
      </c>
      <c r="AA78" s="407"/>
    </row>
    <row r="79" spans="1:62" s="181" customFormat="1" ht="12.95" customHeight="1" x14ac:dyDescent="0.2">
      <c r="A79" s="395">
        <v>38718</v>
      </c>
      <c r="B79" s="363">
        <f>+WTI_I!B79+WTI_II!B79+WTI_III!B79</f>
        <v>-41.681614699999997</v>
      </c>
      <c r="C79" s="396">
        <f>+WTI_I!C79</f>
        <v>1.5575163999999999</v>
      </c>
      <c r="D79" s="363">
        <f>+WTI_I!D79+WTI_II!C79+WTI_III!C79</f>
        <v>0</v>
      </c>
      <c r="E79" s="363">
        <f>+WTI_III!D79</f>
        <v>0</v>
      </c>
      <c r="F79" s="30">
        <f>+WTI_I!F79</f>
        <v>0</v>
      </c>
      <c r="G79" s="334">
        <f t="shared" si="15"/>
        <v>-40.1240983</v>
      </c>
      <c r="H79" s="363"/>
      <c r="I79" s="363">
        <f>+WTI_I!I79+WTI_II!F79+WTI_III!H79</f>
        <v>57.944904800000003</v>
      </c>
      <c r="J79" s="363">
        <f>+WTI_I!J79</f>
        <v>0</v>
      </c>
      <c r="K79" s="363">
        <f>+WTI_I!K79+WTI_II!G79+WTI_III!I79</f>
        <v>0</v>
      </c>
      <c r="L79" s="363">
        <f>WTI_III!J79</f>
        <v>0</v>
      </c>
      <c r="M79" s="363">
        <f>+WTI_I!M79</f>
        <v>0</v>
      </c>
      <c r="N79" s="334">
        <f t="shared" si="12"/>
        <v>57.944904800000003</v>
      </c>
      <c r="O79" s="363"/>
      <c r="P79" s="363">
        <f>WTI_II!J79</f>
        <v>0</v>
      </c>
      <c r="Q79" s="363">
        <f>WTI_II!K79</f>
        <v>0</v>
      </c>
      <c r="R79" s="314">
        <f>WTI_II!L79</f>
        <v>0</v>
      </c>
      <c r="S79" s="314">
        <f>+WTI_II!M79</f>
        <v>0</v>
      </c>
      <c r="T79" s="334">
        <f t="shared" si="13"/>
        <v>0</v>
      </c>
      <c r="U79" s="363"/>
      <c r="V79" s="395">
        <v>38718</v>
      </c>
      <c r="W79" s="445">
        <f>+WTI_I!W79+WTI_II!Q79+WTI_III!O79</f>
        <v>-40.1240983</v>
      </c>
      <c r="X79" s="445">
        <f>+WTI_I!X79+WTI_II!R79+WTI_III!P79</f>
        <v>57.944904800000003</v>
      </c>
      <c r="Y79" s="445">
        <f>+WTI_I!Y79+WTI_II!S79</f>
        <v>0</v>
      </c>
      <c r="Z79" s="446">
        <f t="shared" si="14"/>
        <v>17.820806500000003</v>
      </c>
      <c r="AA79" s="407"/>
    </row>
    <row r="80" spans="1:62" s="264" customFormat="1" ht="12.95" customHeight="1" thickBot="1" x14ac:dyDescent="0.25">
      <c r="A80" s="395">
        <v>38749</v>
      </c>
      <c r="B80" s="363">
        <f>+WTI_I!B80+WTI_II!B80+WTI_III!B80</f>
        <v>10.5215</v>
      </c>
      <c r="C80" s="396">
        <f>+WTI_I!C80</f>
        <v>1.5490894000000002</v>
      </c>
      <c r="D80" s="363">
        <f>+WTI_I!D80+WTI_II!C80+WTI_III!C80</f>
        <v>0</v>
      </c>
      <c r="E80" s="363">
        <f>+WTI_III!D80</f>
        <v>0</v>
      </c>
      <c r="F80" s="26">
        <f>+WTI_I!F80</f>
        <v>0</v>
      </c>
      <c r="G80" s="335">
        <f t="shared" si="15"/>
        <v>12.070589399999999</v>
      </c>
      <c r="H80" s="396"/>
      <c r="I80" s="363">
        <f>+WTI_I!I80+WTI_II!F80+WTI_III!H80</f>
        <v>43.002862899999997</v>
      </c>
      <c r="J80" s="363">
        <f>+WTI_I!J80</f>
        <v>0</v>
      </c>
      <c r="K80" s="363">
        <f>+WTI_I!K80+WTI_II!G80+WTI_III!I80</f>
        <v>0</v>
      </c>
      <c r="L80" s="363">
        <f>WTI_III!J80</f>
        <v>0</v>
      </c>
      <c r="M80" s="363">
        <f>+WTI_I!M80</f>
        <v>0</v>
      </c>
      <c r="N80" s="335">
        <f t="shared" si="12"/>
        <v>43.002862899999997</v>
      </c>
      <c r="O80" s="396"/>
      <c r="P80" s="396">
        <f>WTI_II!J80</f>
        <v>0</v>
      </c>
      <c r="Q80" s="396">
        <f>WTI_II!K80</f>
        <v>0</v>
      </c>
      <c r="R80" s="26">
        <f>WTI_II!L80</f>
        <v>0</v>
      </c>
      <c r="S80" s="26">
        <f>+WTI_II!M80</f>
        <v>0</v>
      </c>
      <c r="T80" s="335">
        <f t="shared" si="13"/>
        <v>0</v>
      </c>
      <c r="U80" s="396"/>
      <c r="V80" s="420">
        <v>38749</v>
      </c>
      <c r="W80" s="447">
        <f>+WTI_I!W80+WTI_II!Q80+WTI_III!O80</f>
        <v>12.070589399999999</v>
      </c>
      <c r="X80" s="447">
        <f>+WTI_I!X80+WTI_II!R80+WTI_III!P80</f>
        <v>43.002862899999997</v>
      </c>
      <c r="Y80" s="447">
        <f>+WTI_I!Y80+WTI_II!S80</f>
        <v>0</v>
      </c>
      <c r="Z80" s="447">
        <f t="shared" si="14"/>
        <v>55.0734523</v>
      </c>
      <c r="AA80" s="407"/>
      <c r="AB80" s="181"/>
      <c r="AC80" s="181"/>
      <c r="AD80" s="181"/>
      <c r="AE80" s="181"/>
      <c r="AF80" s="181"/>
      <c r="AG80" s="181"/>
      <c r="AH80" s="181"/>
      <c r="AI80" s="181"/>
      <c r="AJ80" s="181"/>
      <c r="AK80" s="181"/>
      <c r="AL80" s="181"/>
      <c r="AM80" s="181"/>
      <c r="AN80" s="181"/>
      <c r="AO80" s="181"/>
      <c r="AP80" s="181"/>
      <c r="AQ80" s="181"/>
      <c r="AR80" s="181"/>
      <c r="AS80" s="181"/>
      <c r="AT80" s="181"/>
      <c r="AU80" s="181"/>
      <c r="AV80" s="181"/>
      <c r="AW80" s="181"/>
      <c r="AX80" s="181"/>
      <c r="AY80" s="181"/>
      <c r="AZ80" s="181"/>
      <c r="BA80" s="181"/>
      <c r="BB80" s="181"/>
      <c r="BC80" s="181"/>
      <c r="BD80" s="181"/>
      <c r="BE80" s="181"/>
      <c r="BF80" s="181"/>
      <c r="BG80" s="181"/>
      <c r="BH80" s="181"/>
      <c r="BI80" s="181"/>
      <c r="BJ80" s="181"/>
    </row>
    <row r="81" spans="1:62" s="181" customFormat="1" ht="12.95" customHeight="1" x14ac:dyDescent="0.2">
      <c r="A81" s="397">
        <v>38777</v>
      </c>
      <c r="B81" s="364">
        <f>+WTI_I!B81+WTI_II!B81+WTI_III!B81</f>
        <v>58.922208900000001</v>
      </c>
      <c r="C81" s="398">
        <f>+WTI_I!C81</f>
        <v>1.5414759</v>
      </c>
      <c r="D81" s="364">
        <f>+WTI_I!D81+WTI_II!C81+WTI_III!C81</f>
        <v>0</v>
      </c>
      <c r="E81" s="364">
        <f>+WTI_III!D81</f>
        <v>0</v>
      </c>
      <c r="F81" s="183">
        <f>+WTI_I!F81</f>
        <v>0</v>
      </c>
      <c r="G81" s="336">
        <f t="shared" si="15"/>
        <v>60.463684800000003</v>
      </c>
      <c r="H81" s="364"/>
      <c r="I81" s="364">
        <f>+WTI_I!I81+WTI_II!F81+WTI_III!H81</f>
        <v>28.903264199999999</v>
      </c>
      <c r="J81" s="364">
        <f>+WTI_I!J81</f>
        <v>0</v>
      </c>
      <c r="K81" s="364">
        <f>+WTI_I!K81+WTI_II!G81+WTI_III!I81</f>
        <v>0</v>
      </c>
      <c r="L81" s="364">
        <f>WTI_III!J81</f>
        <v>0</v>
      </c>
      <c r="M81" s="364">
        <f>+WTI_I!M81</f>
        <v>0</v>
      </c>
      <c r="N81" s="336">
        <f t="shared" si="12"/>
        <v>28.903264199999999</v>
      </c>
      <c r="O81" s="364"/>
      <c r="P81" s="364">
        <f>WTI_II!J81</f>
        <v>0</v>
      </c>
      <c r="Q81" s="364">
        <f>WTI_II!K81</f>
        <v>0</v>
      </c>
      <c r="R81" s="315">
        <f>WTI_II!L81</f>
        <v>0</v>
      </c>
      <c r="S81" s="315">
        <f>+WTI_II!M81</f>
        <v>0</v>
      </c>
      <c r="T81" s="336">
        <f t="shared" si="13"/>
        <v>0</v>
      </c>
      <c r="U81" s="364"/>
      <c r="V81" s="397">
        <v>38777</v>
      </c>
      <c r="W81" s="448">
        <f>+WTI_I!W81+WTI_II!Q81+WTI_III!O81</f>
        <v>60.463684800000003</v>
      </c>
      <c r="X81" s="448">
        <f>+WTI_I!X81+WTI_II!R81+WTI_III!P81</f>
        <v>28.903264199999999</v>
      </c>
      <c r="Y81" s="448">
        <f>+WTI_I!Y81+WTI_II!S81</f>
        <v>0</v>
      </c>
      <c r="Z81" s="449">
        <f t="shared" si="14"/>
        <v>89.366949000000005</v>
      </c>
      <c r="AA81" s="407"/>
    </row>
    <row r="82" spans="1:62" s="181" customFormat="1" ht="12.95" customHeight="1" x14ac:dyDescent="0.2">
      <c r="A82" s="395">
        <v>38808</v>
      </c>
      <c r="B82" s="363">
        <f>+WTI_I!B82+WTI_II!B82+WTI_III!B82</f>
        <v>64.479729300000002</v>
      </c>
      <c r="C82" s="396">
        <f>+WTI_I!C82</f>
        <v>1.5330447999999999</v>
      </c>
      <c r="D82" s="363">
        <f>+WTI_I!D82+WTI_II!C82+WTI_III!C82</f>
        <v>0</v>
      </c>
      <c r="E82" s="363">
        <f>+WTI_III!D82</f>
        <v>0</v>
      </c>
      <c r="F82" s="31">
        <f>+WTI_I!F82</f>
        <v>0</v>
      </c>
      <c r="G82" s="337">
        <f t="shared" si="15"/>
        <v>66.012774100000001</v>
      </c>
      <c r="H82" s="363"/>
      <c r="I82" s="363">
        <f>+WTI_I!I82+WTI_II!F82+WTI_III!H82</f>
        <v>24.116146499999999</v>
      </c>
      <c r="J82" s="363">
        <f>+WTI_I!J82</f>
        <v>0</v>
      </c>
      <c r="K82" s="363">
        <f>+WTI_I!K82+WTI_II!G82+WTI_III!I82</f>
        <v>0</v>
      </c>
      <c r="L82" s="363">
        <f>WTI_III!J82</f>
        <v>0</v>
      </c>
      <c r="M82" s="363">
        <f>+WTI_I!M82</f>
        <v>0</v>
      </c>
      <c r="N82" s="337">
        <f t="shared" si="12"/>
        <v>24.116146499999999</v>
      </c>
      <c r="O82" s="413"/>
      <c r="P82" s="413">
        <f>WTI_II!J82</f>
        <v>0</v>
      </c>
      <c r="Q82" s="413">
        <f>WTI_II!K82</f>
        <v>0</v>
      </c>
      <c r="R82" s="316">
        <f>WTI_II!L82</f>
        <v>0</v>
      </c>
      <c r="S82" s="316">
        <f>+WTI_II!M82</f>
        <v>0</v>
      </c>
      <c r="T82" s="337">
        <f t="shared" si="13"/>
        <v>0</v>
      </c>
      <c r="U82" s="363"/>
      <c r="V82" s="395">
        <v>38808</v>
      </c>
      <c r="W82" s="445">
        <f>+WTI_I!W82+WTI_II!Q82+WTI_III!O82</f>
        <v>66.012774100000001</v>
      </c>
      <c r="X82" s="445">
        <f>+WTI_I!X82+WTI_II!R82+WTI_III!P82</f>
        <v>24.116146499999999</v>
      </c>
      <c r="Y82" s="445">
        <f>+WTI_I!Y82+WTI_II!S82</f>
        <v>0</v>
      </c>
      <c r="Z82" s="450">
        <f t="shared" si="14"/>
        <v>90.128920600000001</v>
      </c>
      <c r="AA82" s="407"/>
    </row>
    <row r="83" spans="1:62" s="181" customFormat="1" ht="12.95" customHeight="1" x14ac:dyDescent="0.2">
      <c r="A83" s="395">
        <v>38838</v>
      </c>
      <c r="B83" s="363">
        <f>+WTI_I!B83+WTI_II!B83+WTI_III!B83</f>
        <v>48.094776199999998</v>
      </c>
      <c r="C83" s="396">
        <f>+WTI_I!C83</f>
        <v>1.5248843999999999</v>
      </c>
      <c r="D83" s="363">
        <f>+WTI_I!D83+WTI_II!C83+WTI_III!C83</f>
        <v>0</v>
      </c>
      <c r="E83" s="363">
        <f>+WTI_III!D83</f>
        <v>0</v>
      </c>
      <c r="F83" s="30">
        <f>+WTI_I!F83</f>
        <v>0</v>
      </c>
      <c r="G83" s="334">
        <f t="shared" si="15"/>
        <v>49.619660599999996</v>
      </c>
      <c r="H83" s="363"/>
      <c r="I83" s="363">
        <f>+WTI_I!I83+WTI_II!F83+WTI_III!H83</f>
        <v>23.859916800000001</v>
      </c>
      <c r="J83" s="363">
        <f>+WTI_I!J83</f>
        <v>0</v>
      </c>
      <c r="K83" s="363">
        <f>+WTI_I!K83+WTI_II!G83+WTI_III!I83</f>
        <v>0</v>
      </c>
      <c r="L83" s="363">
        <f>WTI_III!J83</f>
        <v>0</v>
      </c>
      <c r="M83" s="363">
        <f>+WTI_I!M83</f>
        <v>0</v>
      </c>
      <c r="N83" s="334">
        <f t="shared" si="12"/>
        <v>23.859916800000001</v>
      </c>
      <c r="O83" s="363"/>
      <c r="P83" s="363">
        <f>WTI_II!J83</f>
        <v>0</v>
      </c>
      <c r="Q83" s="363">
        <f>WTI_II!K83</f>
        <v>0</v>
      </c>
      <c r="R83" s="314">
        <f>WTI_II!L83</f>
        <v>0</v>
      </c>
      <c r="S83" s="314">
        <f>+WTI_II!M83</f>
        <v>0</v>
      </c>
      <c r="T83" s="334">
        <f t="shared" si="13"/>
        <v>0</v>
      </c>
      <c r="U83" s="363"/>
      <c r="V83" s="395">
        <v>38838</v>
      </c>
      <c r="W83" s="445">
        <f>+WTI_I!W83+WTI_II!Q83+WTI_III!O83</f>
        <v>49.619660599999996</v>
      </c>
      <c r="X83" s="445">
        <f>+WTI_I!X83+WTI_II!R83+WTI_III!P83</f>
        <v>23.859916800000001</v>
      </c>
      <c r="Y83" s="445">
        <f>+WTI_I!Y83+WTI_II!S83</f>
        <v>0</v>
      </c>
      <c r="Z83" s="446">
        <f t="shared" si="14"/>
        <v>73.479577399999997</v>
      </c>
      <c r="AA83" s="407"/>
    </row>
    <row r="84" spans="1:62" s="181" customFormat="1" ht="12.95" customHeight="1" x14ac:dyDescent="0.2">
      <c r="A84" s="397">
        <v>38869</v>
      </c>
      <c r="B84" s="364">
        <f>+WTI_I!B84+WTI_II!B84+WTI_III!B84</f>
        <v>42.694243999999998</v>
      </c>
      <c r="C84" s="398">
        <f>+WTI_I!C84</f>
        <v>1.5168408</v>
      </c>
      <c r="D84" s="364">
        <f>+WTI_I!D84+WTI_II!C84+WTI_III!C84</f>
        <v>0</v>
      </c>
      <c r="E84" s="364">
        <f>+WTI_III!D84</f>
        <v>0</v>
      </c>
      <c r="F84" s="183">
        <f>+WTI_I!F84</f>
        <v>0</v>
      </c>
      <c r="G84" s="336">
        <f t="shared" si="15"/>
        <v>44.211084799999995</v>
      </c>
      <c r="H84" s="364"/>
      <c r="I84" s="364">
        <f>+WTI_I!I84+WTI_II!F84+WTI_III!H84</f>
        <v>20.731811199999999</v>
      </c>
      <c r="J84" s="364">
        <f>+WTI_I!J84</f>
        <v>0</v>
      </c>
      <c r="K84" s="364">
        <f>+WTI_I!K84+WTI_II!G84+WTI_III!I84</f>
        <v>0</v>
      </c>
      <c r="L84" s="364">
        <f>WTI_III!J84</f>
        <v>0</v>
      </c>
      <c r="M84" s="364">
        <f>+WTI_I!M84</f>
        <v>0</v>
      </c>
      <c r="N84" s="336">
        <f t="shared" si="12"/>
        <v>20.731811199999999</v>
      </c>
      <c r="O84" s="364"/>
      <c r="P84" s="364">
        <f>WTI_II!J84</f>
        <v>0</v>
      </c>
      <c r="Q84" s="364">
        <f>WTI_II!K84</f>
        <v>0</v>
      </c>
      <c r="R84" s="315">
        <f>WTI_II!L84</f>
        <v>0</v>
      </c>
      <c r="S84" s="315">
        <f>+WTI_II!M84</f>
        <v>0</v>
      </c>
      <c r="T84" s="336">
        <f t="shared" si="13"/>
        <v>0</v>
      </c>
      <c r="U84" s="364"/>
      <c r="V84" s="397">
        <v>38869</v>
      </c>
      <c r="W84" s="448">
        <f>+WTI_I!W84+WTI_II!Q84+WTI_III!O84</f>
        <v>44.211084799999995</v>
      </c>
      <c r="X84" s="448">
        <f>+WTI_I!X84+WTI_II!R84+WTI_III!P84</f>
        <v>20.731811199999999</v>
      </c>
      <c r="Y84" s="448">
        <f>+WTI_I!Y84+WTI_II!S84</f>
        <v>0</v>
      </c>
      <c r="Z84" s="449">
        <f t="shared" si="14"/>
        <v>64.94289599999999</v>
      </c>
      <c r="AA84" s="407"/>
    </row>
    <row r="85" spans="1:62" s="181" customFormat="1" ht="12.95" customHeight="1" x14ac:dyDescent="0.2">
      <c r="A85" s="395">
        <v>38899</v>
      </c>
      <c r="B85" s="363">
        <f>+WTI_I!B85+WTI_II!B85+WTI_III!B85</f>
        <v>35.776364200000003</v>
      </c>
      <c r="C85" s="396">
        <f>+WTI_I!C85</f>
        <v>1.5091972</v>
      </c>
      <c r="D85" s="363">
        <f>+WTI_I!D85+WTI_II!C85+WTI_III!C85</f>
        <v>0</v>
      </c>
      <c r="E85" s="363">
        <f>+WTI_III!D85</f>
        <v>0</v>
      </c>
      <c r="F85" s="30">
        <f>+WTI_I!F85</f>
        <v>0</v>
      </c>
      <c r="G85" s="334">
        <f t="shared" si="15"/>
        <v>37.285561400000006</v>
      </c>
      <c r="H85" s="363"/>
      <c r="I85" s="363">
        <f>+WTI_I!I85+WTI_II!F85+WTI_III!H85</f>
        <v>18.9863812</v>
      </c>
      <c r="J85" s="363">
        <f>+WTI_I!J85</f>
        <v>0</v>
      </c>
      <c r="K85" s="363">
        <f>+WTI_I!K85+WTI_II!G85+WTI_III!I85</f>
        <v>0</v>
      </c>
      <c r="L85" s="363">
        <f>WTI_III!J85</f>
        <v>0</v>
      </c>
      <c r="M85" s="363">
        <f>+WTI_I!M85</f>
        <v>0</v>
      </c>
      <c r="N85" s="334">
        <f t="shared" si="12"/>
        <v>18.9863812</v>
      </c>
      <c r="O85" s="363"/>
      <c r="P85" s="363">
        <f>WTI_II!J85</f>
        <v>0</v>
      </c>
      <c r="Q85" s="363">
        <f>WTI_II!K85</f>
        <v>0</v>
      </c>
      <c r="R85" s="314">
        <f>WTI_II!L85</f>
        <v>0</v>
      </c>
      <c r="S85" s="314">
        <f>+WTI_II!M85</f>
        <v>0</v>
      </c>
      <c r="T85" s="334">
        <f t="shared" si="13"/>
        <v>0</v>
      </c>
      <c r="U85" s="363"/>
      <c r="V85" s="395">
        <v>38899</v>
      </c>
      <c r="W85" s="445">
        <f>+WTI_I!W85+WTI_II!Q85+WTI_III!O85</f>
        <v>37.285561400000006</v>
      </c>
      <c r="X85" s="445">
        <f>+WTI_I!X85+WTI_II!R85+WTI_III!P85</f>
        <v>18.9863812</v>
      </c>
      <c r="Y85" s="445">
        <f>+WTI_I!Y85+WTI_II!S85</f>
        <v>0</v>
      </c>
      <c r="Z85" s="446">
        <f t="shared" si="14"/>
        <v>56.271942600000003</v>
      </c>
      <c r="AA85" s="407"/>
    </row>
    <row r="86" spans="1:62" s="260" customFormat="1" ht="12.95" customHeight="1" x14ac:dyDescent="0.2">
      <c r="A86" s="395">
        <v>38930</v>
      </c>
      <c r="B86" s="363">
        <f>+WTI_I!B86+WTI_II!B86+WTI_III!B86</f>
        <v>28.1980526</v>
      </c>
      <c r="C86" s="396">
        <f>+WTI_I!C86</f>
        <v>1.5013103000000001</v>
      </c>
      <c r="D86" s="363">
        <f>+WTI_I!D86+WTI_II!C86+WTI_III!C86</f>
        <v>0</v>
      </c>
      <c r="E86" s="363">
        <f>+WTI_III!D86</f>
        <v>0</v>
      </c>
      <c r="F86" s="30">
        <f>+WTI_I!F86</f>
        <v>0</v>
      </c>
      <c r="G86" s="334">
        <f t="shared" si="15"/>
        <v>29.699362900000001</v>
      </c>
      <c r="H86" s="363"/>
      <c r="I86" s="363">
        <f>+WTI_I!I86+WTI_II!F86+WTI_III!H86</f>
        <v>17.996456500000001</v>
      </c>
      <c r="J86" s="363">
        <f>+WTI_I!J86</f>
        <v>0</v>
      </c>
      <c r="K86" s="363">
        <f>+WTI_I!K86+WTI_II!G86+WTI_III!I86</f>
        <v>0</v>
      </c>
      <c r="L86" s="363">
        <f>WTI_III!J86</f>
        <v>0</v>
      </c>
      <c r="M86" s="363">
        <f>+WTI_I!M86</f>
        <v>0</v>
      </c>
      <c r="N86" s="334">
        <f t="shared" si="12"/>
        <v>17.996456500000001</v>
      </c>
      <c r="O86" s="363"/>
      <c r="P86" s="363">
        <f>WTI_II!J86</f>
        <v>0</v>
      </c>
      <c r="Q86" s="363">
        <f>WTI_II!K86</f>
        <v>0</v>
      </c>
      <c r="R86" s="314">
        <f>WTI_II!L86</f>
        <v>0</v>
      </c>
      <c r="S86" s="314">
        <f>+WTI_II!M86</f>
        <v>0</v>
      </c>
      <c r="T86" s="334">
        <f t="shared" si="13"/>
        <v>0</v>
      </c>
      <c r="U86" s="363"/>
      <c r="V86" s="395">
        <v>38930</v>
      </c>
      <c r="W86" s="445">
        <f>+WTI_I!W86+WTI_II!Q86+WTI_III!O86</f>
        <v>29.699362900000001</v>
      </c>
      <c r="X86" s="445">
        <f>+WTI_I!X86+WTI_II!R86+WTI_III!P86</f>
        <v>17.996456500000001</v>
      </c>
      <c r="Y86" s="445">
        <f>+WTI_I!Y86+WTI_II!S86</f>
        <v>0</v>
      </c>
      <c r="Z86" s="446">
        <f t="shared" si="14"/>
        <v>47.695819400000005</v>
      </c>
      <c r="AA86" s="407"/>
      <c r="AB86" s="181"/>
      <c r="AC86" s="181"/>
      <c r="AD86" s="181"/>
      <c r="AE86" s="181"/>
      <c r="AF86" s="181"/>
      <c r="AG86" s="181"/>
      <c r="AH86" s="181"/>
      <c r="AI86" s="181"/>
      <c r="AJ86" s="181"/>
      <c r="AK86" s="181"/>
      <c r="AL86" s="181"/>
      <c r="AM86" s="181"/>
      <c r="AN86" s="181"/>
      <c r="AO86" s="181"/>
      <c r="AP86" s="181"/>
      <c r="AQ86" s="181"/>
      <c r="AR86" s="181"/>
      <c r="AS86" s="181"/>
      <c r="AT86" s="181"/>
      <c r="AU86" s="181"/>
      <c r="AV86" s="181"/>
      <c r="AW86" s="181"/>
      <c r="AX86" s="181"/>
      <c r="AY86" s="181"/>
      <c r="AZ86" s="181"/>
      <c r="BA86" s="181"/>
      <c r="BB86" s="181"/>
      <c r="BC86" s="181"/>
      <c r="BD86" s="181"/>
      <c r="BE86" s="181"/>
      <c r="BF86" s="181"/>
      <c r="BG86" s="181"/>
      <c r="BH86" s="181"/>
      <c r="BI86" s="181"/>
      <c r="BJ86" s="181"/>
    </row>
    <row r="87" spans="1:62" s="181" customFormat="1" ht="12.95" customHeight="1" x14ac:dyDescent="0.2">
      <c r="A87" s="397">
        <v>38961</v>
      </c>
      <c r="B87" s="364">
        <f>+WTI_I!B87+WTI_II!B87+WTI_III!B87</f>
        <v>30.935346299999999</v>
      </c>
      <c r="C87" s="398">
        <f>+WTI_I!C87</f>
        <v>1.4934353</v>
      </c>
      <c r="D87" s="364">
        <f>+WTI_I!D87+WTI_II!C87+WTI_III!C87</f>
        <v>0</v>
      </c>
      <c r="E87" s="364">
        <f>+WTI_III!D87</f>
        <v>0</v>
      </c>
      <c r="F87" s="183">
        <f>+WTI_I!F87</f>
        <v>0</v>
      </c>
      <c r="G87" s="336">
        <f t="shared" si="15"/>
        <v>32.428781600000001</v>
      </c>
      <c r="H87" s="364"/>
      <c r="I87" s="364">
        <f>+WTI_I!I87+WTI_II!F87+WTI_III!H87</f>
        <v>16.953765600000001</v>
      </c>
      <c r="J87" s="364">
        <f>+WTI_I!J87</f>
        <v>0</v>
      </c>
      <c r="K87" s="364">
        <f>+WTI_I!K87+WTI_II!G87+WTI_III!I87</f>
        <v>0</v>
      </c>
      <c r="L87" s="364">
        <f>WTI_III!J87</f>
        <v>0</v>
      </c>
      <c r="M87" s="364">
        <f>+WTI_I!M87</f>
        <v>0</v>
      </c>
      <c r="N87" s="336">
        <f t="shared" si="12"/>
        <v>16.953765600000001</v>
      </c>
      <c r="O87" s="364"/>
      <c r="P87" s="364">
        <f>WTI_II!J87</f>
        <v>0</v>
      </c>
      <c r="Q87" s="364">
        <f>WTI_II!K87</f>
        <v>0</v>
      </c>
      <c r="R87" s="315">
        <f>WTI_II!L87</f>
        <v>0</v>
      </c>
      <c r="S87" s="315">
        <f>+WTI_II!M87</f>
        <v>0</v>
      </c>
      <c r="T87" s="336">
        <f t="shared" si="13"/>
        <v>0</v>
      </c>
      <c r="U87" s="364"/>
      <c r="V87" s="397">
        <v>38961</v>
      </c>
      <c r="W87" s="448">
        <f>+WTI_I!W87+WTI_II!Q87+WTI_III!O87</f>
        <v>32.428781600000001</v>
      </c>
      <c r="X87" s="448">
        <f>+WTI_I!X87+WTI_II!R87+WTI_III!P87</f>
        <v>16.953765600000001</v>
      </c>
      <c r="Y87" s="448">
        <f>+WTI_I!Y87+WTI_II!S87</f>
        <v>0</v>
      </c>
      <c r="Z87" s="449">
        <f t="shared" si="14"/>
        <v>49.382547200000005</v>
      </c>
      <c r="AA87" s="407"/>
    </row>
    <row r="88" spans="1:62" s="181" customFormat="1" ht="12.95" customHeight="1" x14ac:dyDescent="0.2">
      <c r="A88" s="395">
        <v>38991</v>
      </c>
      <c r="B88" s="363">
        <f>+WTI_I!B88+WTI_II!B88+WTI_III!B88</f>
        <v>28.766693400000001</v>
      </c>
      <c r="C88" s="396">
        <f>+WTI_I!C88</f>
        <v>1.4858259999999999</v>
      </c>
      <c r="D88" s="363">
        <f>+WTI_I!D88+WTI_II!C88+WTI_III!C88</f>
        <v>0</v>
      </c>
      <c r="E88" s="363">
        <f>+WTI_III!D88</f>
        <v>0</v>
      </c>
      <c r="F88" s="30">
        <f>+WTI_I!F88</f>
        <v>0</v>
      </c>
      <c r="G88" s="334">
        <f t="shared" si="15"/>
        <v>30.252519400000001</v>
      </c>
      <c r="H88" s="363"/>
      <c r="I88" s="363">
        <f>+WTI_I!I88+WTI_II!F88+WTI_III!H88</f>
        <v>14.913405600000001</v>
      </c>
      <c r="J88" s="363">
        <f>+WTI_I!J88</f>
        <v>0</v>
      </c>
      <c r="K88" s="363">
        <f>+WTI_I!K88+WTI_II!G88+WTI_III!I88</f>
        <v>0</v>
      </c>
      <c r="L88" s="363">
        <f>WTI_III!J88</f>
        <v>0</v>
      </c>
      <c r="M88" s="363">
        <f>+WTI_I!M88</f>
        <v>0</v>
      </c>
      <c r="N88" s="334">
        <f t="shared" si="12"/>
        <v>14.913405600000001</v>
      </c>
      <c r="O88" s="363"/>
      <c r="P88" s="363">
        <f>WTI_II!J88</f>
        <v>0</v>
      </c>
      <c r="Q88" s="363">
        <f>WTI_II!K88</f>
        <v>0</v>
      </c>
      <c r="R88" s="314">
        <f>WTI_II!L88</f>
        <v>0</v>
      </c>
      <c r="S88" s="314">
        <f>+WTI_II!M88</f>
        <v>0</v>
      </c>
      <c r="T88" s="334">
        <f t="shared" si="13"/>
        <v>0</v>
      </c>
      <c r="U88" s="363"/>
      <c r="V88" s="395">
        <v>38991</v>
      </c>
      <c r="W88" s="445">
        <f>+WTI_I!W88+WTI_II!Q88+WTI_III!O88</f>
        <v>30.252519400000001</v>
      </c>
      <c r="X88" s="445">
        <f>+WTI_I!X88+WTI_II!R88+WTI_III!P88</f>
        <v>14.913405600000001</v>
      </c>
      <c r="Y88" s="445">
        <f>+WTI_I!Y88+WTI_II!S88</f>
        <v>0</v>
      </c>
      <c r="Z88" s="446">
        <f t="shared" si="14"/>
        <v>45.165925000000001</v>
      </c>
      <c r="AA88" s="407"/>
    </row>
    <row r="89" spans="1:62" s="181" customFormat="1" ht="12.95" customHeight="1" x14ac:dyDescent="0.2">
      <c r="A89" s="395">
        <v>39022</v>
      </c>
      <c r="B89" s="363">
        <f>+WTI_I!B89+WTI_II!B89+WTI_III!B89</f>
        <v>44.991316500000003</v>
      </c>
      <c r="C89" s="396">
        <f>+WTI_I!C89</f>
        <v>1.4779753</v>
      </c>
      <c r="D89" s="363">
        <f>+WTI_I!D89+WTI_II!C89+WTI_III!C89</f>
        <v>0</v>
      </c>
      <c r="E89" s="363">
        <f>+WTI_III!D89</f>
        <v>0</v>
      </c>
      <c r="F89" s="30">
        <f>+WTI_I!F89</f>
        <v>0</v>
      </c>
      <c r="G89" s="334">
        <f t="shared" si="15"/>
        <v>46.469291800000001</v>
      </c>
      <c r="H89" s="363"/>
      <c r="I89" s="363">
        <f>+WTI_I!I89+WTI_II!F89+WTI_III!H89</f>
        <v>19.281682</v>
      </c>
      <c r="J89" s="363">
        <f>+WTI_I!J89</f>
        <v>0</v>
      </c>
      <c r="K89" s="363">
        <f>+WTI_I!K89+WTI_II!G89+WTI_III!I89</f>
        <v>0</v>
      </c>
      <c r="L89" s="363">
        <f>WTI_III!J89</f>
        <v>0</v>
      </c>
      <c r="M89" s="363">
        <f>+WTI_I!M89</f>
        <v>0</v>
      </c>
      <c r="N89" s="334">
        <f t="shared" si="12"/>
        <v>19.281682</v>
      </c>
      <c r="O89" s="363"/>
      <c r="P89" s="363">
        <f>WTI_II!J89</f>
        <v>0</v>
      </c>
      <c r="Q89" s="363">
        <f>WTI_II!K89</f>
        <v>0</v>
      </c>
      <c r="R89" s="314">
        <f>WTI_II!L89</f>
        <v>0</v>
      </c>
      <c r="S89" s="314">
        <f>+WTI_II!M89</f>
        <v>0</v>
      </c>
      <c r="T89" s="334">
        <f t="shared" si="13"/>
        <v>0</v>
      </c>
      <c r="U89" s="363"/>
      <c r="V89" s="395">
        <v>39022</v>
      </c>
      <c r="W89" s="445">
        <f>+WTI_I!W89+WTI_II!Q89+WTI_III!O89</f>
        <v>46.469291800000001</v>
      </c>
      <c r="X89" s="445">
        <f>+WTI_I!X89+WTI_II!R89+WTI_III!P89</f>
        <v>19.281682</v>
      </c>
      <c r="Y89" s="445">
        <f>+WTI_I!Y89+WTI_II!S89</f>
        <v>0</v>
      </c>
      <c r="Z89" s="446">
        <f t="shared" si="14"/>
        <v>65.750973799999997</v>
      </c>
      <c r="AA89" s="407"/>
    </row>
    <row r="90" spans="1:62" s="181" customFormat="1" ht="12.95" customHeight="1" thickBot="1" x14ac:dyDescent="0.25">
      <c r="A90" s="399">
        <v>39052</v>
      </c>
      <c r="B90" s="365">
        <f>+WTI_I!B90+WTI_II!B90+WTI_III!B90</f>
        <v>65.641986799999998</v>
      </c>
      <c r="C90" s="400">
        <f>+WTI_I!C90</f>
        <v>1.4703899</v>
      </c>
      <c r="D90" s="365">
        <f>+WTI_I!D90+WTI_II!C90+WTI_III!C90</f>
        <v>0</v>
      </c>
      <c r="E90" s="365">
        <f>+WTI_III!D90</f>
        <v>0</v>
      </c>
      <c r="F90" s="231">
        <f>+WTI_I!F90</f>
        <v>0</v>
      </c>
      <c r="G90" s="338">
        <f t="shared" si="15"/>
        <v>67.112376699999999</v>
      </c>
      <c r="H90" s="365"/>
      <c r="I90" s="365">
        <f>+WTI_I!I90+WTI_II!F90+WTI_III!H90</f>
        <v>18.745585299999998</v>
      </c>
      <c r="J90" s="365">
        <f>+WTI_I!J90</f>
        <v>-825</v>
      </c>
      <c r="K90" s="365">
        <f>+WTI_I!K90+WTI_II!G90+WTI_III!I90</f>
        <v>0</v>
      </c>
      <c r="L90" s="365">
        <f>WTI_III!J90</f>
        <v>0</v>
      </c>
      <c r="M90" s="365">
        <f>+WTI_I!M90</f>
        <v>0</v>
      </c>
      <c r="N90" s="338">
        <f t="shared" si="12"/>
        <v>-806.25441469999998</v>
      </c>
      <c r="O90" s="365"/>
      <c r="P90" s="365">
        <f>WTI_II!J90</f>
        <v>0</v>
      </c>
      <c r="Q90" s="365">
        <f>WTI_II!K90</f>
        <v>0</v>
      </c>
      <c r="R90" s="317">
        <f>WTI_II!L90</f>
        <v>0</v>
      </c>
      <c r="S90" s="317">
        <f>+WTI_II!M90</f>
        <v>0</v>
      </c>
      <c r="T90" s="338">
        <f t="shared" si="13"/>
        <v>0</v>
      </c>
      <c r="U90" s="365"/>
      <c r="V90" s="399">
        <v>39052</v>
      </c>
      <c r="W90" s="451">
        <f>+WTI_I!W90+WTI_II!Q90+WTI_III!O90</f>
        <v>67.112376699999999</v>
      </c>
      <c r="X90" s="451">
        <f>+WTI_I!X90+WTI_II!R90+WTI_III!P90</f>
        <v>-806.25441469999998</v>
      </c>
      <c r="Y90" s="451">
        <f>+WTI_I!Y90+WTI_II!S90</f>
        <v>0</v>
      </c>
      <c r="Z90" s="452">
        <f t="shared" si="14"/>
        <v>-739.14203799999996</v>
      </c>
      <c r="AA90" s="407"/>
    </row>
    <row r="91" spans="1:62" s="181" customFormat="1" ht="12.95" customHeight="1" x14ac:dyDescent="0.2">
      <c r="A91" s="395">
        <v>39083</v>
      </c>
      <c r="B91" s="363">
        <f>+WTI_I!B91+WTI_II!B91+WTI_III!B91</f>
        <v>66.105146099999999</v>
      </c>
      <c r="C91" s="396">
        <f>+WTI_I!C91</f>
        <v>1.4625642999999999</v>
      </c>
      <c r="D91" s="363">
        <f>+WTI_I!D91+WTI_II!C91+WTI_III!C91</f>
        <v>0</v>
      </c>
      <c r="E91" s="363">
        <f>+WTI_III!D91</f>
        <v>0</v>
      </c>
      <c r="F91" s="30">
        <f>+WTI_I!F91</f>
        <v>0</v>
      </c>
      <c r="G91" s="334">
        <f t="shared" si="15"/>
        <v>67.567710399999996</v>
      </c>
      <c r="H91" s="363"/>
      <c r="I91" s="363">
        <f>+WTI_I!I91+WTI_II!F91+WTI_III!H91</f>
        <v>19.792536399999999</v>
      </c>
      <c r="J91" s="363">
        <f>+WTI_I!J91</f>
        <v>0</v>
      </c>
      <c r="K91" s="363">
        <f>+WTI_I!K91+WTI_II!G91+WTI_III!I91</f>
        <v>0</v>
      </c>
      <c r="L91" s="363">
        <f>WTI_III!J91</f>
        <v>0</v>
      </c>
      <c r="M91" s="363">
        <f>+WTI_I!M91</f>
        <v>0</v>
      </c>
      <c r="N91" s="334">
        <f t="shared" si="12"/>
        <v>19.792536399999999</v>
      </c>
      <c r="O91" s="363"/>
      <c r="P91" s="363">
        <f>WTI_II!J91</f>
        <v>0</v>
      </c>
      <c r="Q91" s="363">
        <f>WTI_II!K91</f>
        <v>0</v>
      </c>
      <c r="R91" s="314">
        <f>WTI_II!L91</f>
        <v>0</v>
      </c>
      <c r="S91" s="314">
        <f>+WTI_II!M91</f>
        <v>0</v>
      </c>
      <c r="T91" s="334">
        <f t="shared" si="13"/>
        <v>0</v>
      </c>
      <c r="U91" s="363"/>
      <c r="V91" s="395">
        <v>39083</v>
      </c>
      <c r="W91" s="445">
        <f>+WTI_I!W91+WTI_II!Q91+WTI_III!O91</f>
        <v>67.567710399999996</v>
      </c>
      <c r="X91" s="445">
        <f>+WTI_I!X91+WTI_II!R91+WTI_III!P91</f>
        <v>19.792536399999999</v>
      </c>
      <c r="Y91" s="445">
        <f>+WTI_I!Y91+WTI_II!S91</f>
        <v>0</v>
      </c>
      <c r="Z91" s="446">
        <f t="shared" si="14"/>
        <v>87.360246799999999</v>
      </c>
      <c r="AA91" s="407"/>
    </row>
    <row r="92" spans="1:62" s="264" customFormat="1" ht="12.95" customHeight="1" thickBot="1" x14ac:dyDescent="0.25">
      <c r="A92" s="395">
        <v>39114</v>
      </c>
      <c r="B92" s="363">
        <f>+WTI_I!B92+WTI_II!B92+WTI_III!B92</f>
        <v>76.608075600000006</v>
      </c>
      <c r="C92" s="396">
        <f>+WTI_I!C92</f>
        <v>1.4547519</v>
      </c>
      <c r="D92" s="363">
        <f>+WTI_I!D92+WTI_II!C92+WTI_III!C92</f>
        <v>0</v>
      </c>
      <c r="E92" s="363">
        <f>+WTI_III!D92</f>
        <v>0</v>
      </c>
      <c r="F92" s="26">
        <f>+WTI_I!F92</f>
        <v>0</v>
      </c>
      <c r="G92" s="335">
        <f t="shared" si="15"/>
        <v>78.062827500000012</v>
      </c>
      <c r="H92" s="396"/>
      <c r="I92" s="363">
        <f>+WTI_I!I92+WTI_II!F92+WTI_III!H92</f>
        <v>17.724820900000001</v>
      </c>
      <c r="J92" s="363">
        <f>+WTI_I!J92</f>
        <v>0</v>
      </c>
      <c r="K92" s="363">
        <f>+WTI_I!K92+WTI_II!G92+WTI_III!I92</f>
        <v>0</v>
      </c>
      <c r="L92" s="363">
        <f>WTI_III!J92</f>
        <v>0</v>
      </c>
      <c r="M92" s="363">
        <f>+WTI_I!M92</f>
        <v>0</v>
      </c>
      <c r="N92" s="335">
        <f t="shared" si="12"/>
        <v>17.724820900000001</v>
      </c>
      <c r="O92" s="396"/>
      <c r="P92" s="396">
        <f>WTI_II!J92</f>
        <v>0</v>
      </c>
      <c r="Q92" s="396">
        <f>WTI_II!K92</f>
        <v>0</v>
      </c>
      <c r="R92" s="26">
        <f>WTI_II!L92</f>
        <v>0</v>
      </c>
      <c r="S92" s="26">
        <f>+WTI_II!M92</f>
        <v>0</v>
      </c>
      <c r="T92" s="335">
        <f t="shared" si="13"/>
        <v>0</v>
      </c>
      <c r="U92" s="396"/>
      <c r="V92" s="420">
        <v>39114</v>
      </c>
      <c r="W92" s="447">
        <f>+WTI_I!W92+WTI_II!Q92+WTI_III!O92</f>
        <v>78.062827500000012</v>
      </c>
      <c r="X92" s="447">
        <f>+WTI_I!X92+WTI_II!R92+WTI_III!P92</f>
        <v>17.724820900000001</v>
      </c>
      <c r="Y92" s="447">
        <f>+WTI_I!Y92+WTI_II!S92</f>
        <v>0</v>
      </c>
      <c r="Z92" s="447">
        <f t="shared" si="14"/>
        <v>95.787648400000009</v>
      </c>
      <c r="AA92" s="407"/>
      <c r="AB92" s="181"/>
      <c r="AC92" s="181"/>
      <c r="AD92" s="181"/>
      <c r="AE92" s="181"/>
      <c r="AF92" s="181"/>
      <c r="AG92" s="181"/>
      <c r="AH92" s="181"/>
      <c r="AI92" s="181"/>
      <c r="AJ92" s="181"/>
      <c r="AK92" s="181"/>
      <c r="AL92" s="181"/>
      <c r="AM92" s="181"/>
      <c r="AN92" s="181"/>
      <c r="AO92" s="181"/>
      <c r="AP92" s="181"/>
      <c r="AQ92" s="181"/>
      <c r="AR92" s="181"/>
      <c r="AS92" s="181"/>
      <c r="AT92" s="181"/>
      <c r="AU92" s="181"/>
      <c r="AV92" s="181"/>
      <c r="AW92" s="181"/>
      <c r="AX92" s="181"/>
      <c r="AY92" s="181"/>
      <c r="AZ92" s="181"/>
      <c r="BA92" s="181"/>
      <c r="BB92" s="181"/>
      <c r="BC92" s="181"/>
      <c r="BD92" s="181"/>
      <c r="BE92" s="181"/>
      <c r="BF92" s="181"/>
      <c r="BG92" s="181"/>
      <c r="BH92" s="181"/>
      <c r="BI92" s="181"/>
      <c r="BJ92" s="181"/>
    </row>
    <row r="93" spans="1:62" s="181" customFormat="1" ht="12.95" customHeight="1" x14ac:dyDescent="0.2">
      <c r="A93" s="397">
        <v>39142</v>
      </c>
      <c r="B93" s="364">
        <f>+WTI_I!B93+WTI_II!B93+WTI_III!B93</f>
        <v>62.507364500000001</v>
      </c>
      <c r="C93" s="398">
        <f>+WTI_I!C93</f>
        <v>1.4477069999999999</v>
      </c>
      <c r="D93" s="364">
        <f>+WTI_I!D93+WTI_II!C93+WTI_III!C93</f>
        <v>0</v>
      </c>
      <c r="E93" s="364">
        <f>+WTI_III!D93</f>
        <v>0</v>
      </c>
      <c r="F93" s="183">
        <f>+WTI_I!F93</f>
        <v>0</v>
      </c>
      <c r="G93" s="336">
        <f t="shared" si="15"/>
        <v>63.955071500000003</v>
      </c>
      <c r="H93" s="364"/>
      <c r="I93" s="364">
        <f>+WTI_I!I93+WTI_II!F93+WTI_III!H93</f>
        <v>6.3073239000000001</v>
      </c>
      <c r="J93" s="364">
        <f>+WTI_I!J93</f>
        <v>0</v>
      </c>
      <c r="K93" s="364">
        <f>+WTI_I!K93+WTI_II!G93+WTI_III!I93</f>
        <v>0</v>
      </c>
      <c r="L93" s="364">
        <f>WTI_III!J93</f>
        <v>0</v>
      </c>
      <c r="M93" s="364">
        <f>+WTI_I!M93</f>
        <v>0</v>
      </c>
      <c r="N93" s="336">
        <f t="shared" si="12"/>
        <v>6.3073239000000001</v>
      </c>
      <c r="O93" s="364"/>
      <c r="P93" s="364">
        <f>WTI_II!J93</f>
        <v>0</v>
      </c>
      <c r="Q93" s="364">
        <f>WTI_II!K93</f>
        <v>0</v>
      </c>
      <c r="R93" s="315">
        <f>WTI_II!L93</f>
        <v>0</v>
      </c>
      <c r="S93" s="315">
        <f>+WTI_II!M93</f>
        <v>0</v>
      </c>
      <c r="T93" s="336">
        <f t="shared" si="13"/>
        <v>0</v>
      </c>
      <c r="U93" s="364"/>
      <c r="V93" s="397">
        <v>39142</v>
      </c>
      <c r="W93" s="448">
        <f>+WTI_I!W93+WTI_II!Q93+WTI_III!O93</f>
        <v>63.955071500000003</v>
      </c>
      <c r="X93" s="448">
        <f>+WTI_I!X93+WTI_II!R93+WTI_III!P93</f>
        <v>6.3073239000000001</v>
      </c>
      <c r="Y93" s="448">
        <f>+WTI_I!Y93+WTI_II!S93</f>
        <v>0</v>
      </c>
      <c r="Z93" s="449">
        <f t="shared" si="14"/>
        <v>70.262395400000003</v>
      </c>
      <c r="AA93" s="407"/>
    </row>
    <row r="94" spans="1:62" s="181" customFormat="1" ht="12.95" customHeight="1" x14ac:dyDescent="0.2">
      <c r="A94" s="395">
        <v>39173</v>
      </c>
      <c r="B94" s="363">
        <f>+WTI_I!B94+WTI_II!B94+WTI_III!B94</f>
        <v>33.190514299999997</v>
      </c>
      <c r="C94" s="396">
        <f>+WTI_I!C94</f>
        <v>1.4399203</v>
      </c>
      <c r="D94" s="363">
        <f>+WTI_I!D94+WTI_II!C94+WTI_III!C94</f>
        <v>0</v>
      </c>
      <c r="E94" s="363">
        <f>+WTI_III!D94</f>
        <v>0</v>
      </c>
      <c r="F94" s="31">
        <f>+WTI_I!F94</f>
        <v>0</v>
      </c>
      <c r="G94" s="337">
        <f t="shared" si="15"/>
        <v>34.630434599999994</v>
      </c>
      <c r="H94" s="363"/>
      <c r="I94" s="363">
        <f>+WTI_I!I94+WTI_II!F94+WTI_III!H94</f>
        <v>0.54659780000000002</v>
      </c>
      <c r="J94" s="363">
        <f>+WTI_I!J94</f>
        <v>0</v>
      </c>
      <c r="K94" s="363">
        <f>+WTI_I!K94+WTI_II!G94+WTI_III!I94</f>
        <v>0</v>
      </c>
      <c r="L94" s="363">
        <f>WTI_III!J94</f>
        <v>0</v>
      </c>
      <c r="M94" s="363">
        <f>+WTI_I!M94</f>
        <v>0</v>
      </c>
      <c r="N94" s="337">
        <f t="shared" si="12"/>
        <v>0.54659780000000002</v>
      </c>
      <c r="O94" s="413"/>
      <c r="P94" s="413">
        <f>WTI_II!J94</f>
        <v>0</v>
      </c>
      <c r="Q94" s="413">
        <f>WTI_II!K94</f>
        <v>0</v>
      </c>
      <c r="R94" s="316">
        <f>WTI_II!L94</f>
        <v>0</v>
      </c>
      <c r="S94" s="316">
        <f>+WTI_II!M94</f>
        <v>0</v>
      </c>
      <c r="T94" s="337">
        <f t="shared" si="13"/>
        <v>0</v>
      </c>
      <c r="U94" s="363"/>
      <c r="V94" s="395">
        <v>39173</v>
      </c>
      <c r="W94" s="445">
        <f>+WTI_I!W94+WTI_II!Q94+WTI_III!O94</f>
        <v>34.630434599999994</v>
      </c>
      <c r="X94" s="445">
        <f>+WTI_I!X94+WTI_II!R94+WTI_III!P94</f>
        <v>0.54659780000000002</v>
      </c>
      <c r="Y94" s="445">
        <f>+WTI_I!Y94+WTI_II!S94</f>
        <v>0</v>
      </c>
      <c r="Z94" s="450">
        <f t="shared" si="14"/>
        <v>35.177032399999995</v>
      </c>
      <c r="AA94" s="407"/>
    </row>
    <row r="95" spans="1:62" s="181" customFormat="1" ht="12.95" customHeight="1" x14ac:dyDescent="0.2">
      <c r="A95" s="395">
        <v>39203</v>
      </c>
      <c r="B95" s="363">
        <f>+WTI_I!B95+WTI_II!B95+WTI_III!B95</f>
        <v>21.946664299999998</v>
      </c>
      <c r="C95" s="396">
        <f>+WTI_I!C95</f>
        <v>1.4323979</v>
      </c>
      <c r="D95" s="363">
        <f>+WTI_I!D95+WTI_II!C95+WTI_III!C95</f>
        <v>0</v>
      </c>
      <c r="E95" s="363">
        <f>+WTI_III!D95</f>
        <v>0</v>
      </c>
      <c r="F95" s="30">
        <f>+WTI_I!F95</f>
        <v>0</v>
      </c>
      <c r="G95" s="334">
        <f t="shared" si="15"/>
        <v>23.3790622</v>
      </c>
      <c r="H95" s="363"/>
      <c r="I95" s="363">
        <f>+WTI_I!I95+WTI_II!F95+WTI_III!H95</f>
        <v>0.1282084</v>
      </c>
      <c r="J95" s="363">
        <f>+WTI_I!J95</f>
        <v>0</v>
      </c>
      <c r="K95" s="363">
        <f>+WTI_I!K95+WTI_II!G95+WTI_III!I95</f>
        <v>0</v>
      </c>
      <c r="L95" s="363">
        <f>WTI_III!J95</f>
        <v>0</v>
      </c>
      <c r="M95" s="363">
        <f>+WTI_I!M95</f>
        <v>0</v>
      </c>
      <c r="N95" s="334">
        <f t="shared" si="12"/>
        <v>0.1282084</v>
      </c>
      <c r="O95" s="363"/>
      <c r="P95" s="363">
        <f>WTI_II!J95</f>
        <v>0</v>
      </c>
      <c r="Q95" s="363">
        <f>WTI_II!K95</f>
        <v>0</v>
      </c>
      <c r="R95" s="314">
        <f>WTI_II!L95</f>
        <v>0</v>
      </c>
      <c r="S95" s="314">
        <f>+WTI_II!M95</f>
        <v>0</v>
      </c>
      <c r="T95" s="334">
        <f t="shared" si="13"/>
        <v>0</v>
      </c>
      <c r="U95" s="363"/>
      <c r="V95" s="395">
        <v>39203</v>
      </c>
      <c r="W95" s="445">
        <f>+WTI_I!W95+WTI_II!Q95+WTI_III!O95</f>
        <v>23.3790622</v>
      </c>
      <c r="X95" s="445">
        <f>+WTI_I!X95+WTI_II!R95+WTI_III!P95</f>
        <v>0.1282084</v>
      </c>
      <c r="Y95" s="445">
        <f>+WTI_I!Y95+WTI_II!S95</f>
        <v>0</v>
      </c>
      <c r="Z95" s="446">
        <f t="shared" si="14"/>
        <v>23.507270599999998</v>
      </c>
      <c r="AA95" s="407"/>
    </row>
    <row r="96" spans="1:62" s="181" customFormat="1" ht="12.95" customHeight="1" x14ac:dyDescent="0.2">
      <c r="A96" s="397">
        <v>39234</v>
      </c>
      <c r="B96" s="364">
        <f>+WTI_I!B96+WTI_II!B96+WTI_III!B96</f>
        <v>33.025922700000002</v>
      </c>
      <c r="C96" s="398">
        <f>+WTI_I!C96</f>
        <v>1.4246386</v>
      </c>
      <c r="D96" s="364">
        <f>+WTI_I!D96+WTI_II!C96+WTI_III!C96</f>
        <v>0</v>
      </c>
      <c r="E96" s="364">
        <f>+WTI_III!D96</f>
        <v>0</v>
      </c>
      <c r="F96" s="183">
        <f>+WTI_I!F96</f>
        <v>0</v>
      </c>
      <c r="G96" s="336">
        <f t="shared" si="15"/>
        <v>34.450561300000004</v>
      </c>
      <c r="H96" s="364"/>
      <c r="I96" s="364">
        <f>+WTI_I!I96+WTI_II!F96+WTI_III!H96</f>
        <v>6.4987299999999998E-2</v>
      </c>
      <c r="J96" s="364">
        <f>+WTI_I!J96</f>
        <v>0</v>
      </c>
      <c r="K96" s="364">
        <f>+WTI_I!K96+WTI_II!G96+WTI_III!I96</f>
        <v>0</v>
      </c>
      <c r="L96" s="364">
        <f>WTI_III!J96</f>
        <v>0</v>
      </c>
      <c r="M96" s="364">
        <f>+WTI_I!M96</f>
        <v>0</v>
      </c>
      <c r="N96" s="336">
        <f t="shared" si="12"/>
        <v>6.4987299999999998E-2</v>
      </c>
      <c r="O96" s="364"/>
      <c r="P96" s="364">
        <f>WTI_II!J96</f>
        <v>0</v>
      </c>
      <c r="Q96" s="364">
        <f>WTI_II!K96</f>
        <v>0</v>
      </c>
      <c r="R96" s="315">
        <f>WTI_II!L96</f>
        <v>0</v>
      </c>
      <c r="S96" s="315">
        <f>+WTI_II!M96</f>
        <v>0</v>
      </c>
      <c r="T96" s="336">
        <f t="shared" si="13"/>
        <v>0</v>
      </c>
      <c r="U96" s="364"/>
      <c r="V96" s="397">
        <v>39234</v>
      </c>
      <c r="W96" s="448">
        <f>+WTI_I!W96+WTI_II!Q96+WTI_III!O96</f>
        <v>34.450561300000004</v>
      </c>
      <c r="X96" s="448">
        <f>+WTI_I!X96+WTI_II!R96+WTI_III!P96</f>
        <v>6.4987299999999998E-2</v>
      </c>
      <c r="Y96" s="448">
        <f>+WTI_I!Y96+WTI_II!S96</f>
        <v>0</v>
      </c>
      <c r="Z96" s="449">
        <f t="shared" si="14"/>
        <v>34.515548600000002</v>
      </c>
      <c r="AA96" s="407"/>
    </row>
    <row r="97" spans="1:62" s="181" customFormat="1" ht="12.95" customHeight="1" x14ac:dyDescent="0.2">
      <c r="A97" s="395">
        <v>39264</v>
      </c>
      <c r="B97" s="363">
        <f>+WTI_I!B97+WTI_II!B97+WTI_III!B97</f>
        <v>30.5486085</v>
      </c>
      <c r="C97" s="396">
        <f>+WTI_I!C97</f>
        <v>1.4171431999999999</v>
      </c>
      <c r="D97" s="363">
        <f>+WTI_I!D97+WTI_II!C97+WTI_III!C97</f>
        <v>0</v>
      </c>
      <c r="E97" s="363">
        <f>+WTI_III!D97</f>
        <v>0</v>
      </c>
      <c r="F97" s="30">
        <f>+WTI_I!F97</f>
        <v>0</v>
      </c>
      <c r="G97" s="334">
        <f t="shared" si="15"/>
        <v>31.965751699999998</v>
      </c>
      <c r="H97" s="363"/>
      <c r="I97" s="363">
        <f>+WTI_I!I97+WTI_II!F97+WTI_III!H97</f>
        <v>-2.3043999999999999E-3</v>
      </c>
      <c r="J97" s="363">
        <f>+WTI_I!J97</f>
        <v>0</v>
      </c>
      <c r="K97" s="363">
        <f>+WTI_I!K97+WTI_II!G97+WTI_III!I97</f>
        <v>0</v>
      </c>
      <c r="L97" s="363">
        <f>WTI_III!J97</f>
        <v>0</v>
      </c>
      <c r="M97" s="363">
        <f>+WTI_I!M97</f>
        <v>0</v>
      </c>
      <c r="N97" s="334">
        <f t="shared" si="12"/>
        <v>-2.3043999999999999E-3</v>
      </c>
      <c r="O97" s="363"/>
      <c r="P97" s="363">
        <f>WTI_II!J97</f>
        <v>0</v>
      </c>
      <c r="Q97" s="363">
        <f>WTI_II!K97</f>
        <v>0</v>
      </c>
      <c r="R97" s="314">
        <f>WTI_II!L97</f>
        <v>0</v>
      </c>
      <c r="S97" s="314">
        <f>+WTI_II!M97</f>
        <v>0</v>
      </c>
      <c r="T97" s="334">
        <f t="shared" si="13"/>
        <v>0</v>
      </c>
      <c r="U97" s="363"/>
      <c r="V97" s="395">
        <v>39264</v>
      </c>
      <c r="W97" s="445">
        <f>+WTI_I!W97+WTI_II!Q97+WTI_III!O97</f>
        <v>31.965751699999998</v>
      </c>
      <c r="X97" s="445">
        <f>+WTI_I!X97+WTI_II!R97+WTI_III!P97</f>
        <v>-2.3043999999999999E-3</v>
      </c>
      <c r="Y97" s="445">
        <f>+WTI_I!Y97+WTI_II!S97</f>
        <v>0</v>
      </c>
      <c r="Z97" s="446">
        <f t="shared" si="14"/>
        <v>31.963447299999999</v>
      </c>
      <c r="AA97" s="407"/>
    </row>
    <row r="98" spans="1:62" s="260" customFormat="1" ht="12.95" customHeight="1" x14ac:dyDescent="0.2">
      <c r="A98" s="395">
        <v>39295</v>
      </c>
      <c r="B98" s="363">
        <f>+WTI_I!B98+WTI_II!B98+WTI_III!B98</f>
        <v>29.563717499999999</v>
      </c>
      <c r="C98" s="396">
        <f>+WTI_I!C98</f>
        <v>1.4094122</v>
      </c>
      <c r="D98" s="363">
        <f>+WTI_I!D98+WTI_II!C98+WTI_III!C98</f>
        <v>0</v>
      </c>
      <c r="E98" s="363">
        <f>+WTI_III!D98</f>
        <v>0</v>
      </c>
      <c r="F98" s="30">
        <f>+WTI_I!F98</f>
        <v>0</v>
      </c>
      <c r="G98" s="334">
        <f t="shared" si="15"/>
        <v>30.973129699999998</v>
      </c>
      <c r="H98" s="363"/>
      <c r="I98" s="363">
        <f>+WTI_I!I98+WTI_II!F98+WTI_III!H98</f>
        <v>7.5331E-3</v>
      </c>
      <c r="J98" s="363">
        <f>+WTI_I!J98</f>
        <v>0</v>
      </c>
      <c r="K98" s="363">
        <f>+WTI_I!K98+WTI_II!G98+WTI_III!I98</f>
        <v>0</v>
      </c>
      <c r="L98" s="363">
        <f>WTI_III!J98</f>
        <v>0</v>
      </c>
      <c r="M98" s="363">
        <f>+WTI_I!M98</f>
        <v>0</v>
      </c>
      <c r="N98" s="334">
        <f t="shared" si="12"/>
        <v>7.5331E-3</v>
      </c>
      <c r="O98" s="363"/>
      <c r="P98" s="363">
        <f>WTI_II!J98</f>
        <v>0</v>
      </c>
      <c r="Q98" s="363">
        <f>WTI_II!K98</f>
        <v>0</v>
      </c>
      <c r="R98" s="314">
        <f>WTI_II!L98</f>
        <v>0</v>
      </c>
      <c r="S98" s="314">
        <f>+WTI_II!M98</f>
        <v>0</v>
      </c>
      <c r="T98" s="334">
        <f t="shared" si="13"/>
        <v>0</v>
      </c>
      <c r="U98" s="363"/>
      <c r="V98" s="395">
        <v>39295</v>
      </c>
      <c r="W98" s="445">
        <f>+WTI_I!W98+WTI_II!Q98+WTI_III!O98</f>
        <v>30.973129699999998</v>
      </c>
      <c r="X98" s="445">
        <f>+WTI_I!X98+WTI_II!R98+WTI_III!P98</f>
        <v>7.5331E-3</v>
      </c>
      <c r="Y98" s="445">
        <f>+WTI_I!Y98+WTI_II!S98</f>
        <v>0</v>
      </c>
      <c r="Z98" s="446">
        <f t="shared" si="14"/>
        <v>30.980662799999998</v>
      </c>
      <c r="AA98" s="407"/>
      <c r="AB98" s="181"/>
      <c r="AC98" s="181"/>
      <c r="AD98" s="181"/>
      <c r="AE98" s="181"/>
      <c r="AF98" s="181"/>
      <c r="AG98" s="181"/>
      <c r="AH98" s="181"/>
      <c r="AI98" s="181"/>
      <c r="AJ98" s="181"/>
      <c r="AK98" s="181"/>
      <c r="AL98" s="181"/>
      <c r="AM98" s="181"/>
      <c r="AN98" s="181"/>
      <c r="AO98" s="181"/>
      <c r="AP98" s="181"/>
      <c r="AQ98" s="181"/>
      <c r="AR98" s="181"/>
      <c r="AS98" s="181"/>
      <c r="AT98" s="181"/>
      <c r="AU98" s="181"/>
      <c r="AV98" s="181"/>
      <c r="AW98" s="181"/>
      <c r="AX98" s="181"/>
      <c r="AY98" s="181"/>
      <c r="AZ98" s="181"/>
      <c r="BA98" s="181"/>
      <c r="BB98" s="181"/>
      <c r="BC98" s="181"/>
      <c r="BD98" s="181"/>
      <c r="BE98" s="181"/>
      <c r="BF98" s="181"/>
      <c r="BG98" s="181"/>
      <c r="BH98" s="181"/>
      <c r="BI98" s="181"/>
      <c r="BJ98" s="181"/>
    </row>
    <row r="99" spans="1:62" s="181" customFormat="1" ht="12.95" customHeight="1" x14ac:dyDescent="0.2">
      <c r="A99" s="397">
        <v>39326</v>
      </c>
      <c r="B99" s="364">
        <f>+WTI_I!B99+WTI_II!B99+WTI_III!B99</f>
        <v>30.944385100000002</v>
      </c>
      <c r="C99" s="398">
        <f>+WTI_I!C99</f>
        <v>1.4016959</v>
      </c>
      <c r="D99" s="364">
        <f>+WTI_I!D99+WTI_II!C99+WTI_III!C99</f>
        <v>0</v>
      </c>
      <c r="E99" s="364">
        <f>+WTI_III!D99</f>
        <v>0</v>
      </c>
      <c r="F99" s="183">
        <f>+WTI_I!F99</f>
        <v>0</v>
      </c>
      <c r="G99" s="336">
        <f t="shared" si="15"/>
        <v>32.346080999999998</v>
      </c>
      <c r="H99" s="364"/>
      <c r="I99" s="364">
        <f>+WTI_I!I99+WTI_II!F99+WTI_III!H99</f>
        <v>1.80904E-2</v>
      </c>
      <c r="J99" s="364">
        <f>+WTI_I!J99</f>
        <v>0</v>
      </c>
      <c r="K99" s="364">
        <f>+WTI_I!K99+WTI_II!G99+WTI_III!I99</f>
        <v>0</v>
      </c>
      <c r="L99" s="364">
        <f>WTI_III!J99</f>
        <v>0</v>
      </c>
      <c r="M99" s="364">
        <f>+WTI_I!M99</f>
        <v>0</v>
      </c>
      <c r="N99" s="336">
        <f t="shared" si="12"/>
        <v>1.80904E-2</v>
      </c>
      <c r="O99" s="364"/>
      <c r="P99" s="364">
        <f>WTI_II!J99</f>
        <v>0</v>
      </c>
      <c r="Q99" s="364">
        <f>WTI_II!K99</f>
        <v>0</v>
      </c>
      <c r="R99" s="315">
        <f>WTI_II!L99</f>
        <v>0</v>
      </c>
      <c r="S99" s="315">
        <f>+WTI_II!M99</f>
        <v>0</v>
      </c>
      <c r="T99" s="336">
        <f t="shared" si="13"/>
        <v>0</v>
      </c>
      <c r="U99" s="364"/>
      <c r="V99" s="397">
        <v>39326</v>
      </c>
      <c r="W99" s="448">
        <f>+WTI_I!W99+WTI_II!Q99+WTI_III!O99</f>
        <v>32.346080999999998</v>
      </c>
      <c r="X99" s="448">
        <f>+WTI_I!X99+WTI_II!R99+WTI_III!P99</f>
        <v>1.80904E-2</v>
      </c>
      <c r="Y99" s="448">
        <f>+WTI_I!Y99+WTI_II!S99</f>
        <v>0</v>
      </c>
      <c r="Z99" s="449">
        <f t="shared" si="14"/>
        <v>32.364171399999996</v>
      </c>
      <c r="AA99" s="407"/>
    </row>
    <row r="100" spans="1:62" s="181" customFormat="1" ht="12.95" customHeight="1" x14ac:dyDescent="0.2">
      <c r="A100" s="395">
        <v>39356</v>
      </c>
      <c r="B100" s="363">
        <f>+WTI_I!B100+WTI_II!B100+WTI_III!B100</f>
        <v>29.108749700000001</v>
      </c>
      <c r="C100" s="396">
        <f>+WTI_I!C100</f>
        <v>1.3942428</v>
      </c>
      <c r="D100" s="363">
        <f>+WTI_I!D100+WTI_II!C100+WTI_III!C100</f>
        <v>0</v>
      </c>
      <c r="E100" s="363">
        <f>+WTI_III!D100</f>
        <v>0</v>
      </c>
      <c r="F100" s="30">
        <f>+WTI_I!F100</f>
        <v>0</v>
      </c>
      <c r="G100" s="334">
        <f t="shared" si="15"/>
        <v>30.502992500000001</v>
      </c>
      <c r="H100" s="363"/>
      <c r="I100" s="363">
        <f>+WTI_I!I100+WTI_II!F100+WTI_III!H100</f>
        <v>-1.089E-2</v>
      </c>
      <c r="J100" s="363">
        <f>+WTI_I!J100</f>
        <v>0</v>
      </c>
      <c r="K100" s="363">
        <f>+WTI_I!K100+WTI_II!G100+WTI_III!I100</f>
        <v>0</v>
      </c>
      <c r="L100" s="363">
        <f>WTI_III!J100</f>
        <v>0</v>
      </c>
      <c r="M100" s="363">
        <f>+WTI_I!M100</f>
        <v>0</v>
      </c>
      <c r="N100" s="334">
        <f t="shared" si="12"/>
        <v>-1.089E-2</v>
      </c>
      <c r="O100" s="363"/>
      <c r="P100" s="363">
        <f>WTI_II!J100</f>
        <v>0</v>
      </c>
      <c r="Q100" s="363">
        <f>WTI_II!K100</f>
        <v>0</v>
      </c>
      <c r="R100" s="314">
        <f>WTI_II!L100</f>
        <v>0</v>
      </c>
      <c r="S100" s="314">
        <f>+WTI_II!M100</f>
        <v>0</v>
      </c>
      <c r="T100" s="334">
        <f t="shared" si="13"/>
        <v>0</v>
      </c>
      <c r="U100" s="363"/>
      <c r="V100" s="395">
        <v>39356</v>
      </c>
      <c r="W100" s="445">
        <f>+WTI_I!W100+WTI_II!Q100+WTI_III!O100</f>
        <v>30.502992500000001</v>
      </c>
      <c r="X100" s="445">
        <f>+WTI_I!X100+WTI_II!R100+WTI_III!P100</f>
        <v>-1.089E-2</v>
      </c>
      <c r="Y100" s="445">
        <f>+WTI_I!Y100+WTI_II!S100</f>
        <v>0</v>
      </c>
      <c r="Z100" s="446">
        <f t="shared" si="14"/>
        <v>30.492102500000001</v>
      </c>
      <c r="AA100" s="407"/>
    </row>
    <row r="101" spans="1:62" s="181" customFormat="1" ht="12.95" customHeight="1" x14ac:dyDescent="0.2">
      <c r="A101" s="395">
        <v>39387</v>
      </c>
      <c r="B101" s="363">
        <f>+WTI_I!B101+WTI_II!B101+WTI_III!B101</f>
        <v>35.9963525</v>
      </c>
      <c r="C101" s="396">
        <f>+WTI_I!C101</f>
        <v>1.3865561</v>
      </c>
      <c r="D101" s="363">
        <f>+WTI_I!D101+WTI_II!C101+WTI_III!C101</f>
        <v>0</v>
      </c>
      <c r="E101" s="363">
        <f>+WTI_III!D101</f>
        <v>0</v>
      </c>
      <c r="F101" s="30">
        <f>+WTI_I!F101</f>
        <v>0</v>
      </c>
      <c r="G101" s="334">
        <f t="shared" si="15"/>
        <v>37.3829086</v>
      </c>
      <c r="H101" s="363"/>
      <c r="I101" s="363">
        <f>+WTI_I!I101+WTI_II!F101+WTI_III!H101</f>
        <v>1.19156E-2</v>
      </c>
      <c r="J101" s="363">
        <f>+WTI_I!J101</f>
        <v>0</v>
      </c>
      <c r="K101" s="363">
        <f>+WTI_I!K101+WTI_II!G101+WTI_III!I101</f>
        <v>0</v>
      </c>
      <c r="L101" s="363">
        <f>WTI_III!J101</f>
        <v>0</v>
      </c>
      <c r="M101" s="363">
        <f>+WTI_I!M101</f>
        <v>0</v>
      </c>
      <c r="N101" s="334">
        <f t="shared" si="12"/>
        <v>1.19156E-2</v>
      </c>
      <c r="O101" s="363"/>
      <c r="P101" s="363">
        <f>WTI_II!J101</f>
        <v>0</v>
      </c>
      <c r="Q101" s="363">
        <f>WTI_II!K101</f>
        <v>0</v>
      </c>
      <c r="R101" s="314">
        <f>WTI_II!L101</f>
        <v>0</v>
      </c>
      <c r="S101" s="314">
        <f>+WTI_II!M101</f>
        <v>0</v>
      </c>
      <c r="T101" s="334">
        <f t="shared" si="13"/>
        <v>0</v>
      </c>
      <c r="U101" s="363"/>
      <c r="V101" s="395">
        <v>39387</v>
      </c>
      <c r="W101" s="445">
        <f>+WTI_I!W101+WTI_II!Q101+WTI_III!O101</f>
        <v>37.3829086</v>
      </c>
      <c r="X101" s="445">
        <f>+WTI_I!X101+WTI_II!R101+WTI_III!P101</f>
        <v>1.19156E-2</v>
      </c>
      <c r="Y101" s="445">
        <f>+WTI_I!Y101+WTI_II!S101</f>
        <v>0</v>
      </c>
      <c r="Z101" s="446">
        <f t="shared" si="14"/>
        <v>37.394824200000002</v>
      </c>
      <c r="AA101" s="407"/>
    </row>
    <row r="102" spans="1:62" s="181" customFormat="1" ht="12.95" customHeight="1" thickBot="1" x14ac:dyDescent="0.25">
      <c r="A102" s="399">
        <v>39417</v>
      </c>
      <c r="B102" s="365">
        <f>+WTI_I!B102+WTI_II!B102+WTI_III!B102</f>
        <v>34.4413135</v>
      </c>
      <c r="C102" s="400">
        <f>+WTI_I!C102</f>
        <v>1.3791321000000001</v>
      </c>
      <c r="D102" s="365">
        <f>+WTI_I!D102+WTI_II!C102+WTI_III!C102</f>
        <v>0</v>
      </c>
      <c r="E102" s="365">
        <f>+WTI_III!D102</f>
        <v>0</v>
      </c>
      <c r="F102" s="231">
        <f>+WTI_I!F102</f>
        <v>0</v>
      </c>
      <c r="G102" s="338">
        <f t="shared" si="15"/>
        <v>35.820445599999999</v>
      </c>
      <c r="H102" s="365"/>
      <c r="I102" s="365">
        <f>+WTI_I!I102+WTI_II!F102+WTI_III!H102</f>
        <v>-4.0007999999999997E-3</v>
      </c>
      <c r="J102" s="365">
        <f>+WTI_I!J102</f>
        <v>-20</v>
      </c>
      <c r="K102" s="365">
        <f>+WTI_I!K102+WTI_II!G102+WTI_III!I102</f>
        <v>0</v>
      </c>
      <c r="L102" s="365">
        <f>WTI_III!J102</f>
        <v>0</v>
      </c>
      <c r="M102" s="365">
        <f>+WTI_I!M102</f>
        <v>0</v>
      </c>
      <c r="N102" s="338">
        <f t="shared" si="12"/>
        <v>-20.0040008</v>
      </c>
      <c r="O102" s="365"/>
      <c r="P102" s="365">
        <f>WTI_II!J102</f>
        <v>0</v>
      </c>
      <c r="Q102" s="365">
        <f>WTI_II!K102</f>
        <v>0</v>
      </c>
      <c r="R102" s="317">
        <f>WTI_II!L102</f>
        <v>0</v>
      </c>
      <c r="S102" s="317">
        <f>+WTI_II!M102</f>
        <v>0</v>
      </c>
      <c r="T102" s="338">
        <f t="shared" si="13"/>
        <v>0</v>
      </c>
      <c r="U102" s="365"/>
      <c r="V102" s="399">
        <v>39417</v>
      </c>
      <c r="W102" s="451">
        <f>+WTI_I!W102+WTI_II!Q102+WTI_III!O102</f>
        <v>35.820445599999999</v>
      </c>
      <c r="X102" s="451">
        <f>+WTI_I!X102+WTI_II!R102+WTI_III!P102</f>
        <v>-20.0040008</v>
      </c>
      <c r="Y102" s="451">
        <f>+WTI_I!Y102+WTI_II!S102</f>
        <v>0</v>
      </c>
      <c r="Z102" s="452">
        <f t="shared" si="14"/>
        <v>15.816444799999999</v>
      </c>
      <c r="AA102" s="407"/>
    </row>
    <row r="103" spans="1:62" s="181" customFormat="1" ht="12.95" customHeight="1" x14ac:dyDescent="0.2">
      <c r="A103" s="395">
        <v>39448</v>
      </c>
      <c r="B103" s="363">
        <f>+WTI_I!B103+WTI_II!B103+WTI_III!B103</f>
        <v>34.220764099999997</v>
      </c>
      <c r="C103" s="396">
        <f>+WTI_I!C103</f>
        <v>1.3714759000000001</v>
      </c>
      <c r="D103" s="363">
        <f>+WTI_I!D103+WTI_II!C103+WTI_III!C103</f>
        <v>0</v>
      </c>
      <c r="E103" s="363">
        <f>+WTI_III!D103</f>
        <v>0</v>
      </c>
      <c r="F103" s="30">
        <f>+WTI_I!F103</f>
        <v>0</v>
      </c>
      <c r="G103" s="334">
        <f t="shared" si="15"/>
        <v>35.592239999999997</v>
      </c>
      <c r="H103" s="363"/>
      <c r="I103" s="363">
        <f>+WTI_I!I103+WTI_II!F103+WTI_III!H103</f>
        <v>9.584800000000001E-3</v>
      </c>
      <c r="J103" s="363">
        <f>+WTI_I!J103</f>
        <v>0</v>
      </c>
      <c r="K103" s="363">
        <f>+WTI_I!K103+WTI_II!G103+WTI_III!I103</f>
        <v>0</v>
      </c>
      <c r="L103" s="363">
        <f>WTI_III!J103</f>
        <v>0</v>
      </c>
      <c r="M103" s="363">
        <f>+WTI_I!M103</f>
        <v>0</v>
      </c>
      <c r="N103" s="334">
        <f t="shared" si="12"/>
        <v>9.584800000000001E-3</v>
      </c>
      <c r="O103" s="363"/>
      <c r="P103" s="363">
        <f>WTI_II!J103</f>
        <v>0</v>
      </c>
      <c r="Q103" s="363">
        <f>WTI_II!K103</f>
        <v>0</v>
      </c>
      <c r="R103" s="314">
        <f>WTI_II!L103</f>
        <v>0</v>
      </c>
      <c r="S103" s="314">
        <f>+WTI_II!M103</f>
        <v>0</v>
      </c>
      <c r="T103" s="334">
        <f t="shared" si="13"/>
        <v>0</v>
      </c>
      <c r="U103" s="363"/>
      <c r="V103" s="395">
        <v>39448</v>
      </c>
      <c r="W103" s="445">
        <f>+WTI_I!W103+WTI_II!Q103+WTI_III!O103</f>
        <v>35.592239999999997</v>
      </c>
      <c r="X103" s="445">
        <f>+WTI_I!X103+WTI_II!R103+WTI_III!P103</f>
        <v>9.584800000000001E-3</v>
      </c>
      <c r="Y103" s="445">
        <f>+WTI_I!Y103+WTI_II!S103</f>
        <v>0</v>
      </c>
      <c r="Z103" s="446">
        <f t="shared" si="14"/>
        <v>35.601824799999996</v>
      </c>
      <c r="AA103" s="407"/>
    </row>
    <row r="104" spans="1:62" s="264" customFormat="1" ht="12.95" customHeight="1" thickBot="1" x14ac:dyDescent="0.25">
      <c r="A104" s="395">
        <v>39479</v>
      </c>
      <c r="B104" s="363">
        <f>+WTI_I!B104+WTI_II!B104+WTI_III!B104</f>
        <v>42.764905599999999</v>
      </c>
      <c r="C104" s="396">
        <f>+WTI_I!C104</f>
        <v>1.3638356</v>
      </c>
      <c r="D104" s="363">
        <f>+WTI_I!D104+WTI_II!C104+WTI_III!C104</f>
        <v>0</v>
      </c>
      <c r="E104" s="363">
        <f>+WTI_III!D104</f>
        <v>0</v>
      </c>
      <c r="F104" s="26">
        <f>+WTI_I!F104</f>
        <v>0</v>
      </c>
      <c r="G104" s="335">
        <f t="shared" si="15"/>
        <v>44.1287412</v>
      </c>
      <c r="H104" s="396"/>
      <c r="I104" s="363">
        <f>+WTI_I!I104+WTI_II!F104+WTI_III!H104</f>
        <v>2.9064800000000002E-2</v>
      </c>
      <c r="J104" s="363">
        <f>+WTI_I!J104</f>
        <v>0</v>
      </c>
      <c r="K104" s="363">
        <f>+WTI_I!K104+WTI_II!G104+WTI_III!I104</f>
        <v>0</v>
      </c>
      <c r="L104" s="363">
        <f>WTI_III!J104</f>
        <v>0</v>
      </c>
      <c r="M104" s="363">
        <f>+WTI_I!M104</f>
        <v>0</v>
      </c>
      <c r="N104" s="335">
        <f t="shared" si="12"/>
        <v>2.9064800000000002E-2</v>
      </c>
      <c r="O104" s="396"/>
      <c r="P104" s="396">
        <f>WTI_II!J104</f>
        <v>0</v>
      </c>
      <c r="Q104" s="396">
        <f>WTI_II!K104</f>
        <v>0</v>
      </c>
      <c r="R104" s="26">
        <f>WTI_II!L104</f>
        <v>0</v>
      </c>
      <c r="S104" s="26">
        <f>+WTI_II!M104</f>
        <v>0</v>
      </c>
      <c r="T104" s="335">
        <f t="shared" si="13"/>
        <v>0</v>
      </c>
      <c r="U104" s="396"/>
      <c r="V104" s="420">
        <v>39479</v>
      </c>
      <c r="W104" s="447">
        <f>+WTI_I!W104+WTI_II!Q104+WTI_III!O104</f>
        <v>44.1287412</v>
      </c>
      <c r="X104" s="447">
        <f>+WTI_I!X104+WTI_II!R104+WTI_III!P104</f>
        <v>2.9064800000000002E-2</v>
      </c>
      <c r="Y104" s="447">
        <f>+WTI_I!Y104+WTI_II!S104</f>
        <v>0</v>
      </c>
      <c r="Z104" s="447">
        <f t="shared" si="14"/>
        <v>44.157806000000001</v>
      </c>
      <c r="AA104" s="407"/>
      <c r="AB104" s="181"/>
      <c r="AC104" s="181"/>
      <c r="AD104" s="181"/>
      <c r="AE104" s="181"/>
      <c r="AF104" s="181"/>
      <c r="AG104" s="181"/>
      <c r="AH104" s="181"/>
      <c r="AI104" s="181"/>
      <c r="AJ104" s="181"/>
      <c r="AK104" s="181"/>
      <c r="AL104" s="181"/>
      <c r="AM104" s="181"/>
      <c r="AN104" s="181"/>
      <c r="AO104" s="181"/>
      <c r="AP104" s="181"/>
      <c r="AQ104" s="181"/>
      <c r="AR104" s="181"/>
      <c r="AS104" s="181"/>
      <c r="AT104" s="181"/>
      <c r="AU104" s="181"/>
      <c r="AV104" s="181"/>
      <c r="AW104" s="181"/>
      <c r="AX104" s="181"/>
      <c r="AY104" s="181"/>
      <c r="AZ104" s="181"/>
      <c r="BA104" s="181"/>
      <c r="BB104" s="181"/>
      <c r="BC104" s="181"/>
      <c r="BD104" s="181"/>
      <c r="BE104" s="181"/>
      <c r="BF104" s="181"/>
      <c r="BG104" s="181"/>
      <c r="BH104" s="181"/>
      <c r="BI104" s="181"/>
      <c r="BJ104" s="181"/>
    </row>
    <row r="105" spans="1:62" s="181" customFormat="1" ht="12.95" customHeight="1" x14ac:dyDescent="0.2">
      <c r="A105" s="397">
        <v>39508</v>
      </c>
      <c r="B105" s="364">
        <f>+WTI_I!B105+WTI_II!B105+WTI_III!B105</f>
        <v>44.466944699999999</v>
      </c>
      <c r="C105" s="398">
        <f>+WTI_I!C105</f>
        <v>1.3567027</v>
      </c>
      <c r="D105" s="364">
        <f>+WTI_I!D105+WTI_II!C105+WTI_III!C105</f>
        <v>0</v>
      </c>
      <c r="E105" s="364">
        <f>+WTI_III!D105</f>
        <v>0</v>
      </c>
      <c r="F105" s="183">
        <f>+WTI_I!F105</f>
        <v>0</v>
      </c>
      <c r="G105" s="336">
        <f t="shared" si="15"/>
        <v>45.823647399999999</v>
      </c>
      <c r="H105" s="364"/>
      <c r="I105" s="364">
        <f>+WTI_I!I105+WTI_II!F105+WTI_III!H105</f>
        <v>7.1272000000000002E-3</v>
      </c>
      <c r="J105" s="364">
        <f>+WTI_I!J105</f>
        <v>0</v>
      </c>
      <c r="K105" s="364">
        <f>+WTI_I!K105+WTI_II!G105+WTI_III!I105</f>
        <v>0</v>
      </c>
      <c r="L105" s="364">
        <f>WTI_III!J105</f>
        <v>0</v>
      </c>
      <c r="M105" s="364">
        <f>+WTI_I!M105</f>
        <v>0</v>
      </c>
      <c r="N105" s="336">
        <f t="shared" si="12"/>
        <v>7.1272000000000002E-3</v>
      </c>
      <c r="O105" s="364"/>
      <c r="P105" s="364">
        <f>WTI_II!J105</f>
        <v>0</v>
      </c>
      <c r="Q105" s="364">
        <f>WTI_II!K105</f>
        <v>0</v>
      </c>
      <c r="R105" s="315">
        <f>WTI_II!L105</f>
        <v>0</v>
      </c>
      <c r="S105" s="315">
        <f>+WTI_II!M105</f>
        <v>0</v>
      </c>
      <c r="T105" s="336">
        <f t="shared" si="13"/>
        <v>0</v>
      </c>
      <c r="U105" s="364"/>
      <c r="V105" s="397">
        <v>39508</v>
      </c>
      <c r="W105" s="448">
        <f>+WTI_I!W105+WTI_II!Q105+WTI_III!O105</f>
        <v>45.823647399999999</v>
      </c>
      <c r="X105" s="448">
        <f>+WTI_I!X105+WTI_II!R105+WTI_III!P105</f>
        <v>7.1272000000000002E-3</v>
      </c>
      <c r="Y105" s="448">
        <f>+WTI_I!Y105+WTI_II!S105</f>
        <v>0</v>
      </c>
      <c r="Z105" s="449">
        <f t="shared" si="14"/>
        <v>45.830774599999998</v>
      </c>
      <c r="AA105" s="407"/>
    </row>
    <row r="106" spans="1:62" s="181" customFormat="1" ht="12.95" customHeight="1" x14ac:dyDescent="0.2">
      <c r="A106" s="395">
        <v>39539</v>
      </c>
      <c r="B106" s="363">
        <f>+WTI_I!B106+WTI_II!B106+WTI_III!B106</f>
        <v>42.289976699999997</v>
      </c>
      <c r="C106" s="396">
        <f>+WTI_I!C106</f>
        <v>1.3490934999999999</v>
      </c>
      <c r="D106" s="363">
        <f>+WTI_I!D106+WTI_II!C106+WTI_III!C106</f>
        <v>0</v>
      </c>
      <c r="E106" s="363">
        <f>+WTI_III!D106</f>
        <v>0</v>
      </c>
      <c r="F106" s="31">
        <f>+WTI_I!F106</f>
        <v>0</v>
      </c>
      <c r="G106" s="337">
        <f t="shared" si="15"/>
        <v>43.639070199999999</v>
      </c>
      <c r="H106" s="363"/>
      <c r="I106" s="363">
        <f>+WTI_I!I106+WTI_II!F106+WTI_III!H106</f>
        <v>1.6308E-2</v>
      </c>
      <c r="J106" s="363">
        <f>+WTI_I!J106</f>
        <v>0</v>
      </c>
      <c r="K106" s="363">
        <f>+WTI_I!K106+WTI_II!G106+WTI_III!I106</f>
        <v>0</v>
      </c>
      <c r="L106" s="363">
        <f>+WTI_I!L106+WTI_III!J106</f>
        <v>0</v>
      </c>
      <c r="M106" s="363">
        <f>+WTI_I!M106</f>
        <v>0</v>
      </c>
      <c r="N106" s="337">
        <f t="shared" si="12"/>
        <v>1.6308E-2</v>
      </c>
      <c r="O106" s="413"/>
      <c r="P106" s="413">
        <f>WTI_II!J106</f>
        <v>0</v>
      </c>
      <c r="Q106" s="413">
        <f>WTI_II!K106</f>
        <v>0</v>
      </c>
      <c r="R106" s="316">
        <f>WTI_II!L106</f>
        <v>0</v>
      </c>
      <c r="S106" s="316">
        <f>+WTI_II!M106</f>
        <v>0</v>
      </c>
      <c r="T106" s="337">
        <f t="shared" si="13"/>
        <v>0</v>
      </c>
      <c r="U106" s="363"/>
      <c r="V106" s="395">
        <v>39539</v>
      </c>
      <c r="W106" s="445">
        <f>+WTI_I!W106+WTI_II!Q106+WTI_III!O106</f>
        <v>43.639070199999999</v>
      </c>
      <c r="X106" s="445">
        <f>+WTI_I!X106+WTI_II!R106+WTI_III!P106</f>
        <v>1.6308E-2</v>
      </c>
      <c r="Y106" s="445">
        <f>+WTI_I!Y106+WTI_II!S106</f>
        <v>0</v>
      </c>
      <c r="Z106" s="450">
        <f t="shared" si="14"/>
        <v>43.655378200000001</v>
      </c>
      <c r="AA106" s="407"/>
    </row>
    <row r="107" spans="1:62" s="181" customFormat="1" ht="12.95" customHeight="1" x14ac:dyDescent="0.2">
      <c r="A107" s="395">
        <v>39569</v>
      </c>
      <c r="B107" s="363">
        <f>+WTI_I!B107+WTI_II!B107+WTI_III!B107</f>
        <v>41.111437799999997</v>
      </c>
      <c r="C107" s="396">
        <f>+WTI_I!C107</f>
        <v>1.3417454</v>
      </c>
      <c r="D107" s="363">
        <f>+WTI_I!D107+WTI_II!C107+WTI_III!C107</f>
        <v>0</v>
      </c>
      <c r="E107" s="363">
        <f>+WTI_III!D107</f>
        <v>0</v>
      </c>
      <c r="F107" s="30">
        <f>+WTI_I!F107</f>
        <v>0</v>
      </c>
      <c r="G107" s="334">
        <f t="shared" si="15"/>
        <v>42.453183199999998</v>
      </c>
      <c r="H107" s="363"/>
      <c r="I107" s="363">
        <f>+WTI_I!I107+WTI_II!F107+WTI_III!H107</f>
        <v>-7.0656E-3</v>
      </c>
      <c r="J107" s="363">
        <f>+WTI_I!J107</f>
        <v>0</v>
      </c>
      <c r="K107" s="363">
        <f>+WTI_I!K107+WTI_II!G107+WTI_III!I107</f>
        <v>0</v>
      </c>
      <c r="L107" s="363">
        <f>+WTI_I!L107+WTI_III!J107</f>
        <v>0</v>
      </c>
      <c r="M107" s="363">
        <f>+WTI_I!M107</f>
        <v>0</v>
      </c>
      <c r="N107" s="334">
        <f t="shared" si="12"/>
        <v>-7.0656E-3</v>
      </c>
      <c r="O107" s="363"/>
      <c r="P107" s="363">
        <f>WTI_II!J107</f>
        <v>0</v>
      </c>
      <c r="Q107" s="363">
        <f>WTI_II!K107</f>
        <v>0</v>
      </c>
      <c r="R107" s="314">
        <f>WTI_II!L107</f>
        <v>0</v>
      </c>
      <c r="S107" s="314">
        <f>+WTI_II!M107</f>
        <v>0</v>
      </c>
      <c r="T107" s="334">
        <f t="shared" si="13"/>
        <v>0</v>
      </c>
      <c r="U107" s="363"/>
      <c r="V107" s="395">
        <v>39569</v>
      </c>
      <c r="W107" s="445">
        <f>+WTI_I!W107+WTI_II!Q107+WTI_III!O107</f>
        <v>42.453183199999998</v>
      </c>
      <c r="X107" s="445">
        <f>+WTI_I!X107+WTI_II!R107+WTI_III!P107</f>
        <v>-7.0656E-3</v>
      </c>
      <c r="Y107" s="445">
        <f>+WTI_I!Y107+WTI_II!S107</f>
        <v>0</v>
      </c>
      <c r="Z107" s="446">
        <f t="shared" si="14"/>
        <v>42.446117600000001</v>
      </c>
      <c r="AA107" s="407"/>
    </row>
    <row r="108" spans="1:62" s="181" customFormat="1" ht="12.95" customHeight="1" x14ac:dyDescent="0.2">
      <c r="A108" s="397">
        <v>39600</v>
      </c>
      <c r="B108" s="364">
        <f>+WTI_I!B108+WTI_II!B108+WTI_III!B108</f>
        <v>33.954439600000001</v>
      </c>
      <c r="C108" s="398">
        <f>+WTI_I!C108</f>
        <v>1.3343783</v>
      </c>
      <c r="D108" s="364">
        <f>+WTI_I!D108+WTI_II!C108+WTI_III!C108</f>
        <v>0</v>
      </c>
      <c r="E108" s="364">
        <f>+WTI_III!D108</f>
        <v>0</v>
      </c>
      <c r="F108" s="183">
        <f>+WTI_I!F108</f>
        <v>0</v>
      </c>
      <c r="G108" s="336">
        <f t="shared" si="15"/>
        <v>35.288817899999998</v>
      </c>
      <c r="H108" s="364"/>
      <c r="I108" s="364">
        <f>+WTI_I!I108+WTI_II!F108+WTI_III!H108</f>
        <v>-6.6227999999999999E-3</v>
      </c>
      <c r="J108" s="364">
        <f>+WTI_I!J108</f>
        <v>0</v>
      </c>
      <c r="K108" s="364">
        <f>+WTI_I!K108+WTI_II!G108+WTI_III!I108</f>
        <v>0</v>
      </c>
      <c r="L108" s="364">
        <f>+WTI_I!L108+WTI_III!J108</f>
        <v>0</v>
      </c>
      <c r="M108" s="364">
        <f>+WTI_I!M108</f>
        <v>0</v>
      </c>
      <c r="N108" s="336">
        <f t="shared" si="12"/>
        <v>-6.6227999999999999E-3</v>
      </c>
      <c r="O108" s="364"/>
      <c r="P108" s="364">
        <f>WTI_II!J108</f>
        <v>0</v>
      </c>
      <c r="Q108" s="364">
        <f>WTI_II!K108</f>
        <v>0</v>
      </c>
      <c r="R108" s="315">
        <f>WTI_II!L108</f>
        <v>0</v>
      </c>
      <c r="S108" s="315">
        <f>+WTI_II!M108</f>
        <v>0</v>
      </c>
      <c r="T108" s="336">
        <f t="shared" si="13"/>
        <v>0</v>
      </c>
      <c r="U108" s="364"/>
      <c r="V108" s="397">
        <v>39600</v>
      </c>
      <c r="W108" s="448">
        <f>+WTI_I!W108+WTI_II!Q108+WTI_III!O108</f>
        <v>35.288817899999998</v>
      </c>
      <c r="X108" s="448">
        <f>+WTI_I!X108+WTI_II!R108+WTI_III!P108</f>
        <v>-6.6227999999999999E-3</v>
      </c>
      <c r="Y108" s="448">
        <f>+WTI_I!Y108+WTI_II!S108</f>
        <v>0</v>
      </c>
      <c r="Z108" s="449">
        <f t="shared" si="14"/>
        <v>35.282195099999996</v>
      </c>
      <c r="AA108" s="407"/>
    </row>
    <row r="109" spans="1:62" s="181" customFormat="1" ht="12.95" customHeight="1" x14ac:dyDescent="0.2">
      <c r="A109" s="395">
        <v>39630</v>
      </c>
      <c r="B109" s="363">
        <f>+WTI_I!B109+WTI_II!B109+WTI_III!B109</f>
        <v>30.156082399999999</v>
      </c>
      <c r="C109" s="396">
        <f>+WTI_I!C109</f>
        <v>1.3273383999999999</v>
      </c>
      <c r="D109" s="363">
        <f>+WTI_I!D109+WTI_II!C109+WTI_III!C109</f>
        <v>0</v>
      </c>
      <c r="E109" s="363">
        <f>+WTI_III!D109</f>
        <v>0</v>
      </c>
      <c r="F109" s="30">
        <f>+WTI_I!F109</f>
        <v>0</v>
      </c>
      <c r="G109" s="334">
        <f t="shared" si="15"/>
        <v>31.483420799999998</v>
      </c>
      <c r="H109" s="363"/>
      <c r="I109" s="363">
        <f>+WTI_I!I109+WTI_II!F109+WTI_III!H109</f>
        <v>0</v>
      </c>
      <c r="J109" s="363">
        <f>+WTI_I!J109</f>
        <v>0</v>
      </c>
      <c r="K109" s="363">
        <f>+WTI_I!K109+WTI_II!G109+WTI_III!I109</f>
        <v>0</v>
      </c>
      <c r="L109" s="363">
        <f>+WTI_I!L109+WTI_III!J109</f>
        <v>0</v>
      </c>
      <c r="M109" s="363">
        <f>+WTI_I!M109</f>
        <v>0</v>
      </c>
      <c r="N109" s="334">
        <f t="shared" si="12"/>
        <v>0</v>
      </c>
      <c r="O109" s="363"/>
      <c r="P109" s="363">
        <f>WTI_II!J109</f>
        <v>0</v>
      </c>
      <c r="Q109" s="363">
        <f>WTI_II!K109</f>
        <v>0</v>
      </c>
      <c r="R109" s="314">
        <f>WTI_II!L109</f>
        <v>0</v>
      </c>
      <c r="S109" s="314">
        <f>+WTI_II!M109</f>
        <v>0</v>
      </c>
      <c r="T109" s="334">
        <f t="shared" si="13"/>
        <v>0</v>
      </c>
      <c r="U109" s="363"/>
      <c r="V109" s="395">
        <v>39630</v>
      </c>
      <c r="W109" s="445">
        <f>+WTI_I!W109+WTI_II!Q109+WTI_III!O109</f>
        <v>31.483420799999998</v>
      </c>
      <c r="X109" s="445">
        <f>+WTI_I!X109+WTI_II!R109+WTI_III!P109</f>
        <v>0</v>
      </c>
      <c r="Y109" s="445">
        <f>+WTI_I!Y109+WTI_II!S109</f>
        <v>0</v>
      </c>
      <c r="Z109" s="446">
        <f t="shared" si="14"/>
        <v>31.483420799999998</v>
      </c>
      <c r="AA109" s="407"/>
    </row>
    <row r="110" spans="1:62" s="181" customFormat="1" ht="12.95" customHeight="1" x14ac:dyDescent="0.2">
      <c r="A110" s="395">
        <v>39661</v>
      </c>
      <c r="B110" s="363">
        <f>+WTI_I!B110+WTI_II!B110+WTI_III!B110</f>
        <v>35.145707199999997</v>
      </c>
      <c r="C110" s="396">
        <f>+WTI_I!C110</f>
        <v>1.320084</v>
      </c>
      <c r="D110" s="363">
        <f>+WTI_I!D110+WTI_II!C110+WTI_III!C110</f>
        <v>0</v>
      </c>
      <c r="E110" s="363">
        <f>+WTI_III!D110</f>
        <v>0</v>
      </c>
      <c r="F110" s="30">
        <f>+WTI_I!F110</f>
        <v>0</v>
      </c>
      <c r="G110" s="334">
        <f t="shared" si="15"/>
        <v>36.465791199999998</v>
      </c>
      <c r="H110" s="363"/>
      <c r="I110" s="363">
        <f>+WTI_I!I110+WTI_II!F110+WTI_III!H110</f>
        <v>0</v>
      </c>
      <c r="J110" s="363">
        <f>+WTI_I!J110</f>
        <v>0</v>
      </c>
      <c r="K110" s="363">
        <f>+WTI_I!K110+WTI_II!G110+WTI_III!I110</f>
        <v>0</v>
      </c>
      <c r="L110" s="363">
        <f>+WTI_I!L110+WTI_III!J110</f>
        <v>0</v>
      </c>
      <c r="M110" s="363">
        <f>+WTI_I!M110</f>
        <v>0</v>
      </c>
      <c r="N110" s="334">
        <f t="shared" si="12"/>
        <v>0</v>
      </c>
      <c r="O110" s="363"/>
      <c r="P110" s="363">
        <f>WTI_II!J110</f>
        <v>0</v>
      </c>
      <c r="Q110" s="363">
        <f>WTI_II!K110</f>
        <v>0</v>
      </c>
      <c r="R110" s="314">
        <f>WTI_II!L110</f>
        <v>0</v>
      </c>
      <c r="S110" s="314">
        <f>+WTI_II!M110</f>
        <v>0</v>
      </c>
      <c r="T110" s="334">
        <f t="shared" si="13"/>
        <v>0</v>
      </c>
      <c r="U110" s="363"/>
      <c r="V110" s="395">
        <v>39661</v>
      </c>
      <c r="W110" s="445">
        <f>+WTI_I!W110+WTI_II!Q110+WTI_III!O110</f>
        <v>36.465791199999998</v>
      </c>
      <c r="X110" s="445">
        <f>+WTI_I!X110+WTI_II!R110+WTI_III!P110</f>
        <v>0</v>
      </c>
      <c r="Y110" s="445">
        <f>+WTI_I!Y110+WTI_II!S110</f>
        <v>0</v>
      </c>
      <c r="Z110" s="446">
        <f t="shared" si="14"/>
        <v>36.465791199999998</v>
      </c>
      <c r="AA110" s="407"/>
    </row>
    <row r="111" spans="1:62" s="181" customFormat="1" ht="12.95" customHeight="1" x14ac:dyDescent="0.2">
      <c r="A111" s="397">
        <v>39692</v>
      </c>
      <c r="B111" s="364">
        <f>+WTI_I!B111+WTI_II!B111+WTI_III!B111</f>
        <v>26.636129400000002</v>
      </c>
      <c r="C111" s="398">
        <f>+WTI_I!C111</f>
        <v>1.3128502</v>
      </c>
      <c r="D111" s="364">
        <f>+WTI_I!D111+WTI_II!C111+WTI_III!C111</f>
        <v>0</v>
      </c>
      <c r="E111" s="364">
        <f>+WTI_III!D111</f>
        <v>0</v>
      </c>
      <c r="F111" s="183">
        <f>+WTI_I!F111</f>
        <v>0</v>
      </c>
      <c r="G111" s="336">
        <f t="shared" si="15"/>
        <v>27.948979600000001</v>
      </c>
      <c r="H111" s="364"/>
      <c r="I111" s="364">
        <f>+WTI_I!I111+WTI_II!F111+WTI_III!H111</f>
        <v>0</v>
      </c>
      <c r="J111" s="364">
        <f>+WTI_I!J111</f>
        <v>0</v>
      </c>
      <c r="K111" s="364">
        <f>+WTI_I!K111+WTI_II!G111+WTI_III!I111</f>
        <v>0</v>
      </c>
      <c r="L111" s="364">
        <f>+WTI_I!L111+WTI_III!J111</f>
        <v>0</v>
      </c>
      <c r="M111" s="364">
        <f>+WTI_I!M111</f>
        <v>0</v>
      </c>
      <c r="N111" s="336">
        <f t="shared" si="12"/>
        <v>0</v>
      </c>
      <c r="O111" s="364"/>
      <c r="P111" s="364">
        <f>WTI_II!J111</f>
        <v>0</v>
      </c>
      <c r="Q111" s="364">
        <f>WTI_II!K111</f>
        <v>0</v>
      </c>
      <c r="R111" s="315">
        <f>WTI_II!L111</f>
        <v>0</v>
      </c>
      <c r="S111" s="315">
        <f>+WTI_II!M111</f>
        <v>0</v>
      </c>
      <c r="T111" s="336">
        <f t="shared" si="13"/>
        <v>0</v>
      </c>
      <c r="U111" s="364"/>
      <c r="V111" s="397">
        <v>39692</v>
      </c>
      <c r="W111" s="448">
        <f>+WTI_I!W111+WTI_II!Q111+WTI_III!O111</f>
        <v>27.948979600000001</v>
      </c>
      <c r="X111" s="448">
        <f>+WTI_I!X111+WTI_II!R111+WTI_III!P111</f>
        <v>0</v>
      </c>
      <c r="Y111" s="448">
        <f>+WTI_I!Y111+WTI_II!S111</f>
        <v>0</v>
      </c>
      <c r="Z111" s="449">
        <f t="shared" si="14"/>
        <v>27.948979600000001</v>
      </c>
      <c r="AA111" s="407"/>
    </row>
    <row r="112" spans="1:62" s="181" customFormat="1" ht="12.95" customHeight="1" x14ac:dyDescent="0.2">
      <c r="A112" s="395">
        <v>39722</v>
      </c>
      <c r="B112" s="363">
        <f>+WTI_I!B112+WTI_II!B112+WTI_III!B112</f>
        <v>30.494296599999998</v>
      </c>
      <c r="C112" s="396">
        <f>+WTI_I!C112</f>
        <v>1.3058694</v>
      </c>
      <c r="D112" s="363">
        <f>+WTI_I!D112+WTI_II!C112+WTI_III!C112</f>
        <v>0</v>
      </c>
      <c r="E112" s="363">
        <f>+WTI_III!D112</f>
        <v>0</v>
      </c>
      <c r="F112" s="30">
        <f>+WTI_I!F112</f>
        <v>0</v>
      </c>
      <c r="G112" s="334">
        <f t="shared" si="15"/>
        <v>31.800165999999997</v>
      </c>
      <c r="H112" s="363"/>
      <c r="I112" s="363">
        <f>+WTI_I!I112+WTI_II!F112+WTI_III!H112</f>
        <v>9.9999999999999995E-8</v>
      </c>
      <c r="J112" s="363">
        <f>+WTI_I!J112</f>
        <v>0</v>
      </c>
      <c r="K112" s="363">
        <f>+WTI_I!K112+WTI_II!G112+WTI_III!I112</f>
        <v>0</v>
      </c>
      <c r="L112" s="363">
        <f>+WTI_I!L112+WTI_III!J112</f>
        <v>0</v>
      </c>
      <c r="M112" s="363">
        <f>+WTI_I!M112</f>
        <v>0</v>
      </c>
      <c r="N112" s="334">
        <f t="shared" si="12"/>
        <v>9.9999999999999995E-8</v>
      </c>
      <c r="O112" s="363"/>
      <c r="P112" s="363">
        <f>WTI_II!J112</f>
        <v>0</v>
      </c>
      <c r="Q112" s="363">
        <f>WTI_II!K112</f>
        <v>0</v>
      </c>
      <c r="R112" s="314">
        <f>WTI_II!L112</f>
        <v>0</v>
      </c>
      <c r="S112" s="314">
        <f>+WTI_II!M112</f>
        <v>0</v>
      </c>
      <c r="T112" s="334">
        <f t="shared" si="13"/>
        <v>0</v>
      </c>
      <c r="U112" s="363"/>
      <c r="V112" s="395">
        <v>39722</v>
      </c>
      <c r="W112" s="445">
        <f>+WTI_I!W112+WTI_II!Q112+WTI_III!O112</f>
        <v>31.800165999999997</v>
      </c>
      <c r="X112" s="445">
        <f>+WTI_I!X112+WTI_II!R112+WTI_III!P112</f>
        <v>9.9999999999999995E-8</v>
      </c>
      <c r="Y112" s="445">
        <f>+WTI_I!Y112+WTI_II!S112</f>
        <v>0</v>
      </c>
      <c r="Z112" s="446">
        <f t="shared" si="14"/>
        <v>31.800166099999998</v>
      </c>
      <c r="AA112" s="407"/>
    </row>
    <row r="113" spans="1:27" s="181" customFormat="1" ht="12.95" customHeight="1" x14ac:dyDescent="0.2">
      <c r="A113" s="395">
        <v>39753</v>
      </c>
      <c r="B113" s="363">
        <f>+WTI_I!B113+WTI_II!B113+WTI_III!B113</f>
        <v>31.030334499999999</v>
      </c>
      <c r="C113" s="396">
        <f>+WTI_I!C113</f>
        <v>1.2986764</v>
      </c>
      <c r="D113" s="363">
        <f>+WTI_I!D113+WTI_II!C113+WTI_III!C113</f>
        <v>0</v>
      </c>
      <c r="E113" s="363">
        <f>+WTI_III!D113</f>
        <v>0</v>
      </c>
      <c r="F113" s="30">
        <f>+WTI_I!F113</f>
        <v>0</v>
      </c>
      <c r="G113" s="334">
        <f t="shared" si="15"/>
        <v>32.3290109</v>
      </c>
      <c r="H113" s="363"/>
      <c r="I113" s="363">
        <f>+WTI_I!I113+WTI_II!F113+WTI_III!H113</f>
        <v>0</v>
      </c>
      <c r="J113" s="363">
        <f>+WTI_I!J113</f>
        <v>0</v>
      </c>
      <c r="K113" s="363">
        <f>+WTI_I!K113+WTI_II!G113+WTI_III!I113</f>
        <v>0</v>
      </c>
      <c r="L113" s="363">
        <f>+WTI_I!L113+WTI_III!J113</f>
        <v>0</v>
      </c>
      <c r="M113" s="363">
        <f>+WTI_I!M113</f>
        <v>0</v>
      </c>
      <c r="N113" s="334">
        <f t="shared" si="12"/>
        <v>0</v>
      </c>
      <c r="O113" s="363"/>
      <c r="P113" s="363">
        <f>WTI_II!J113</f>
        <v>0</v>
      </c>
      <c r="Q113" s="363">
        <f>WTI_II!K113</f>
        <v>0</v>
      </c>
      <c r="R113" s="314">
        <f>WTI_II!L113</f>
        <v>0</v>
      </c>
      <c r="S113" s="314">
        <f>+WTI_II!M113</f>
        <v>0</v>
      </c>
      <c r="T113" s="334">
        <f t="shared" si="13"/>
        <v>0</v>
      </c>
      <c r="U113" s="363"/>
      <c r="V113" s="395">
        <v>39753</v>
      </c>
      <c r="W113" s="445">
        <f>+WTI_I!W113+WTI_II!Q113+WTI_III!O113</f>
        <v>32.3290109</v>
      </c>
      <c r="X113" s="445">
        <f>+WTI_I!X113+WTI_II!R113+WTI_III!P113</f>
        <v>0</v>
      </c>
      <c r="Y113" s="445">
        <f>+WTI_I!Y113+WTI_II!S113</f>
        <v>0</v>
      </c>
      <c r="Z113" s="446">
        <f t="shared" si="14"/>
        <v>32.3290109</v>
      </c>
      <c r="AA113" s="407"/>
    </row>
    <row r="114" spans="1:27" s="181" customFormat="1" ht="12.95" customHeight="1" thickBot="1" x14ac:dyDescent="0.25">
      <c r="A114" s="399">
        <v>39783</v>
      </c>
      <c r="B114" s="365">
        <f>+WTI_I!B114+WTI_II!B114+WTI_III!B114</f>
        <v>25.961598899999998</v>
      </c>
      <c r="C114" s="400">
        <f>+WTI_I!C114</f>
        <v>1.2917354000000001</v>
      </c>
      <c r="D114" s="365">
        <f>+WTI_I!D114+WTI_II!C114+WTI_III!C114</f>
        <v>0</v>
      </c>
      <c r="E114" s="365">
        <f>+WTI_III!D114</f>
        <v>0</v>
      </c>
      <c r="F114" s="231">
        <f>+WTI_I!F114</f>
        <v>0</v>
      </c>
      <c r="G114" s="338">
        <f t="shared" si="15"/>
        <v>27.253334299999999</v>
      </c>
      <c r="H114" s="365"/>
      <c r="I114" s="365">
        <f>+WTI_I!I114+WTI_II!F114+WTI_III!H114</f>
        <v>9.9999999999999995E-8</v>
      </c>
      <c r="J114" s="365">
        <f>+WTI_I!J114</f>
        <v>0</v>
      </c>
      <c r="K114" s="365">
        <f>+WTI_I!K114+WTI_II!G114+WTI_III!I114</f>
        <v>0</v>
      </c>
      <c r="L114" s="365">
        <f>+WTI_I!L114+WTI_III!J114</f>
        <v>0</v>
      </c>
      <c r="M114" s="365">
        <f>+WTI_I!M114</f>
        <v>0</v>
      </c>
      <c r="N114" s="338">
        <f t="shared" si="12"/>
        <v>9.9999999999999995E-8</v>
      </c>
      <c r="O114" s="365"/>
      <c r="P114" s="365">
        <f>WTI_II!J114</f>
        <v>0</v>
      </c>
      <c r="Q114" s="365">
        <f>WTI_II!K114</f>
        <v>0</v>
      </c>
      <c r="R114" s="317">
        <f>WTI_II!L114</f>
        <v>0</v>
      </c>
      <c r="S114" s="317">
        <f>+WTI_II!M114</f>
        <v>0</v>
      </c>
      <c r="T114" s="338">
        <f t="shared" si="13"/>
        <v>0</v>
      </c>
      <c r="U114" s="365"/>
      <c r="V114" s="399">
        <v>39783</v>
      </c>
      <c r="W114" s="451">
        <f>+WTI_I!W114+WTI_II!Q114+WTI_III!O114</f>
        <v>27.253334299999999</v>
      </c>
      <c r="X114" s="451">
        <f>+WTI_I!X114+WTI_II!R114+WTI_III!P114</f>
        <v>9.9999999999999995E-8</v>
      </c>
      <c r="Y114" s="451">
        <f>+WTI_I!Y114+WTI_II!S114</f>
        <v>0</v>
      </c>
      <c r="Z114" s="452">
        <f t="shared" si="14"/>
        <v>27.2533344</v>
      </c>
      <c r="AA114" s="407"/>
    </row>
    <row r="115" spans="1:27" s="181" customFormat="1" ht="12.95" customHeight="1" x14ac:dyDescent="0.2">
      <c r="A115" s="395">
        <v>39814</v>
      </c>
      <c r="B115" s="363">
        <f>+WTI_I!B115+WTI_II!B115+WTI_III!B115</f>
        <v>28.9963199</v>
      </c>
      <c r="C115" s="396">
        <f>+WTI_I!C115</f>
        <v>0</v>
      </c>
      <c r="D115" s="363">
        <f>+WTI_I!D115+WTI_II!C115+WTI_III!C115</f>
        <v>0</v>
      </c>
      <c r="E115" s="363">
        <f>+WTI_III!D115</f>
        <v>0</v>
      </c>
      <c r="F115" s="30">
        <f>+WTI_I!F115</f>
        <v>0</v>
      </c>
      <c r="G115" s="334">
        <f t="shared" si="15"/>
        <v>28.9963199</v>
      </c>
      <c r="H115" s="363"/>
      <c r="I115" s="363">
        <f>+WTI_I!I115+WTI_II!F115+WTI_III!H115</f>
        <v>0</v>
      </c>
      <c r="J115" s="363">
        <f>+WTI_I!J115</f>
        <v>0</v>
      </c>
      <c r="K115" s="363">
        <f>+WTI_I!K115+WTI_II!G115+WTI_III!I115</f>
        <v>0</v>
      </c>
      <c r="L115" s="363">
        <f>+WTI_I!L115+WTI_III!J115</f>
        <v>0</v>
      </c>
      <c r="M115" s="363">
        <f>+WTI_I!M115</f>
        <v>0</v>
      </c>
      <c r="N115" s="334">
        <f t="shared" si="12"/>
        <v>0</v>
      </c>
      <c r="O115" s="363"/>
      <c r="P115" s="363">
        <f>WTI_II!J115</f>
        <v>0</v>
      </c>
      <c r="Q115" s="363">
        <f>WTI_II!K115</f>
        <v>0</v>
      </c>
      <c r="R115" s="314">
        <f>WTI_II!L115</f>
        <v>0</v>
      </c>
      <c r="S115" s="314">
        <f>+WTI_II!M115</f>
        <v>0</v>
      </c>
      <c r="T115" s="334">
        <f t="shared" si="13"/>
        <v>0</v>
      </c>
      <c r="U115" s="363"/>
      <c r="V115" s="395">
        <v>39814</v>
      </c>
      <c r="W115" s="445">
        <f>+WTI_I!W115+WTI_II!Q115+WTI_III!O115</f>
        <v>28.9963199</v>
      </c>
      <c r="X115" s="445">
        <f>+WTI_I!X115+WTI_II!R115+WTI_III!P115</f>
        <v>0</v>
      </c>
      <c r="Y115" s="445">
        <f>+WTI_I!Y115+WTI_II!S115</f>
        <v>0</v>
      </c>
      <c r="Z115" s="446">
        <f t="shared" si="14"/>
        <v>28.9963199</v>
      </c>
      <c r="AA115" s="407"/>
    </row>
    <row r="116" spans="1:27" s="181" customFormat="1" ht="12.95" customHeight="1" x14ac:dyDescent="0.2">
      <c r="A116" s="395">
        <v>39845</v>
      </c>
      <c r="B116" s="363">
        <f>+WTI_I!B116+WTI_II!B116+WTI_III!B116</f>
        <v>26.9797677</v>
      </c>
      <c r="C116" s="396">
        <f>+WTI_I!C116</f>
        <v>0</v>
      </c>
      <c r="D116" s="363">
        <f>+WTI_I!D116+WTI_II!C116+WTI_III!C116</f>
        <v>0</v>
      </c>
      <c r="E116" s="363">
        <f>+WTI_III!D116</f>
        <v>0</v>
      </c>
      <c r="F116" s="30">
        <f>+WTI_I!F116</f>
        <v>0</v>
      </c>
      <c r="G116" s="334">
        <f t="shared" si="15"/>
        <v>26.9797677</v>
      </c>
      <c r="H116" s="363"/>
      <c r="I116" s="363">
        <f>+WTI_I!I116+WTI_II!F116+WTI_III!H116</f>
        <v>0</v>
      </c>
      <c r="J116" s="363">
        <f>+WTI_I!J116</f>
        <v>0</v>
      </c>
      <c r="K116" s="363">
        <f>+WTI_I!K116+WTI_II!G116+WTI_III!I116</f>
        <v>0</v>
      </c>
      <c r="L116" s="363">
        <f>+WTI_I!L116+WTI_III!J116</f>
        <v>0</v>
      </c>
      <c r="M116" s="363">
        <f>+WTI_I!M116</f>
        <v>0</v>
      </c>
      <c r="N116" s="334">
        <f t="shared" si="12"/>
        <v>0</v>
      </c>
      <c r="O116" s="363"/>
      <c r="P116" s="363">
        <f>WTI_II!J116</f>
        <v>0</v>
      </c>
      <c r="Q116" s="363">
        <f>WTI_II!K116</f>
        <v>0</v>
      </c>
      <c r="R116" s="314">
        <f>WTI_II!L116</f>
        <v>0</v>
      </c>
      <c r="S116" s="314">
        <f>+WTI_II!M116</f>
        <v>0</v>
      </c>
      <c r="T116" s="334">
        <f t="shared" si="13"/>
        <v>0</v>
      </c>
      <c r="U116" s="363"/>
      <c r="V116" s="395">
        <v>39845</v>
      </c>
      <c r="W116" s="445">
        <f>+WTI_I!W116+WTI_II!Q116+WTI_III!O116</f>
        <v>26.9797677</v>
      </c>
      <c r="X116" s="445">
        <f>+WTI_I!X116+WTI_II!R116+WTI_III!P116</f>
        <v>0</v>
      </c>
      <c r="Y116" s="445">
        <f>+WTI_I!Y116+WTI_II!S116</f>
        <v>0</v>
      </c>
      <c r="Z116" s="446">
        <f t="shared" si="14"/>
        <v>26.9797677</v>
      </c>
      <c r="AA116" s="407"/>
    </row>
    <row r="117" spans="1:27" s="181" customFormat="1" ht="12.95" customHeight="1" x14ac:dyDescent="0.2">
      <c r="A117" s="397">
        <v>39873</v>
      </c>
      <c r="B117" s="364">
        <f>+WTI_I!B117+WTI_II!B117+WTI_III!B117</f>
        <v>31.3227704</v>
      </c>
      <c r="C117" s="398">
        <f>+WTI_I!C117</f>
        <v>0</v>
      </c>
      <c r="D117" s="364">
        <f>+WTI_I!D117+WTI_II!C117+WTI_III!C117</f>
        <v>0</v>
      </c>
      <c r="E117" s="364">
        <f>+WTI_III!D117</f>
        <v>0</v>
      </c>
      <c r="F117" s="183">
        <f>+WTI_I!F117</f>
        <v>0</v>
      </c>
      <c r="G117" s="336">
        <f t="shared" si="15"/>
        <v>31.3227704</v>
      </c>
      <c r="H117" s="364"/>
      <c r="I117" s="364">
        <f>+WTI_I!I117+WTI_II!F117+WTI_III!H117</f>
        <v>0</v>
      </c>
      <c r="J117" s="364">
        <f>+WTI_I!J117</f>
        <v>0</v>
      </c>
      <c r="K117" s="364">
        <f>+WTI_I!K117+WTI_II!G117+WTI_III!I117</f>
        <v>0</v>
      </c>
      <c r="L117" s="364">
        <f>+WTI_I!L117+WTI_III!J117</f>
        <v>0</v>
      </c>
      <c r="M117" s="364">
        <f>+WTI_I!M117</f>
        <v>0</v>
      </c>
      <c r="N117" s="336">
        <f t="shared" si="12"/>
        <v>0</v>
      </c>
      <c r="O117" s="364"/>
      <c r="P117" s="364">
        <f>WTI_II!J117</f>
        <v>0</v>
      </c>
      <c r="Q117" s="364">
        <f>WTI_II!K117</f>
        <v>0</v>
      </c>
      <c r="R117" s="315">
        <f>WTI_II!L117</f>
        <v>0</v>
      </c>
      <c r="S117" s="315">
        <f>+WTI_II!M117</f>
        <v>0</v>
      </c>
      <c r="T117" s="336">
        <f t="shared" si="13"/>
        <v>0</v>
      </c>
      <c r="U117" s="364"/>
      <c r="V117" s="397">
        <v>39873</v>
      </c>
      <c r="W117" s="448">
        <f>+WTI_I!W117+WTI_II!Q117+WTI_III!O117</f>
        <v>31.3227704</v>
      </c>
      <c r="X117" s="448">
        <f>+WTI_I!X117+WTI_II!R117+WTI_III!P117</f>
        <v>0</v>
      </c>
      <c r="Y117" s="448">
        <f>+WTI_I!Y117+WTI_II!S117</f>
        <v>0</v>
      </c>
      <c r="Z117" s="449">
        <f t="shared" si="14"/>
        <v>31.3227704</v>
      </c>
      <c r="AA117" s="407"/>
    </row>
    <row r="118" spans="1:27" s="181" customFormat="1" ht="12.95" customHeight="1" x14ac:dyDescent="0.2">
      <c r="A118" s="395">
        <v>39904</v>
      </c>
      <c r="B118" s="363">
        <f>+WTI_I!B118+WTI_II!B118+WTI_III!B118</f>
        <v>34.762239899999997</v>
      </c>
      <c r="C118" s="396">
        <f>+WTI_I!C118</f>
        <v>0</v>
      </c>
      <c r="D118" s="363">
        <f>+WTI_I!D118+WTI_II!C118+WTI_III!C118</f>
        <v>0</v>
      </c>
      <c r="E118" s="363">
        <f>+WTI_III!D118</f>
        <v>0</v>
      </c>
      <c r="F118" s="30">
        <f>+WTI_I!F118</f>
        <v>0</v>
      </c>
      <c r="G118" s="334">
        <f t="shared" si="15"/>
        <v>34.762239899999997</v>
      </c>
      <c r="H118" s="363"/>
      <c r="I118" s="363">
        <f>+WTI_I!I118+WTI_II!F118+WTI_III!H118</f>
        <v>9.9999999999999995E-8</v>
      </c>
      <c r="J118" s="363">
        <f>+WTI_I!J118</f>
        <v>0</v>
      </c>
      <c r="K118" s="363">
        <f>+WTI_I!K118+WTI_II!G118+WTI_III!I118</f>
        <v>0</v>
      </c>
      <c r="L118" s="363">
        <f>+WTI_I!L118+WTI_III!J118</f>
        <v>0</v>
      </c>
      <c r="M118" s="363">
        <f>+WTI_I!M118</f>
        <v>0</v>
      </c>
      <c r="N118" s="334">
        <f t="shared" si="12"/>
        <v>9.9999999999999995E-8</v>
      </c>
      <c r="O118" s="363"/>
      <c r="P118" s="363">
        <f>WTI_II!J118</f>
        <v>0</v>
      </c>
      <c r="Q118" s="363">
        <f>WTI_II!K118</f>
        <v>0</v>
      </c>
      <c r="R118" s="314">
        <f>WTI_II!L118</f>
        <v>0</v>
      </c>
      <c r="S118" s="314">
        <f>+WTI_II!M118</f>
        <v>0</v>
      </c>
      <c r="T118" s="334">
        <f t="shared" si="13"/>
        <v>0</v>
      </c>
      <c r="U118" s="363"/>
      <c r="V118" s="395">
        <v>39904</v>
      </c>
      <c r="W118" s="445">
        <f>+WTI_I!W118+WTI_II!Q118+WTI_III!O118</f>
        <v>34.762239899999997</v>
      </c>
      <c r="X118" s="445">
        <f>+WTI_I!X118+WTI_II!R118+WTI_III!P118</f>
        <v>9.9999999999999995E-8</v>
      </c>
      <c r="Y118" s="445">
        <f>+WTI_I!Y118+WTI_II!S118</f>
        <v>0</v>
      </c>
      <c r="Z118" s="446">
        <f t="shared" si="14"/>
        <v>34.762239999999998</v>
      </c>
      <c r="AA118" s="407"/>
    </row>
    <row r="119" spans="1:27" s="181" customFormat="1" ht="12.95" customHeight="1" x14ac:dyDescent="0.2">
      <c r="A119" s="395">
        <v>39934</v>
      </c>
      <c r="B119" s="363">
        <f>+WTI_I!B119+WTI_II!B119+WTI_III!B119</f>
        <v>28.5097296</v>
      </c>
      <c r="C119" s="396">
        <f>+WTI_I!C119</f>
        <v>0</v>
      </c>
      <c r="D119" s="363">
        <f>+WTI_I!D119+WTI_II!C119+WTI_III!C119</f>
        <v>0</v>
      </c>
      <c r="E119" s="363">
        <f>+WTI_III!D119</f>
        <v>0</v>
      </c>
      <c r="F119" s="30">
        <f>+WTI_I!F119</f>
        <v>0</v>
      </c>
      <c r="G119" s="334">
        <f t="shared" si="15"/>
        <v>28.5097296</v>
      </c>
      <c r="H119" s="363"/>
      <c r="I119" s="363">
        <f>+WTI_I!I119+WTI_II!F119+WTI_III!H119</f>
        <v>0</v>
      </c>
      <c r="J119" s="363">
        <f>+WTI_I!J119</f>
        <v>0</v>
      </c>
      <c r="K119" s="363">
        <f>+WTI_I!K119+WTI_II!G119+WTI_III!I119</f>
        <v>0</v>
      </c>
      <c r="L119" s="363">
        <f>+WTI_I!L119+WTI_III!J119</f>
        <v>0</v>
      </c>
      <c r="M119" s="363">
        <f>+WTI_I!M119</f>
        <v>0</v>
      </c>
      <c r="N119" s="334">
        <f t="shared" si="12"/>
        <v>0</v>
      </c>
      <c r="O119" s="363"/>
      <c r="P119" s="363">
        <f>WTI_II!J119</f>
        <v>0</v>
      </c>
      <c r="Q119" s="363">
        <f>WTI_II!K119</f>
        <v>0</v>
      </c>
      <c r="R119" s="314">
        <f>WTI_II!L119</f>
        <v>0</v>
      </c>
      <c r="S119" s="314">
        <f>+WTI_II!M119</f>
        <v>0</v>
      </c>
      <c r="T119" s="334">
        <f t="shared" si="13"/>
        <v>0</v>
      </c>
      <c r="U119" s="363"/>
      <c r="V119" s="395">
        <v>39934</v>
      </c>
      <c r="W119" s="445">
        <f>+WTI_I!W119+WTI_II!Q119+WTI_III!O119</f>
        <v>28.5097296</v>
      </c>
      <c r="X119" s="445">
        <f>+WTI_I!X119+WTI_II!R119+WTI_III!P119</f>
        <v>0</v>
      </c>
      <c r="Y119" s="445">
        <f>+WTI_I!Y119+WTI_II!S119</f>
        <v>0</v>
      </c>
      <c r="Z119" s="446">
        <f t="shared" si="14"/>
        <v>28.5097296</v>
      </c>
      <c r="AA119" s="407"/>
    </row>
    <row r="120" spans="1:27" s="181" customFormat="1" ht="12.95" customHeight="1" x14ac:dyDescent="0.2">
      <c r="A120" s="397">
        <v>39965</v>
      </c>
      <c r="B120" s="364">
        <f>+WTI_I!B120+WTI_II!B120+WTI_III!B120</f>
        <v>20.634931099999999</v>
      </c>
      <c r="C120" s="398">
        <f>+WTI_I!C120</f>
        <v>0</v>
      </c>
      <c r="D120" s="364">
        <f>+WTI_I!D120+WTI_II!C120+WTI_III!C120</f>
        <v>0</v>
      </c>
      <c r="E120" s="364">
        <f>+WTI_III!D120</f>
        <v>0</v>
      </c>
      <c r="F120" s="183">
        <f>+WTI_I!F120</f>
        <v>0</v>
      </c>
      <c r="G120" s="336">
        <f t="shared" si="15"/>
        <v>20.634931099999999</v>
      </c>
      <c r="H120" s="364"/>
      <c r="I120" s="364">
        <f>+WTI_I!I120+WTI_II!F120+WTI_III!H120</f>
        <v>0</v>
      </c>
      <c r="J120" s="364">
        <f>+WTI_I!J120</f>
        <v>0</v>
      </c>
      <c r="K120" s="364">
        <f>+WTI_I!K120+WTI_II!G120+WTI_III!I120</f>
        <v>0</v>
      </c>
      <c r="L120" s="364">
        <f>+WTI_I!L120+WTI_III!J120</f>
        <v>0</v>
      </c>
      <c r="M120" s="364">
        <f>+WTI_I!M120</f>
        <v>0</v>
      </c>
      <c r="N120" s="336">
        <f t="shared" si="12"/>
        <v>0</v>
      </c>
      <c r="O120" s="364"/>
      <c r="P120" s="364">
        <f>WTI_II!J120</f>
        <v>0</v>
      </c>
      <c r="Q120" s="364">
        <f>WTI_II!K120</f>
        <v>0</v>
      </c>
      <c r="R120" s="315">
        <f>WTI_II!L120</f>
        <v>0</v>
      </c>
      <c r="S120" s="315">
        <f>+WTI_II!M120</f>
        <v>0</v>
      </c>
      <c r="T120" s="336">
        <f t="shared" si="13"/>
        <v>0</v>
      </c>
      <c r="U120" s="364"/>
      <c r="V120" s="397">
        <v>39965</v>
      </c>
      <c r="W120" s="448">
        <f>+WTI_I!W120+WTI_II!Q120+WTI_III!O120</f>
        <v>20.634931099999999</v>
      </c>
      <c r="X120" s="448">
        <f>+WTI_I!X120+WTI_II!R120+WTI_III!P120</f>
        <v>0</v>
      </c>
      <c r="Y120" s="448">
        <f>+WTI_I!Y120+WTI_II!S120</f>
        <v>0</v>
      </c>
      <c r="Z120" s="449">
        <f t="shared" si="14"/>
        <v>20.634931099999999</v>
      </c>
      <c r="AA120" s="407"/>
    </row>
    <row r="121" spans="1:27" s="181" customFormat="1" ht="12.95" customHeight="1" x14ac:dyDescent="0.2">
      <c r="A121" s="395">
        <v>39995</v>
      </c>
      <c r="B121" s="363">
        <f>+WTI_I!B121+WTI_II!B121+WTI_III!B121</f>
        <v>23.308455500000001</v>
      </c>
      <c r="C121" s="396">
        <f>+WTI_I!C121</f>
        <v>0</v>
      </c>
      <c r="D121" s="363">
        <f>+WTI_I!D121+WTI_II!C121+WTI_III!C121</f>
        <v>0</v>
      </c>
      <c r="E121" s="363">
        <f>+WTI_III!D121</f>
        <v>0</v>
      </c>
      <c r="F121" s="30">
        <f>+WTI_I!F121</f>
        <v>0</v>
      </c>
      <c r="G121" s="334">
        <f t="shared" si="15"/>
        <v>23.308455500000001</v>
      </c>
      <c r="H121" s="363"/>
      <c r="I121" s="363">
        <f>+WTI_I!I121+WTI_II!F121+WTI_III!H121</f>
        <v>-9.9999999999999995E-8</v>
      </c>
      <c r="J121" s="363">
        <f>+WTI_I!J121</f>
        <v>0</v>
      </c>
      <c r="K121" s="363">
        <f>+WTI_I!K121+WTI_II!G121+WTI_III!I121</f>
        <v>0</v>
      </c>
      <c r="L121" s="363">
        <f>+WTI_I!L121+WTI_III!J121</f>
        <v>0</v>
      </c>
      <c r="M121" s="363">
        <f>+WTI_I!M121</f>
        <v>0</v>
      </c>
      <c r="N121" s="334">
        <f t="shared" si="12"/>
        <v>-9.9999999999999995E-8</v>
      </c>
      <c r="O121" s="363"/>
      <c r="P121" s="363">
        <f>WTI_II!J121</f>
        <v>0</v>
      </c>
      <c r="Q121" s="363">
        <f>WTI_II!K121</f>
        <v>0</v>
      </c>
      <c r="R121" s="314">
        <f>WTI_II!L121</f>
        <v>0</v>
      </c>
      <c r="S121" s="314">
        <f>+WTI_II!M121</f>
        <v>0</v>
      </c>
      <c r="T121" s="334">
        <f t="shared" si="13"/>
        <v>0</v>
      </c>
      <c r="U121" s="363"/>
      <c r="V121" s="395">
        <v>39995</v>
      </c>
      <c r="W121" s="445">
        <f>+WTI_I!W121+WTI_II!Q121+WTI_III!O121</f>
        <v>23.308455500000001</v>
      </c>
      <c r="X121" s="445">
        <f>+WTI_I!X121+WTI_II!R121+WTI_III!P121</f>
        <v>-9.9999999999999995E-8</v>
      </c>
      <c r="Y121" s="445">
        <f>+WTI_I!Y121+WTI_II!S121</f>
        <v>0</v>
      </c>
      <c r="Z121" s="446">
        <f t="shared" si="14"/>
        <v>23.3084554</v>
      </c>
      <c r="AA121" s="407"/>
    </row>
    <row r="122" spans="1:27" s="181" customFormat="1" ht="12.95" customHeight="1" x14ac:dyDescent="0.2">
      <c r="A122" s="395">
        <v>40026</v>
      </c>
      <c r="B122" s="363">
        <f>+WTI_I!B122+WTI_II!B122+WTI_III!B122</f>
        <v>17.7909328</v>
      </c>
      <c r="C122" s="396">
        <f>+WTI_I!C122</f>
        <v>0</v>
      </c>
      <c r="D122" s="363">
        <f>+WTI_I!D122+WTI_II!C122+WTI_III!C122</f>
        <v>0</v>
      </c>
      <c r="E122" s="363">
        <f>+WTI_III!D122</f>
        <v>0</v>
      </c>
      <c r="F122" s="30">
        <f>+WTI_I!F122</f>
        <v>0</v>
      </c>
      <c r="G122" s="334">
        <f t="shared" si="15"/>
        <v>17.7909328</v>
      </c>
      <c r="H122" s="363"/>
      <c r="I122" s="363">
        <f>+WTI_I!I122+WTI_II!F122+WTI_III!H122</f>
        <v>9.9999999999999995E-8</v>
      </c>
      <c r="J122" s="363">
        <f>+WTI_I!J122</f>
        <v>0</v>
      </c>
      <c r="K122" s="363">
        <f>+WTI_I!K122+WTI_II!G122+WTI_III!I122</f>
        <v>0</v>
      </c>
      <c r="L122" s="363">
        <f>+WTI_I!L122+WTI_III!J122</f>
        <v>0</v>
      </c>
      <c r="M122" s="363">
        <f>+WTI_I!M122</f>
        <v>0</v>
      </c>
      <c r="N122" s="334">
        <f t="shared" si="12"/>
        <v>9.9999999999999995E-8</v>
      </c>
      <c r="O122" s="363"/>
      <c r="P122" s="363">
        <f>WTI_II!J122</f>
        <v>0</v>
      </c>
      <c r="Q122" s="363">
        <f>WTI_II!K122</f>
        <v>0</v>
      </c>
      <c r="R122" s="314">
        <f>WTI_II!L122</f>
        <v>0</v>
      </c>
      <c r="S122" s="314">
        <f>+WTI_II!M122</f>
        <v>0</v>
      </c>
      <c r="T122" s="334">
        <f t="shared" si="13"/>
        <v>0</v>
      </c>
      <c r="U122" s="363"/>
      <c r="V122" s="395">
        <v>40026</v>
      </c>
      <c r="W122" s="445">
        <f>+WTI_I!W122+WTI_II!Q122+WTI_III!O122</f>
        <v>17.7909328</v>
      </c>
      <c r="X122" s="445">
        <f>+WTI_I!X122+WTI_II!R122+WTI_III!P122</f>
        <v>9.9999999999999995E-8</v>
      </c>
      <c r="Y122" s="445">
        <f>+WTI_I!Y122+WTI_II!S122</f>
        <v>0</v>
      </c>
      <c r="Z122" s="446">
        <f t="shared" si="14"/>
        <v>17.790932900000001</v>
      </c>
      <c r="AA122" s="407"/>
    </row>
    <row r="123" spans="1:27" s="181" customFormat="1" ht="12.95" customHeight="1" x14ac:dyDescent="0.2">
      <c r="A123" s="397">
        <v>40057</v>
      </c>
      <c r="B123" s="364">
        <f>+WTI_I!B123+WTI_II!B123+WTI_III!B123</f>
        <v>9.6320267000000008</v>
      </c>
      <c r="C123" s="398">
        <f>+WTI_I!C123</f>
        <v>0</v>
      </c>
      <c r="D123" s="364">
        <f>+WTI_I!D123+WTI_II!C123+WTI_III!C123</f>
        <v>0</v>
      </c>
      <c r="E123" s="364">
        <f>+WTI_III!D123</f>
        <v>0</v>
      </c>
      <c r="F123" s="183">
        <f>+WTI_I!F123</f>
        <v>0</v>
      </c>
      <c r="G123" s="336">
        <f t="shared" si="15"/>
        <v>9.6320267000000008</v>
      </c>
      <c r="H123" s="364"/>
      <c r="I123" s="364">
        <f>+WTI_I!I123+WTI_II!F123+WTI_III!H123</f>
        <v>-8.2416E-3</v>
      </c>
      <c r="J123" s="364">
        <f>+WTI_I!J123</f>
        <v>0</v>
      </c>
      <c r="K123" s="364">
        <f>+WTI_I!K123+WTI_II!G123+WTI_III!I123</f>
        <v>0</v>
      </c>
      <c r="L123" s="364">
        <f>+WTI_I!L123+WTI_III!J123</f>
        <v>0</v>
      </c>
      <c r="M123" s="364">
        <f>+WTI_I!M123</f>
        <v>0</v>
      </c>
      <c r="N123" s="336">
        <f t="shared" si="12"/>
        <v>-8.2416E-3</v>
      </c>
      <c r="O123" s="364"/>
      <c r="P123" s="364">
        <f>WTI_II!J123</f>
        <v>0</v>
      </c>
      <c r="Q123" s="364">
        <f>WTI_II!K123</f>
        <v>0</v>
      </c>
      <c r="R123" s="315">
        <f>WTI_II!L123</f>
        <v>0</v>
      </c>
      <c r="S123" s="315">
        <f>+WTI_II!M123</f>
        <v>0</v>
      </c>
      <c r="T123" s="336">
        <f t="shared" si="13"/>
        <v>0</v>
      </c>
      <c r="U123" s="364"/>
      <c r="V123" s="397">
        <v>40057</v>
      </c>
      <c r="W123" s="448">
        <f>+WTI_I!W123+WTI_II!Q123+WTI_III!O123</f>
        <v>9.6320267000000008</v>
      </c>
      <c r="X123" s="448">
        <f>+WTI_I!X123+WTI_II!R123+WTI_III!P123</f>
        <v>-8.2416E-3</v>
      </c>
      <c r="Y123" s="448">
        <f>+WTI_I!Y123+WTI_II!S123</f>
        <v>0</v>
      </c>
      <c r="Z123" s="449">
        <f t="shared" si="14"/>
        <v>9.623785100000001</v>
      </c>
      <c r="AA123" s="407"/>
    </row>
    <row r="124" spans="1:27" s="181" customFormat="1" ht="12.95" customHeight="1" x14ac:dyDescent="0.2">
      <c r="A124" s="395">
        <v>40087</v>
      </c>
      <c r="B124" s="363">
        <f>+WTI_I!B124+WTI_II!B124+WTI_III!B124</f>
        <v>10.606242399999999</v>
      </c>
      <c r="C124" s="396">
        <f>+WTI_I!C124</f>
        <v>0</v>
      </c>
      <c r="D124" s="363">
        <f>+WTI_I!D124+WTI_II!C124+WTI_III!C124</f>
        <v>0</v>
      </c>
      <c r="E124" s="363">
        <f>+WTI_III!D124</f>
        <v>0</v>
      </c>
      <c r="F124" s="30">
        <f>+WTI_I!F124</f>
        <v>0</v>
      </c>
      <c r="G124" s="334">
        <f t="shared" si="15"/>
        <v>10.606242399999999</v>
      </c>
      <c r="H124" s="363"/>
      <c r="I124" s="363">
        <f>+WTI_I!I124+WTI_II!F124+WTI_III!H124</f>
        <v>-4.1208E-3</v>
      </c>
      <c r="J124" s="363">
        <f>+WTI_I!J124</f>
        <v>0</v>
      </c>
      <c r="K124" s="363">
        <f>+WTI_I!K124+WTI_II!G124+WTI_III!I124</f>
        <v>0</v>
      </c>
      <c r="L124" s="363">
        <f>+WTI_I!L124+WTI_III!J124</f>
        <v>0</v>
      </c>
      <c r="M124" s="363">
        <f>+WTI_I!M124</f>
        <v>0</v>
      </c>
      <c r="N124" s="334">
        <f t="shared" si="12"/>
        <v>-4.1208E-3</v>
      </c>
      <c r="O124" s="363"/>
      <c r="P124" s="363">
        <f>WTI_II!J124</f>
        <v>0</v>
      </c>
      <c r="Q124" s="363">
        <f>WTI_II!K124</f>
        <v>0</v>
      </c>
      <c r="R124" s="314">
        <f>WTI_II!L124</f>
        <v>0</v>
      </c>
      <c r="S124" s="314">
        <f>+WTI_II!M124</f>
        <v>0</v>
      </c>
      <c r="T124" s="334">
        <f t="shared" si="13"/>
        <v>0</v>
      </c>
      <c r="U124" s="363"/>
      <c r="V124" s="395">
        <v>40087</v>
      </c>
      <c r="W124" s="445">
        <f>+WTI_I!W124+WTI_II!Q124+WTI_III!O124</f>
        <v>10.606242399999999</v>
      </c>
      <c r="X124" s="445">
        <f>+WTI_I!X124+WTI_II!R124+WTI_III!P124</f>
        <v>-4.1208E-3</v>
      </c>
      <c r="Y124" s="445">
        <f>+WTI_I!Y124+WTI_II!S124</f>
        <v>0</v>
      </c>
      <c r="Z124" s="446">
        <f t="shared" si="14"/>
        <v>10.602121599999998</v>
      </c>
      <c r="AA124" s="407"/>
    </row>
    <row r="125" spans="1:27" s="181" customFormat="1" ht="12.95" customHeight="1" x14ac:dyDescent="0.2">
      <c r="A125" s="395">
        <v>40118</v>
      </c>
      <c r="B125" s="363">
        <f>+WTI_I!B125+WTI_II!B125+WTI_III!B125</f>
        <v>7.4388842000000004</v>
      </c>
      <c r="C125" s="396">
        <f>+WTI_I!C125</f>
        <v>0</v>
      </c>
      <c r="D125" s="363">
        <f>+WTI_I!D125+WTI_II!C125+WTI_III!C125</f>
        <v>0</v>
      </c>
      <c r="E125" s="363">
        <f>+WTI_III!D125</f>
        <v>0</v>
      </c>
      <c r="F125" s="30">
        <f>+WTI_I!F125</f>
        <v>0</v>
      </c>
      <c r="G125" s="334">
        <f t="shared" si="15"/>
        <v>7.4388842000000004</v>
      </c>
      <c r="H125" s="363"/>
      <c r="I125" s="363">
        <f>+WTI_I!I125+WTI_II!F125+WTI_III!H125</f>
        <v>0</v>
      </c>
      <c r="J125" s="363">
        <f>+WTI_I!J125</f>
        <v>0</v>
      </c>
      <c r="K125" s="363">
        <f>+WTI_I!K125+WTI_II!G125+WTI_III!I125</f>
        <v>0</v>
      </c>
      <c r="L125" s="363">
        <f>+WTI_I!L125+WTI_III!J125</f>
        <v>0</v>
      </c>
      <c r="M125" s="363">
        <f>+WTI_I!M125</f>
        <v>0</v>
      </c>
      <c r="N125" s="334">
        <f t="shared" si="12"/>
        <v>0</v>
      </c>
      <c r="O125" s="363"/>
      <c r="P125" s="363">
        <f>WTI_II!J125</f>
        <v>0</v>
      </c>
      <c r="Q125" s="363">
        <f>WTI_II!K125</f>
        <v>0</v>
      </c>
      <c r="R125" s="314">
        <f>WTI_II!L125</f>
        <v>0</v>
      </c>
      <c r="S125" s="314">
        <f>+WTI_II!M125</f>
        <v>0</v>
      </c>
      <c r="T125" s="334">
        <f t="shared" si="13"/>
        <v>0</v>
      </c>
      <c r="U125" s="363"/>
      <c r="V125" s="395">
        <v>40118</v>
      </c>
      <c r="W125" s="445">
        <f>+WTI_I!W125+WTI_II!Q125+WTI_III!O125</f>
        <v>7.4388842000000004</v>
      </c>
      <c r="X125" s="445">
        <f>+WTI_I!X125+WTI_II!R125+WTI_III!P125</f>
        <v>0</v>
      </c>
      <c r="Y125" s="445">
        <f>+WTI_I!Y125+WTI_II!S125</f>
        <v>0</v>
      </c>
      <c r="Z125" s="446">
        <f t="shared" si="14"/>
        <v>7.4388842000000004</v>
      </c>
      <c r="AA125" s="407"/>
    </row>
    <row r="126" spans="1:27" s="181" customFormat="1" ht="12.95" customHeight="1" x14ac:dyDescent="0.2">
      <c r="A126" s="397">
        <v>40148</v>
      </c>
      <c r="B126" s="364">
        <f>+WTI_I!B126+WTI_II!B126+WTI_III!B126</f>
        <v>4.4954789999999996</v>
      </c>
      <c r="C126" s="398">
        <f>+WTI_I!C126</f>
        <v>0</v>
      </c>
      <c r="D126" s="364">
        <f>+WTI_I!D126+WTI_II!C126+WTI_III!C126</f>
        <v>0</v>
      </c>
      <c r="E126" s="364">
        <f>+WTI_III!D126</f>
        <v>0</v>
      </c>
      <c r="F126" s="183">
        <f>+WTI_I!F126</f>
        <v>0</v>
      </c>
      <c r="G126" s="336">
        <f t="shared" si="15"/>
        <v>4.4954789999999996</v>
      </c>
      <c r="H126" s="364"/>
      <c r="I126" s="364">
        <f>+WTI_I!I126+WTI_II!F126+WTI_III!H126</f>
        <v>0</v>
      </c>
      <c r="J126" s="364">
        <f>+WTI_I!J126</f>
        <v>0</v>
      </c>
      <c r="K126" s="364">
        <f>+WTI_I!K126+WTI_II!G126+WTI_III!I126</f>
        <v>0</v>
      </c>
      <c r="L126" s="364">
        <f>+WTI_I!L126+WTI_III!J126</f>
        <v>0</v>
      </c>
      <c r="M126" s="364">
        <f>+WTI_I!M126</f>
        <v>0</v>
      </c>
      <c r="N126" s="336">
        <f t="shared" si="12"/>
        <v>0</v>
      </c>
      <c r="O126" s="364"/>
      <c r="P126" s="364">
        <f>WTI_II!J126</f>
        <v>0</v>
      </c>
      <c r="Q126" s="364">
        <f>WTI_II!K126</f>
        <v>0</v>
      </c>
      <c r="R126" s="315">
        <f>WTI_II!L126</f>
        <v>0</v>
      </c>
      <c r="S126" s="315">
        <f>+WTI_II!M126</f>
        <v>0</v>
      </c>
      <c r="T126" s="336">
        <f t="shared" si="13"/>
        <v>0</v>
      </c>
      <c r="U126" s="364"/>
      <c r="V126" s="397">
        <v>40148</v>
      </c>
      <c r="W126" s="448">
        <f>+WTI_I!W126+WTI_II!Q126+WTI_III!O126</f>
        <v>4.4954789999999996</v>
      </c>
      <c r="X126" s="448">
        <f>+WTI_I!X126+WTI_II!R126+WTI_III!P126</f>
        <v>0</v>
      </c>
      <c r="Y126" s="448">
        <f>+WTI_I!Y126+WTI_II!S126</f>
        <v>0</v>
      </c>
      <c r="Z126" s="449">
        <f t="shared" si="14"/>
        <v>4.4954789999999996</v>
      </c>
      <c r="AA126" s="407"/>
    </row>
    <row r="127" spans="1:27" s="181" customFormat="1" ht="12.95" customHeight="1" x14ac:dyDescent="0.2">
      <c r="A127" s="395">
        <v>40179</v>
      </c>
      <c r="B127" s="363">
        <f>+WTI_I!B127+WTI_II!B127+WTI_III!B127</f>
        <v>3.8504965000000002</v>
      </c>
      <c r="C127" s="396">
        <f>+WTI_I!C127</f>
        <v>0</v>
      </c>
      <c r="D127" s="363">
        <f>+WTI_I!D127+WTI_II!C127+WTI_III!C127</f>
        <v>0</v>
      </c>
      <c r="E127" s="363">
        <f>+WTI_III!D127</f>
        <v>0</v>
      </c>
      <c r="F127" s="30">
        <f>+WTI_I!F127</f>
        <v>0</v>
      </c>
      <c r="G127" s="334">
        <f t="shared" si="15"/>
        <v>3.8504965000000002</v>
      </c>
      <c r="H127" s="363"/>
      <c r="I127" s="363">
        <f>+WTI_I!I127+WTI_II!F127+WTI_III!H127</f>
        <v>0</v>
      </c>
      <c r="J127" s="363">
        <f>+WTI_I!J127</f>
        <v>0</v>
      </c>
      <c r="K127" s="363">
        <f>+WTI_I!K127+WTI_II!G127+WTI_III!I127</f>
        <v>0</v>
      </c>
      <c r="L127" s="363">
        <f>+WTI_I!L127+WTI_III!J127</f>
        <v>0</v>
      </c>
      <c r="M127" s="363">
        <f>+WTI_I!M127</f>
        <v>0</v>
      </c>
      <c r="N127" s="334">
        <f t="shared" si="12"/>
        <v>0</v>
      </c>
      <c r="O127" s="363"/>
      <c r="P127" s="363">
        <f>WTI_II!J127</f>
        <v>0</v>
      </c>
      <c r="Q127" s="363">
        <f>WTI_II!K127</f>
        <v>0</v>
      </c>
      <c r="R127" s="314">
        <f>WTI_II!L127</f>
        <v>0</v>
      </c>
      <c r="S127" s="314">
        <f>+WTI_II!M127</f>
        <v>0</v>
      </c>
      <c r="T127" s="334">
        <f t="shared" si="13"/>
        <v>0</v>
      </c>
      <c r="U127" s="363"/>
      <c r="V127" s="395">
        <v>40179</v>
      </c>
      <c r="W127" s="445">
        <f>+WTI_I!W127+WTI_II!Q127+WTI_III!O127</f>
        <v>3.8504965000000002</v>
      </c>
      <c r="X127" s="445">
        <f>+WTI_I!X127+WTI_II!R127+WTI_III!P127</f>
        <v>0</v>
      </c>
      <c r="Y127" s="445">
        <f>+WTI_I!Y127+WTI_II!S127</f>
        <v>0</v>
      </c>
      <c r="Z127" s="446">
        <f t="shared" si="14"/>
        <v>3.8504965000000002</v>
      </c>
      <c r="AA127" s="407"/>
    </row>
    <row r="128" spans="1:27" s="181" customFormat="1" ht="12.95" customHeight="1" x14ac:dyDescent="0.2">
      <c r="A128" s="395">
        <v>40210</v>
      </c>
      <c r="B128" s="363">
        <f>+WTI_I!B128+WTI_II!B128+WTI_III!B128</f>
        <v>-2.4890401999999998</v>
      </c>
      <c r="C128" s="396">
        <f>+WTI_I!C128</f>
        <v>0</v>
      </c>
      <c r="D128" s="363">
        <f>+WTI_I!D128+WTI_II!C128+WTI_III!C128</f>
        <v>0</v>
      </c>
      <c r="E128" s="363">
        <f>+WTI_III!D128</f>
        <v>0</v>
      </c>
      <c r="F128" s="30">
        <f>+WTI_I!F128</f>
        <v>0</v>
      </c>
      <c r="G128" s="334">
        <f t="shared" si="15"/>
        <v>-2.4890401999999998</v>
      </c>
      <c r="H128" s="363"/>
      <c r="I128" s="363">
        <f>+WTI_I!I128+WTI_II!F128+WTI_III!H128</f>
        <v>0</v>
      </c>
      <c r="J128" s="363">
        <f>+WTI_I!J128</f>
        <v>0</v>
      </c>
      <c r="K128" s="363">
        <f>+WTI_I!K128+WTI_II!G128+WTI_III!I128</f>
        <v>0</v>
      </c>
      <c r="L128" s="363">
        <f>+WTI_I!L128+WTI_III!J128</f>
        <v>0</v>
      </c>
      <c r="M128" s="363">
        <f>+WTI_I!M128</f>
        <v>0</v>
      </c>
      <c r="N128" s="334">
        <f t="shared" si="12"/>
        <v>0</v>
      </c>
      <c r="O128" s="363"/>
      <c r="P128" s="363">
        <f>WTI_II!J128</f>
        <v>0</v>
      </c>
      <c r="Q128" s="363">
        <f>WTI_II!K128</f>
        <v>0</v>
      </c>
      <c r="R128" s="314">
        <f>WTI_II!L128</f>
        <v>0</v>
      </c>
      <c r="S128" s="314">
        <f>+WTI_II!M128</f>
        <v>0</v>
      </c>
      <c r="T128" s="334">
        <f t="shared" si="13"/>
        <v>0</v>
      </c>
      <c r="U128" s="363"/>
      <c r="V128" s="395">
        <v>40210</v>
      </c>
      <c r="W128" s="445">
        <f>+WTI_I!W128+WTI_II!Q128+WTI_III!O128</f>
        <v>-2.4890401999999998</v>
      </c>
      <c r="X128" s="445">
        <f>+WTI_I!X128+WTI_II!R128+WTI_III!P128</f>
        <v>0</v>
      </c>
      <c r="Y128" s="445">
        <f>+WTI_I!Y128+WTI_II!S128</f>
        <v>0</v>
      </c>
      <c r="Z128" s="446">
        <f t="shared" si="14"/>
        <v>-2.4890401999999998</v>
      </c>
      <c r="AA128" s="407"/>
    </row>
    <row r="129" spans="1:62" s="181" customFormat="1" ht="12.95" customHeight="1" x14ac:dyDescent="0.2">
      <c r="A129" s="397">
        <v>40238</v>
      </c>
      <c r="B129" s="364">
        <f>+WTI_I!B129+WTI_II!B129+WTI_III!B129</f>
        <v>-7.3194824000000001</v>
      </c>
      <c r="C129" s="398">
        <f>+WTI_I!C129</f>
        <v>0</v>
      </c>
      <c r="D129" s="364">
        <f>+WTI_I!D129+WTI_II!C129+WTI_III!C129</f>
        <v>0</v>
      </c>
      <c r="E129" s="364">
        <f>+WTI_III!D129</f>
        <v>0</v>
      </c>
      <c r="F129" s="183">
        <f>+WTI_I!F129</f>
        <v>0</v>
      </c>
      <c r="G129" s="336">
        <f t="shared" si="15"/>
        <v>-7.3194824000000001</v>
      </c>
      <c r="H129" s="364"/>
      <c r="I129" s="364">
        <f>+WTI_I!I129+WTI_II!F129+WTI_III!H129</f>
        <v>0</v>
      </c>
      <c r="J129" s="364">
        <f>+WTI_I!J129</f>
        <v>0</v>
      </c>
      <c r="K129" s="364">
        <f>+WTI_I!K129+WTI_II!G129+WTI_III!I129</f>
        <v>0</v>
      </c>
      <c r="L129" s="364">
        <f>+WTI_I!L129+WTI_III!J129</f>
        <v>0</v>
      </c>
      <c r="M129" s="364">
        <f>+WTI_I!M129</f>
        <v>0</v>
      </c>
      <c r="N129" s="336">
        <f t="shared" si="12"/>
        <v>0</v>
      </c>
      <c r="O129" s="364"/>
      <c r="P129" s="364">
        <f>WTI_II!J129</f>
        <v>0</v>
      </c>
      <c r="Q129" s="364">
        <f>WTI_II!K129</f>
        <v>0</v>
      </c>
      <c r="R129" s="315">
        <f>WTI_II!L129</f>
        <v>0</v>
      </c>
      <c r="S129" s="315">
        <f>+WTI_II!M129</f>
        <v>0</v>
      </c>
      <c r="T129" s="336">
        <f t="shared" si="13"/>
        <v>0</v>
      </c>
      <c r="U129" s="364"/>
      <c r="V129" s="397">
        <v>40238</v>
      </c>
      <c r="W129" s="448">
        <f>+WTI_I!W129+WTI_II!Q129+WTI_III!O129</f>
        <v>-7.3194824000000001</v>
      </c>
      <c r="X129" s="448">
        <f>+WTI_I!X129+WTI_II!R129+WTI_III!P129</f>
        <v>0</v>
      </c>
      <c r="Y129" s="448">
        <f>+WTI_I!Y129+WTI_II!S129</f>
        <v>0</v>
      </c>
      <c r="Z129" s="449">
        <f t="shared" si="14"/>
        <v>-7.3194824000000001</v>
      </c>
      <c r="AA129" s="407"/>
    </row>
    <row r="130" spans="1:62" s="181" customFormat="1" ht="12.95" customHeight="1" x14ac:dyDescent="0.2">
      <c r="A130" s="395">
        <v>40269</v>
      </c>
      <c r="B130" s="363">
        <f>+WTI_I!B130+WTI_II!B130+WTI_III!B130</f>
        <v>-5.2217811999999997</v>
      </c>
      <c r="C130" s="396">
        <f>+WTI_I!C130</f>
        <v>0</v>
      </c>
      <c r="D130" s="363">
        <f>+WTI_I!D130+WTI_II!C130+WTI_III!C130</f>
        <v>0</v>
      </c>
      <c r="E130" s="363">
        <f>+WTI_III!D130</f>
        <v>0</v>
      </c>
      <c r="F130" s="30">
        <f>+WTI_I!F130</f>
        <v>0</v>
      </c>
      <c r="G130" s="334">
        <f t="shared" si="15"/>
        <v>-5.2217811999999997</v>
      </c>
      <c r="H130" s="363"/>
      <c r="I130" s="363">
        <f>+WTI_I!I130+WTI_II!F130+WTI_III!H130</f>
        <v>0</v>
      </c>
      <c r="J130" s="363">
        <f>+WTI_I!J130</f>
        <v>0</v>
      </c>
      <c r="K130" s="363">
        <f>+WTI_I!K130+WTI_II!G130+WTI_III!I130</f>
        <v>0</v>
      </c>
      <c r="L130" s="363">
        <f>+WTI_I!L130+WTI_III!J130</f>
        <v>0</v>
      </c>
      <c r="M130" s="363">
        <f>+WTI_I!M130</f>
        <v>0</v>
      </c>
      <c r="N130" s="334">
        <f t="shared" si="12"/>
        <v>0</v>
      </c>
      <c r="O130" s="363"/>
      <c r="P130" s="363">
        <f>WTI_II!J130</f>
        <v>0</v>
      </c>
      <c r="Q130" s="363">
        <f>WTI_II!K130</f>
        <v>0</v>
      </c>
      <c r="R130" s="314">
        <f>WTI_II!L130</f>
        <v>0</v>
      </c>
      <c r="S130" s="314">
        <f>+WTI_II!M130</f>
        <v>0</v>
      </c>
      <c r="T130" s="334">
        <f t="shared" si="13"/>
        <v>0</v>
      </c>
      <c r="U130" s="363"/>
      <c r="V130" s="395">
        <v>40269</v>
      </c>
      <c r="W130" s="445">
        <f>+WTI_I!W130+WTI_II!Q130+WTI_III!O130</f>
        <v>-5.2217811999999997</v>
      </c>
      <c r="X130" s="445">
        <f>+WTI_I!X130+WTI_II!R130+WTI_III!P130</f>
        <v>0</v>
      </c>
      <c r="Y130" s="445">
        <f>+WTI_I!Y130+WTI_II!S130</f>
        <v>0</v>
      </c>
      <c r="Z130" s="446">
        <f t="shared" si="14"/>
        <v>-5.2217811999999997</v>
      </c>
      <c r="AA130" s="407"/>
    </row>
    <row r="131" spans="1:62" s="181" customFormat="1" ht="12.95" customHeight="1" x14ac:dyDescent="0.2">
      <c r="A131" s="395">
        <v>40299</v>
      </c>
      <c r="B131" s="363">
        <f>+WTI_I!B131+WTI_II!B131+WTI_III!B131</f>
        <v>-3.0923493</v>
      </c>
      <c r="C131" s="396">
        <f>+WTI_I!C131</f>
        <v>0</v>
      </c>
      <c r="D131" s="363">
        <f>+WTI_I!D131+WTI_II!C131+WTI_III!C131</f>
        <v>0</v>
      </c>
      <c r="E131" s="363">
        <f>+WTI_III!D131</f>
        <v>0</v>
      </c>
      <c r="F131" s="30">
        <f>+WTI_I!F131</f>
        <v>0</v>
      </c>
      <c r="G131" s="334">
        <f t="shared" si="15"/>
        <v>-3.0923493</v>
      </c>
      <c r="H131" s="363"/>
      <c r="I131" s="363">
        <f>+WTI_I!I131+WTI_II!F131+WTI_III!H131</f>
        <v>0</v>
      </c>
      <c r="J131" s="363">
        <f>+WTI_I!J131</f>
        <v>0</v>
      </c>
      <c r="K131" s="363">
        <f>+WTI_I!K131+WTI_II!G131+WTI_III!I131</f>
        <v>0</v>
      </c>
      <c r="L131" s="363">
        <f>+WTI_I!L131+WTI_III!J131</f>
        <v>0</v>
      </c>
      <c r="M131" s="363">
        <f>+WTI_I!M131</f>
        <v>0</v>
      </c>
      <c r="N131" s="334">
        <f t="shared" si="12"/>
        <v>0</v>
      </c>
      <c r="O131" s="363"/>
      <c r="P131" s="363">
        <f>WTI_II!J131</f>
        <v>0</v>
      </c>
      <c r="Q131" s="363">
        <f>WTI_II!K131</f>
        <v>0</v>
      </c>
      <c r="R131" s="314">
        <f>WTI_II!L131</f>
        <v>0</v>
      </c>
      <c r="S131" s="314">
        <f>+WTI_II!M131</f>
        <v>0</v>
      </c>
      <c r="T131" s="334">
        <f t="shared" si="13"/>
        <v>0</v>
      </c>
      <c r="U131" s="363"/>
      <c r="V131" s="395">
        <v>40299</v>
      </c>
      <c r="W131" s="445">
        <f>+WTI_I!W131+WTI_II!Q131+WTI_III!O131</f>
        <v>-3.0923493</v>
      </c>
      <c r="X131" s="445">
        <f>+WTI_I!X131+WTI_II!R131+WTI_III!P131</f>
        <v>0</v>
      </c>
      <c r="Y131" s="445">
        <f>+WTI_I!Y131+WTI_II!S131</f>
        <v>0</v>
      </c>
      <c r="Z131" s="446">
        <f t="shared" si="14"/>
        <v>-3.0923493</v>
      </c>
      <c r="AA131" s="407"/>
    </row>
    <row r="132" spans="1:62" s="181" customFormat="1" ht="12.95" customHeight="1" x14ac:dyDescent="0.2">
      <c r="A132" s="397">
        <v>40330</v>
      </c>
      <c r="B132" s="364">
        <f>+WTI_I!B132+WTI_II!B132+WTI_III!B132</f>
        <v>-1.0573112</v>
      </c>
      <c r="C132" s="398">
        <f>+WTI_I!C132</f>
        <v>0</v>
      </c>
      <c r="D132" s="364">
        <f>+WTI_I!D132+WTI_II!C132+WTI_III!C132</f>
        <v>0</v>
      </c>
      <c r="E132" s="364">
        <f>+WTI_III!D132</f>
        <v>0</v>
      </c>
      <c r="F132" s="183">
        <f>+WTI_I!F132</f>
        <v>0</v>
      </c>
      <c r="G132" s="336">
        <f t="shared" si="15"/>
        <v>-1.0573112</v>
      </c>
      <c r="H132" s="364"/>
      <c r="I132" s="364">
        <f>+WTI_I!I132+WTI_II!F132+WTI_III!H132</f>
        <v>0</v>
      </c>
      <c r="J132" s="364">
        <f>+WTI_I!J132</f>
        <v>0</v>
      </c>
      <c r="K132" s="364">
        <f>+WTI_I!K132+WTI_II!G132+WTI_III!I132</f>
        <v>0</v>
      </c>
      <c r="L132" s="364">
        <f>+WTI_I!L132+WTI_III!J132</f>
        <v>0</v>
      </c>
      <c r="M132" s="364">
        <f>+WTI_I!M132</f>
        <v>0</v>
      </c>
      <c r="N132" s="336">
        <f t="shared" si="12"/>
        <v>0</v>
      </c>
      <c r="O132" s="364"/>
      <c r="P132" s="364">
        <f>WTI_II!J132</f>
        <v>0</v>
      </c>
      <c r="Q132" s="364">
        <f>WTI_II!K132</f>
        <v>0</v>
      </c>
      <c r="R132" s="315">
        <f>WTI_II!L132</f>
        <v>0</v>
      </c>
      <c r="S132" s="315">
        <f>+WTI_II!M132</f>
        <v>0</v>
      </c>
      <c r="T132" s="336">
        <f t="shared" si="13"/>
        <v>0</v>
      </c>
      <c r="U132" s="364"/>
      <c r="V132" s="397">
        <v>40330</v>
      </c>
      <c r="W132" s="448">
        <f>+WTI_I!W132+WTI_II!Q132+WTI_III!O132</f>
        <v>-1.0573112</v>
      </c>
      <c r="X132" s="448">
        <f>+WTI_I!X132+WTI_II!R132+WTI_III!P132</f>
        <v>0</v>
      </c>
      <c r="Y132" s="448">
        <f>+WTI_I!Y132+WTI_II!S132</f>
        <v>0</v>
      </c>
      <c r="Z132" s="449">
        <f t="shared" si="14"/>
        <v>-1.0573112</v>
      </c>
      <c r="AA132" s="407"/>
    </row>
    <row r="133" spans="1:62" s="181" customFormat="1" ht="12.95" customHeight="1" x14ac:dyDescent="0.2">
      <c r="A133" s="395">
        <v>40360</v>
      </c>
      <c r="B133" s="363">
        <f>+WTI_I!B133+WTI_II!B133+WTI_III!B133</f>
        <v>-2.7200434000000002</v>
      </c>
      <c r="C133" s="396">
        <f>+WTI_I!C133</f>
        <v>0</v>
      </c>
      <c r="D133" s="363">
        <f>+WTI_I!D133+WTI_II!C133+WTI_III!C133</f>
        <v>0</v>
      </c>
      <c r="E133" s="363">
        <f>+WTI_III!D133</f>
        <v>0</v>
      </c>
      <c r="F133" s="30">
        <f>+WTI_I!F133</f>
        <v>0</v>
      </c>
      <c r="G133" s="334">
        <f t="shared" si="15"/>
        <v>-2.7200434000000002</v>
      </c>
      <c r="H133" s="363"/>
      <c r="I133" s="363">
        <f>+WTI_I!I133+WTI_II!F133+WTI_III!H133</f>
        <v>0</v>
      </c>
      <c r="J133" s="363">
        <f>+WTI_I!J133</f>
        <v>0</v>
      </c>
      <c r="K133" s="363">
        <f>+WTI_I!K133+WTI_II!G133+WTI_III!I133</f>
        <v>0</v>
      </c>
      <c r="L133" s="363">
        <f>+WTI_I!L133+WTI_III!J133</f>
        <v>0</v>
      </c>
      <c r="M133" s="363">
        <f>+WTI_I!M133</f>
        <v>0</v>
      </c>
      <c r="N133" s="334">
        <f t="shared" si="12"/>
        <v>0</v>
      </c>
      <c r="O133" s="363"/>
      <c r="P133" s="363">
        <f>WTI_II!J133</f>
        <v>0</v>
      </c>
      <c r="Q133" s="363">
        <f>WTI_II!K133</f>
        <v>0</v>
      </c>
      <c r="R133" s="314">
        <f>WTI_II!L133</f>
        <v>0</v>
      </c>
      <c r="S133" s="314">
        <f>+WTI_II!M133</f>
        <v>0</v>
      </c>
      <c r="T133" s="334">
        <f t="shared" si="13"/>
        <v>0</v>
      </c>
      <c r="U133" s="363"/>
      <c r="V133" s="395">
        <v>40360</v>
      </c>
      <c r="W133" s="445">
        <f>+WTI_I!W133+WTI_II!Q133+WTI_III!O133</f>
        <v>-2.7200434000000002</v>
      </c>
      <c r="X133" s="445">
        <f>+WTI_I!X133+WTI_II!R133+WTI_III!P133</f>
        <v>0</v>
      </c>
      <c r="Y133" s="445">
        <f>+WTI_I!Y133+WTI_II!S133</f>
        <v>0</v>
      </c>
      <c r="Z133" s="446">
        <f t="shared" si="14"/>
        <v>-2.7200434000000002</v>
      </c>
      <c r="AA133" s="407"/>
    </row>
    <row r="134" spans="1:62" s="181" customFormat="1" ht="12.95" customHeight="1" x14ac:dyDescent="0.2">
      <c r="A134" s="395">
        <v>40391</v>
      </c>
      <c r="B134" s="363">
        <f>+WTI_I!B134+WTI_II!B134+WTI_III!B134</f>
        <v>-2.4655445999999999</v>
      </c>
      <c r="C134" s="396">
        <f>+WTI_I!C134</f>
        <v>0</v>
      </c>
      <c r="D134" s="363">
        <f>+WTI_I!D134+WTI_II!C134+WTI_III!C134</f>
        <v>0</v>
      </c>
      <c r="E134" s="363">
        <f>+WTI_III!D134</f>
        <v>0</v>
      </c>
      <c r="F134" s="30">
        <f>+WTI_I!F134</f>
        <v>0</v>
      </c>
      <c r="G134" s="334">
        <f t="shared" si="15"/>
        <v>-2.4655445999999999</v>
      </c>
      <c r="H134" s="363"/>
      <c r="I134" s="363">
        <f>+WTI_I!I134+WTI_II!F134+WTI_III!H134</f>
        <v>0</v>
      </c>
      <c r="J134" s="363">
        <f>+WTI_I!J134</f>
        <v>0</v>
      </c>
      <c r="K134" s="363">
        <f>+WTI_I!K134+WTI_II!G134+WTI_III!I134</f>
        <v>0</v>
      </c>
      <c r="L134" s="363">
        <f>+WTI_I!L134+WTI_III!J134</f>
        <v>0</v>
      </c>
      <c r="M134" s="363">
        <f>+WTI_I!M134</f>
        <v>0</v>
      </c>
      <c r="N134" s="334">
        <f t="shared" si="12"/>
        <v>0</v>
      </c>
      <c r="O134" s="363"/>
      <c r="P134" s="363">
        <f>WTI_II!J134</f>
        <v>0</v>
      </c>
      <c r="Q134" s="363">
        <f>WTI_II!K134</f>
        <v>0</v>
      </c>
      <c r="R134" s="314">
        <f>WTI_II!L134</f>
        <v>0</v>
      </c>
      <c r="S134" s="314">
        <f>+WTI_II!M134</f>
        <v>0</v>
      </c>
      <c r="T134" s="334">
        <f t="shared" si="13"/>
        <v>0</v>
      </c>
      <c r="U134" s="363"/>
      <c r="V134" s="395">
        <v>40391</v>
      </c>
      <c r="W134" s="445">
        <f>+WTI_I!W134+WTI_II!Q134+WTI_III!O134</f>
        <v>-2.4655445999999999</v>
      </c>
      <c r="X134" s="445">
        <f>+WTI_I!X134+WTI_II!R134+WTI_III!P134</f>
        <v>0</v>
      </c>
      <c r="Y134" s="445">
        <f>+WTI_I!Y134+WTI_II!S134</f>
        <v>0</v>
      </c>
      <c r="Z134" s="446">
        <f t="shared" si="14"/>
        <v>-2.4655445999999999</v>
      </c>
      <c r="AA134" s="407"/>
    </row>
    <row r="135" spans="1:62" s="181" customFormat="1" ht="12.95" customHeight="1" x14ac:dyDescent="0.2">
      <c r="A135" s="397">
        <v>40422</v>
      </c>
      <c r="B135" s="364">
        <f>+WTI_I!B135+WTI_II!B135+WTI_III!B135</f>
        <v>1.2514072000000001</v>
      </c>
      <c r="C135" s="398">
        <f>+WTI_I!C135</f>
        <v>0</v>
      </c>
      <c r="D135" s="364">
        <f>+WTI_I!D135+WTI_II!C135+WTI_III!C135</f>
        <v>0</v>
      </c>
      <c r="E135" s="364">
        <f>+WTI_III!D135</f>
        <v>0</v>
      </c>
      <c r="F135" s="183">
        <f>+WTI_I!F135</f>
        <v>0</v>
      </c>
      <c r="G135" s="336">
        <f t="shared" si="15"/>
        <v>1.2514072000000001</v>
      </c>
      <c r="H135" s="364"/>
      <c r="I135" s="364">
        <f>+WTI_I!I135+WTI_II!F135+WTI_III!H135</f>
        <v>0</v>
      </c>
      <c r="J135" s="364">
        <f>+WTI_I!J135</f>
        <v>0</v>
      </c>
      <c r="K135" s="364">
        <f>+WTI_I!K135+WTI_II!G135+WTI_III!I135</f>
        <v>0</v>
      </c>
      <c r="L135" s="364">
        <f>+WTI_I!L135+WTI_III!J135</f>
        <v>0</v>
      </c>
      <c r="M135" s="364">
        <f>+WTI_I!M135</f>
        <v>0</v>
      </c>
      <c r="N135" s="336">
        <f t="shared" ref="N135:N140" si="16">SUM(I135:M135)</f>
        <v>0</v>
      </c>
      <c r="O135" s="364"/>
      <c r="P135" s="364">
        <f>WTI_II!J135</f>
        <v>0</v>
      </c>
      <c r="Q135" s="364">
        <f>WTI_II!K135</f>
        <v>0</v>
      </c>
      <c r="R135" s="315">
        <f>WTI_II!L135</f>
        <v>0</v>
      </c>
      <c r="S135" s="315">
        <f>+WTI_II!M135</f>
        <v>0</v>
      </c>
      <c r="T135" s="336">
        <f t="shared" ref="T135:T140" si="17">SUM(P135:S135)</f>
        <v>0</v>
      </c>
      <c r="U135" s="364"/>
      <c r="V135" s="397">
        <v>40422</v>
      </c>
      <c r="W135" s="448">
        <f>+WTI_I!W135+WTI_II!Q135+WTI_III!O135</f>
        <v>1.2514072000000001</v>
      </c>
      <c r="X135" s="448">
        <f>+WTI_I!X135+WTI_II!R135+WTI_III!P135</f>
        <v>0</v>
      </c>
      <c r="Y135" s="448">
        <f>+WTI_I!Y135+WTI_II!S135</f>
        <v>0</v>
      </c>
      <c r="Z135" s="449">
        <f t="shared" ref="Z135:Z140" si="18">SUM(W135:Y135)</f>
        <v>1.2514072000000001</v>
      </c>
      <c r="AA135" s="407"/>
    </row>
    <row r="136" spans="1:62" s="181" customFormat="1" ht="12.95" customHeight="1" x14ac:dyDescent="0.2">
      <c r="A136" s="395">
        <v>40452</v>
      </c>
      <c r="B136" s="363">
        <f>+WTI_I!B136+WTI_II!B136+WTI_III!B136</f>
        <v>0.30405870000000002</v>
      </c>
      <c r="C136" s="396">
        <f>+WTI_I!C136</f>
        <v>0</v>
      </c>
      <c r="D136" s="363">
        <f>+WTI_I!D136+WTI_II!C136+WTI_III!C136</f>
        <v>0</v>
      </c>
      <c r="E136" s="363">
        <f>+WTI_III!D136</f>
        <v>0</v>
      </c>
      <c r="F136" s="30">
        <f>+WTI_I!F136</f>
        <v>0</v>
      </c>
      <c r="G136" s="334">
        <f>SUM(B136:F136)</f>
        <v>0.30405870000000002</v>
      </c>
      <c r="H136" s="363"/>
      <c r="I136" s="363">
        <f>+WTI_I!I136+WTI_II!F136+WTI_III!H136</f>
        <v>0</v>
      </c>
      <c r="J136" s="363">
        <f>+WTI_I!J136</f>
        <v>0</v>
      </c>
      <c r="K136" s="363">
        <f>+WTI_I!K136+WTI_II!G136+WTI_III!I136</f>
        <v>0</v>
      </c>
      <c r="L136" s="363">
        <f>+WTI_I!L136+WTI_III!J136</f>
        <v>0</v>
      </c>
      <c r="M136" s="363">
        <f>+WTI_I!M136</f>
        <v>0</v>
      </c>
      <c r="N136" s="334">
        <f t="shared" si="16"/>
        <v>0</v>
      </c>
      <c r="O136" s="363"/>
      <c r="P136" s="363">
        <f>WTI_II!J136</f>
        <v>0</v>
      </c>
      <c r="Q136" s="363">
        <f>WTI_II!K136</f>
        <v>0</v>
      </c>
      <c r="R136" s="314">
        <f>WTI_II!L136</f>
        <v>0</v>
      </c>
      <c r="S136" s="314">
        <f>+WTI_II!M136</f>
        <v>0</v>
      </c>
      <c r="T136" s="334">
        <f t="shared" si="17"/>
        <v>0</v>
      </c>
      <c r="U136" s="363"/>
      <c r="V136" s="395">
        <v>40452</v>
      </c>
      <c r="W136" s="445">
        <f>+WTI_I!W136+WTI_II!Q136+WTI_III!O136</f>
        <v>0.30405870000000002</v>
      </c>
      <c r="X136" s="445">
        <f>+WTI_I!X136+WTI_II!R136+WTI_III!P136</f>
        <v>0</v>
      </c>
      <c r="Y136" s="445">
        <f>+WTI_I!Y136+WTI_II!S136</f>
        <v>0</v>
      </c>
      <c r="Z136" s="446">
        <f t="shared" si="18"/>
        <v>0.30405870000000002</v>
      </c>
      <c r="AA136" s="407"/>
    </row>
    <row r="137" spans="1:62" s="181" customFormat="1" ht="12.95" customHeight="1" x14ac:dyDescent="0.2">
      <c r="A137" s="395">
        <v>40483</v>
      </c>
      <c r="B137" s="363">
        <f>+WTI_I!B137+WTI_II!B137+WTI_III!B137</f>
        <v>-2.3475413999999999</v>
      </c>
      <c r="C137" s="396">
        <f>+WTI_I!C137</f>
        <v>0</v>
      </c>
      <c r="D137" s="363">
        <f>+WTI_I!D137+WTI_II!C137+WTI_III!C137</f>
        <v>0</v>
      </c>
      <c r="E137" s="363">
        <f>+WTI_III!D137</f>
        <v>0</v>
      </c>
      <c r="F137" s="30">
        <f>+WTI_I!F137</f>
        <v>0</v>
      </c>
      <c r="G137" s="334">
        <f>SUM(B137:F137)</f>
        <v>-2.3475413999999999</v>
      </c>
      <c r="H137" s="363"/>
      <c r="I137" s="363">
        <f>+WTI_I!I137+WTI_II!F137+WTI_III!H137</f>
        <v>0</v>
      </c>
      <c r="J137" s="363">
        <f>+WTI_I!J137</f>
        <v>0</v>
      </c>
      <c r="K137" s="363">
        <f>+WTI_I!K137+WTI_II!G137+WTI_III!I137</f>
        <v>0</v>
      </c>
      <c r="L137" s="363">
        <f>+WTI_I!L137+WTI_III!J137</f>
        <v>0</v>
      </c>
      <c r="M137" s="363">
        <f>+WTI_I!M137</f>
        <v>0</v>
      </c>
      <c r="N137" s="334">
        <f t="shared" si="16"/>
        <v>0</v>
      </c>
      <c r="O137" s="363"/>
      <c r="P137" s="363">
        <f>WTI_II!J137</f>
        <v>0</v>
      </c>
      <c r="Q137" s="363">
        <f>WTI_II!K137</f>
        <v>0</v>
      </c>
      <c r="R137" s="314">
        <f>WTI_II!L137</f>
        <v>0</v>
      </c>
      <c r="S137" s="314">
        <f>+WTI_II!M137</f>
        <v>0</v>
      </c>
      <c r="T137" s="334">
        <f t="shared" si="17"/>
        <v>0</v>
      </c>
      <c r="U137" s="363"/>
      <c r="V137" s="395">
        <v>40483</v>
      </c>
      <c r="W137" s="445">
        <f>+WTI_I!W137+WTI_II!Q137+WTI_III!O137</f>
        <v>-2.3475413999999999</v>
      </c>
      <c r="X137" s="445">
        <f>+WTI_I!X137+WTI_II!R137+WTI_III!P137</f>
        <v>0</v>
      </c>
      <c r="Y137" s="445">
        <f>+WTI_I!Y137+WTI_II!S137</f>
        <v>0</v>
      </c>
      <c r="Z137" s="446">
        <f t="shared" si="18"/>
        <v>-2.3475413999999999</v>
      </c>
      <c r="AA137" s="407"/>
    </row>
    <row r="138" spans="1:62" s="181" customFormat="1" ht="12.95" customHeight="1" x14ac:dyDescent="0.2">
      <c r="A138" s="397">
        <v>40513</v>
      </c>
      <c r="B138" s="364">
        <f>+WTI_I!B138+WTI_II!B138+WTI_III!B138</f>
        <v>-4.7912764000000001</v>
      </c>
      <c r="C138" s="398">
        <f>+WTI_I!C138</f>
        <v>0</v>
      </c>
      <c r="D138" s="364">
        <f>+WTI_I!D138+WTI_II!C138+WTI_III!C138</f>
        <v>0</v>
      </c>
      <c r="E138" s="364">
        <f>+WTI_III!D138</f>
        <v>0</v>
      </c>
      <c r="F138" s="183">
        <f>+WTI_I!F138</f>
        <v>0</v>
      </c>
      <c r="G138" s="336">
        <f>SUM(B138:F138)</f>
        <v>-4.7912764000000001</v>
      </c>
      <c r="H138" s="364"/>
      <c r="I138" s="364">
        <f>+WTI_I!I138+WTI_II!F138+WTI_III!H138</f>
        <v>0</v>
      </c>
      <c r="J138" s="364">
        <f>+WTI_I!J138</f>
        <v>0</v>
      </c>
      <c r="K138" s="364">
        <f>+WTI_I!K138+WTI_II!G138+WTI_III!I138</f>
        <v>0</v>
      </c>
      <c r="L138" s="364">
        <f>+WTI_I!L138+WTI_III!J138</f>
        <v>0</v>
      </c>
      <c r="M138" s="364">
        <f>+WTI_I!M138</f>
        <v>0</v>
      </c>
      <c r="N138" s="336">
        <f t="shared" si="16"/>
        <v>0</v>
      </c>
      <c r="O138" s="364"/>
      <c r="P138" s="364">
        <f>WTI_II!J138</f>
        <v>0</v>
      </c>
      <c r="Q138" s="364">
        <f>WTI_II!K138</f>
        <v>0</v>
      </c>
      <c r="R138" s="315">
        <f>WTI_II!L138</f>
        <v>0</v>
      </c>
      <c r="S138" s="315">
        <f>+WTI_II!M138</f>
        <v>0</v>
      </c>
      <c r="T138" s="336">
        <f t="shared" si="17"/>
        <v>0</v>
      </c>
      <c r="U138" s="364"/>
      <c r="V138" s="397">
        <v>40513</v>
      </c>
      <c r="W138" s="448">
        <f>+WTI_I!W138+WTI_II!Q138+WTI_III!O138</f>
        <v>-4.7912764000000001</v>
      </c>
      <c r="X138" s="448">
        <f>+WTI_I!X138+WTI_II!R138+WTI_III!P138</f>
        <v>0</v>
      </c>
      <c r="Y138" s="448">
        <f>+WTI_I!Y138+WTI_II!S138</f>
        <v>0</v>
      </c>
      <c r="Z138" s="449">
        <f t="shared" si="18"/>
        <v>-4.7912764000000001</v>
      </c>
      <c r="AA138" s="407"/>
    </row>
    <row r="139" spans="1:62" s="181" customFormat="1" ht="12.95" customHeight="1" x14ac:dyDescent="0.2">
      <c r="A139" s="395">
        <v>40544</v>
      </c>
      <c r="B139" s="363">
        <f>+WTI_I!B139+WTI_II!B139+WTI_III!B139</f>
        <v>-6.3964648000000004</v>
      </c>
      <c r="C139" s="396">
        <f>+WTI_I!C139</f>
        <v>0</v>
      </c>
      <c r="D139" s="363">
        <f>+WTI_I!D139+WTI_II!C139+WTI_III!C139</f>
        <v>0</v>
      </c>
      <c r="E139" s="363">
        <f>+WTI_III!D139</f>
        <v>0</v>
      </c>
      <c r="F139" s="30">
        <f>+WTI_I!F139</f>
        <v>0</v>
      </c>
      <c r="G139" s="334">
        <f>SUM(B139:F139)</f>
        <v>-6.3964648000000004</v>
      </c>
      <c r="H139" s="363"/>
      <c r="I139" s="363">
        <f>+WTI_I!I139+WTI_II!F139+WTI_III!H139</f>
        <v>0</v>
      </c>
      <c r="J139" s="363">
        <f>+WTI_I!J139</f>
        <v>0</v>
      </c>
      <c r="K139" s="363">
        <f>+WTI_I!K139+WTI_II!G139+WTI_III!I139</f>
        <v>0</v>
      </c>
      <c r="L139" s="363">
        <f>+WTI_I!L139+WTI_III!J139</f>
        <v>0</v>
      </c>
      <c r="M139" s="363">
        <f>+WTI_I!M139</f>
        <v>0</v>
      </c>
      <c r="N139" s="334">
        <f t="shared" si="16"/>
        <v>0</v>
      </c>
      <c r="O139" s="363"/>
      <c r="P139" s="363">
        <f>WTI_II!J139</f>
        <v>0</v>
      </c>
      <c r="Q139" s="363">
        <f>WTI_II!K139</f>
        <v>0</v>
      </c>
      <c r="R139" s="314">
        <f>WTI_II!L139</f>
        <v>0</v>
      </c>
      <c r="S139" s="314">
        <f>+WTI_II!M139</f>
        <v>0</v>
      </c>
      <c r="T139" s="334">
        <f t="shared" si="17"/>
        <v>0</v>
      </c>
      <c r="U139" s="363"/>
      <c r="V139" s="395">
        <v>40544</v>
      </c>
      <c r="W139" s="445">
        <f>+WTI_I!W139+WTI_II!Q139+WTI_III!O139</f>
        <v>-6.3964648000000004</v>
      </c>
      <c r="X139" s="445">
        <f>+WTI_I!X139+WTI_II!R139+WTI_III!P139</f>
        <v>0</v>
      </c>
      <c r="Y139" s="445">
        <f>+WTI_I!Y139+WTI_II!S139</f>
        <v>0</v>
      </c>
      <c r="Z139" s="446">
        <f t="shared" si="18"/>
        <v>-6.3964648000000004</v>
      </c>
      <c r="AA139" s="407"/>
    </row>
    <row r="140" spans="1:62" s="181" customFormat="1" ht="12.95" customHeight="1" x14ac:dyDescent="0.2">
      <c r="A140" s="395">
        <v>40575</v>
      </c>
      <c r="B140" s="363">
        <f>+WTI_I!B140+WTI_II!B140+WTI_III!B140</f>
        <v>-3.9807168000000002</v>
      </c>
      <c r="C140" s="396">
        <f>+WTI_I!C140</f>
        <v>0</v>
      </c>
      <c r="D140" s="363">
        <f>+WTI_I!D140+WTI_II!C140+WTI_III!C140</f>
        <v>0</v>
      </c>
      <c r="E140" s="363">
        <f>+WTI_III!D140</f>
        <v>0</v>
      </c>
      <c r="F140" s="30">
        <f>+WTI_I!F140</f>
        <v>0</v>
      </c>
      <c r="G140" s="334">
        <f>SUM(B140:F140)</f>
        <v>-3.9807168000000002</v>
      </c>
      <c r="H140" s="363"/>
      <c r="I140" s="363">
        <f>+WTI_I!I140+WTI_II!F140+WTI_III!I140</f>
        <v>0</v>
      </c>
      <c r="J140" s="363">
        <f>+WTI_I!J140</f>
        <v>0</v>
      </c>
      <c r="K140" s="363">
        <f>+WTI_I!K140+WTI_II!G140+WTI_III!I140</f>
        <v>0</v>
      </c>
      <c r="L140" s="363">
        <f>+WTI_I!L140+WTI_III!J140</f>
        <v>0</v>
      </c>
      <c r="M140" s="363">
        <f>+WTI_I!M140</f>
        <v>0</v>
      </c>
      <c r="N140" s="334">
        <f t="shared" si="16"/>
        <v>0</v>
      </c>
      <c r="O140" s="363"/>
      <c r="P140" s="363">
        <f>WTI_II!J140</f>
        <v>0</v>
      </c>
      <c r="Q140" s="363">
        <f>WTI_II!K140</f>
        <v>0</v>
      </c>
      <c r="R140" s="314">
        <f>WTI_II!L140</f>
        <v>0</v>
      </c>
      <c r="S140" s="314">
        <f>+WTI_II!M140</f>
        <v>0</v>
      </c>
      <c r="T140" s="334">
        <f t="shared" si="17"/>
        <v>0</v>
      </c>
      <c r="U140" s="363"/>
      <c r="V140" s="395">
        <v>40575</v>
      </c>
      <c r="W140" s="445">
        <f>+WTI_I!W140+WTI_II!Q140+WTI_III!O140</f>
        <v>-3.9807168000000002</v>
      </c>
      <c r="X140" s="445">
        <f>+WTI_I!X140+WTI_II!R140+WTI_III!P140</f>
        <v>0</v>
      </c>
      <c r="Y140" s="445">
        <f>+WTI_I!Y140+WTI_II!S140</f>
        <v>0</v>
      </c>
      <c r="Z140" s="446">
        <f t="shared" si="18"/>
        <v>-3.9807168000000002</v>
      </c>
      <c r="AA140" s="407"/>
    </row>
    <row r="141" spans="1:62" s="181" customFormat="1" ht="12.95" customHeight="1" thickBot="1" x14ac:dyDescent="0.25">
      <c r="A141" s="401" t="s">
        <v>16</v>
      </c>
      <c r="B141" s="402">
        <f t="shared" ref="B141:G141" si="19">SUM(B23:B140)</f>
        <v>2416.5777673999987</v>
      </c>
      <c r="C141" s="402">
        <f t="shared" si="19"/>
        <v>84.654468899999969</v>
      </c>
      <c r="D141" s="402">
        <f t="shared" si="19"/>
        <v>0</v>
      </c>
      <c r="E141" s="402">
        <f t="shared" si="19"/>
        <v>0</v>
      </c>
      <c r="F141" s="359">
        <f t="shared" si="19"/>
        <v>0</v>
      </c>
      <c r="G141" s="360">
        <f t="shared" si="19"/>
        <v>2501.2322362999998</v>
      </c>
      <c r="H141" s="401"/>
      <c r="I141" s="410">
        <f t="shared" ref="I141:N141" si="20">SUM(I23:I140)</f>
        <v>-25228.600055999996</v>
      </c>
      <c r="J141" s="410">
        <f t="shared" si="20"/>
        <v>-120</v>
      </c>
      <c r="K141" s="410">
        <f t="shared" si="20"/>
        <v>21723.443070999998</v>
      </c>
      <c r="L141" s="410">
        <f t="shared" si="20"/>
        <v>-268.15731900000037</v>
      </c>
      <c r="M141" s="410">
        <f t="shared" si="20"/>
        <v>0</v>
      </c>
      <c r="N141" s="362">
        <f t="shared" si="20"/>
        <v>-3893.3143039999986</v>
      </c>
      <c r="O141" s="414"/>
      <c r="P141" s="410">
        <f>SUM(P23:P140)</f>
        <v>0</v>
      </c>
      <c r="Q141" s="410">
        <f>SUM(Q23:Q140)</f>
        <v>0</v>
      </c>
      <c r="R141" s="361">
        <f>SUM(R23:R140)</f>
        <v>0</v>
      </c>
      <c r="S141" s="361">
        <f>SUM(S23:S140)</f>
        <v>0</v>
      </c>
      <c r="T141" s="362">
        <f>SUM(T23:T140)</f>
        <v>0</v>
      </c>
      <c r="U141" s="171"/>
      <c r="V141" s="236" t="s">
        <v>4</v>
      </c>
      <c r="W141" s="453">
        <f>SUM(W23:W140)</f>
        <v>2501.2322362999998</v>
      </c>
      <c r="X141" s="453">
        <f>SUM(X23:X140)</f>
        <v>-2336.9954454999984</v>
      </c>
      <c r="Y141" s="453">
        <f>SUM(Y23:Y140)</f>
        <v>0</v>
      </c>
      <c r="Z141" s="453">
        <f>SUM(Z23:Z140)</f>
        <v>164.23679080000065</v>
      </c>
      <c r="AA141" s="407"/>
    </row>
    <row r="142" spans="1:62" ht="12.95" customHeight="1" thickTop="1" x14ac:dyDescent="0.2">
      <c r="A142" s="403"/>
      <c r="B142" s="403"/>
      <c r="C142" s="403"/>
      <c r="D142" s="403"/>
      <c r="E142" s="403"/>
      <c r="F142" s="33"/>
      <c r="G142" s="33"/>
      <c r="H142" s="403"/>
      <c r="I142" s="411"/>
      <c r="J142" s="411"/>
      <c r="K142" s="411"/>
      <c r="L142" s="411"/>
      <c r="M142" s="411"/>
      <c r="N142" s="23"/>
      <c r="O142" s="387"/>
      <c r="P142" s="387"/>
      <c r="Q142" s="387"/>
      <c r="R142" s="23"/>
      <c r="S142" s="23"/>
      <c r="T142" s="23"/>
      <c r="U142" s="369"/>
      <c r="V142" s="373"/>
      <c r="W142" s="373"/>
      <c r="X142" s="373"/>
      <c r="Y142" s="373"/>
      <c r="Z142" s="373"/>
      <c r="AA142" s="407"/>
      <c r="AB142" s="181"/>
      <c r="AC142" s="181"/>
      <c r="AD142" s="181"/>
      <c r="AE142" s="181"/>
      <c r="AF142" s="181"/>
      <c r="AG142" s="181"/>
      <c r="AH142" s="181"/>
      <c r="AI142" s="181"/>
      <c r="AJ142" s="181"/>
      <c r="AK142" s="181"/>
      <c r="AL142" s="181"/>
      <c r="AM142" s="181"/>
      <c r="AN142" s="181"/>
      <c r="AO142" s="181"/>
      <c r="AP142" s="181"/>
      <c r="AQ142" s="181"/>
      <c r="AR142" s="181"/>
      <c r="AS142" s="181"/>
      <c r="AT142" s="181"/>
      <c r="AU142" s="181"/>
      <c r="AV142" s="181"/>
      <c r="AW142" s="181"/>
      <c r="AX142" s="181"/>
      <c r="AY142" s="181"/>
      <c r="AZ142" s="181"/>
      <c r="BA142" s="181"/>
      <c r="BB142" s="181"/>
      <c r="BC142" s="181"/>
      <c r="BD142" s="181"/>
      <c r="BE142" s="181"/>
      <c r="BF142" s="181"/>
      <c r="BG142" s="181"/>
      <c r="BH142" s="181"/>
      <c r="BI142" s="181"/>
      <c r="BJ142" s="181"/>
    </row>
    <row r="143" spans="1:62" ht="12.95" customHeight="1" x14ac:dyDescent="0.2">
      <c r="A143" s="403"/>
      <c r="B143" s="403"/>
      <c r="C143" s="403"/>
      <c r="D143" s="403"/>
      <c r="E143" s="403"/>
      <c r="F143" s="33"/>
      <c r="G143" s="33"/>
      <c r="H143" s="403"/>
      <c r="I143" s="411"/>
      <c r="J143" s="411"/>
      <c r="K143" s="411"/>
      <c r="L143" s="411"/>
      <c r="M143" s="411"/>
      <c r="N143" s="23"/>
      <c r="O143" s="387"/>
      <c r="P143" s="387"/>
      <c r="Q143" s="387"/>
      <c r="R143" s="23"/>
      <c r="S143" s="23"/>
      <c r="T143" s="23"/>
      <c r="U143" s="369"/>
      <c r="V143" s="373"/>
      <c r="AA143" s="407"/>
      <c r="AB143" s="181"/>
      <c r="AC143" s="181"/>
      <c r="AD143" s="181"/>
      <c r="AE143" s="181"/>
      <c r="AF143" s="181"/>
      <c r="AG143" s="181"/>
      <c r="AH143" s="181"/>
      <c r="AI143" s="181"/>
      <c r="AJ143" s="181"/>
      <c r="AK143" s="181"/>
      <c r="AL143" s="181"/>
      <c r="AM143" s="181"/>
      <c r="AN143" s="181"/>
      <c r="AO143" s="181"/>
      <c r="AP143" s="181"/>
      <c r="AQ143" s="181"/>
      <c r="AR143" s="181"/>
      <c r="AS143" s="181"/>
      <c r="AT143" s="181"/>
      <c r="AU143" s="181"/>
      <c r="AV143" s="181"/>
      <c r="AW143" s="181"/>
      <c r="AX143" s="181"/>
      <c r="AY143" s="181"/>
      <c r="AZ143" s="181"/>
      <c r="BA143" s="181"/>
      <c r="BB143" s="181"/>
      <c r="BC143" s="181"/>
      <c r="BD143" s="181"/>
      <c r="BE143" s="181"/>
      <c r="BF143" s="181"/>
      <c r="BG143" s="181"/>
      <c r="BH143" s="181"/>
      <c r="BI143" s="181"/>
      <c r="BJ143" s="181"/>
    </row>
    <row r="144" spans="1:62" ht="12.95" customHeight="1" x14ac:dyDescent="0.2">
      <c r="A144" s="33"/>
      <c r="B144" s="33"/>
      <c r="C144" s="33"/>
      <c r="D144" s="33"/>
      <c r="E144" s="33"/>
      <c r="F144" s="33"/>
      <c r="G144" s="33"/>
      <c r="H144" s="403"/>
      <c r="I144" s="411"/>
      <c r="J144" s="411"/>
      <c r="K144" s="411"/>
      <c r="L144" s="411"/>
      <c r="M144" s="411"/>
      <c r="N144" s="23"/>
      <c r="O144" s="387"/>
      <c r="P144" s="387"/>
      <c r="Q144" s="387"/>
      <c r="R144" s="23"/>
      <c r="S144" s="23"/>
      <c r="T144" s="23"/>
      <c r="U144" s="369"/>
      <c r="V144" s="373"/>
      <c r="AA144" s="407"/>
      <c r="AB144" s="181"/>
      <c r="AC144" s="181"/>
      <c r="AD144" s="181"/>
      <c r="AE144" s="181"/>
      <c r="AF144" s="181"/>
      <c r="AG144" s="181"/>
      <c r="AH144" s="181"/>
      <c r="AI144" s="181"/>
      <c r="AJ144" s="181"/>
      <c r="AK144" s="181"/>
      <c r="AL144" s="181"/>
      <c r="AM144" s="181"/>
      <c r="AN144" s="181"/>
      <c r="AO144" s="181"/>
      <c r="AP144" s="181"/>
      <c r="AQ144" s="181"/>
      <c r="AR144" s="181"/>
      <c r="AS144" s="181"/>
      <c r="AT144" s="181"/>
      <c r="AU144" s="181"/>
      <c r="AV144" s="181"/>
      <c r="AW144" s="181"/>
      <c r="AX144" s="181"/>
      <c r="AY144" s="181"/>
      <c r="AZ144" s="181"/>
      <c r="BA144" s="181"/>
      <c r="BB144" s="181"/>
      <c r="BC144" s="181"/>
      <c r="BD144" s="181"/>
      <c r="BE144" s="181"/>
      <c r="BF144" s="181"/>
      <c r="BG144" s="181"/>
      <c r="BH144" s="181"/>
      <c r="BI144" s="181"/>
      <c r="BJ144" s="181"/>
    </row>
    <row r="145" spans="1:62" ht="12.95" customHeight="1" x14ac:dyDescent="0.2">
      <c r="A145" s="33"/>
      <c r="B145" s="33"/>
      <c r="C145" s="33"/>
      <c r="D145" s="33"/>
      <c r="E145" s="33"/>
      <c r="F145" s="33"/>
      <c r="G145" s="33"/>
      <c r="H145" s="403"/>
      <c r="I145" s="411"/>
      <c r="J145" s="411"/>
      <c r="K145" s="411"/>
      <c r="L145" s="411"/>
      <c r="M145" s="411"/>
      <c r="N145" s="23"/>
      <c r="O145" s="387"/>
      <c r="P145" s="387"/>
      <c r="Q145" s="387"/>
      <c r="R145" s="23"/>
      <c r="S145" s="23"/>
      <c r="T145" s="23"/>
      <c r="U145" s="369"/>
      <c r="V145" s="373"/>
      <c r="AA145" s="407"/>
      <c r="AB145" s="181"/>
      <c r="AQ145" s="181"/>
      <c r="AR145" s="181"/>
      <c r="AS145" s="181"/>
      <c r="AT145" s="181"/>
      <c r="AU145" s="181"/>
      <c r="AV145" s="181"/>
      <c r="AW145" s="181"/>
      <c r="AX145" s="181"/>
      <c r="AY145" s="181"/>
      <c r="AZ145" s="181"/>
      <c r="BA145" s="181"/>
      <c r="BB145" s="181"/>
      <c r="BC145" s="181"/>
      <c r="BD145" s="181"/>
      <c r="BE145" s="181"/>
      <c r="BF145" s="181"/>
      <c r="BG145" s="181"/>
      <c r="BH145" s="181"/>
      <c r="BI145" s="181"/>
      <c r="BJ145" s="181"/>
    </row>
    <row r="146" spans="1:62" ht="12.95" customHeight="1" x14ac:dyDescent="0.2">
      <c r="A146" s="33"/>
      <c r="B146" s="33"/>
      <c r="C146" s="33"/>
      <c r="D146" s="33"/>
      <c r="E146" s="33"/>
      <c r="F146" s="33"/>
      <c r="G146" s="33"/>
      <c r="H146" s="403"/>
      <c r="I146" s="29"/>
      <c r="J146" s="29"/>
      <c r="K146" s="29"/>
      <c r="L146" s="29"/>
      <c r="M146" s="29"/>
      <c r="N146" s="23"/>
      <c r="O146" s="387"/>
      <c r="P146" s="387"/>
      <c r="Q146" s="387"/>
      <c r="R146" s="23"/>
      <c r="S146" s="23"/>
      <c r="T146" s="23"/>
      <c r="U146" s="369"/>
      <c r="V146" s="373"/>
      <c r="AA146" s="370"/>
    </row>
    <row r="147" spans="1:62" ht="12.95" customHeight="1" x14ac:dyDescent="0.2">
      <c r="A147" s="33"/>
      <c r="B147" s="33"/>
      <c r="C147" s="33"/>
      <c r="D147" s="33"/>
      <c r="E147" s="33"/>
      <c r="F147" s="33"/>
      <c r="G147" s="33"/>
      <c r="H147" s="403"/>
      <c r="I147" s="29"/>
      <c r="J147" s="29"/>
      <c r="K147" s="29"/>
      <c r="L147" s="29"/>
      <c r="M147" s="29"/>
      <c r="N147" s="23"/>
      <c r="O147" s="387"/>
      <c r="P147" s="387"/>
      <c r="Q147" s="387"/>
      <c r="R147" s="23"/>
      <c r="S147" s="23"/>
      <c r="T147" s="23"/>
      <c r="U147" s="369"/>
      <c r="V147" s="373"/>
      <c r="AA147" s="370"/>
    </row>
    <row r="148" spans="1:62" ht="12.95" customHeight="1" x14ac:dyDescent="0.2">
      <c r="A148" s="33"/>
      <c r="B148" s="33"/>
      <c r="C148" s="33"/>
      <c r="D148" s="33"/>
      <c r="E148" s="33"/>
      <c r="F148" s="33"/>
      <c r="G148" s="33"/>
      <c r="H148" s="403"/>
      <c r="I148" s="29"/>
      <c r="J148" s="29"/>
      <c r="K148" s="29"/>
      <c r="L148" s="29"/>
      <c r="M148" s="29"/>
      <c r="N148" s="23"/>
      <c r="O148" s="387"/>
      <c r="P148" s="387"/>
      <c r="Q148" s="387"/>
      <c r="R148" s="23"/>
      <c r="S148" s="23"/>
      <c r="T148" s="23"/>
      <c r="U148" s="369"/>
      <c r="V148" s="373"/>
      <c r="AA148" s="370"/>
    </row>
    <row r="149" spans="1:62" ht="12.95" customHeight="1" x14ac:dyDescent="0.2">
      <c r="A149" s="33"/>
      <c r="B149" s="33"/>
      <c r="C149" s="33"/>
      <c r="D149" s="33"/>
      <c r="E149" s="33"/>
      <c r="F149" s="33"/>
      <c r="G149" s="33"/>
      <c r="H149" s="403"/>
      <c r="I149" s="29"/>
      <c r="J149" s="29"/>
      <c r="K149" s="29"/>
      <c r="L149" s="29"/>
      <c r="M149" s="29"/>
      <c r="N149" s="23"/>
      <c r="O149" s="387"/>
      <c r="P149" s="387"/>
      <c r="Q149" s="387"/>
      <c r="R149" s="23"/>
      <c r="S149" s="23"/>
      <c r="T149" s="23"/>
      <c r="U149" s="369"/>
      <c r="V149" s="373"/>
      <c r="AA149" s="370"/>
    </row>
    <row r="150" spans="1:62" ht="12.95" customHeight="1" x14ac:dyDescent="0.2">
      <c r="A150" s="33"/>
      <c r="B150" s="33"/>
      <c r="C150" s="33"/>
      <c r="D150" s="33"/>
      <c r="E150" s="33"/>
      <c r="F150" s="33"/>
      <c r="G150" s="33"/>
      <c r="H150" s="403"/>
      <c r="I150" s="29"/>
      <c r="J150" s="29"/>
      <c r="K150" s="29"/>
      <c r="L150" s="29"/>
      <c r="M150" s="29"/>
      <c r="N150" s="23"/>
      <c r="O150" s="387"/>
      <c r="P150" s="387"/>
      <c r="Q150" s="387"/>
      <c r="R150" s="23"/>
      <c r="S150" s="23"/>
      <c r="T150" s="23"/>
      <c r="U150" s="369"/>
      <c r="V150" s="373"/>
      <c r="AA150" s="370"/>
    </row>
    <row r="151" spans="1:62" ht="12.95" customHeight="1" x14ac:dyDescent="0.2">
      <c r="A151" s="33"/>
      <c r="B151" s="33"/>
      <c r="C151" s="33"/>
      <c r="D151" s="33"/>
      <c r="E151" s="33"/>
      <c r="F151" s="33"/>
      <c r="G151" s="33"/>
      <c r="H151" s="403"/>
      <c r="I151" s="29"/>
      <c r="J151" s="29"/>
      <c r="K151" s="29"/>
      <c r="L151" s="29"/>
      <c r="M151" s="29"/>
      <c r="N151" s="23"/>
      <c r="O151" s="387"/>
      <c r="P151" s="387"/>
      <c r="Q151" s="387"/>
      <c r="R151" s="23"/>
      <c r="S151" s="23"/>
      <c r="T151" s="23"/>
      <c r="U151" s="369"/>
      <c r="V151" s="373"/>
      <c r="AA151" s="370"/>
    </row>
    <row r="152" spans="1:62" ht="12.95" customHeight="1" x14ac:dyDescent="0.2">
      <c r="A152" s="33"/>
      <c r="B152" s="33"/>
      <c r="C152" s="33"/>
      <c r="D152" s="33"/>
      <c r="E152" s="33"/>
      <c r="F152" s="33"/>
      <c r="G152" s="33"/>
      <c r="H152" s="403"/>
      <c r="I152" s="29"/>
      <c r="J152" s="29"/>
      <c r="K152" s="29"/>
      <c r="L152" s="29"/>
      <c r="M152" s="29"/>
      <c r="N152" s="23"/>
      <c r="O152" s="387"/>
      <c r="P152" s="387"/>
      <c r="Q152" s="387"/>
      <c r="R152" s="23"/>
      <c r="S152" s="23"/>
      <c r="T152" s="23"/>
      <c r="U152" s="369"/>
      <c r="V152" s="373"/>
      <c r="AA152" s="370"/>
    </row>
    <row r="153" spans="1:62" ht="12.95" customHeight="1" x14ac:dyDescent="0.2">
      <c r="A153" s="33"/>
      <c r="B153" s="33"/>
      <c r="C153" s="33"/>
      <c r="D153" s="33"/>
      <c r="E153" s="33"/>
      <c r="F153" s="33"/>
      <c r="G153" s="33"/>
      <c r="H153" s="403"/>
      <c r="I153" s="29"/>
      <c r="J153" s="29"/>
      <c r="K153" s="29"/>
      <c r="L153" s="29"/>
      <c r="M153" s="29"/>
      <c r="N153" s="23"/>
      <c r="O153" s="387"/>
      <c r="P153" s="387"/>
      <c r="Q153" s="387"/>
      <c r="R153" s="23"/>
      <c r="S153" s="23"/>
      <c r="T153" s="23"/>
      <c r="U153" s="369"/>
      <c r="V153" s="373"/>
    </row>
    <row r="154" spans="1:62" x14ac:dyDescent="0.2">
      <c r="A154" s="33"/>
      <c r="B154" s="33"/>
      <c r="C154" s="33"/>
      <c r="D154" s="33"/>
      <c r="E154" s="33"/>
      <c r="F154" s="33"/>
      <c r="G154" s="33"/>
      <c r="H154" s="403"/>
      <c r="I154" s="29"/>
      <c r="J154" s="29"/>
      <c r="K154" s="29"/>
      <c r="L154" s="29"/>
      <c r="M154" s="29"/>
      <c r="N154" s="23"/>
      <c r="O154" s="387"/>
      <c r="P154" s="387"/>
      <c r="Q154" s="387"/>
      <c r="R154" s="23"/>
      <c r="S154" s="23"/>
      <c r="T154" s="23"/>
      <c r="U154" s="369"/>
      <c r="V154" s="373"/>
    </row>
    <row r="155" spans="1:62" x14ac:dyDescent="0.2">
      <c r="A155" s="19"/>
      <c r="B155" s="19"/>
      <c r="C155" s="19"/>
      <c r="D155" s="19"/>
      <c r="E155" s="19"/>
      <c r="F155" s="19"/>
      <c r="G155" s="19"/>
      <c r="H155" s="407"/>
      <c r="I155" s="19"/>
      <c r="J155" s="19"/>
      <c r="K155" s="19"/>
      <c r="L155" s="19"/>
      <c r="M155" s="19"/>
      <c r="N155" s="19"/>
      <c r="O155" s="407"/>
      <c r="P155" s="407"/>
      <c r="Q155" s="407"/>
      <c r="R155" s="19"/>
      <c r="S155" s="19"/>
      <c r="T155" s="19"/>
      <c r="U155" s="369"/>
      <c r="V155" s="373"/>
    </row>
    <row r="156" spans="1:62" x14ac:dyDescent="0.2">
      <c r="A156" s="28"/>
      <c r="B156" s="28"/>
      <c r="C156" s="28"/>
      <c r="D156" s="28"/>
      <c r="E156" s="28"/>
      <c r="F156" s="28"/>
      <c r="G156" s="28"/>
      <c r="H156" s="392"/>
      <c r="I156" s="36"/>
      <c r="J156" s="36"/>
      <c r="K156" s="36"/>
      <c r="L156" s="36"/>
      <c r="M156" s="36"/>
      <c r="N156" s="28"/>
      <c r="O156" s="392"/>
      <c r="P156" s="392"/>
      <c r="Q156" s="392"/>
      <c r="R156" s="28"/>
      <c r="S156" s="28"/>
      <c r="T156" s="28"/>
      <c r="U156" s="369"/>
      <c r="V156" s="373"/>
    </row>
    <row r="157" spans="1:62" x14ac:dyDescent="0.2">
      <c r="A157" s="37"/>
      <c r="B157" s="37"/>
      <c r="C157" s="37"/>
      <c r="D157" s="37"/>
      <c r="E157" s="37"/>
      <c r="F157" s="37"/>
      <c r="G157" s="37"/>
      <c r="H157" s="37"/>
      <c r="I157" s="36"/>
      <c r="J157" s="36"/>
      <c r="K157" s="36"/>
      <c r="L157" s="36"/>
      <c r="M157" s="36"/>
      <c r="N157" s="28"/>
      <c r="O157" s="392"/>
      <c r="P157" s="392"/>
      <c r="Q157" s="392"/>
      <c r="R157" s="28"/>
      <c r="S157" s="28"/>
      <c r="T157" s="28"/>
      <c r="U157" s="369"/>
      <c r="V157" s="373"/>
    </row>
    <row r="158" spans="1:62" x14ac:dyDescent="0.2">
      <c r="A158" s="37"/>
      <c r="B158" s="37"/>
      <c r="C158" s="37"/>
      <c r="D158" s="37"/>
      <c r="E158" s="37"/>
      <c r="F158" s="37"/>
      <c r="G158" s="37"/>
      <c r="H158" s="37"/>
      <c r="I158" s="36"/>
      <c r="J158" s="36"/>
      <c r="K158" s="36"/>
      <c r="L158" s="36"/>
      <c r="M158" s="36"/>
      <c r="N158" s="28"/>
      <c r="O158" s="28"/>
      <c r="P158" s="28"/>
      <c r="Q158" s="28"/>
      <c r="R158" s="28"/>
      <c r="S158" s="28"/>
      <c r="T158" s="28"/>
      <c r="U158" s="35"/>
    </row>
    <row r="159" spans="1:62" x14ac:dyDescent="0.2">
      <c r="A159" s="38"/>
      <c r="B159" s="38"/>
      <c r="C159" s="38"/>
      <c r="D159" s="38"/>
      <c r="E159" s="38"/>
      <c r="F159" s="38"/>
      <c r="G159" s="38"/>
      <c r="H159" s="38"/>
      <c r="I159" s="39"/>
      <c r="J159" s="39"/>
      <c r="K159" s="39"/>
      <c r="L159" s="39"/>
      <c r="M159" s="39"/>
      <c r="N159" s="38"/>
      <c r="P159" s="38"/>
      <c r="Q159" s="38"/>
      <c r="R159" s="38"/>
      <c r="S159" s="38"/>
      <c r="T159" s="38"/>
    </row>
    <row r="160" spans="1:62" x14ac:dyDescent="0.2">
      <c r="A160" s="38"/>
      <c r="B160" s="38"/>
      <c r="C160" s="38"/>
      <c r="D160" s="38"/>
      <c r="E160" s="38"/>
      <c r="F160" s="38"/>
      <c r="G160" s="38"/>
      <c r="H160" s="38"/>
      <c r="I160" s="39"/>
      <c r="J160" s="39"/>
      <c r="K160" s="39"/>
      <c r="L160" s="39"/>
      <c r="M160" s="39"/>
      <c r="N160" s="38"/>
      <c r="P160" s="38"/>
      <c r="Q160" s="38"/>
      <c r="R160" s="38"/>
      <c r="S160" s="38"/>
      <c r="T160" s="38"/>
    </row>
    <row r="161" spans="1:20" x14ac:dyDescent="0.2">
      <c r="A161" s="38"/>
      <c r="B161" s="38"/>
      <c r="C161" s="38"/>
      <c r="D161" s="38"/>
      <c r="E161" s="38"/>
      <c r="F161" s="38"/>
      <c r="G161" s="38"/>
      <c r="H161" s="38"/>
      <c r="I161" s="39"/>
      <c r="J161" s="39"/>
      <c r="K161" s="39"/>
      <c r="L161" s="39"/>
      <c r="M161" s="39"/>
      <c r="N161" s="38"/>
      <c r="P161" s="38"/>
      <c r="Q161" s="38"/>
      <c r="R161" s="38"/>
      <c r="S161" s="38"/>
      <c r="T161" s="38"/>
    </row>
    <row r="162" spans="1:20" x14ac:dyDescent="0.2">
      <c r="A162" s="38"/>
      <c r="B162" s="38"/>
      <c r="C162" s="38"/>
      <c r="D162" s="38"/>
      <c r="E162" s="38"/>
      <c r="F162" s="38"/>
      <c r="G162" s="38"/>
      <c r="H162" s="38"/>
      <c r="I162" s="39"/>
      <c r="J162" s="39"/>
      <c r="K162" s="39"/>
      <c r="L162" s="39"/>
      <c r="M162" s="39"/>
      <c r="N162" s="38"/>
      <c r="P162" s="38"/>
      <c r="Q162" s="38"/>
      <c r="R162" s="38"/>
      <c r="S162" s="38"/>
      <c r="T162" s="38"/>
    </row>
    <row r="163" spans="1:20" x14ac:dyDescent="0.2">
      <c r="A163" s="38"/>
      <c r="B163" s="38"/>
      <c r="C163" s="38"/>
      <c r="D163" s="38"/>
      <c r="E163" s="38"/>
      <c r="F163" s="38"/>
      <c r="G163" s="38"/>
      <c r="H163" s="38"/>
      <c r="I163" s="38"/>
      <c r="J163" s="38"/>
      <c r="K163" s="38"/>
      <c r="L163" s="38"/>
      <c r="M163" s="38"/>
      <c r="N163" s="38"/>
      <c r="P163" s="38"/>
      <c r="Q163" s="38"/>
      <c r="R163" s="38"/>
      <c r="S163" s="38"/>
      <c r="T163" s="38"/>
    </row>
    <row r="164" spans="1:20" x14ac:dyDescent="0.2">
      <c r="A164" s="38"/>
      <c r="B164" s="38"/>
      <c r="C164" s="38"/>
      <c r="D164" s="38"/>
      <c r="E164" s="38"/>
      <c r="F164" s="38"/>
      <c r="G164" s="38"/>
      <c r="H164" s="38"/>
      <c r="I164" s="38"/>
      <c r="J164" s="38"/>
      <c r="K164" s="38"/>
      <c r="L164" s="38"/>
      <c r="M164" s="38"/>
      <c r="N164" s="38"/>
      <c r="P164" s="38"/>
      <c r="Q164" s="38"/>
      <c r="R164" s="38"/>
      <c r="S164" s="38"/>
      <c r="T164" s="38"/>
    </row>
    <row r="165" spans="1:20" x14ac:dyDescent="0.2">
      <c r="A165" s="38"/>
      <c r="B165" s="38"/>
      <c r="C165" s="38"/>
      <c r="D165" s="38"/>
      <c r="E165" s="38"/>
      <c r="F165" s="38"/>
      <c r="G165" s="38"/>
      <c r="H165" s="38"/>
      <c r="I165" s="38"/>
      <c r="J165" s="38"/>
      <c r="K165" s="38"/>
      <c r="L165" s="38"/>
      <c r="M165" s="38"/>
      <c r="N165" s="38"/>
      <c r="P165" s="38"/>
      <c r="Q165" s="38"/>
      <c r="R165" s="38"/>
      <c r="S165" s="38"/>
      <c r="T165" s="38"/>
    </row>
    <row r="166" spans="1:20" x14ac:dyDescent="0.2">
      <c r="A166" s="38"/>
      <c r="B166" s="38"/>
      <c r="C166" s="38"/>
      <c r="D166" s="38"/>
      <c r="E166" s="38"/>
      <c r="F166" s="38"/>
      <c r="G166" s="38"/>
      <c r="H166" s="38"/>
      <c r="I166" s="38"/>
      <c r="J166" s="38"/>
      <c r="K166" s="38"/>
      <c r="L166" s="38"/>
      <c r="M166" s="38"/>
      <c r="N166" s="38"/>
      <c r="P166" s="38"/>
      <c r="Q166" s="38"/>
      <c r="R166" s="38"/>
      <c r="S166" s="38"/>
      <c r="T166" s="38"/>
    </row>
    <row r="167" spans="1:20" x14ac:dyDescent="0.2">
      <c r="A167" s="38"/>
      <c r="B167" s="38"/>
      <c r="C167" s="38"/>
      <c r="D167" s="38"/>
      <c r="E167" s="38"/>
      <c r="F167" s="38"/>
      <c r="G167" s="38"/>
      <c r="H167" s="38"/>
      <c r="I167" s="38"/>
      <c r="J167" s="38"/>
      <c r="K167" s="38"/>
      <c r="L167" s="38"/>
      <c r="M167" s="38"/>
      <c r="N167" s="38"/>
      <c r="P167" s="38"/>
      <c r="Q167" s="38"/>
      <c r="R167" s="38"/>
      <c r="S167" s="38"/>
      <c r="T167" s="38"/>
    </row>
    <row r="168" spans="1:20" x14ac:dyDescent="0.2">
      <c r="A168" s="38"/>
      <c r="B168" s="38"/>
      <c r="C168" s="38"/>
      <c r="D168" s="38"/>
      <c r="E168" s="38"/>
      <c r="F168" s="38"/>
      <c r="G168" s="38"/>
      <c r="H168" s="38"/>
      <c r="I168" s="38"/>
      <c r="J168" s="38"/>
      <c r="K168" s="38"/>
      <c r="L168" s="38"/>
      <c r="M168" s="38"/>
      <c r="N168" s="38"/>
      <c r="P168" s="38"/>
      <c r="Q168" s="38"/>
      <c r="R168" s="38"/>
      <c r="S168" s="38"/>
      <c r="T168" s="38"/>
    </row>
    <row r="169" spans="1:20" x14ac:dyDescent="0.2">
      <c r="A169" s="38"/>
      <c r="B169" s="38"/>
      <c r="C169" s="38"/>
      <c r="D169" s="38"/>
      <c r="E169" s="38"/>
      <c r="F169" s="38"/>
      <c r="G169" s="38"/>
      <c r="H169" s="38"/>
      <c r="I169" s="38"/>
      <c r="J169" s="38"/>
      <c r="K169" s="38"/>
      <c r="L169" s="38"/>
      <c r="M169" s="38"/>
      <c r="N169" s="38"/>
      <c r="P169" s="38"/>
      <c r="Q169" s="38"/>
      <c r="R169" s="38"/>
      <c r="S169" s="38"/>
      <c r="T169" s="38"/>
    </row>
    <row r="170" spans="1:20" x14ac:dyDescent="0.2">
      <c r="A170" s="38"/>
      <c r="B170" s="38"/>
      <c r="C170" s="38"/>
      <c r="D170" s="38"/>
      <c r="E170" s="38"/>
      <c r="F170" s="38"/>
      <c r="G170" s="38"/>
      <c r="H170" s="38"/>
      <c r="I170" s="38"/>
      <c r="J170" s="38"/>
      <c r="K170" s="38"/>
      <c r="L170" s="38"/>
      <c r="M170" s="38"/>
      <c r="N170" s="38"/>
      <c r="P170" s="38"/>
      <c r="Q170" s="38"/>
      <c r="R170" s="38"/>
      <c r="S170" s="38"/>
      <c r="T170" s="38"/>
    </row>
    <row r="171" spans="1:20" x14ac:dyDescent="0.2">
      <c r="A171" s="38"/>
      <c r="B171" s="38"/>
      <c r="C171" s="38"/>
      <c r="D171" s="38"/>
      <c r="E171" s="38"/>
      <c r="F171" s="38"/>
      <c r="G171" s="38"/>
      <c r="H171" s="38"/>
      <c r="I171" s="38"/>
      <c r="J171" s="38"/>
      <c r="K171" s="38"/>
      <c r="L171" s="38"/>
      <c r="M171" s="38"/>
      <c r="N171" s="38"/>
      <c r="P171" s="38"/>
      <c r="Q171" s="38"/>
      <c r="R171" s="38"/>
      <c r="S171" s="38"/>
      <c r="T171" s="38"/>
    </row>
    <row r="172" spans="1:20" x14ac:dyDescent="0.2">
      <c r="A172" s="38"/>
      <c r="B172" s="38"/>
      <c r="C172" s="38"/>
      <c r="D172" s="38"/>
      <c r="E172" s="38"/>
      <c r="F172" s="38"/>
      <c r="G172" s="38"/>
      <c r="H172" s="38"/>
      <c r="I172" s="38"/>
      <c r="J172" s="38"/>
      <c r="K172" s="38"/>
      <c r="L172" s="38"/>
      <c r="M172" s="38"/>
      <c r="N172" s="38"/>
      <c r="P172" s="38"/>
      <c r="Q172" s="38"/>
      <c r="R172" s="38"/>
      <c r="S172" s="38"/>
      <c r="T172" s="38"/>
    </row>
    <row r="173" spans="1:20" x14ac:dyDescent="0.2">
      <c r="A173" s="38"/>
      <c r="B173" s="38"/>
      <c r="C173" s="38"/>
      <c r="D173" s="38"/>
      <c r="E173" s="38"/>
      <c r="F173" s="38"/>
      <c r="G173" s="38"/>
      <c r="H173" s="38"/>
      <c r="I173" s="38"/>
      <c r="J173" s="38"/>
      <c r="K173" s="38"/>
      <c r="L173" s="38"/>
      <c r="M173" s="38"/>
      <c r="N173" s="38"/>
      <c r="P173" s="38"/>
      <c r="Q173" s="38"/>
      <c r="R173" s="38"/>
      <c r="S173" s="38"/>
      <c r="T173" s="38"/>
    </row>
    <row r="174" spans="1:20" x14ac:dyDescent="0.2">
      <c r="A174" s="38"/>
      <c r="B174" s="38"/>
      <c r="C174" s="38"/>
      <c r="D174" s="38"/>
      <c r="E174" s="38"/>
      <c r="F174" s="38"/>
      <c r="G174" s="38"/>
      <c r="H174" s="38"/>
      <c r="I174" s="38"/>
      <c r="J174" s="38"/>
      <c r="K174" s="38"/>
      <c r="L174" s="38"/>
      <c r="M174" s="38"/>
      <c r="N174" s="38"/>
      <c r="P174" s="38"/>
      <c r="Q174" s="38"/>
      <c r="R174" s="38"/>
      <c r="S174" s="38"/>
      <c r="T174" s="38"/>
    </row>
    <row r="175" spans="1:20" x14ac:dyDescent="0.2">
      <c r="A175" s="38"/>
      <c r="B175" s="38"/>
      <c r="C175" s="38"/>
      <c r="D175" s="38"/>
      <c r="E175" s="38"/>
      <c r="F175" s="38"/>
      <c r="G175" s="38"/>
      <c r="H175" s="38"/>
      <c r="I175" s="38"/>
      <c r="J175" s="38"/>
      <c r="K175" s="38"/>
      <c r="L175" s="38"/>
      <c r="M175" s="38"/>
      <c r="N175" s="38"/>
      <c r="P175" s="38"/>
      <c r="Q175" s="38"/>
      <c r="R175" s="38"/>
      <c r="S175" s="38"/>
      <c r="T175" s="38"/>
    </row>
    <row r="176" spans="1:20" x14ac:dyDescent="0.2">
      <c r="A176" s="38"/>
      <c r="B176" s="38"/>
      <c r="C176" s="38"/>
      <c r="D176" s="38"/>
      <c r="E176" s="38"/>
      <c r="F176" s="38"/>
      <c r="G176" s="38"/>
      <c r="H176" s="38"/>
      <c r="I176" s="38"/>
      <c r="J176" s="38"/>
      <c r="K176" s="38"/>
      <c r="L176" s="38"/>
      <c r="M176" s="38"/>
      <c r="N176" s="38"/>
      <c r="P176" s="38"/>
      <c r="Q176" s="38"/>
      <c r="R176" s="38"/>
      <c r="S176" s="38"/>
      <c r="T176" s="38"/>
    </row>
    <row r="177" spans="1:20" x14ac:dyDescent="0.2">
      <c r="A177" s="38"/>
      <c r="B177" s="38"/>
      <c r="C177" s="38"/>
      <c r="D177" s="38"/>
      <c r="E177" s="38"/>
      <c r="F177" s="38"/>
      <c r="G177" s="38"/>
      <c r="H177" s="38"/>
      <c r="I177" s="38"/>
      <c r="J177" s="38"/>
      <c r="K177" s="38"/>
      <c r="L177" s="38"/>
      <c r="M177" s="38"/>
      <c r="N177" s="38"/>
      <c r="P177" s="38"/>
      <c r="Q177" s="38"/>
      <c r="R177" s="38"/>
      <c r="S177" s="38"/>
      <c r="T177" s="38"/>
    </row>
    <row r="178" spans="1:20" x14ac:dyDescent="0.2">
      <c r="A178" s="38"/>
      <c r="B178" s="38"/>
      <c r="C178" s="38"/>
      <c r="D178" s="38"/>
      <c r="E178" s="38"/>
      <c r="F178" s="38"/>
      <c r="G178" s="38"/>
      <c r="H178" s="38"/>
      <c r="I178" s="38"/>
      <c r="J178" s="38"/>
      <c r="K178" s="38"/>
      <c r="L178" s="38"/>
      <c r="M178" s="38"/>
      <c r="N178" s="38"/>
      <c r="P178" s="38"/>
      <c r="Q178" s="38"/>
      <c r="R178" s="38"/>
      <c r="S178" s="38"/>
      <c r="T178" s="38"/>
    </row>
    <row r="179" spans="1:20" x14ac:dyDescent="0.2">
      <c r="A179" s="38"/>
      <c r="B179" s="38"/>
      <c r="C179" s="38"/>
      <c r="D179" s="38"/>
      <c r="E179" s="38"/>
      <c r="F179" s="38"/>
      <c r="G179" s="38"/>
      <c r="H179" s="38"/>
      <c r="I179" s="38"/>
      <c r="J179" s="38"/>
      <c r="K179" s="38"/>
      <c r="L179" s="38"/>
      <c r="M179" s="38"/>
      <c r="N179" s="38"/>
      <c r="P179" s="38"/>
      <c r="Q179" s="38"/>
      <c r="R179" s="38"/>
      <c r="S179" s="38"/>
      <c r="T179" s="38"/>
    </row>
    <row r="180" spans="1:20" x14ac:dyDescent="0.2">
      <c r="A180" s="38"/>
      <c r="B180" s="38"/>
      <c r="C180" s="38"/>
      <c r="D180" s="38"/>
      <c r="E180" s="38"/>
      <c r="F180" s="38"/>
      <c r="G180" s="38"/>
      <c r="H180" s="38"/>
      <c r="I180" s="38"/>
      <c r="J180" s="38"/>
      <c r="K180" s="38"/>
      <c r="L180" s="38"/>
      <c r="M180" s="38"/>
      <c r="N180" s="38"/>
      <c r="P180" s="38"/>
      <c r="Q180" s="38"/>
      <c r="R180" s="38"/>
      <c r="S180" s="38"/>
      <c r="T180" s="38"/>
    </row>
    <row r="181" spans="1:20" x14ac:dyDescent="0.2">
      <c r="A181" s="38"/>
      <c r="B181" s="38"/>
      <c r="C181" s="38"/>
      <c r="D181" s="38"/>
      <c r="E181" s="38"/>
      <c r="F181" s="38"/>
      <c r="G181" s="38"/>
      <c r="H181" s="38"/>
      <c r="I181" s="38"/>
      <c r="J181" s="38"/>
      <c r="K181" s="38"/>
      <c r="L181" s="38"/>
      <c r="M181" s="38"/>
      <c r="N181" s="38"/>
      <c r="P181" s="38"/>
      <c r="Q181" s="38"/>
      <c r="R181" s="38"/>
      <c r="S181" s="38"/>
      <c r="T181" s="38"/>
    </row>
    <row r="182" spans="1:20" x14ac:dyDescent="0.2">
      <c r="A182" s="38"/>
      <c r="B182" s="38"/>
      <c r="C182" s="38"/>
      <c r="D182" s="38"/>
      <c r="E182" s="38"/>
      <c r="F182" s="38"/>
      <c r="G182" s="38"/>
      <c r="H182" s="38"/>
      <c r="I182" s="38"/>
      <c r="J182" s="38"/>
      <c r="K182" s="38"/>
      <c r="L182" s="38"/>
      <c r="M182" s="38"/>
      <c r="N182" s="38"/>
      <c r="P182" s="38"/>
      <c r="Q182" s="38"/>
      <c r="R182" s="38"/>
      <c r="S182" s="38"/>
      <c r="T182" s="38"/>
    </row>
    <row r="183" spans="1:20" x14ac:dyDescent="0.2">
      <c r="A183" s="38"/>
      <c r="B183" s="38"/>
      <c r="C183" s="38"/>
      <c r="D183" s="38"/>
      <c r="E183" s="38"/>
      <c r="F183" s="38"/>
      <c r="G183" s="38"/>
      <c r="H183" s="38"/>
      <c r="I183" s="38"/>
      <c r="J183" s="38"/>
      <c r="K183" s="38"/>
      <c r="L183" s="38"/>
      <c r="M183" s="38"/>
      <c r="N183" s="38"/>
      <c r="P183" s="38"/>
      <c r="Q183" s="38"/>
      <c r="R183" s="38"/>
      <c r="S183" s="38"/>
      <c r="T183" s="38"/>
    </row>
    <row r="184" spans="1:20" x14ac:dyDescent="0.2">
      <c r="A184" s="38"/>
      <c r="B184" s="38"/>
      <c r="C184" s="38"/>
      <c r="D184" s="38"/>
      <c r="E184" s="38"/>
      <c r="F184" s="38"/>
      <c r="G184" s="38"/>
      <c r="H184" s="38"/>
      <c r="I184" s="38"/>
      <c r="J184" s="38"/>
      <c r="K184" s="38"/>
      <c r="L184" s="38"/>
      <c r="M184" s="38"/>
      <c r="N184" s="38"/>
      <c r="P184" s="38"/>
      <c r="Q184" s="38"/>
      <c r="R184" s="38"/>
      <c r="S184" s="38"/>
      <c r="T184" s="38"/>
    </row>
    <row r="185" spans="1:20" x14ac:dyDescent="0.2">
      <c r="A185" s="38"/>
      <c r="B185" s="38"/>
      <c r="C185" s="38"/>
      <c r="D185" s="38"/>
      <c r="E185" s="38"/>
      <c r="F185" s="38"/>
      <c r="G185" s="38"/>
      <c r="H185" s="38"/>
      <c r="I185" s="38"/>
      <c r="J185" s="38"/>
      <c r="K185" s="38"/>
      <c r="L185" s="38"/>
      <c r="M185" s="38"/>
      <c r="N185" s="38"/>
      <c r="P185" s="38"/>
      <c r="Q185" s="38"/>
      <c r="R185" s="38"/>
      <c r="S185" s="38"/>
      <c r="T185" s="38"/>
    </row>
    <row r="186" spans="1:20" x14ac:dyDescent="0.2">
      <c r="A186" s="38"/>
      <c r="B186" s="38"/>
      <c r="C186" s="38"/>
      <c r="D186" s="38"/>
      <c r="E186" s="38"/>
      <c r="F186" s="38"/>
      <c r="G186" s="38"/>
      <c r="H186" s="38"/>
      <c r="I186" s="38"/>
      <c r="J186" s="38"/>
      <c r="K186" s="38"/>
      <c r="L186" s="38"/>
      <c r="M186" s="38"/>
      <c r="N186" s="38"/>
      <c r="P186" s="38"/>
      <c r="Q186" s="38"/>
      <c r="R186" s="38"/>
      <c r="S186" s="38"/>
      <c r="T186" s="38"/>
    </row>
    <row r="187" spans="1:20" x14ac:dyDescent="0.2">
      <c r="A187" s="38"/>
      <c r="B187" s="38"/>
      <c r="C187" s="38"/>
      <c r="D187" s="38"/>
      <c r="E187" s="38"/>
      <c r="F187" s="38"/>
      <c r="G187" s="38"/>
      <c r="H187" s="38"/>
      <c r="I187" s="38"/>
      <c r="J187" s="38"/>
      <c r="K187" s="38"/>
      <c r="L187" s="38"/>
      <c r="M187" s="38"/>
      <c r="N187" s="38"/>
      <c r="P187" s="38"/>
      <c r="Q187" s="38"/>
      <c r="R187" s="38"/>
      <c r="S187" s="38"/>
      <c r="T187" s="38"/>
    </row>
    <row r="188" spans="1:20" x14ac:dyDescent="0.2">
      <c r="A188" s="38"/>
      <c r="B188" s="38"/>
      <c r="C188" s="38"/>
      <c r="D188" s="38"/>
      <c r="E188" s="38"/>
      <c r="F188" s="38"/>
      <c r="G188" s="38"/>
      <c r="H188" s="38"/>
      <c r="I188" s="38"/>
      <c r="J188" s="38"/>
      <c r="K188" s="38"/>
      <c r="L188" s="38"/>
      <c r="M188" s="38"/>
      <c r="N188" s="38"/>
      <c r="P188" s="38"/>
      <c r="Q188" s="38"/>
      <c r="R188" s="38"/>
      <c r="S188" s="38"/>
      <c r="T188" s="38"/>
    </row>
    <row r="189" spans="1:20" x14ac:dyDescent="0.2">
      <c r="A189" s="38"/>
      <c r="B189" s="38"/>
      <c r="C189" s="38"/>
      <c r="D189" s="38"/>
      <c r="E189" s="38"/>
      <c r="F189" s="38"/>
      <c r="G189" s="38"/>
      <c r="H189" s="38"/>
      <c r="I189" s="38"/>
      <c r="J189" s="38"/>
      <c r="K189" s="38"/>
      <c r="L189" s="38"/>
      <c r="M189" s="38"/>
      <c r="N189" s="38"/>
      <c r="P189" s="38"/>
      <c r="Q189" s="38"/>
      <c r="R189" s="38"/>
      <c r="S189" s="38"/>
      <c r="T189" s="38"/>
    </row>
  </sheetData>
  <phoneticPr fontId="51" type="noConversion"/>
  <printOptions horizontalCentered="1"/>
  <pageMargins left="0.25" right="0.25" top="0.17" bottom="0.18" header="0.17" footer="0"/>
  <pageSetup paperSize="5" scale="42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pageSetUpPr fitToPage="1"/>
  </sheetPr>
  <dimension ref="A1:BJ190"/>
  <sheetViews>
    <sheetView showGridLines="0" zoomScale="75" workbookViewId="0">
      <pane xSplit="1" ySplit="11" topLeftCell="E13" activePane="bottomRight" state="frozen"/>
      <selection activeCell="N92" sqref="N92:N103"/>
      <selection pane="topRight" activeCell="N92" sqref="N92:N103"/>
      <selection pane="bottomLeft" activeCell="N92" sqref="N92:N103"/>
      <selection pane="bottomRight" activeCell="A5" sqref="A5:AZ200"/>
    </sheetView>
  </sheetViews>
  <sheetFormatPr defaultRowHeight="12.75" x14ac:dyDescent="0.2"/>
  <cols>
    <col min="1" max="1" width="13.109375" style="3" bestFit="1" customWidth="1"/>
    <col min="2" max="5" width="10.5546875" style="3" customWidth="1"/>
    <col min="6" max="6" width="8.5546875" style="3" customWidth="1"/>
    <col min="7" max="7" width="10.5546875" style="3" customWidth="1"/>
    <col min="8" max="8" width="3.5546875" style="3" customWidth="1"/>
    <col min="9" max="11" width="10.5546875" style="3" customWidth="1"/>
    <col min="12" max="13" width="10.5546875" style="3" hidden="1" customWidth="1"/>
    <col min="14" max="14" width="10.5546875" style="3" customWidth="1"/>
    <col min="15" max="15" width="3.5546875" style="38" hidden="1" customWidth="1"/>
    <col min="16" max="20" width="10.5546875" style="3" hidden="1" customWidth="1"/>
    <col min="21" max="21" width="3.5546875" style="1" customWidth="1"/>
    <col min="22" max="22" width="11.5546875" style="1" customWidth="1"/>
    <col min="23" max="24" width="10.5546875" style="1" customWidth="1"/>
    <col min="25" max="25" width="10.5546875" style="1" hidden="1" customWidth="1"/>
    <col min="26" max="26" width="11.5546875" style="1" customWidth="1"/>
  </cols>
  <sheetData>
    <row r="1" spans="1:62" x14ac:dyDescent="0.2">
      <c r="A1" s="366"/>
      <c r="B1" s="366"/>
      <c r="C1" s="366"/>
      <c r="D1" s="366"/>
      <c r="E1" s="366"/>
      <c r="F1" s="366"/>
      <c r="G1" s="366"/>
      <c r="H1" s="366"/>
      <c r="I1" s="367"/>
      <c r="J1" s="367"/>
      <c r="K1" s="367"/>
      <c r="L1" s="367"/>
      <c r="M1" s="367"/>
      <c r="N1" s="368"/>
      <c r="O1" s="368"/>
      <c r="P1" s="368"/>
      <c r="Q1" s="368"/>
      <c r="R1" s="368"/>
      <c r="S1" s="368"/>
      <c r="T1" s="368"/>
      <c r="U1" s="368"/>
      <c r="V1" s="369"/>
      <c r="W1" s="369"/>
      <c r="X1" s="369"/>
      <c r="Y1" s="369"/>
      <c r="Z1" s="369"/>
      <c r="AA1" s="407"/>
      <c r="AB1" s="407"/>
    </row>
    <row r="2" spans="1:62" ht="5.0999999999999996" customHeight="1" thickBot="1" x14ac:dyDescent="0.25">
      <c r="A2" s="371"/>
      <c r="B2" s="371"/>
      <c r="C2" s="371"/>
      <c r="D2" s="371"/>
      <c r="E2" s="371"/>
      <c r="F2" s="371"/>
      <c r="G2" s="371"/>
      <c r="H2" s="371"/>
      <c r="I2" s="372"/>
      <c r="J2" s="372"/>
      <c r="K2" s="372" t="s">
        <v>7</v>
      </c>
      <c r="L2" s="372"/>
      <c r="M2" s="372"/>
      <c r="N2" s="372"/>
      <c r="O2" s="372"/>
      <c r="P2" s="372"/>
      <c r="Q2" s="372"/>
      <c r="R2" s="372"/>
      <c r="S2" s="372"/>
      <c r="T2" s="372"/>
      <c r="U2" s="373"/>
      <c r="V2" s="373"/>
      <c r="W2" s="373"/>
      <c r="X2" s="373"/>
      <c r="Y2" s="373"/>
      <c r="Z2" s="373"/>
      <c r="AA2" s="407"/>
      <c r="AB2" s="407"/>
    </row>
    <row r="3" spans="1:62" ht="27" customHeight="1" thickBot="1" x14ac:dyDescent="0.35">
      <c r="A3" s="346" t="s">
        <v>177</v>
      </c>
      <c r="B3" s="347"/>
      <c r="C3" s="347"/>
      <c r="D3" s="347"/>
      <c r="E3" s="347"/>
      <c r="F3" s="347"/>
      <c r="G3" s="347"/>
      <c r="H3" s="347"/>
      <c r="I3" s="347"/>
      <c r="J3" s="347"/>
      <c r="K3" s="347"/>
      <c r="L3" s="347"/>
      <c r="M3" s="347"/>
      <c r="N3" s="347"/>
      <c r="O3" s="347"/>
      <c r="P3" s="347"/>
      <c r="Q3" s="347"/>
      <c r="R3" s="347"/>
      <c r="S3" s="347"/>
      <c r="T3" s="347"/>
      <c r="U3" s="347"/>
      <c r="V3" s="347"/>
      <c r="W3" s="347"/>
      <c r="X3" s="347"/>
      <c r="Y3" s="347"/>
      <c r="Z3" s="348"/>
      <c r="AA3" s="407"/>
      <c r="AB3" s="181"/>
    </row>
    <row r="4" spans="1:62" ht="5.0999999999999996" customHeight="1" x14ac:dyDescent="0.2">
      <c r="A4" s="8"/>
      <c r="B4" s="8"/>
      <c r="C4" s="8"/>
      <c r="D4" s="8"/>
      <c r="E4" s="8"/>
      <c r="F4" s="8"/>
      <c r="G4" s="8"/>
      <c r="H4" s="8"/>
      <c r="I4" s="372"/>
      <c r="J4" s="372"/>
      <c r="K4" s="372"/>
      <c r="L4" s="372"/>
      <c r="M4" s="372"/>
      <c r="N4" s="372"/>
      <c r="O4" s="372"/>
      <c r="P4" s="372"/>
      <c r="Q4" s="372"/>
      <c r="R4" s="372"/>
      <c r="S4" s="372"/>
      <c r="T4" s="372"/>
      <c r="U4" s="373"/>
      <c r="V4" s="373"/>
      <c r="W4" s="373"/>
      <c r="X4" s="373"/>
      <c r="Y4" s="373"/>
      <c r="Z4" s="373"/>
      <c r="AA4" s="407"/>
      <c r="AB4" s="407"/>
      <c r="AC4" s="370"/>
    </row>
    <row r="5" spans="1:62" ht="18" x14ac:dyDescent="0.25">
      <c r="A5" s="374">
        <f>+Wti!A5</f>
        <v>37014</v>
      </c>
      <c r="B5" s="375"/>
      <c r="C5" s="375"/>
      <c r="D5" s="375"/>
      <c r="E5" s="375"/>
      <c r="F5" s="375"/>
      <c r="G5" s="375"/>
      <c r="H5" s="375"/>
      <c r="I5" s="375"/>
      <c r="J5" s="375"/>
      <c r="K5" s="375"/>
      <c r="L5" s="375"/>
      <c r="M5" s="375"/>
      <c r="N5" s="375"/>
      <c r="O5" s="375"/>
      <c r="P5" s="375"/>
      <c r="Q5" s="375"/>
      <c r="R5" s="375"/>
      <c r="S5" s="375"/>
      <c r="T5" s="375"/>
      <c r="U5" s="376"/>
      <c r="V5" s="377"/>
      <c r="W5" s="377"/>
      <c r="X5" s="377"/>
      <c r="Y5" s="377"/>
      <c r="Z5" s="377"/>
      <c r="AA5" s="407"/>
      <c r="AB5" s="407"/>
      <c r="AC5" s="370"/>
    </row>
    <row r="6" spans="1:62" x14ac:dyDescent="0.2">
      <c r="A6" s="378" t="s">
        <v>7</v>
      </c>
      <c r="B6" s="378"/>
      <c r="C6" s="378"/>
      <c r="D6" s="378"/>
      <c r="E6" s="378"/>
      <c r="F6" s="378"/>
      <c r="G6" s="378"/>
      <c r="H6" s="378"/>
      <c r="I6" s="379" t="s">
        <v>7</v>
      </c>
      <c r="J6" s="379"/>
      <c r="K6" s="379" t="s">
        <v>7</v>
      </c>
      <c r="L6" s="379"/>
      <c r="M6" s="379"/>
      <c r="N6" s="378"/>
      <c r="O6" s="378"/>
      <c r="P6" s="378"/>
      <c r="Q6" s="378"/>
      <c r="R6" s="378"/>
      <c r="S6" s="378"/>
      <c r="T6" s="378"/>
      <c r="U6" s="373"/>
      <c r="V6" s="373"/>
      <c r="W6" s="373"/>
      <c r="X6" s="373"/>
      <c r="Y6" s="373"/>
      <c r="Z6" s="378" t="s">
        <v>7</v>
      </c>
      <c r="AA6" s="407"/>
      <c r="AB6" s="407"/>
      <c r="AC6" s="370"/>
    </row>
    <row r="7" spans="1:62" x14ac:dyDescent="0.2">
      <c r="A7" s="8" t="s">
        <v>7</v>
      </c>
      <c r="B7" s="438" t="s">
        <v>227</v>
      </c>
      <c r="C7" s="439"/>
      <c r="D7" s="439"/>
      <c r="E7" s="439"/>
      <c r="F7" s="439"/>
      <c r="G7" s="460"/>
      <c r="H7" s="8"/>
      <c r="I7" s="438" t="s">
        <v>228</v>
      </c>
      <c r="J7" s="439"/>
      <c r="K7" s="439"/>
      <c r="L7" s="439"/>
      <c r="M7" s="439"/>
      <c r="N7" s="440"/>
      <c r="O7" s="370"/>
      <c r="P7" s="438" t="s">
        <v>175</v>
      </c>
      <c r="Q7" s="439"/>
      <c r="R7" s="439"/>
      <c r="S7" s="439"/>
      <c r="T7" s="440"/>
      <c r="U7" s="373"/>
      <c r="V7" s="373"/>
      <c r="W7" s="438" t="s">
        <v>229</v>
      </c>
      <c r="X7" s="439"/>
      <c r="Y7" s="439"/>
      <c r="Z7" s="440"/>
      <c r="AA7" s="407"/>
      <c r="AB7" s="181"/>
    </row>
    <row r="8" spans="1:62" x14ac:dyDescent="0.2">
      <c r="A8" s="380"/>
      <c r="B8" s="381"/>
      <c r="C8" s="381"/>
      <c r="D8" s="382" t="s">
        <v>9</v>
      </c>
      <c r="E8" s="383" t="s">
        <v>10</v>
      </c>
      <c r="F8" s="422" t="s">
        <v>7</v>
      </c>
      <c r="G8" s="423" t="s">
        <v>7</v>
      </c>
      <c r="H8" s="405"/>
      <c r="I8" s="381"/>
      <c r="J8" s="381"/>
      <c r="K8" s="381"/>
      <c r="L8" s="383" t="s">
        <v>10</v>
      </c>
      <c r="M8" s="381"/>
      <c r="N8"/>
      <c r="O8" s="370"/>
      <c r="P8" s="370"/>
      <c r="Q8" s="370"/>
      <c r="R8"/>
      <c r="S8"/>
      <c r="T8"/>
      <c r="U8" s="415"/>
      <c r="V8" s="373"/>
      <c r="W8" s="373"/>
      <c r="X8" s="373"/>
      <c r="Y8" s="373"/>
      <c r="Z8" s="373" t="s">
        <v>7</v>
      </c>
      <c r="AA8" s="407"/>
      <c r="AB8" s="181"/>
    </row>
    <row r="9" spans="1:62" s="11" customFormat="1" ht="12" x14ac:dyDescent="0.2">
      <c r="A9" s="384"/>
      <c r="B9" s="385" t="s">
        <v>5</v>
      </c>
      <c r="C9" s="385" t="s">
        <v>11</v>
      </c>
      <c r="D9" s="385" t="s">
        <v>12</v>
      </c>
      <c r="E9" s="385" t="s">
        <v>13</v>
      </c>
      <c r="F9" s="385" t="s">
        <v>15</v>
      </c>
      <c r="G9" s="385" t="s">
        <v>14</v>
      </c>
      <c r="H9" s="384"/>
      <c r="I9" s="385" t="s">
        <v>5</v>
      </c>
      <c r="J9" s="385" t="s">
        <v>11</v>
      </c>
      <c r="K9" s="385" t="s">
        <v>12</v>
      </c>
      <c r="L9" s="385" t="s">
        <v>13</v>
      </c>
      <c r="M9" s="385" t="s">
        <v>15</v>
      </c>
      <c r="N9" s="320" t="s">
        <v>14</v>
      </c>
      <c r="O9" s="17"/>
      <c r="P9" s="385" t="s">
        <v>169</v>
      </c>
      <c r="Q9" s="385" t="s">
        <v>170</v>
      </c>
      <c r="R9" s="15" t="s">
        <v>171</v>
      </c>
      <c r="S9" s="15" t="s">
        <v>172</v>
      </c>
      <c r="T9" s="320" t="s">
        <v>14</v>
      </c>
      <c r="U9" s="416"/>
      <c r="V9" s="417"/>
      <c r="W9" s="424" t="s">
        <v>16</v>
      </c>
      <c r="X9" s="424" t="s">
        <v>16</v>
      </c>
      <c r="Y9" s="424" t="s">
        <v>16</v>
      </c>
      <c r="Z9" s="424" t="s">
        <v>16</v>
      </c>
      <c r="AA9" s="382"/>
      <c r="AB9" s="256"/>
    </row>
    <row r="10" spans="1:62" s="22" customFormat="1" ht="12" thickBot="1" x14ac:dyDescent="0.25">
      <c r="A10" s="386" t="s">
        <v>7</v>
      </c>
      <c r="B10" s="386" t="s">
        <v>7</v>
      </c>
      <c r="C10" s="386" t="s">
        <v>7</v>
      </c>
      <c r="D10" s="386" t="s">
        <v>7</v>
      </c>
      <c r="E10" s="386" t="s">
        <v>7</v>
      </c>
      <c r="F10" s="20" t="s">
        <v>7</v>
      </c>
      <c r="G10" s="20"/>
      <c r="H10" s="386"/>
      <c r="I10" s="386" t="s">
        <v>7</v>
      </c>
      <c r="J10" s="386" t="s">
        <v>7</v>
      </c>
      <c r="K10" s="386" t="s">
        <v>7</v>
      </c>
      <c r="L10" s="386" t="s">
        <v>7</v>
      </c>
      <c r="M10" s="386" t="s">
        <v>7</v>
      </c>
      <c r="N10" s="15"/>
      <c r="O10" s="385"/>
      <c r="P10" s="386" t="s">
        <v>7</v>
      </c>
      <c r="Q10" s="386" t="s">
        <v>7</v>
      </c>
      <c r="R10" s="20" t="s">
        <v>7</v>
      </c>
      <c r="S10" s="20" t="s">
        <v>7</v>
      </c>
      <c r="T10" s="15"/>
      <c r="U10" s="172"/>
      <c r="V10" s="418"/>
      <c r="W10" s="418" t="s">
        <v>230</v>
      </c>
      <c r="X10" s="418" t="s">
        <v>231</v>
      </c>
      <c r="Y10" s="418" t="s">
        <v>232</v>
      </c>
      <c r="Z10" s="418" t="s">
        <v>65</v>
      </c>
      <c r="AA10" s="425"/>
      <c r="AB10" s="185"/>
    </row>
    <row r="11" spans="1:62" s="22" customFormat="1" ht="12.95" customHeight="1" thickBot="1" x14ac:dyDescent="0.25">
      <c r="A11" s="387"/>
      <c r="B11" s="388">
        <f t="shared" ref="B11:G11" si="0">+B142</f>
        <v>2416.5777673999987</v>
      </c>
      <c r="C11" s="388">
        <f t="shared" si="0"/>
        <v>84.654468899999969</v>
      </c>
      <c r="D11" s="388">
        <f t="shared" si="0"/>
        <v>0</v>
      </c>
      <c r="E11" s="388">
        <f t="shared" si="0"/>
        <v>0</v>
      </c>
      <c r="F11" s="24">
        <f t="shared" si="0"/>
        <v>0</v>
      </c>
      <c r="G11" s="492">
        <f t="shared" si="0"/>
        <v>2501.2322362999998</v>
      </c>
      <c r="H11" s="387"/>
      <c r="I11" s="388">
        <f t="shared" ref="I11:N11" si="1">+I142</f>
        <v>-2061.8681606000018</v>
      </c>
      <c r="J11" s="409">
        <f t="shared" si="1"/>
        <v>-120</v>
      </c>
      <c r="K11" s="388">
        <f t="shared" si="1"/>
        <v>-323.72696030000003</v>
      </c>
      <c r="L11" s="388">
        <f t="shared" si="1"/>
        <v>0</v>
      </c>
      <c r="M11" s="388">
        <f t="shared" si="1"/>
        <v>0</v>
      </c>
      <c r="N11" s="340">
        <f t="shared" si="1"/>
        <v>-2505.5951208999995</v>
      </c>
      <c r="O11" s="171"/>
      <c r="P11" s="388">
        <f>+P142</f>
        <v>0</v>
      </c>
      <c r="Q11" s="388">
        <f>+Q142</f>
        <v>0</v>
      </c>
      <c r="R11" s="24">
        <f>+R142</f>
        <v>0</v>
      </c>
      <c r="S11" s="24">
        <f>+S142</f>
        <v>0</v>
      </c>
      <c r="T11" s="340">
        <f>+T142</f>
        <v>0</v>
      </c>
      <c r="U11" s="373"/>
      <c r="V11" s="387" t="s">
        <v>20</v>
      </c>
      <c r="W11" s="455">
        <f>+W142</f>
        <v>2501.2322362999998</v>
      </c>
      <c r="X11" s="441">
        <f>+X142</f>
        <v>-2505.5951208999995</v>
      </c>
      <c r="Y11" s="441">
        <f>+Y142</f>
        <v>0</v>
      </c>
      <c r="Z11" s="441">
        <f>+W11+X11</f>
        <v>-4.3628845999996884</v>
      </c>
      <c r="AA11" s="425"/>
      <c r="AB11" s="185"/>
    </row>
    <row r="12" spans="1:62" s="22" customFormat="1" ht="12.95" customHeight="1" x14ac:dyDescent="0.2">
      <c r="A12" s="387"/>
      <c r="B12" s="387"/>
      <c r="C12" s="387"/>
      <c r="D12" s="387"/>
      <c r="E12" s="387" t="s">
        <v>7</v>
      </c>
      <c r="F12" s="23"/>
      <c r="G12" s="21"/>
      <c r="H12" s="387"/>
      <c r="I12" s="387"/>
      <c r="J12" s="387"/>
      <c r="K12" s="387"/>
      <c r="L12" s="387"/>
      <c r="M12" s="387"/>
      <c r="N12" s="21"/>
      <c r="O12" s="172"/>
      <c r="P12" s="172"/>
      <c r="Q12" s="172"/>
      <c r="R12" s="21"/>
      <c r="S12" s="21"/>
      <c r="T12" s="21"/>
      <c r="U12" s="373"/>
      <c r="V12" s="387"/>
      <c r="W12" s="21"/>
      <c r="X12" s="21"/>
      <c r="Y12" s="21"/>
      <c r="Z12" s="21"/>
      <c r="AA12" s="425"/>
      <c r="AB12" s="185"/>
    </row>
    <row r="13" spans="1:62" s="261" customFormat="1" ht="12.95" customHeight="1" x14ac:dyDescent="0.2">
      <c r="A13" s="387" t="s">
        <v>21</v>
      </c>
      <c r="B13" s="387">
        <f t="shared" ref="B13:G13" si="2">SUM(B23:B30)</f>
        <v>5.7410006000000209</v>
      </c>
      <c r="C13" s="387">
        <f t="shared" si="2"/>
        <v>-57</v>
      </c>
      <c r="D13" s="387">
        <f t="shared" si="2"/>
        <v>0</v>
      </c>
      <c r="E13" s="387">
        <f t="shared" si="2"/>
        <v>0</v>
      </c>
      <c r="F13" s="23">
        <f t="shared" si="2"/>
        <v>0</v>
      </c>
      <c r="G13" s="332">
        <f t="shared" si="2"/>
        <v>-51.258999399999979</v>
      </c>
      <c r="H13" s="387"/>
      <c r="I13" s="387">
        <f t="shared" ref="I13:N13" si="3">SUM(I23:I30)</f>
        <v>-7620.6693190000005</v>
      </c>
      <c r="J13" s="387">
        <f t="shared" si="3"/>
        <v>7020</v>
      </c>
      <c r="K13" s="387">
        <f t="shared" si="3"/>
        <v>-323.72696030000003</v>
      </c>
      <c r="L13" s="387">
        <f t="shared" si="3"/>
        <v>0</v>
      </c>
      <c r="M13" s="387">
        <f t="shared" si="3"/>
        <v>0</v>
      </c>
      <c r="N13" s="350">
        <f t="shared" si="3"/>
        <v>-924.39627929999938</v>
      </c>
      <c r="O13" s="387"/>
      <c r="P13" s="387">
        <f>SUM(P23:P30)</f>
        <v>0</v>
      </c>
      <c r="Q13" s="387">
        <f>SUM(Q23:Q30)</f>
        <v>0</v>
      </c>
      <c r="R13" s="23">
        <f>SUM(R23:R30)</f>
        <v>0</v>
      </c>
      <c r="S13" s="23">
        <f>SUM(S23:S30)</f>
        <v>0</v>
      </c>
      <c r="T13" s="350">
        <f>SUM(T23:T30)</f>
        <v>0</v>
      </c>
      <c r="U13" s="387"/>
      <c r="V13" s="387" t="str">
        <f>+A13</f>
        <v>Cal 01</v>
      </c>
      <c r="W13" s="442">
        <f>SUM(W23:W30)</f>
        <v>-51.258999399999979</v>
      </c>
      <c r="X13" s="442">
        <f>SUM(X23:X30)</f>
        <v>-924.39627929999938</v>
      </c>
      <c r="Y13" s="442">
        <f>SUM(Y23:Y30)</f>
        <v>0</v>
      </c>
      <c r="Z13" s="442">
        <f t="shared" ref="Z13:Z18" si="4">SUM(W13:Y13)</f>
        <v>-975.65527869999937</v>
      </c>
      <c r="AA13" s="407"/>
      <c r="AB13" s="181"/>
      <c r="AC13" s="181"/>
      <c r="AD13" s="181"/>
      <c r="AE13" s="181"/>
      <c r="AF13" s="181"/>
      <c r="AG13" s="181"/>
      <c r="AH13" s="181"/>
      <c r="AI13" s="181"/>
      <c r="AJ13" s="181"/>
      <c r="AK13" s="181"/>
      <c r="AL13" s="181"/>
      <c r="AM13" s="181"/>
      <c r="AN13" s="181"/>
      <c r="AO13" s="181"/>
      <c r="AP13" s="181"/>
      <c r="AQ13" s="181"/>
      <c r="AR13" s="181"/>
      <c r="AS13" s="181"/>
      <c r="AT13" s="181"/>
      <c r="AU13" s="181"/>
      <c r="AV13" s="181"/>
      <c r="AW13" s="181"/>
      <c r="AX13" s="181"/>
      <c r="AY13" s="181"/>
      <c r="AZ13" s="181"/>
      <c r="BA13" s="181"/>
      <c r="BB13" s="181"/>
      <c r="BC13" s="181"/>
      <c r="BD13" s="181"/>
      <c r="BE13" s="181"/>
      <c r="BF13" s="181"/>
      <c r="BG13" s="181"/>
      <c r="BH13" s="181"/>
      <c r="BI13" s="181"/>
      <c r="BJ13" s="181"/>
    </row>
    <row r="14" spans="1:62" s="185" customFormat="1" ht="12.95" customHeight="1" x14ac:dyDescent="0.2">
      <c r="A14" s="387" t="s">
        <v>22</v>
      </c>
      <c r="B14" s="387">
        <f t="shared" ref="B14:G14" si="5">SUM(B31:B42)</f>
        <v>66.376052700000002</v>
      </c>
      <c r="C14" s="387">
        <f t="shared" si="5"/>
        <v>50</v>
      </c>
      <c r="D14" s="387">
        <f t="shared" si="5"/>
        <v>0</v>
      </c>
      <c r="E14" s="387">
        <f t="shared" si="5"/>
        <v>0</v>
      </c>
      <c r="F14" s="23">
        <f t="shared" si="5"/>
        <v>0</v>
      </c>
      <c r="G14" s="332">
        <f t="shared" si="5"/>
        <v>116.3760527</v>
      </c>
      <c r="H14" s="387"/>
      <c r="I14" s="387">
        <f t="shared" ref="I14:N14" si="6">SUM(I31:I42)</f>
        <v>7779.4253625999982</v>
      </c>
      <c r="J14" s="387">
        <f t="shared" si="6"/>
        <v>-8212</v>
      </c>
      <c r="K14" s="387">
        <f t="shared" si="6"/>
        <v>0</v>
      </c>
      <c r="L14" s="387">
        <f t="shared" si="6"/>
        <v>0</v>
      </c>
      <c r="M14" s="387">
        <f t="shared" si="6"/>
        <v>0</v>
      </c>
      <c r="N14" s="350">
        <f t="shared" si="6"/>
        <v>-432.57463740000048</v>
      </c>
      <c r="O14" s="387"/>
      <c r="P14" s="387">
        <f>SUM(P31:P42)</f>
        <v>0</v>
      </c>
      <c r="Q14" s="387">
        <f>SUM(Q31:Q42)</f>
        <v>0</v>
      </c>
      <c r="R14" s="23">
        <f>SUM(R31:R42)</f>
        <v>0</v>
      </c>
      <c r="S14" s="23">
        <f>SUM(S31:S42)</f>
        <v>0</v>
      </c>
      <c r="T14" s="350">
        <f>SUM(T31:T42)</f>
        <v>0</v>
      </c>
      <c r="U14" s="387"/>
      <c r="V14" s="387" t="str">
        <f>+A14</f>
        <v>Cal 02</v>
      </c>
      <c r="W14" s="442">
        <f>SUM(W31:W42)</f>
        <v>116.3760527</v>
      </c>
      <c r="X14" s="442">
        <f>SUM(X31:X42)</f>
        <v>-432.57463740000048</v>
      </c>
      <c r="Y14" s="442">
        <f>SUM(Y31:Y42)</f>
        <v>0</v>
      </c>
      <c r="Z14" s="442">
        <f t="shared" si="4"/>
        <v>-316.19858470000048</v>
      </c>
      <c r="AA14" s="407">
        <f>Z14*0.5</f>
        <v>-158.09929235000024</v>
      </c>
      <c r="AB14" s="181"/>
      <c r="AC14" s="181"/>
      <c r="AD14" s="181"/>
      <c r="AE14" s="181"/>
      <c r="AF14" s="181"/>
      <c r="AG14" s="181"/>
      <c r="AH14" s="181"/>
      <c r="AI14" s="181"/>
      <c r="AJ14" s="181"/>
      <c r="AK14" s="181"/>
      <c r="AL14" s="181"/>
      <c r="AM14" s="181"/>
      <c r="AN14" s="181"/>
      <c r="AO14" s="181"/>
      <c r="AP14" s="181"/>
      <c r="AQ14" s="181"/>
      <c r="AR14" s="181"/>
      <c r="AS14" s="181"/>
      <c r="AT14" s="181"/>
      <c r="AU14" s="181"/>
      <c r="AV14" s="181"/>
      <c r="AW14" s="181"/>
      <c r="AX14" s="181"/>
      <c r="AY14" s="181"/>
      <c r="AZ14" s="181"/>
      <c r="BA14" s="181"/>
      <c r="BB14" s="181"/>
      <c r="BC14" s="181"/>
      <c r="BD14" s="181"/>
      <c r="BE14" s="181"/>
      <c r="BF14" s="181"/>
      <c r="BG14" s="181"/>
      <c r="BH14" s="181"/>
      <c r="BI14" s="181"/>
      <c r="BJ14" s="181"/>
    </row>
    <row r="15" spans="1:62" s="185" customFormat="1" ht="12.95" customHeight="1" x14ac:dyDescent="0.2">
      <c r="A15" s="387" t="s">
        <v>23</v>
      </c>
      <c r="B15" s="387">
        <f t="shared" ref="B15:G15" si="7">SUM(B43:B54)</f>
        <v>821.65118930000006</v>
      </c>
      <c r="C15" s="387">
        <f t="shared" si="7"/>
        <v>10.869285700000001</v>
      </c>
      <c r="D15" s="387">
        <f t="shared" si="7"/>
        <v>0</v>
      </c>
      <c r="E15" s="387">
        <f t="shared" si="7"/>
        <v>0</v>
      </c>
      <c r="F15" s="23">
        <f t="shared" si="7"/>
        <v>0</v>
      </c>
      <c r="G15" s="332">
        <f t="shared" si="7"/>
        <v>832.52047499999981</v>
      </c>
      <c r="H15" s="387"/>
      <c r="I15" s="387">
        <f t="shared" ref="I15:N15" si="8">SUM(I43:I54)</f>
        <v>-949.15213889999995</v>
      </c>
      <c r="J15" s="387">
        <f t="shared" si="8"/>
        <v>528</v>
      </c>
      <c r="K15" s="387">
        <f t="shared" si="8"/>
        <v>0</v>
      </c>
      <c r="L15" s="387">
        <f t="shared" si="8"/>
        <v>0</v>
      </c>
      <c r="M15" s="387">
        <f t="shared" si="8"/>
        <v>0</v>
      </c>
      <c r="N15" s="350">
        <f t="shared" si="8"/>
        <v>-421.15213889999995</v>
      </c>
      <c r="O15" s="387"/>
      <c r="P15" s="387">
        <f>SUM(P43:P54)</f>
        <v>0</v>
      </c>
      <c r="Q15" s="387">
        <f>SUM(Q43:Q54)</f>
        <v>0</v>
      </c>
      <c r="R15" s="23">
        <f>SUM(R43:R54)</f>
        <v>0</v>
      </c>
      <c r="S15" s="23">
        <f>SUM(S43:S54)</f>
        <v>0</v>
      </c>
      <c r="T15" s="350">
        <f>SUM(T43:T54)</f>
        <v>0</v>
      </c>
      <c r="U15" s="387"/>
      <c r="V15" s="387" t="str">
        <f>+A15</f>
        <v>Cal 03</v>
      </c>
      <c r="W15" s="442">
        <f>SUM(W43:W54)</f>
        <v>832.52047499999981</v>
      </c>
      <c r="X15" s="442">
        <f>SUM(X43:X54)</f>
        <v>-421.15213889999995</v>
      </c>
      <c r="Y15" s="442">
        <f>SUM(Y43:Y54)</f>
        <v>0</v>
      </c>
      <c r="Z15" s="442">
        <f t="shared" si="4"/>
        <v>411.36833609999985</v>
      </c>
      <c r="AA15" s="407">
        <f>Z15*0.6</f>
        <v>246.82100165999989</v>
      </c>
      <c r="AB15" s="181"/>
      <c r="AC15" s="181"/>
      <c r="AD15" s="181"/>
      <c r="AE15" s="181"/>
      <c r="AF15" s="181"/>
      <c r="AG15" s="181"/>
      <c r="AH15" s="181"/>
      <c r="AI15" s="181"/>
      <c r="AJ15" s="181"/>
      <c r="AK15" s="181"/>
      <c r="AL15" s="181"/>
      <c r="AM15" s="181"/>
      <c r="AN15" s="181"/>
      <c r="AO15" s="181"/>
      <c r="AP15" s="181"/>
      <c r="AQ15" s="181"/>
      <c r="AR15" s="181"/>
      <c r="AS15" s="181"/>
      <c r="AT15" s="181"/>
      <c r="AU15" s="181"/>
      <c r="AV15" s="181"/>
      <c r="AW15" s="181"/>
      <c r="AX15" s="181"/>
      <c r="AY15" s="181"/>
      <c r="AZ15" s="181"/>
      <c r="BA15" s="181"/>
      <c r="BB15" s="181"/>
      <c r="BC15" s="181"/>
      <c r="BD15" s="181"/>
      <c r="BE15" s="181"/>
      <c r="BF15" s="181"/>
      <c r="BG15" s="181"/>
      <c r="BH15" s="181"/>
      <c r="BI15" s="181"/>
      <c r="BJ15" s="181"/>
    </row>
    <row r="16" spans="1:62" s="185" customFormat="1" ht="12.95" customHeight="1" x14ac:dyDescent="0.2">
      <c r="A16" s="387" t="s">
        <v>24</v>
      </c>
      <c r="B16" s="387">
        <f t="shared" ref="B16:G16" si="9">SUM(B55:B66)</f>
        <v>449.27089190000004</v>
      </c>
      <c r="C16" s="387">
        <f t="shared" si="9"/>
        <v>10.2645894</v>
      </c>
      <c r="D16" s="387">
        <f t="shared" si="9"/>
        <v>0</v>
      </c>
      <c r="E16" s="387">
        <f t="shared" si="9"/>
        <v>0</v>
      </c>
      <c r="F16" s="23">
        <f t="shared" si="9"/>
        <v>0</v>
      </c>
      <c r="G16" s="332">
        <f t="shared" si="9"/>
        <v>459.53548130000001</v>
      </c>
      <c r="H16" s="387"/>
      <c r="I16" s="387">
        <f t="shared" ref="I16:N16" si="10">SUM(I55:I66)</f>
        <v>-288.58919209999999</v>
      </c>
      <c r="J16" s="387">
        <f t="shared" si="10"/>
        <v>-36</v>
      </c>
      <c r="K16" s="387">
        <f t="shared" si="10"/>
        <v>0</v>
      </c>
      <c r="L16" s="387">
        <f t="shared" si="10"/>
        <v>0</v>
      </c>
      <c r="M16" s="387">
        <f t="shared" si="10"/>
        <v>0</v>
      </c>
      <c r="N16" s="350">
        <f t="shared" si="10"/>
        <v>-324.58919209999999</v>
      </c>
      <c r="O16" s="387"/>
      <c r="P16" s="387">
        <f>SUM(P55:P66)</f>
        <v>0</v>
      </c>
      <c r="Q16" s="387">
        <f>SUM(Q55:Q66)</f>
        <v>0</v>
      </c>
      <c r="R16" s="23">
        <f>SUM(R55:R66)</f>
        <v>0</v>
      </c>
      <c r="S16" s="23">
        <f>SUM(S55:S66)</f>
        <v>0</v>
      </c>
      <c r="T16" s="350">
        <f>SUM(T55:T66)</f>
        <v>0</v>
      </c>
      <c r="U16" s="387"/>
      <c r="V16" s="387" t="str">
        <f>+A16</f>
        <v>Cal 04</v>
      </c>
      <c r="W16" s="442">
        <f>SUM(W55:W66)</f>
        <v>459.53548130000001</v>
      </c>
      <c r="X16" s="442">
        <f>SUM(X55:X66)</f>
        <v>-324.58919209999999</v>
      </c>
      <c r="Y16" s="442">
        <f>SUM(Y55:Y66)</f>
        <v>0</v>
      </c>
      <c r="Z16" s="442">
        <f t="shared" si="4"/>
        <v>134.94628920000002</v>
      </c>
      <c r="AA16" s="407"/>
      <c r="AB16" s="181"/>
      <c r="AC16" s="181"/>
      <c r="AD16" s="181"/>
      <c r="AE16" s="181"/>
      <c r="AF16" s="181"/>
      <c r="AG16" s="181"/>
      <c r="AH16" s="181"/>
      <c r="AI16" s="181"/>
      <c r="AJ16" s="181"/>
      <c r="AK16" s="181"/>
      <c r="AL16" s="181"/>
      <c r="AM16" s="181"/>
      <c r="AN16" s="181"/>
      <c r="AO16" s="181"/>
      <c r="AP16" s="181"/>
      <c r="AQ16" s="181"/>
      <c r="AR16" s="181"/>
      <c r="AS16" s="181"/>
      <c r="AT16" s="181"/>
      <c r="AU16" s="181"/>
      <c r="AV16" s="181"/>
      <c r="AW16" s="181"/>
      <c r="AX16" s="181"/>
      <c r="AY16" s="181"/>
      <c r="AZ16" s="181"/>
      <c r="BA16" s="181"/>
      <c r="BB16" s="181"/>
      <c r="BC16" s="181"/>
      <c r="BD16" s="181"/>
      <c r="BE16" s="181"/>
      <c r="BF16" s="181"/>
      <c r="BG16" s="181"/>
      <c r="BH16" s="181"/>
      <c r="BI16" s="181"/>
      <c r="BJ16" s="181"/>
    </row>
    <row r="17" spans="1:62" s="185" customFormat="1" ht="12.95" customHeight="1" x14ac:dyDescent="0.2">
      <c r="A17" s="387" t="s">
        <v>25</v>
      </c>
      <c r="B17" s="387">
        <f t="shared" ref="B17:G17" si="11">SUM(B67:B78)</f>
        <v>-454.02359230000002</v>
      </c>
      <c r="C17" s="387">
        <f t="shared" si="11"/>
        <v>19.335660600000001</v>
      </c>
      <c r="D17" s="387">
        <f t="shared" si="11"/>
        <v>0</v>
      </c>
      <c r="E17" s="387">
        <f t="shared" si="11"/>
        <v>0</v>
      </c>
      <c r="F17" s="23">
        <f t="shared" si="11"/>
        <v>0</v>
      </c>
      <c r="G17" s="332">
        <f t="shared" si="11"/>
        <v>-434.68793169999998</v>
      </c>
      <c r="H17" s="387"/>
      <c r="I17" s="387">
        <f t="shared" ref="I17:N17" si="12">SUM(I67:I78)</f>
        <v>-1295.4739579</v>
      </c>
      <c r="J17" s="387">
        <f t="shared" si="12"/>
        <v>1425</v>
      </c>
      <c r="K17" s="387">
        <f t="shared" si="12"/>
        <v>0</v>
      </c>
      <c r="L17" s="387">
        <f t="shared" si="12"/>
        <v>0</v>
      </c>
      <c r="M17" s="387">
        <f t="shared" si="12"/>
        <v>0</v>
      </c>
      <c r="N17" s="350">
        <f t="shared" si="12"/>
        <v>129.52604210000004</v>
      </c>
      <c r="O17" s="387"/>
      <c r="P17" s="387">
        <f>SUM(P67:P78)</f>
        <v>0</v>
      </c>
      <c r="Q17" s="387">
        <f>SUM(Q67:Q78)</f>
        <v>0</v>
      </c>
      <c r="R17" s="23">
        <f>SUM(R67:R78)</f>
        <v>0</v>
      </c>
      <c r="S17" s="23">
        <f>SUM(S67:S78)</f>
        <v>0</v>
      </c>
      <c r="T17" s="350">
        <f>SUM(T67:T78)</f>
        <v>0</v>
      </c>
      <c r="U17" s="387"/>
      <c r="V17" s="387" t="str">
        <f>+A17</f>
        <v>Cal 05</v>
      </c>
      <c r="W17" s="442">
        <f>SUM(W67:W78)</f>
        <v>-434.68793169999998</v>
      </c>
      <c r="X17" s="442">
        <f>SUM(X67:X78)</f>
        <v>129.52604210000004</v>
      </c>
      <c r="Y17" s="442">
        <f>SUM(Y67:Y78)</f>
        <v>0</v>
      </c>
      <c r="Z17" s="442">
        <f t="shared" si="4"/>
        <v>-305.16188959999994</v>
      </c>
      <c r="AA17" s="407"/>
      <c r="AB17" s="181"/>
      <c r="AC17" s="181"/>
      <c r="AD17" s="181"/>
      <c r="AE17" s="181"/>
      <c r="AF17" s="181"/>
      <c r="AG17" s="181"/>
      <c r="AH17" s="181"/>
      <c r="AI17" s="181"/>
      <c r="AJ17" s="181"/>
      <c r="AK17" s="181"/>
      <c r="AL17" s="181"/>
      <c r="AM17" s="181"/>
      <c r="AN17" s="181"/>
      <c r="AO17" s="181"/>
      <c r="AP17" s="181"/>
      <c r="AQ17" s="181"/>
      <c r="AR17" s="181"/>
      <c r="AS17" s="181"/>
      <c r="AT17" s="181"/>
      <c r="AU17" s="181"/>
      <c r="AV17" s="181"/>
      <c r="AW17" s="181"/>
      <c r="AX17" s="181"/>
      <c r="AY17" s="181"/>
      <c r="AZ17" s="181"/>
      <c r="BA17" s="181"/>
      <c r="BB17" s="181"/>
      <c r="BC17" s="181"/>
      <c r="BD17" s="181"/>
      <c r="BE17" s="181"/>
      <c r="BF17" s="181"/>
      <c r="BG17" s="181"/>
      <c r="BH17" s="181"/>
      <c r="BI17" s="181"/>
      <c r="BJ17" s="181"/>
    </row>
    <row r="18" spans="1:62" s="262" customFormat="1" ht="12.95" customHeight="1" thickBot="1" x14ac:dyDescent="0.25">
      <c r="A18" s="390" t="s">
        <v>26</v>
      </c>
      <c r="B18" s="391">
        <f t="shared" ref="B18:G18" si="13">SUM(B79:B140)</f>
        <v>1527.5622252000001</v>
      </c>
      <c r="C18" s="391">
        <f t="shared" si="13"/>
        <v>51.18493320000001</v>
      </c>
      <c r="D18" s="391">
        <f t="shared" si="13"/>
        <v>0</v>
      </c>
      <c r="E18" s="391">
        <f t="shared" si="13"/>
        <v>0</v>
      </c>
      <c r="F18" s="263">
        <f t="shared" si="13"/>
        <v>0</v>
      </c>
      <c r="G18" s="332">
        <f t="shared" si="13"/>
        <v>1578.7471583999998</v>
      </c>
      <c r="H18" s="406"/>
      <c r="I18" s="391">
        <f t="shared" ref="I18:N18" si="14">SUM(I79:I140)</f>
        <v>312.59108470000012</v>
      </c>
      <c r="J18" s="391">
        <f t="shared" si="14"/>
        <v>-845</v>
      </c>
      <c r="K18" s="391">
        <f t="shared" si="14"/>
        <v>0</v>
      </c>
      <c r="L18" s="391">
        <f t="shared" si="14"/>
        <v>0</v>
      </c>
      <c r="M18" s="391">
        <f t="shared" si="14"/>
        <v>0</v>
      </c>
      <c r="N18" s="357">
        <f t="shared" si="14"/>
        <v>-532.4089153000001</v>
      </c>
      <c r="O18" s="412"/>
      <c r="P18" s="412">
        <f>SUM(P79:P139)</f>
        <v>0</v>
      </c>
      <c r="Q18" s="412">
        <f>SUM(Q79:Q139)</f>
        <v>0</v>
      </c>
      <c r="R18" s="352">
        <f>SUM(R79:R139)</f>
        <v>0</v>
      </c>
      <c r="S18" s="352">
        <f>SUM(S79:S139)</f>
        <v>0</v>
      </c>
      <c r="T18" s="357">
        <f>SUM(T79:T139)</f>
        <v>0</v>
      </c>
      <c r="U18" s="406"/>
      <c r="V18" s="387" t="s">
        <v>26</v>
      </c>
      <c r="W18" s="444">
        <f>SUM(W79:W140)</f>
        <v>1578.7471583999998</v>
      </c>
      <c r="X18" s="444">
        <f>SUM(X79:X140)</f>
        <v>-532.4089153000001</v>
      </c>
      <c r="Y18" s="444">
        <f>SUM(Y79:Y140)</f>
        <v>0</v>
      </c>
      <c r="Z18" s="444">
        <f t="shared" si="4"/>
        <v>1046.3382430999995</v>
      </c>
      <c r="AA18" s="407"/>
      <c r="AB18" s="181"/>
      <c r="AC18" s="181"/>
      <c r="AD18" s="181"/>
      <c r="AE18" s="181"/>
      <c r="AF18" s="181"/>
      <c r="AG18" s="181"/>
      <c r="AH18" s="181"/>
      <c r="AI18" s="181"/>
      <c r="AJ18" s="181"/>
      <c r="AK18" s="181"/>
      <c r="AL18" s="181"/>
      <c r="AM18" s="181"/>
      <c r="AN18" s="181"/>
      <c r="AO18" s="181"/>
      <c r="AP18" s="181"/>
      <c r="AQ18" s="181"/>
      <c r="AR18" s="181"/>
      <c r="AS18" s="181"/>
      <c r="AT18" s="181"/>
      <c r="AU18" s="181"/>
      <c r="AV18" s="181"/>
      <c r="AW18" s="181"/>
      <c r="AX18" s="181"/>
      <c r="AY18" s="181"/>
      <c r="AZ18" s="181"/>
      <c r="BA18" s="181"/>
      <c r="BB18" s="181"/>
      <c r="BC18" s="181"/>
      <c r="BD18" s="181"/>
      <c r="BE18" s="181"/>
      <c r="BF18" s="181"/>
      <c r="BG18" s="181"/>
      <c r="BH18" s="181"/>
      <c r="BI18" s="181"/>
      <c r="BJ18" s="181"/>
    </row>
    <row r="19" spans="1:62" s="22" customFormat="1" ht="12.95" customHeight="1" thickBot="1" x14ac:dyDescent="0.25">
      <c r="A19" s="387" t="s">
        <v>20</v>
      </c>
      <c r="B19" s="388">
        <f t="shared" ref="B19:G19" si="15">SUM(B13:B18)</f>
        <v>2416.5777674000001</v>
      </c>
      <c r="C19" s="388">
        <f t="shared" si="15"/>
        <v>84.654468900000012</v>
      </c>
      <c r="D19" s="388">
        <f t="shared" si="15"/>
        <v>0</v>
      </c>
      <c r="E19" s="388">
        <f t="shared" si="15"/>
        <v>0</v>
      </c>
      <c r="F19" s="24">
        <f t="shared" si="15"/>
        <v>0</v>
      </c>
      <c r="G19" s="492">
        <f t="shared" si="15"/>
        <v>2501.2322362999994</v>
      </c>
      <c r="H19" s="387"/>
      <c r="I19" s="388">
        <f t="shared" ref="I19:N19" si="16">SUM(I13:I18)</f>
        <v>-2061.8681606000023</v>
      </c>
      <c r="J19" s="388">
        <f t="shared" si="16"/>
        <v>-120</v>
      </c>
      <c r="K19" s="388">
        <f t="shared" si="16"/>
        <v>-323.72696030000003</v>
      </c>
      <c r="L19" s="388">
        <f t="shared" si="16"/>
        <v>0</v>
      </c>
      <c r="M19" s="388">
        <f t="shared" si="16"/>
        <v>0</v>
      </c>
      <c r="N19" s="340">
        <f t="shared" si="16"/>
        <v>-2505.5951209</v>
      </c>
      <c r="O19" s="171"/>
      <c r="P19" s="388">
        <f>SUM(P13:P18)</f>
        <v>0</v>
      </c>
      <c r="Q19" s="388">
        <f>SUM(Q13:Q18)</f>
        <v>0</v>
      </c>
      <c r="R19" s="24">
        <f>SUM(R13:R18)</f>
        <v>0</v>
      </c>
      <c r="S19" s="24">
        <f>SUM(S13:S18)</f>
        <v>0</v>
      </c>
      <c r="T19" s="340">
        <f>SUM(T13:T18)</f>
        <v>0</v>
      </c>
      <c r="U19" s="387"/>
      <c r="V19" s="387" t="s">
        <v>20</v>
      </c>
      <c r="W19" s="455">
        <f>SUM(W13:W18)</f>
        <v>2501.2322362999994</v>
      </c>
      <c r="X19" s="441">
        <f>SUM(X13:X18)</f>
        <v>-2505.5951209</v>
      </c>
      <c r="Y19" s="441">
        <f>SUM(Y13:Y18)</f>
        <v>0</v>
      </c>
      <c r="Z19" s="441">
        <f>SUM(Z13:Z18)</f>
        <v>-4.3628846000003705</v>
      </c>
      <c r="AA19" s="407"/>
      <c r="AB19" s="181"/>
      <c r="AC19" s="181"/>
      <c r="AD19" s="181"/>
      <c r="AE19" s="181"/>
      <c r="AF19" s="181"/>
      <c r="AG19" s="181"/>
      <c r="AH19" s="181"/>
      <c r="AI19" s="181"/>
      <c r="AJ19" s="181"/>
      <c r="AK19" s="181"/>
      <c r="AL19" s="181"/>
      <c r="AM19" s="181"/>
      <c r="AN19" s="181"/>
      <c r="AO19" s="181"/>
      <c r="AP19" s="181"/>
      <c r="AQ19" s="181"/>
      <c r="AR19" s="181"/>
      <c r="AS19" s="181"/>
      <c r="AT19" s="181"/>
      <c r="AU19" s="181"/>
      <c r="AV19" s="181"/>
      <c r="AW19" s="181"/>
      <c r="AX19" s="181"/>
      <c r="AY19" s="181"/>
      <c r="AZ19" s="181"/>
      <c r="BA19" s="181"/>
      <c r="BB19" s="181"/>
      <c r="BC19" s="181"/>
      <c r="BD19" s="181"/>
      <c r="BE19" s="181"/>
      <c r="BF19" s="181"/>
      <c r="BG19" s="181"/>
      <c r="BH19" s="181"/>
      <c r="BI19" s="181"/>
      <c r="BJ19" s="181"/>
    </row>
    <row r="20" spans="1:62" ht="12.95" customHeight="1" x14ac:dyDescent="0.2">
      <c r="A20" s="392"/>
      <c r="B20" s="392"/>
      <c r="C20" s="392"/>
      <c r="D20" s="392"/>
      <c r="E20" s="392"/>
      <c r="F20" s="392"/>
      <c r="G20" s="387"/>
      <c r="H20" s="387"/>
      <c r="I20" s="387"/>
      <c r="J20" s="387"/>
      <c r="K20" s="387"/>
      <c r="L20" s="387"/>
      <c r="M20" s="387"/>
      <c r="N20" s="387"/>
      <c r="O20" s="387"/>
      <c r="P20" s="387"/>
      <c r="Q20" s="387"/>
      <c r="R20" s="387"/>
      <c r="S20" s="387"/>
      <c r="T20" s="387"/>
      <c r="U20" s="369"/>
      <c r="V20" s="419"/>
      <c r="W20" s="174"/>
      <c r="X20" s="174"/>
      <c r="Y20" s="174"/>
      <c r="Z20" s="174"/>
      <c r="AA20" s="407"/>
      <c r="AB20" s="407"/>
      <c r="AC20" s="181"/>
      <c r="AD20" s="181"/>
      <c r="AE20" s="181"/>
      <c r="AF20" s="181"/>
      <c r="AG20" s="181"/>
      <c r="AH20" s="181"/>
      <c r="AI20" s="181"/>
      <c r="AJ20" s="181"/>
      <c r="AK20" s="181"/>
      <c r="AL20" s="181"/>
      <c r="AM20" s="181"/>
      <c r="AN20" s="181"/>
      <c r="AO20" s="181"/>
      <c r="AP20" s="181"/>
      <c r="AQ20" s="181"/>
      <c r="AR20" s="181"/>
      <c r="AS20" s="181"/>
      <c r="AT20" s="181"/>
      <c r="AU20" s="181"/>
      <c r="AV20" s="181"/>
      <c r="AW20" s="181"/>
      <c r="AX20" s="181"/>
      <c r="AY20" s="181"/>
      <c r="AZ20" s="181"/>
      <c r="BA20" s="181"/>
      <c r="BB20" s="181"/>
      <c r="BC20" s="181"/>
      <c r="BD20" s="181"/>
      <c r="BE20" s="181"/>
      <c r="BF20" s="181"/>
      <c r="BG20" s="181"/>
      <c r="BH20" s="181"/>
      <c r="BI20" s="181"/>
      <c r="BJ20" s="181"/>
    </row>
    <row r="21" spans="1:62" s="181" customFormat="1" ht="12.95" customHeight="1" thickBot="1" x14ac:dyDescent="0.25">
      <c r="A21" s="393"/>
      <c r="B21" s="394"/>
      <c r="C21" s="394"/>
      <c r="D21" s="394"/>
      <c r="E21" s="394"/>
      <c r="F21" s="394"/>
      <c r="G21" s="394"/>
      <c r="H21" s="394"/>
      <c r="I21" s="394"/>
      <c r="J21" s="394"/>
      <c r="K21" s="394"/>
      <c r="L21" s="394"/>
      <c r="M21" s="394"/>
      <c r="N21" s="394"/>
      <c r="O21" s="394"/>
      <c r="P21" s="394"/>
      <c r="Q21" s="394"/>
      <c r="R21" s="394"/>
      <c r="S21" s="394"/>
      <c r="T21" s="394"/>
      <c r="U21" s="394"/>
      <c r="V21" s="400"/>
      <c r="W21" s="400"/>
      <c r="X21" s="400"/>
      <c r="Y21" s="400"/>
      <c r="Z21" s="394"/>
      <c r="AA21" s="407"/>
      <c r="AB21" s="407"/>
    </row>
    <row r="22" spans="1:62" s="181" customFormat="1" ht="12.95" customHeight="1" x14ac:dyDescent="0.2">
      <c r="A22" s="668"/>
      <c r="B22" s="669"/>
      <c r="C22" s="669"/>
      <c r="D22" s="669"/>
      <c r="E22" s="669"/>
      <c r="F22" s="669"/>
      <c r="G22" s="669"/>
      <c r="H22" s="669"/>
      <c r="I22" s="669"/>
      <c r="J22" s="669"/>
      <c r="K22" s="669"/>
      <c r="L22" s="669"/>
      <c r="M22" s="669"/>
      <c r="N22" s="669"/>
      <c r="O22" s="669"/>
      <c r="P22" s="669"/>
      <c r="Q22" s="669"/>
      <c r="R22" s="669"/>
      <c r="S22" s="669"/>
      <c r="T22" s="669"/>
      <c r="U22" s="669"/>
      <c r="V22" s="396"/>
      <c r="W22" s="396"/>
      <c r="X22" s="396"/>
      <c r="Y22" s="396"/>
      <c r="Z22" s="669"/>
      <c r="AA22" s="407"/>
      <c r="AB22" s="407"/>
    </row>
    <row r="23" spans="1:62" s="181" customFormat="1" ht="12.95" customHeight="1" x14ac:dyDescent="0.2">
      <c r="A23" s="395">
        <v>37012</v>
      </c>
      <c r="B23" s="363">
        <f>+OBS!D3</f>
        <v>0</v>
      </c>
      <c r="C23" s="396">
        <f>OBS!B3</f>
        <v>0</v>
      </c>
      <c r="D23" s="363">
        <f>OBS!E3</f>
        <v>0</v>
      </c>
      <c r="E23" s="363">
        <f>+OBS!C3</f>
        <v>0</v>
      </c>
      <c r="F23" s="30">
        <v>0</v>
      </c>
      <c r="G23" s="334">
        <f t="shared" ref="G23:G79" si="17">SUM(B23:F23)</f>
        <v>0</v>
      </c>
      <c r="H23" s="363"/>
      <c r="I23" s="363">
        <f>+OBS!N3+OBS!P3+OBS!R3+OBS!T3</f>
        <v>0</v>
      </c>
      <c r="J23" s="363">
        <f>OBS!L3</f>
        <v>0</v>
      </c>
      <c r="K23" s="363">
        <f>OBS!S3+OBS!U3+OBS!Q3</f>
        <v>0</v>
      </c>
      <c r="L23" s="363">
        <f>OBS!M5</f>
        <v>0</v>
      </c>
      <c r="M23" s="363">
        <f>Exotic_Pos!B15</f>
        <v>0</v>
      </c>
      <c r="N23" s="334">
        <f t="shared" ref="N23:N79" si="18">SUM(I23:M23)</f>
        <v>0</v>
      </c>
      <c r="O23" s="363"/>
      <c r="P23" s="363">
        <f>+OBS!AB5</f>
        <v>0</v>
      </c>
      <c r="Q23" s="363">
        <f>+OBS!AC5</f>
        <v>0</v>
      </c>
      <c r="R23" s="314">
        <f>+OBS!AD5</f>
        <v>0</v>
      </c>
      <c r="S23" s="314">
        <f>+OBS!AE5</f>
        <v>0</v>
      </c>
      <c r="T23" s="334">
        <f t="shared" ref="T23:T79" si="19">SUM(P23:S23)</f>
        <v>0</v>
      </c>
      <c r="U23" s="363"/>
      <c r="V23" s="395">
        <f t="shared" ref="V23:V79" si="20">+A23</f>
        <v>37012</v>
      </c>
      <c r="W23" s="445">
        <f t="shared" ref="W23:W79" si="21">+G23</f>
        <v>0</v>
      </c>
      <c r="X23" s="445">
        <f t="shared" ref="X23:X79" si="22">+N23</f>
        <v>0</v>
      </c>
      <c r="Y23" s="445">
        <f t="shared" ref="Y23:Y79" si="23">+T23</f>
        <v>0</v>
      </c>
      <c r="Z23" s="446">
        <f t="shared" ref="Z23:Z79" si="24">+W23+X23+Y23</f>
        <v>0</v>
      </c>
      <c r="AA23" s="407"/>
    </row>
    <row r="24" spans="1:62" s="181" customFormat="1" ht="12.95" customHeight="1" x14ac:dyDescent="0.2">
      <c r="A24" s="397">
        <v>37043</v>
      </c>
      <c r="B24" s="364">
        <f>+OBS!D4</f>
        <v>-71.541626999999991</v>
      </c>
      <c r="C24" s="398">
        <f>OBS!B4</f>
        <v>43</v>
      </c>
      <c r="D24" s="364">
        <f>OBS!E4</f>
        <v>0</v>
      </c>
      <c r="E24" s="364">
        <f>+OBS!C4</f>
        <v>0</v>
      </c>
      <c r="F24" s="183">
        <v>0</v>
      </c>
      <c r="G24" s="336">
        <f t="shared" si="17"/>
        <v>-28.541626999999991</v>
      </c>
      <c r="H24" s="364"/>
      <c r="I24" s="364">
        <f>+OBS!N4+OBS!P4+OBS!R4+OBS!T4</f>
        <v>-6459.9922018999996</v>
      </c>
      <c r="J24" s="364">
        <f>OBS!L4</f>
        <v>6735</v>
      </c>
      <c r="K24" s="364">
        <f>OBS!S4+OBS!U4+OBS!Q4</f>
        <v>-288.45718720000002</v>
      </c>
      <c r="L24" s="364">
        <f>OBS!M6</f>
        <v>0</v>
      </c>
      <c r="M24" s="364">
        <f>Exotic_Pos!B16</f>
        <v>0</v>
      </c>
      <c r="N24" s="336">
        <f t="shared" si="18"/>
        <v>-13.449389099999621</v>
      </c>
      <c r="O24" s="364"/>
      <c r="P24" s="364">
        <f>+OBS!AB6</f>
        <v>0</v>
      </c>
      <c r="Q24" s="364">
        <f>+OBS!AC6</f>
        <v>0</v>
      </c>
      <c r="R24" s="315">
        <f>+OBS!AD6</f>
        <v>0</v>
      </c>
      <c r="S24" s="315">
        <f>+OBS!AE6</f>
        <v>0</v>
      </c>
      <c r="T24" s="336">
        <f t="shared" si="19"/>
        <v>0</v>
      </c>
      <c r="U24" s="364"/>
      <c r="V24" s="397">
        <f t="shared" si="20"/>
        <v>37043</v>
      </c>
      <c r="W24" s="448">
        <f t="shared" si="21"/>
        <v>-28.541626999999991</v>
      </c>
      <c r="X24" s="448">
        <f t="shared" si="22"/>
        <v>-13.449389099999621</v>
      </c>
      <c r="Y24" s="448">
        <f t="shared" si="23"/>
        <v>0</v>
      </c>
      <c r="Z24" s="449">
        <f t="shared" si="24"/>
        <v>-41.991016099999612</v>
      </c>
      <c r="AA24" s="407"/>
    </row>
    <row r="25" spans="1:62" s="181" customFormat="1" ht="12.95" customHeight="1" x14ac:dyDescent="0.2">
      <c r="A25" s="395">
        <v>37073</v>
      </c>
      <c r="B25" s="363">
        <f>+OBS!D5</f>
        <v>73.223541600000004</v>
      </c>
      <c r="C25" s="396">
        <f>OBS!B5</f>
        <v>-40</v>
      </c>
      <c r="D25" s="363">
        <f>OBS!E5</f>
        <v>0</v>
      </c>
      <c r="E25" s="363">
        <f>+OBS!C5</f>
        <v>0</v>
      </c>
      <c r="F25" s="30">
        <v>0</v>
      </c>
      <c r="G25" s="334">
        <f t="shared" si="17"/>
        <v>33.223541600000004</v>
      </c>
      <c r="H25" s="363"/>
      <c r="I25" s="363">
        <f>+OBS!N5+OBS!P5+OBS!R5+OBS!T5</f>
        <v>-3007.9181088999999</v>
      </c>
      <c r="J25" s="363">
        <f>OBS!L5</f>
        <v>3091</v>
      </c>
      <c r="K25" s="363">
        <f>OBS!S5+OBS!U5+OBS!Q5</f>
        <v>-8.0806500000000003E-2</v>
      </c>
      <c r="L25" s="363">
        <f>OBS!M7</f>
        <v>0</v>
      </c>
      <c r="M25" s="363">
        <f>Exotic_Pos!B17</f>
        <v>0</v>
      </c>
      <c r="N25" s="334">
        <f t="shared" si="18"/>
        <v>83.001084600000127</v>
      </c>
      <c r="O25" s="363"/>
      <c r="P25" s="363">
        <f>+OBS!AB7</f>
        <v>0</v>
      </c>
      <c r="Q25" s="363">
        <f>+OBS!AC7</f>
        <v>0</v>
      </c>
      <c r="R25" s="314">
        <f>+OBS!AD7</f>
        <v>0</v>
      </c>
      <c r="S25" s="314">
        <f>+OBS!AE7</f>
        <v>0</v>
      </c>
      <c r="T25" s="334">
        <f t="shared" si="19"/>
        <v>0</v>
      </c>
      <c r="U25" s="363"/>
      <c r="V25" s="395">
        <f t="shared" si="20"/>
        <v>37073</v>
      </c>
      <c r="W25" s="445">
        <f t="shared" si="21"/>
        <v>33.223541600000004</v>
      </c>
      <c r="X25" s="445">
        <f t="shared" si="22"/>
        <v>83.001084600000127</v>
      </c>
      <c r="Y25" s="445">
        <f t="shared" si="23"/>
        <v>0</v>
      </c>
      <c r="Z25" s="446">
        <f t="shared" si="24"/>
        <v>116.22462620000013</v>
      </c>
      <c r="AA25" s="407"/>
    </row>
    <row r="26" spans="1:62" s="260" customFormat="1" ht="12.95" customHeight="1" x14ac:dyDescent="0.2">
      <c r="A26" s="395">
        <v>37104</v>
      </c>
      <c r="B26" s="363">
        <f>+OBS!D6</f>
        <v>22.996094800000002</v>
      </c>
      <c r="C26" s="396">
        <f>OBS!B6</f>
        <v>0</v>
      </c>
      <c r="D26" s="363">
        <f>OBS!E6</f>
        <v>0</v>
      </c>
      <c r="E26" s="363">
        <f>+OBS!C6</f>
        <v>0</v>
      </c>
      <c r="F26" s="30">
        <v>0</v>
      </c>
      <c r="G26" s="334">
        <f t="shared" si="17"/>
        <v>22.996094800000002</v>
      </c>
      <c r="H26" s="363"/>
      <c r="I26" s="363">
        <f>+OBS!N6+OBS!P6+OBS!R6+OBS!T6</f>
        <v>293.71855909999994</v>
      </c>
      <c r="J26" s="363">
        <f>OBS!L6</f>
        <v>-283</v>
      </c>
      <c r="K26" s="363">
        <f>OBS!S6+OBS!U6+OBS!Q6</f>
        <v>0</v>
      </c>
      <c r="L26" s="363">
        <f>OBS!M8</f>
        <v>0</v>
      </c>
      <c r="M26" s="363">
        <f>Exotic_Pos!B18</f>
        <v>0</v>
      </c>
      <c r="N26" s="334">
        <f t="shared" si="18"/>
        <v>10.718559099999936</v>
      </c>
      <c r="O26" s="363"/>
      <c r="P26" s="363">
        <f>+OBS!AB8</f>
        <v>0</v>
      </c>
      <c r="Q26" s="363">
        <f>+OBS!AC8</f>
        <v>0</v>
      </c>
      <c r="R26" s="314">
        <f>+OBS!AD8</f>
        <v>0</v>
      </c>
      <c r="S26" s="314">
        <f>+OBS!AE8</f>
        <v>0</v>
      </c>
      <c r="T26" s="334">
        <f t="shared" si="19"/>
        <v>0</v>
      </c>
      <c r="U26" s="363"/>
      <c r="V26" s="395">
        <f t="shared" si="20"/>
        <v>37104</v>
      </c>
      <c r="W26" s="445">
        <f t="shared" si="21"/>
        <v>22.996094800000002</v>
      </c>
      <c r="X26" s="445">
        <f t="shared" si="22"/>
        <v>10.718559099999936</v>
      </c>
      <c r="Y26" s="445">
        <f t="shared" si="23"/>
        <v>0</v>
      </c>
      <c r="Z26" s="446">
        <f t="shared" si="24"/>
        <v>33.714653899999938</v>
      </c>
      <c r="AA26" s="407"/>
      <c r="AB26" s="181"/>
      <c r="AC26" s="181"/>
      <c r="AD26" s="181"/>
      <c r="AE26" s="181"/>
      <c r="AF26" s="181"/>
      <c r="AG26" s="181"/>
      <c r="AH26" s="181"/>
      <c r="AI26" s="181"/>
      <c r="AJ26" s="181"/>
      <c r="AK26" s="181"/>
      <c r="AL26" s="181"/>
      <c r="AM26" s="181"/>
      <c r="AN26" s="181"/>
      <c r="AO26" s="181"/>
      <c r="AP26" s="181"/>
      <c r="AQ26" s="181"/>
      <c r="AR26" s="181"/>
      <c r="AS26" s="181"/>
      <c r="AT26" s="181"/>
      <c r="AU26" s="181"/>
      <c r="AV26" s="181"/>
      <c r="AW26" s="181"/>
      <c r="AX26" s="181"/>
      <c r="AY26" s="181"/>
      <c r="AZ26" s="181"/>
      <c r="BA26" s="181"/>
      <c r="BB26" s="181"/>
      <c r="BC26" s="181"/>
      <c r="BD26" s="181"/>
      <c r="BE26" s="181"/>
      <c r="BF26" s="181"/>
      <c r="BG26" s="181"/>
      <c r="BH26" s="181"/>
      <c r="BI26" s="181"/>
      <c r="BJ26" s="181"/>
    </row>
    <row r="27" spans="1:62" s="181" customFormat="1" ht="12.95" customHeight="1" x14ac:dyDescent="0.2">
      <c r="A27" s="397">
        <v>37135</v>
      </c>
      <c r="B27" s="364">
        <f>+OBS!D7</f>
        <v>-35.281231499999997</v>
      </c>
      <c r="C27" s="398">
        <f>OBS!B7</f>
        <v>0</v>
      </c>
      <c r="D27" s="364">
        <f>OBS!E7</f>
        <v>0</v>
      </c>
      <c r="E27" s="364">
        <f>+OBS!C7</f>
        <v>0</v>
      </c>
      <c r="F27" s="183">
        <v>0</v>
      </c>
      <c r="G27" s="336">
        <f t="shared" si="17"/>
        <v>-35.281231499999997</v>
      </c>
      <c r="H27" s="364"/>
      <c r="I27" s="364">
        <f>+OBS!N7+OBS!P7+OBS!R7+OBS!T7</f>
        <v>249.2463942</v>
      </c>
      <c r="J27" s="364">
        <f>OBS!L7</f>
        <v>-312</v>
      </c>
      <c r="K27" s="364">
        <f>OBS!S7+OBS!U7+OBS!Q7</f>
        <v>0</v>
      </c>
      <c r="L27" s="364">
        <f>OBS!M9</f>
        <v>0</v>
      </c>
      <c r="M27" s="364">
        <f>Exotic_Pos!B19</f>
        <v>0</v>
      </c>
      <c r="N27" s="336">
        <f t="shared" si="18"/>
        <v>-62.753605800000003</v>
      </c>
      <c r="O27" s="364"/>
      <c r="P27" s="364">
        <f>+OBS!AB9</f>
        <v>0</v>
      </c>
      <c r="Q27" s="364">
        <f>+OBS!AC9</f>
        <v>0</v>
      </c>
      <c r="R27" s="315">
        <f>+OBS!AD9</f>
        <v>0</v>
      </c>
      <c r="S27" s="315">
        <f>+OBS!AE9</f>
        <v>0</v>
      </c>
      <c r="T27" s="336">
        <f t="shared" si="19"/>
        <v>0</v>
      </c>
      <c r="U27" s="364"/>
      <c r="V27" s="397">
        <f t="shared" si="20"/>
        <v>37135</v>
      </c>
      <c r="W27" s="448">
        <f t="shared" si="21"/>
        <v>-35.281231499999997</v>
      </c>
      <c r="X27" s="448">
        <f t="shared" si="22"/>
        <v>-62.753605800000003</v>
      </c>
      <c r="Y27" s="448">
        <f t="shared" si="23"/>
        <v>0</v>
      </c>
      <c r="Z27" s="449">
        <f t="shared" si="24"/>
        <v>-98.034837299999992</v>
      </c>
      <c r="AA27" s="407"/>
    </row>
    <row r="28" spans="1:62" s="181" customFormat="1" ht="12.95" customHeight="1" x14ac:dyDescent="0.2">
      <c r="A28" s="395">
        <v>37165</v>
      </c>
      <c r="B28" s="363">
        <f>+OBS!D8</f>
        <v>-24.4020534</v>
      </c>
      <c r="C28" s="396">
        <f>OBS!B8</f>
        <v>0</v>
      </c>
      <c r="D28" s="363">
        <f>OBS!E8</f>
        <v>0</v>
      </c>
      <c r="E28" s="363">
        <f>+OBS!C8</f>
        <v>0</v>
      </c>
      <c r="F28" s="30">
        <v>0</v>
      </c>
      <c r="G28" s="334">
        <f t="shared" si="17"/>
        <v>-24.4020534</v>
      </c>
      <c r="H28" s="363"/>
      <c r="I28" s="363">
        <f>+OBS!N8+OBS!P8+OBS!R8+OBS!T8</f>
        <v>-204.47449209999991</v>
      </c>
      <c r="J28" s="363">
        <f>OBS!L8</f>
        <v>403</v>
      </c>
      <c r="K28" s="363">
        <f>OBS!S8+OBS!U8+OBS!Q8</f>
        <v>0</v>
      </c>
      <c r="L28" s="363">
        <f>OBS!M10</f>
        <v>0</v>
      </c>
      <c r="M28" s="363">
        <f>Exotic_Pos!B20</f>
        <v>0</v>
      </c>
      <c r="N28" s="334">
        <f t="shared" si="18"/>
        <v>198.52550790000009</v>
      </c>
      <c r="O28" s="363"/>
      <c r="P28" s="363">
        <f>+OBS!AB10</f>
        <v>0</v>
      </c>
      <c r="Q28" s="363">
        <f>+OBS!AC10</f>
        <v>0</v>
      </c>
      <c r="R28" s="314">
        <f>+OBS!AD10</f>
        <v>0</v>
      </c>
      <c r="S28" s="314">
        <f>+OBS!AE10</f>
        <v>0</v>
      </c>
      <c r="T28" s="334">
        <f t="shared" si="19"/>
        <v>0</v>
      </c>
      <c r="U28" s="363"/>
      <c r="V28" s="395">
        <f t="shared" si="20"/>
        <v>37165</v>
      </c>
      <c r="W28" s="445">
        <f t="shared" si="21"/>
        <v>-24.4020534</v>
      </c>
      <c r="X28" s="445">
        <f t="shared" si="22"/>
        <v>198.52550790000009</v>
      </c>
      <c r="Y28" s="445">
        <f t="shared" si="23"/>
        <v>0</v>
      </c>
      <c r="Z28" s="446">
        <f t="shared" si="24"/>
        <v>174.12345450000009</v>
      </c>
      <c r="AA28" s="407"/>
    </row>
    <row r="29" spans="1:62" s="181" customFormat="1" ht="12.95" customHeight="1" x14ac:dyDescent="0.2">
      <c r="A29" s="395">
        <v>37196</v>
      </c>
      <c r="B29" s="363">
        <f>+OBS!D9</f>
        <v>-1.7651468000000001</v>
      </c>
      <c r="C29" s="396">
        <f>OBS!B9</f>
        <v>0</v>
      </c>
      <c r="D29" s="363">
        <f>OBS!E9</f>
        <v>0</v>
      </c>
      <c r="E29" s="363">
        <f>+OBS!C9</f>
        <v>0</v>
      </c>
      <c r="F29" s="30">
        <v>0</v>
      </c>
      <c r="G29" s="334">
        <f t="shared" si="17"/>
        <v>-1.7651468000000001</v>
      </c>
      <c r="H29" s="363"/>
      <c r="I29" s="363">
        <f>+OBS!N9+OBS!P9+OBS!R9+OBS!T9</f>
        <v>1613.9414185000001</v>
      </c>
      <c r="J29" s="363">
        <f>OBS!L9</f>
        <v>-1618</v>
      </c>
      <c r="K29" s="363">
        <f>OBS!S9+OBS!U9+OBS!Q9</f>
        <v>0</v>
      </c>
      <c r="L29" s="363">
        <f>OBS!M11</f>
        <v>0</v>
      </c>
      <c r="M29" s="363">
        <f>Exotic_Pos!B21</f>
        <v>0</v>
      </c>
      <c r="N29" s="334">
        <f t="shared" si="18"/>
        <v>-4.0585814999999457</v>
      </c>
      <c r="O29" s="363"/>
      <c r="P29" s="363">
        <f>+OBS!AB11</f>
        <v>0</v>
      </c>
      <c r="Q29" s="363">
        <f>+OBS!AC11</f>
        <v>0</v>
      </c>
      <c r="R29" s="314">
        <f>+OBS!AD11</f>
        <v>0</v>
      </c>
      <c r="S29" s="314">
        <f>+OBS!AE11</f>
        <v>0</v>
      </c>
      <c r="T29" s="334">
        <f t="shared" si="19"/>
        <v>0</v>
      </c>
      <c r="U29" s="363"/>
      <c r="V29" s="395">
        <f t="shared" si="20"/>
        <v>37196</v>
      </c>
      <c r="W29" s="445">
        <f t="shared" si="21"/>
        <v>-1.7651468000000001</v>
      </c>
      <c r="X29" s="445">
        <f t="shared" si="22"/>
        <v>-4.0585814999999457</v>
      </c>
      <c r="Y29" s="445">
        <f t="shared" si="23"/>
        <v>0</v>
      </c>
      <c r="Z29" s="446">
        <f t="shared" si="24"/>
        <v>-5.8237282999999458</v>
      </c>
      <c r="AA29" s="407"/>
    </row>
    <row r="30" spans="1:62" s="181" customFormat="1" ht="12.95" customHeight="1" thickBot="1" x14ac:dyDescent="0.25">
      <c r="A30" s="399">
        <v>37226</v>
      </c>
      <c r="B30" s="365">
        <f>+OBS!D10</f>
        <v>42.511422899999999</v>
      </c>
      <c r="C30" s="400">
        <f>OBS!B10</f>
        <v>-60</v>
      </c>
      <c r="D30" s="365">
        <f>OBS!E10</f>
        <v>0</v>
      </c>
      <c r="E30" s="365">
        <f>+OBS!C10</f>
        <v>0</v>
      </c>
      <c r="F30" s="231">
        <v>0</v>
      </c>
      <c r="G30" s="338">
        <f t="shared" si="17"/>
        <v>-17.488577100000001</v>
      </c>
      <c r="H30" s="365"/>
      <c r="I30" s="365">
        <f>+OBS!N10+OBS!P10+OBS!R10+OBS!T10</f>
        <v>-105.19088790000001</v>
      </c>
      <c r="J30" s="365">
        <f>OBS!L10</f>
        <v>-996</v>
      </c>
      <c r="K30" s="365">
        <f>OBS!S10+OBS!U10+OBS!Q10</f>
        <v>-35.188966600000001</v>
      </c>
      <c r="L30" s="365">
        <f>OBS!M12</f>
        <v>0</v>
      </c>
      <c r="M30" s="365">
        <f>Exotic_Pos!B22</f>
        <v>0</v>
      </c>
      <c r="N30" s="338">
        <f t="shared" si="18"/>
        <v>-1136.3798545</v>
      </c>
      <c r="O30" s="365"/>
      <c r="P30" s="365">
        <f>+OBS!AB12</f>
        <v>0</v>
      </c>
      <c r="Q30" s="365">
        <f>+OBS!AC12</f>
        <v>0</v>
      </c>
      <c r="R30" s="317">
        <f>+OBS!AD12</f>
        <v>0</v>
      </c>
      <c r="S30" s="317">
        <f>+OBS!AE12</f>
        <v>0</v>
      </c>
      <c r="T30" s="338">
        <f t="shared" si="19"/>
        <v>0</v>
      </c>
      <c r="U30" s="365"/>
      <c r="V30" s="399">
        <f t="shared" si="20"/>
        <v>37226</v>
      </c>
      <c r="W30" s="451">
        <f t="shared" si="21"/>
        <v>-17.488577100000001</v>
      </c>
      <c r="X30" s="451">
        <f t="shared" si="22"/>
        <v>-1136.3798545</v>
      </c>
      <c r="Y30" s="451">
        <f t="shared" si="23"/>
        <v>0</v>
      </c>
      <c r="Z30" s="452">
        <f t="shared" si="24"/>
        <v>-1153.8684315999999</v>
      </c>
      <c r="AA30" s="407"/>
    </row>
    <row r="31" spans="1:62" s="181" customFormat="1" ht="12.95" customHeight="1" x14ac:dyDescent="0.2">
      <c r="A31" s="395">
        <v>37257</v>
      </c>
      <c r="B31" s="363">
        <f>+OBS!D11</f>
        <v>5.4710919999999996</v>
      </c>
      <c r="C31" s="396">
        <f>OBS!B11</f>
        <v>0</v>
      </c>
      <c r="D31" s="363">
        <f>OBS!E11</f>
        <v>0</v>
      </c>
      <c r="E31" s="363">
        <f>+OBS!C11</f>
        <v>0</v>
      </c>
      <c r="F31" s="30">
        <v>0</v>
      </c>
      <c r="G31" s="334">
        <f t="shared" si="17"/>
        <v>5.4710919999999996</v>
      </c>
      <c r="H31" s="363"/>
      <c r="I31" s="363">
        <f>+OBS!N11+OBS!P11+OBS!R11+OBS!T11</f>
        <v>4051.5419199999997</v>
      </c>
      <c r="J31" s="363">
        <f>OBS!L11</f>
        <v>-3768</v>
      </c>
      <c r="K31" s="363">
        <f>OBS!S11+OBS!U11+OBS!Q11</f>
        <v>0</v>
      </c>
      <c r="L31" s="363">
        <f>OBS!M13</f>
        <v>0</v>
      </c>
      <c r="M31" s="363">
        <f>Exotic_Pos!B23</f>
        <v>0</v>
      </c>
      <c r="N31" s="334">
        <f t="shared" si="18"/>
        <v>283.54191999999966</v>
      </c>
      <c r="O31" s="363"/>
      <c r="P31" s="363">
        <f>+OBS!AB13</f>
        <v>0</v>
      </c>
      <c r="Q31" s="363">
        <f>+OBS!AC13</f>
        <v>0</v>
      </c>
      <c r="R31" s="314">
        <f>+OBS!AD13</f>
        <v>0</v>
      </c>
      <c r="S31" s="314">
        <f>+OBS!AE13</f>
        <v>0</v>
      </c>
      <c r="T31" s="334">
        <f t="shared" si="19"/>
        <v>0</v>
      </c>
      <c r="U31" s="363"/>
      <c r="V31" s="395">
        <f t="shared" si="20"/>
        <v>37257</v>
      </c>
      <c r="W31" s="445">
        <f t="shared" si="21"/>
        <v>5.4710919999999996</v>
      </c>
      <c r="X31" s="445">
        <f t="shared" si="22"/>
        <v>283.54191999999966</v>
      </c>
      <c r="Y31" s="445">
        <f t="shared" si="23"/>
        <v>0</v>
      </c>
      <c r="Z31" s="446">
        <f t="shared" si="24"/>
        <v>289.01301199999966</v>
      </c>
      <c r="AA31" s="407"/>
    </row>
    <row r="32" spans="1:62" s="264" customFormat="1" ht="12.95" customHeight="1" thickBot="1" x14ac:dyDescent="0.25">
      <c r="A32" s="395">
        <v>37288</v>
      </c>
      <c r="B32" s="363">
        <f>+OBS!D12</f>
        <v>29.841197900000001</v>
      </c>
      <c r="C32" s="396">
        <f>OBS!B12</f>
        <v>0</v>
      </c>
      <c r="D32" s="363">
        <f>OBS!E12</f>
        <v>0</v>
      </c>
      <c r="E32" s="363">
        <f>+OBS!C12</f>
        <v>0</v>
      </c>
      <c r="F32" s="26">
        <v>0</v>
      </c>
      <c r="G32" s="335">
        <f t="shared" si="17"/>
        <v>29.841197900000001</v>
      </c>
      <c r="H32" s="396"/>
      <c r="I32" s="363">
        <f>+OBS!N12+OBS!P12+OBS!R12+OBS!T12</f>
        <v>2196.4850320999999</v>
      </c>
      <c r="J32" s="363">
        <f>OBS!L12</f>
        <v>-2132</v>
      </c>
      <c r="K32" s="363">
        <f>OBS!S12+OBS!U12+OBS!Q12</f>
        <v>0</v>
      </c>
      <c r="L32" s="363">
        <f>OBS!M14</f>
        <v>0</v>
      </c>
      <c r="M32" s="363">
        <f>Exotic_Pos!B24</f>
        <v>0</v>
      </c>
      <c r="N32" s="335">
        <f t="shared" si="18"/>
        <v>64.485032099999898</v>
      </c>
      <c r="O32" s="396"/>
      <c r="P32" s="396">
        <f>+OBS!AB14</f>
        <v>0</v>
      </c>
      <c r="Q32" s="396">
        <f>+OBS!AC14</f>
        <v>0</v>
      </c>
      <c r="R32" s="26">
        <f>+OBS!AD14</f>
        <v>0</v>
      </c>
      <c r="S32" s="26">
        <f>+OBS!AE14</f>
        <v>0</v>
      </c>
      <c r="T32" s="335">
        <f t="shared" si="19"/>
        <v>0</v>
      </c>
      <c r="U32" s="396"/>
      <c r="V32" s="420">
        <f t="shared" si="20"/>
        <v>37288</v>
      </c>
      <c r="W32" s="447">
        <f t="shared" si="21"/>
        <v>29.841197900000001</v>
      </c>
      <c r="X32" s="447">
        <f t="shared" si="22"/>
        <v>64.485032099999898</v>
      </c>
      <c r="Y32" s="447">
        <f t="shared" si="23"/>
        <v>0</v>
      </c>
      <c r="Z32" s="447">
        <f t="shared" si="24"/>
        <v>94.326229999999896</v>
      </c>
      <c r="AA32" s="407"/>
      <c r="AB32" s="181"/>
      <c r="AC32" s="181"/>
      <c r="AD32" s="181"/>
      <c r="AE32" s="181"/>
      <c r="AF32" s="181"/>
      <c r="AG32" s="181"/>
      <c r="AH32" s="181"/>
      <c r="AI32" s="181"/>
      <c r="AJ32" s="181"/>
      <c r="AK32" s="181"/>
      <c r="AL32" s="181"/>
      <c r="AM32" s="181"/>
      <c r="AN32" s="181"/>
      <c r="AO32" s="181"/>
      <c r="AP32" s="181"/>
      <c r="AQ32" s="181"/>
      <c r="AR32" s="181"/>
      <c r="AS32" s="181"/>
      <c r="AT32" s="181"/>
      <c r="AU32" s="181"/>
      <c r="AV32" s="181"/>
      <c r="AW32" s="181"/>
      <c r="AX32" s="181"/>
      <c r="AY32" s="181"/>
      <c r="AZ32" s="181"/>
      <c r="BA32" s="181"/>
      <c r="BB32" s="181"/>
      <c r="BC32" s="181"/>
      <c r="BD32" s="181"/>
      <c r="BE32" s="181"/>
      <c r="BF32" s="181"/>
      <c r="BG32" s="181"/>
      <c r="BH32" s="181"/>
      <c r="BI32" s="181"/>
      <c r="BJ32" s="181"/>
    </row>
    <row r="33" spans="1:62" s="181" customFormat="1" ht="12.95" customHeight="1" x14ac:dyDescent="0.2">
      <c r="A33" s="397">
        <v>37316</v>
      </c>
      <c r="B33" s="364">
        <f>+OBS!D13</f>
        <v>57.885338900000001</v>
      </c>
      <c r="C33" s="398">
        <f>OBS!B13</f>
        <v>0</v>
      </c>
      <c r="D33" s="364">
        <f>OBS!E13</f>
        <v>0</v>
      </c>
      <c r="E33" s="364">
        <f>+OBS!C13</f>
        <v>0</v>
      </c>
      <c r="F33" s="183">
        <v>0</v>
      </c>
      <c r="G33" s="336">
        <f t="shared" si="17"/>
        <v>57.885338900000001</v>
      </c>
      <c r="H33" s="364"/>
      <c r="I33" s="364">
        <f>+OBS!N13+OBS!P13+OBS!R13+OBS!T13</f>
        <v>-303.95220529999995</v>
      </c>
      <c r="J33" s="364">
        <f>OBS!L13</f>
        <v>15</v>
      </c>
      <c r="K33" s="364">
        <f>OBS!S13+OBS!U13+OBS!Q13</f>
        <v>0</v>
      </c>
      <c r="L33" s="364">
        <f>OBS!M15</f>
        <v>0</v>
      </c>
      <c r="M33" s="364">
        <f>Exotic_Pos!B25</f>
        <v>0</v>
      </c>
      <c r="N33" s="336">
        <f t="shared" si="18"/>
        <v>-288.95220529999995</v>
      </c>
      <c r="O33" s="364"/>
      <c r="P33" s="364">
        <f>+OBS!AB15</f>
        <v>0</v>
      </c>
      <c r="Q33" s="364">
        <f>+OBS!AC15</f>
        <v>0</v>
      </c>
      <c r="R33" s="315">
        <f>+OBS!AD15</f>
        <v>0</v>
      </c>
      <c r="S33" s="315">
        <f>+OBS!AE15</f>
        <v>0</v>
      </c>
      <c r="T33" s="336">
        <f t="shared" si="19"/>
        <v>0</v>
      </c>
      <c r="U33" s="364"/>
      <c r="V33" s="397">
        <f t="shared" si="20"/>
        <v>37316</v>
      </c>
      <c r="W33" s="448">
        <f t="shared" si="21"/>
        <v>57.885338900000001</v>
      </c>
      <c r="X33" s="448">
        <f t="shared" si="22"/>
        <v>-288.95220529999995</v>
      </c>
      <c r="Y33" s="448">
        <f t="shared" si="23"/>
        <v>0</v>
      </c>
      <c r="Z33" s="449">
        <f t="shared" si="24"/>
        <v>-231.06686639999995</v>
      </c>
      <c r="AA33" s="407"/>
    </row>
    <row r="34" spans="1:62" s="181" customFormat="1" ht="12.95" customHeight="1" x14ac:dyDescent="0.2">
      <c r="A34" s="395">
        <v>37347</v>
      </c>
      <c r="B34" s="363">
        <f>+OBS!D14</f>
        <v>66.318682800000005</v>
      </c>
      <c r="C34" s="396">
        <f>OBS!B14</f>
        <v>0</v>
      </c>
      <c r="D34" s="363">
        <f>OBS!E14</f>
        <v>0</v>
      </c>
      <c r="E34" s="363">
        <f>+OBS!C14</f>
        <v>0</v>
      </c>
      <c r="F34" s="31">
        <v>0</v>
      </c>
      <c r="G34" s="337">
        <f t="shared" si="17"/>
        <v>66.318682800000005</v>
      </c>
      <c r="H34" s="363"/>
      <c r="I34" s="363">
        <f>+OBS!N14+OBS!P14+OBS!R14+OBS!T14</f>
        <v>-91.390750800000006</v>
      </c>
      <c r="J34" s="363">
        <f>OBS!L14</f>
        <v>19</v>
      </c>
      <c r="K34" s="363">
        <f>OBS!S14+OBS!U14+OBS!Q14</f>
        <v>0</v>
      </c>
      <c r="L34" s="363">
        <f>OBS!M16</f>
        <v>0</v>
      </c>
      <c r="M34" s="363">
        <f>Exotic_Pos!B26</f>
        <v>0</v>
      </c>
      <c r="N34" s="337">
        <f t="shared" si="18"/>
        <v>-72.390750800000006</v>
      </c>
      <c r="O34" s="413"/>
      <c r="P34" s="413">
        <f>+OBS!AB16</f>
        <v>0</v>
      </c>
      <c r="Q34" s="413">
        <f>+OBS!AC16</f>
        <v>0</v>
      </c>
      <c r="R34" s="316">
        <f>+OBS!AD16</f>
        <v>0</v>
      </c>
      <c r="S34" s="316">
        <f>+OBS!AE16</f>
        <v>0</v>
      </c>
      <c r="T34" s="337">
        <f t="shared" si="19"/>
        <v>0</v>
      </c>
      <c r="U34" s="363"/>
      <c r="V34" s="395">
        <f t="shared" si="20"/>
        <v>37347</v>
      </c>
      <c r="W34" s="445">
        <f t="shared" si="21"/>
        <v>66.318682800000005</v>
      </c>
      <c r="X34" s="445">
        <f t="shared" si="22"/>
        <v>-72.390750800000006</v>
      </c>
      <c r="Y34" s="445">
        <f t="shared" si="23"/>
        <v>0</v>
      </c>
      <c r="Z34" s="450">
        <f t="shared" si="24"/>
        <v>-6.0720680000000016</v>
      </c>
      <c r="AA34" s="407"/>
    </row>
    <row r="35" spans="1:62" s="181" customFormat="1" ht="12.95" customHeight="1" x14ac:dyDescent="0.2">
      <c r="A35" s="395">
        <v>37377</v>
      </c>
      <c r="B35" s="363">
        <f>+OBS!D15</f>
        <v>69.628244300000006</v>
      </c>
      <c r="C35" s="396">
        <f>OBS!B15</f>
        <v>0</v>
      </c>
      <c r="D35" s="363">
        <f>OBS!E15</f>
        <v>0</v>
      </c>
      <c r="E35" s="363">
        <f>+OBS!C15</f>
        <v>0</v>
      </c>
      <c r="F35" s="30">
        <v>0</v>
      </c>
      <c r="G35" s="334">
        <f t="shared" si="17"/>
        <v>69.628244300000006</v>
      </c>
      <c r="H35" s="363"/>
      <c r="I35" s="363">
        <f>+OBS!N15+OBS!P15+OBS!R15+OBS!T15</f>
        <v>256.52578119999998</v>
      </c>
      <c r="J35" s="363">
        <f>OBS!L15</f>
        <v>-151</v>
      </c>
      <c r="K35" s="363">
        <f>OBS!S15+OBS!U15+OBS!Q15</f>
        <v>0</v>
      </c>
      <c r="L35" s="363">
        <f>OBS!M17</f>
        <v>0</v>
      </c>
      <c r="M35" s="363">
        <f>Exotic_Pos!B27</f>
        <v>0</v>
      </c>
      <c r="N35" s="334">
        <f t="shared" si="18"/>
        <v>105.52578119999998</v>
      </c>
      <c r="O35" s="363"/>
      <c r="P35" s="363">
        <f>+OBS!AB17</f>
        <v>0</v>
      </c>
      <c r="Q35" s="363">
        <f>+OBS!AC17</f>
        <v>0</v>
      </c>
      <c r="R35" s="314">
        <f>+OBS!AD17</f>
        <v>0</v>
      </c>
      <c r="S35" s="314">
        <f>+OBS!AE17</f>
        <v>0</v>
      </c>
      <c r="T35" s="334">
        <f t="shared" si="19"/>
        <v>0</v>
      </c>
      <c r="U35" s="363"/>
      <c r="V35" s="395">
        <f t="shared" si="20"/>
        <v>37377</v>
      </c>
      <c r="W35" s="445">
        <f t="shared" si="21"/>
        <v>69.628244300000006</v>
      </c>
      <c r="X35" s="445">
        <f t="shared" si="22"/>
        <v>105.52578119999998</v>
      </c>
      <c r="Y35" s="445">
        <f t="shared" si="23"/>
        <v>0</v>
      </c>
      <c r="Z35" s="446">
        <f t="shared" si="24"/>
        <v>175.15402549999999</v>
      </c>
      <c r="AA35" s="407"/>
    </row>
    <row r="36" spans="1:62" s="181" customFormat="1" ht="12.95" customHeight="1" x14ac:dyDescent="0.2">
      <c r="A36" s="397">
        <v>37408</v>
      </c>
      <c r="B36" s="364">
        <f>+OBS!D16</f>
        <v>53.559981100000002</v>
      </c>
      <c r="C36" s="398">
        <f>OBS!B16</f>
        <v>50</v>
      </c>
      <c r="D36" s="364">
        <f>OBS!E16</f>
        <v>0</v>
      </c>
      <c r="E36" s="364">
        <f>+OBS!C16</f>
        <v>0</v>
      </c>
      <c r="F36" s="183">
        <v>0</v>
      </c>
      <c r="G36" s="336">
        <f t="shared" si="17"/>
        <v>103.5599811</v>
      </c>
      <c r="H36" s="364"/>
      <c r="I36" s="364">
        <f>+OBS!N16+OBS!P16+OBS!R16+OBS!T16</f>
        <v>138.79246530000003</v>
      </c>
      <c r="J36" s="364">
        <f>OBS!L16</f>
        <v>-2197</v>
      </c>
      <c r="K36" s="364">
        <f>OBS!S16+OBS!U16+OBS!Q16</f>
        <v>0</v>
      </c>
      <c r="L36" s="364">
        <f>OBS!M18</f>
        <v>0</v>
      </c>
      <c r="M36" s="364">
        <f>Exotic_Pos!B28</f>
        <v>0</v>
      </c>
      <c r="N36" s="336">
        <f t="shared" si="18"/>
        <v>-2058.2075347</v>
      </c>
      <c r="O36" s="364"/>
      <c r="P36" s="364">
        <f>+OBS!AB18</f>
        <v>0</v>
      </c>
      <c r="Q36" s="364">
        <f>+OBS!AC18</f>
        <v>0</v>
      </c>
      <c r="R36" s="315">
        <f>+OBS!AD18</f>
        <v>0</v>
      </c>
      <c r="S36" s="315">
        <f>+OBS!AE18</f>
        <v>0</v>
      </c>
      <c r="T36" s="336">
        <f t="shared" si="19"/>
        <v>0</v>
      </c>
      <c r="U36" s="364"/>
      <c r="V36" s="397">
        <f t="shared" si="20"/>
        <v>37408</v>
      </c>
      <c r="W36" s="448">
        <f t="shared" si="21"/>
        <v>103.5599811</v>
      </c>
      <c r="X36" s="448">
        <f t="shared" si="22"/>
        <v>-2058.2075347</v>
      </c>
      <c r="Y36" s="448">
        <f t="shared" si="23"/>
        <v>0</v>
      </c>
      <c r="Z36" s="449">
        <f t="shared" si="24"/>
        <v>-1954.6475536</v>
      </c>
      <c r="AA36" s="407"/>
    </row>
    <row r="37" spans="1:62" s="181" customFormat="1" ht="12.95" customHeight="1" x14ac:dyDescent="0.2">
      <c r="A37" s="395">
        <v>37438</v>
      </c>
      <c r="B37" s="363">
        <f>+OBS!D17</f>
        <v>10.954270599999999</v>
      </c>
      <c r="C37" s="396">
        <f>OBS!B17</f>
        <v>0</v>
      </c>
      <c r="D37" s="363">
        <f>OBS!E17</f>
        <v>0</v>
      </c>
      <c r="E37" s="363">
        <f>+OBS!C17</f>
        <v>0</v>
      </c>
      <c r="F37" s="30">
        <v>0</v>
      </c>
      <c r="G37" s="334">
        <f t="shared" si="17"/>
        <v>10.954270599999999</v>
      </c>
      <c r="H37" s="363"/>
      <c r="I37" s="363">
        <f>+OBS!N17+OBS!P17+OBS!R17+OBS!T17</f>
        <v>274.27992930000005</v>
      </c>
      <c r="J37" s="363">
        <f>OBS!L17</f>
        <v>-125</v>
      </c>
      <c r="K37" s="363">
        <f>OBS!S17+OBS!U17+OBS!Q17</f>
        <v>0</v>
      </c>
      <c r="L37" s="363">
        <f>OBS!M19</f>
        <v>0</v>
      </c>
      <c r="M37" s="363">
        <f>Exotic_Pos!B29</f>
        <v>0</v>
      </c>
      <c r="N37" s="334">
        <f t="shared" si="18"/>
        <v>149.27992930000005</v>
      </c>
      <c r="O37" s="363"/>
      <c r="P37" s="363">
        <f>+OBS!AB19</f>
        <v>0</v>
      </c>
      <c r="Q37" s="363">
        <f>+OBS!AC19</f>
        <v>0</v>
      </c>
      <c r="R37" s="314">
        <f>+OBS!AD19</f>
        <v>0</v>
      </c>
      <c r="S37" s="314">
        <f>+OBS!AE19</f>
        <v>0</v>
      </c>
      <c r="T37" s="334">
        <f t="shared" si="19"/>
        <v>0</v>
      </c>
      <c r="U37" s="363"/>
      <c r="V37" s="395">
        <f t="shared" si="20"/>
        <v>37438</v>
      </c>
      <c r="W37" s="445">
        <f t="shared" si="21"/>
        <v>10.954270599999999</v>
      </c>
      <c r="X37" s="445">
        <f t="shared" si="22"/>
        <v>149.27992930000005</v>
      </c>
      <c r="Y37" s="445">
        <f t="shared" si="23"/>
        <v>0</v>
      </c>
      <c r="Z37" s="446">
        <f t="shared" si="24"/>
        <v>160.23419990000005</v>
      </c>
      <c r="AA37" s="407"/>
    </row>
    <row r="38" spans="1:62" s="260" customFormat="1" ht="12.95" customHeight="1" x14ac:dyDescent="0.2">
      <c r="A38" s="395">
        <v>37469</v>
      </c>
      <c r="B38" s="363">
        <f>+OBS!D18</f>
        <v>-56.626713299999999</v>
      </c>
      <c r="C38" s="396">
        <f>OBS!B18</f>
        <v>0</v>
      </c>
      <c r="D38" s="363">
        <f>OBS!E18</f>
        <v>0</v>
      </c>
      <c r="E38" s="363">
        <f>+OBS!C18</f>
        <v>0</v>
      </c>
      <c r="F38" s="30">
        <v>0</v>
      </c>
      <c r="G38" s="334">
        <f t="shared" si="17"/>
        <v>-56.626713299999999</v>
      </c>
      <c r="H38" s="363"/>
      <c r="I38" s="363">
        <f>+OBS!N18+OBS!P18+OBS!R18+OBS!T18</f>
        <v>344.59476889999996</v>
      </c>
      <c r="J38" s="363">
        <f>OBS!L18</f>
        <v>0</v>
      </c>
      <c r="K38" s="363">
        <f>OBS!S18+OBS!U18+OBS!Q18</f>
        <v>0</v>
      </c>
      <c r="L38" s="363">
        <f>OBS!M20</f>
        <v>0</v>
      </c>
      <c r="M38" s="363">
        <f>Exotic_Pos!B30</f>
        <v>0</v>
      </c>
      <c r="N38" s="334">
        <f t="shared" si="18"/>
        <v>344.59476889999996</v>
      </c>
      <c r="O38" s="363"/>
      <c r="P38" s="363">
        <f>+OBS!AB20</f>
        <v>0</v>
      </c>
      <c r="Q38" s="363">
        <f>+OBS!AC20</f>
        <v>0</v>
      </c>
      <c r="R38" s="314">
        <f>+OBS!AD20</f>
        <v>0</v>
      </c>
      <c r="S38" s="314">
        <f>+OBS!AE20</f>
        <v>0</v>
      </c>
      <c r="T38" s="334">
        <f t="shared" si="19"/>
        <v>0</v>
      </c>
      <c r="U38" s="363"/>
      <c r="V38" s="395">
        <f t="shared" si="20"/>
        <v>37469</v>
      </c>
      <c r="W38" s="445">
        <f t="shared" si="21"/>
        <v>-56.626713299999999</v>
      </c>
      <c r="X38" s="445">
        <f t="shared" si="22"/>
        <v>344.59476889999996</v>
      </c>
      <c r="Y38" s="445">
        <f t="shared" si="23"/>
        <v>0</v>
      </c>
      <c r="Z38" s="446">
        <f t="shared" si="24"/>
        <v>287.96805559999996</v>
      </c>
      <c r="AA38" s="407"/>
      <c r="AB38" s="181"/>
      <c r="AC38" s="181"/>
      <c r="AD38" s="181"/>
      <c r="AE38" s="181"/>
      <c r="AF38" s="181"/>
      <c r="AG38" s="181"/>
      <c r="AH38" s="181"/>
      <c r="AI38" s="181"/>
      <c r="AJ38" s="181"/>
      <c r="AK38" s="181"/>
      <c r="AL38" s="181"/>
      <c r="AM38" s="181"/>
      <c r="AN38" s="181"/>
      <c r="AO38" s="181"/>
      <c r="AP38" s="181"/>
      <c r="AQ38" s="181"/>
      <c r="AR38" s="181"/>
      <c r="AS38" s="181"/>
      <c r="AT38" s="181"/>
      <c r="AU38" s="181"/>
      <c r="AV38" s="181"/>
      <c r="AW38" s="181"/>
      <c r="AX38" s="181"/>
      <c r="AY38" s="181"/>
      <c r="AZ38" s="181"/>
      <c r="BA38" s="181"/>
      <c r="BB38" s="181"/>
      <c r="BC38" s="181"/>
      <c r="BD38" s="181"/>
      <c r="BE38" s="181"/>
      <c r="BF38" s="181"/>
      <c r="BG38" s="181"/>
      <c r="BH38" s="181"/>
      <c r="BI38" s="181"/>
      <c r="BJ38" s="181"/>
    </row>
    <row r="39" spans="1:62" s="181" customFormat="1" ht="12.95" customHeight="1" x14ac:dyDescent="0.2">
      <c r="A39" s="397">
        <v>37500</v>
      </c>
      <c r="B39" s="364">
        <f>+OBS!D19</f>
        <v>-30.146178599999999</v>
      </c>
      <c r="C39" s="398">
        <f>OBS!B19</f>
        <v>0</v>
      </c>
      <c r="D39" s="364">
        <f>OBS!E19</f>
        <v>0</v>
      </c>
      <c r="E39" s="364">
        <f>+OBS!C19</f>
        <v>0</v>
      </c>
      <c r="F39" s="183">
        <v>0</v>
      </c>
      <c r="G39" s="336">
        <f t="shared" si="17"/>
        <v>-30.146178599999999</v>
      </c>
      <c r="H39" s="364"/>
      <c r="I39" s="364">
        <f>+OBS!N19+OBS!P19+OBS!R19+OBS!T19</f>
        <v>222.98482009999998</v>
      </c>
      <c r="J39" s="364">
        <f>OBS!L19</f>
        <v>-310</v>
      </c>
      <c r="K39" s="364">
        <f>OBS!S19+OBS!U19+OBS!Q19</f>
        <v>0</v>
      </c>
      <c r="L39" s="364">
        <f>OBS!M21</f>
        <v>0</v>
      </c>
      <c r="M39" s="364">
        <f>Exotic_Pos!B31</f>
        <v>0</v>
      </c>
      <c r="N39" s="336">
        <f t="shared" si="18"/>
        <v>-87.015179900000021</v>
      </c>
      <c r="O39" s="364"/>
      <c r="P39" s="364">
        <f>+OBS!AB21</f>
        <v>0</v>
      </c>
      <c r="Q39" s="364">
        <f>+OBS!AC21</f>
        <v>0</v>
      </c>
      <c r="R39" s="315">
        <f>+OBS!AD21</f>
        <v>0</v>
      </c>
      <c r="S39" s="315">
        <f>+OBS!AE21</f>
        <v>0</v>
      </c>
      <c r="T39" s="336">
        <f t="shared" si="19"/>
        <v>0</v>
      </c>
      <c r="U39" s="364"/>
      <c r="V39" s="397">
        <f t="shared" si="20"/>
        <v>37500</v>
      </c>
      <c r="W39" s="448">
        <f t="shared" si="21"/>
        <v>-30.146178599999999</v>
      </c>
      <c r="X39" s="448">
        <f t="shared" si="22"/>
        <v>-87.015179900000021</v>
      </c>
      <c r="Y39" s="448">
        <f t="shared" si="23"/>
        <v>0</v>
      </c>
      <c r="Z39" s="449">
        <f t="shared" si="24"/>
        <v>-117.16135850000002</v>
      </c>
      <c r="AA39" s="407"/>
    </row>
    <row r="40" spans="1:62" s="181" customFormat="1" ht="12.95" customHeight="1" x14ac:dyDescent="0.2">
      <c r="A40" s="395">
        <v>37530</v>
      </c>
      <c r="B40" s="363">
        <f>+OBS!D20</f>
        <v>48.202735500000003</v>
      </c>
      <c r="C40" s="396">
        <f>OBS!B20</f>
        <v>0</v>
      </c>
      <c r="D40" s="363">
        <f>OBS!E20</f>
        <v>0</v>
      </c>
      <c r="E40" s="363">
        <f>+OBS!C20</f>
        <v>0</v>
      </c>
      <c r="F40" s="30">
        <v>0</v>
      </c>
      <c r="G40" s="334">
        <f t="shared" si="17"/>
        <v>48.202735500000003</v>
      </c>
      <c r="H40" s="363"/>
      <c r="I40" s="363">
        <f>+OBS!N20+OBS!P20+OBS!R20+OBS!T20</f>
        <v>135.51742970000001</v>
      </c>
      <c r="J40" s="363">
        <f>OBS!L20</f>
        <v>-100</v>
      </c>
      <c r="K40" s="363">
        <f>OBS!S20+OBS!U20+OBS!Q20</f>
        <v>0</v>
      </c>
      <c r="L40" s="363">
        <f>OBS!M22</f>
        <v>0</v>
      </c>
      <c r="M40" s="363">
        <f>Exotic_Pos!B32</f>
        <v>0</v>
      </c>
      <c r="N40" s="334">
        <f t="shared" si="18"/>
        <v>35.517429700000008</v>
      </c>
      <c r="O40" s="363"/>
      <c r="P40" s="363">
        <f>+OBS!AB22</f>
        <v>0</v>
      </c>
      <c r="Q40" s="363">
        <f>+OBS!AC22</f>
        <v>0</v>
      </c>
      <c r="R40" s="314">
        <f>+OBS!AD22</f>
        <v>0</v>
      </c>
      <c r="S40" s="314">
        <f>+OBS!AE22</f>
        <v>0</v>
      </c>
      <c r="T40" s="334">
        <f t="shared" si="19"/>
        <v>0</v>
      </c>
      <c r="U40" s="363"/>
      <c r="V40" s="395">
        <f t="shared" si="20"/>
        <v>37530</v>
      </c>
      <c r="W40" s="445">
        <f t="shared" si="21"/>
        <v>48.202735500000003</v>
      </c>
      <c r="X40" s="445">
        <f t="shared" si="22"/>
        <v>35.517429700000008</v>
      </c>
      <c r="Y40" s="445">
        <f t="shared" si="23"/>
        <v>0</v>
      </c>
      <c r="Z40" s="446">
        <f t="shared" si="24"/>
        <v>83.720165200000011</v>
      </c>
      <c r="AA40" s="407"/>
    </row>
    <row r="41" spans="1:62" s="181" customFormat="1" ht="12.95" customHeight="1" x14ac:dyDescent="0.2">
      <c r="A41" s="395">
        <v>37561</v>
      </c>
      <c r="B41" s="363">
        <f>+OBS!D21</f>
        <v>36.088977499999999</v>
      </c>
      <c r="C41" s="396">
        <f>OBS!B21</f>
        <v>0</v>
      </c>
      <c r="D41" s="363">
        <f>OBS!E21</f>
        <v>0</v>
      </c>
      <c r="E41" s="363">
        <f>+OBS!C21</f>
        <v>0</v>
      </c>
      <c r="F41" s="30">
        <v>0</v>
      </c>
      <c r="G41" s="334">
        <f t="shared" si="17"/>
        <v>36.088977499999999</v>
      </c>
      <c r="H41" s="363"/>
      <c r="I41" s="363">
        <f>+OBS!N21+OBS!P21+OBS!R21+OBS!T21</f>
        <v>162.23788309999998</v>
      </c>
      <c r="J41" s="363">
        <f>OBS!L21</f>
        <v>0</v>
      </c>
      <c r="K41" s="363">
        <f>OBS!S21+OBS!U21+OBS!Q21</f>
        <v>0</v>
      </c>
      <c r="L41" s="363">
        <f>OBS!M23</f>
        <v>0</v>
      </c>
      <c r="M41" s="363">
        <f>Exotic_Pos!B33</f>
        <v>0</v>
      </c>
      <c r="N41" s="334">
        <f t="shared" si="18"/>
        <v>162.23788309999998</v>
      </c>
      <c r="O41" s="363"/>
      <c r="P41" s="363">
        <f>+OBS!AB23</f>
        <v>0</v>
      </c>
      <c r="Q41" s="363">
        <f>+OBS!AC23</f>
        <v>0</v>
      </c>
      <c r="R41" s="314">
        <f>+OBS!AD23</f>
        <v>0</v>
      </c>
      <c r="S41" s="314">
        <f>+OBS!AE23</f>
        <v>0</v>
      </c>
      <c r="T41" s="334">
        <f t="shared" si="19"/>
        <v>0</v>
      </c>
      <c r="U41" s="363"/>
      <c r="V41" s="395">
        <f t="shared" si="20"/>
        <v>37561</v>
      </c>
      <c r="W41" s="445">
        <f t="shared" si="21"/>
        <v>36.088977499999999</v>
      </c>
      <c r="X41" s="445">
        <f t="shared" si="22"/>
        <v>162.23788309999998</v>
      </c>
      <c r="Y41" s="445">
        <f t="shared" si="23"/>
        <v>0</v>
      </c>
      <c r="Z41" s="446">
        <f t="shared" si="24"/>
        <v>198.32686059999997</v>
      </c>
      <c r="AA41" s="407"/>
    </row>
    <row r="42" spans="1:62" s="181" customFormat="1" ht="12.95" customHeight="1" thickBot="1" x14ac:dyDescent="0.25">
      <c r="A42" s="399">
        <v>37591</v>
      </c>
      <c r="B42" s="365">
        <f>+OBS!D22</f>
        <v>-224.80157600000001</v>
      </c>
      <c r="C42" s="400">
        <f>OBS!B22</f>
        <v>0</v>
      </c>
      <c r="D42" s="365">
        <f>OBS!E22</f>
        <v>0</v>
      </c>
      <c r="E42" s="365">
        <f>+OBS!C22</f>
        <v>0</v>
      </c>
      <c r="F42" s="231">
        <v>0</v>
      </c>
      <c r="G42" s="338">
        <f t="shared" si="17"/>
        <v>-224.80157600000001</v>
      </c>
      <c r="H42" s="365"/>
      <c r="I42" s="365">
        <f>+OBS!N22+OBS!P22+OBS!R22+OBS!T22</f>
        <v>391.808289</v>
      </c>
      <c r="J42" s="365">
        <f>OBS!L22</f>
        <v>537</v>
      </c>
      <c r="K42" s="365">
        <f>OBS!S22+OBS!U22+OBS!Q22</f>
        <v>0</v>
      </c>
      <c r="L42" s="365">
        <f>OBS!M24</f>
        <v>0</v>
      </c>
      <c r="M42" s="365">
        <f>Exotic_Pos!B34</f>
        <v>0</v>
      </c>
      <c r="N42" s="338">
        <f t="shared" si="18"/>
        <v>928.80828900000006</v>
      </c>
      <c r="O42" s="365"/>
      <c r="P42" s="365">
        <f>+OBS!AB24</f>
        <v>0</v>
      </c>
      <c r="Q42" s="365">
        <f>+OBS!AC24</f>
        <v>0</v>
      </c>
      <c r="R42" s="317">
        <f>+OBS!AD24</f>
        <v>0</v>
      </c>
      <c r="S42" s="317">
        <f>+OBS!AE24</f>
        <v>0</v>
      </c>
      <c r="T42" s="338">
        <f t="shared" si="19"/>
        <v>0</v>
      </c>
      <c r="U42" s="365"/>
      <c r="V42" s="399">
        <f t="shared" si="20"/>
        <v>37591</v>
      </c>
      <c r="W42" s="451">
        <f t="shared" si="21"/>
        <v>-224.80157600000001</v>
      </c>
      <c r="X42" s="451">
        <f t="shared" si="22"/>
        <v>928.80828900000006</v>
      </c>
      <c r="Y42" s="451">
        <f t="shared" si="23"/>
        <v>0</v>
      </c>
      <c r="Z42" s="452">
        <f t="shared" si="24"/>
        <v>704.00671299999999</v>
      </c>
      <c r="AA42" s="407"/>
    </row>
    <row r="43" spans="1:62" s="181" customFormat="1" ht="12.95" customHeight="1" x14ac:dyDescent="0.2">
      <c r="A43" s="395">
        <v>37622</v>
      </c>
      <c r="B43" s="363">
        <f>+OBS!D23</f>
        <v>10.9841044</v>
      </c>
      <c r="C43" s="396">
        <f>OBS!B23</f>
        <v>0.92846050000000002</v>
      </c>
      <c r="D43" s="363">
        <f>OBS!E23</f>
        <v>0</v>
      </c>
      <c r="E43" s="363">
        <f>+OBS!C23</f>
        <v>0</v>
      </c>
      <c r="F43" s="30">
        <v>0</v>
      </c>
      <c r="G43" s="334">
        <f t="shared" si="17"/>
        <v>11.9125649</v>
      </c>
      <c r="H43" s="363"/>
      <c r="I43" s="363">
        <f>+OBS!N23+OBS!P23+OBS!R23+OBS!T23</f>
        <v>898.91728440000009</v>
      </c>
      <c r="J43" s="363">
        <f>OBS!L23</f>
        <v>-450</v>
      </c>
      <c r="K43" s="363">
        <f>OBS!S23+OBS!U23+OBS!Q23</f>
        <v>0</v>
      </c>
      <c r="L43" s="363">
        <f>OBS!M25</f>
        <v>0</v>
      </c>
      <c r="M43" s="363">
        <f>Exotic_Pos!B35</f>
        <v>0</v>
      </c>
      <c r="N43" s="334">
        <f t="shared" si="18"/>
        <v>448.91728440000009</v>
      </c>
      <c r="O43" s="363"/>
      <c r="P43" s="363">
        <f>+OBS!AB25</f>
        <v>0</v>
      </c>
      <c r="Q43" s="363">
        <f>+OBS!AC25</f>
        <v>0</v>
      </c>
      <c r="R43" s="314">
        <f>+OBS!AD25</f>
        <v>0</v>
      </c>
      <c r="S43" s="314">
        <f>+OBS!AE25</f>
        <v>0</v>
      </c>
      <c r="T43" s="334">
        <f t="shared" si="19"/>
        <v>0</v>
      </c>
      <c r="U43" s="363"/>
      <c r="V43" s="395">
        <f t="shared" si="20"/>
        <v>37622</v>
      </c>
      <c r="W43" s="445">
        <f t="shared" si="21"/>
        <v>11.9125649</v>
      </c>
      <c r="X43" s="445">
        <f t="shared" si="22"/>
        <v>448.91728440000009</v>
      </c>
      <c r="Y43" s="445">
        <f t="shared" si="23"/>
        <v>0</v>
      </c>
      <c r="Z43" s="446">
        <f t="shared" si="24"/>
        <v>460.82984930000009</v>
      </c>
      <c r="AA43" s="407"/>
    </row>
    <row r="44" spans="1:62" s="264" customFormat="1" ht="12.95" customHeight="1" thickBot="1" x14ac:dyDescent="0.25">
      <c r="A44" s="395">
        <v>37653</v>
      </c>
      <c r="B44" s="363">
        <f>+OBS!D24</f>
        <v>31.165533799999999</v>
      </c>
      <c r="C44" s="396">
        <f>OBS!B24</f>
        <v>0.92429079999999997</v>
      </c>
      <c r="D44" s="363">
        <f>OBS!E24</f>
        <v>0</v>
      </c>
      <c r="E44" s="363">
        <f>+OBS!C24</f>
        <v>0</v>
      </c>
      <c r="F44" s="26">
        <v>0</v>
      </c>
      <c r="G44" s="335">
        <f t="shared" si="17"/>
        <v>32.0898246</v>
      </c>
      <c r="H44" s="396"/>
      <c r="I44" s="363">
        <f>+OBS!N24+OBS!P24+OBS!R24+OBS!T24</f>
        <v>-52.410593899999995</v>
      </c>
      <c r="J44" s="363">
        <f>OBS!L24</f>
        <v>0</v>
      </c>
      <c r="K44" s="363">
        <f>OBS!S24+OBS!U24+OBS!Q24</f>
        <v>0</v>
      </c>
      <c r="L44" s="363">
        <f>OBS!M26</f>
        <v>0</v>
      </c>
      <c r="M44" s="363">
        <f>Exotic_Pos!B36</f>
        <v>0</v>
      </c>
      <c r="N44" s="335">
        <f t="shared" si="18"/>
        <v>-52.410593899999995</v>
      </c>
      <c r="O44" s="396"/>
      <c r="P44" s="396">
        <f>+OBS!AB26</f>
        <v>0</v>
      </c>
      <c r="Q44" s="396">
        <f>+OBS!AC26</f>
        <v>0</v>
      </c>
      <c r="R44" s="26">
        <f>+OBS!AD26</f>
        <v>0</v>
      </c>
      <c r="S44" s="26">
        <f>+OBS!AE26</f>
        <v>0</v>
      </c>
      <c r="T44" s="335">
        <f t="shared" si="19"/>
        <v>0</v>
      </c>
      <c r="U44" s="396"/>
      <c r="V44" s="420">
        <f t="shared" si="20"/>
        <v>37653</v>
      </c>
      <c r="W44" s="447">
        <f t="shared" si="21"/>
        <v>32.0898246</v>
      </c>
      <c r="X44" s="447">
        <f t="shared" si="22"/>
        <v>-52.410593899999995</v>
      </c>
      <c r="Y44" s="447">
        <f t="shared" si="23"/>
        <v>0</v>
      </c>
      <c r="Z44" s="447">
        <f t="shared" si="24"/>
        <v>-20.320769299999995</v>
      </c>
      <c r="AA44" s="407"/>
      <c r="AB44" s="181"/>
      <c r="AC44" s="181"/>
      <c r="AD44" s="181"/>
      <c r="AE44" s="181"/>
      <c r="AF44" s="181"/>
      <c r="AG44" s="181"/>
      <c r="AH44" s="181"/>
      <c r="AI44" s="181"/>
      <c r="AJ44" s="181"/>
      <c r="AK44" s="181"/>
      <c r="AL44" s="181"/>
      <c r="AM44" s="181"/>
      <c r="AN44" s="181"/>
      <c r="AO44" s="181"/>
      <c r="AP44" s="181"/>
      <c r="AQ44" s="181"/>
      <c r="AR44" s="181"/>
      <c r="AS44" s="181"/>
      <c r="AT44" s="181"/>
      <c r="AU44" s="181"/>
      <c r="AV44" s="181"/>
      <c r="AW44" s="181"/>
      <c r="AX44" s="181"/>
      <c r="AY44" s="181"/>
      <c r="AZ44" s="181"/>
      <c r="BA44" s="181"/>
      <c r="BB44" s="181"/>
      <c r="BC44" s="181"/>
      <c r="BD44" s="181"/>
      <c r="BE44" s="181"/>
      <c r="BF44" s="181"/>
      <c r="BG44" s="181"/>
      <c r="BH44" s="181"/>
      <c r="BI44" s="181"/>
      <c r="BJ44" s="181"/>
    </row>
    <row r="45" spans="1:62" s="181" customFormat="1" ht="12.95" customHeight="1" x14ac:dyDescent="0.2">
      <c r="A45" s="397">
        <v>37681</v>
      </c>
      <c r="B45" s="364">
        <f>+OBS!D25</f>
        <v>36.390506799999997</v>
      </c>
      <c r="C45" s="398">
        <f>OBS!B25</f>
        <v>0.92048609999999997</v>
      </c>
      <c r="D45" s="364">
        <f>OBS!E25</f>
        <v>0</v>
      </c>
      <c r="E45" s="364">
        <f>+OBS!C25</f>
        <v>0</v>
      </c>
      <c r="F45" s="183">
        <v>0</v>
      </c>
      <c r="G45" s="336">
        <f t="shared" si="17"/>
        <v>37.310992899999995</v>
      </c>
      <c r="H45" s="364"/>
      <c r="I45" s="364">
        <f>+OBS!N25+OBS!P25+OBS!R25+OBS!T25</f>
        <v>-2.6933177000000228</v>
      </c>
      <c r="J45" s="364">
        <f>OBS!L25</f>
        <v>-150</v>
      </c>
      <c r="K45" s="364">
        <f>OBS!S25+OBS!U25+OBS!Q25</f>
        <v>0</v>
      </c>
      <c r="L45" s="364">
        <f>OBS!M27</f>
        <v>0</v>
      </c>
      <c r="M45" s="364">
        <f>Exotic_Pos!B37</f>
        <v>0</v>
      </c>
      <c r="N45" s="336">
        <f t="shared" si="18"/>
        <v>-152.69331770000002</v>
      </c>
      <c r="O45" s="364"/>
      <c r="P45" s="364">
        <f>+OBS!AB27</f>
        <v>0</v>
      </c>
      <c r="Q45" s="364">
        <f>+OBS!AC27</f>
        <v>0</v>
      </c>
      <c r="R45" s="315">
        <f>+OBS!AD27</f>
        <v>0</v>
      </c>
      <c r="S45" s="315">
        <f>+OBS!AE27</f>
        <v>0</v>
      </c>
      <c r="T45" s="336">
        <f t="shared" si="19"/>
        <v>0</v>
      </c>
      <c r="U45" s="364"/>
      <c r="V45" s="397">
        <f t="shared" si="20"/>
        <v>37681</v>
      </c>
      <c r="W45" s="448">
        <f t="shared" si="21"/>
        <v>37.310992899999995</v>
      </c>
      <c r="X45" s="448">
        <f t="shared" si="22"/>
        <v>-152.69331770000002</v>
      </c>
      <c r="Y45" s="448">
        <f t="shared" si="23"/>
        <v>0</v>
      </c>
      <c r="Z45" s="449">
        <f t="shared" si="24"/>
        <v>-115.38232480000002</v>
      </c>
      <c r="AA45" s="407"/>
    </row>
    <row r="46" spans="1:62" s="181" customFormat="1" ht="12.95" customHeight="1" x14ac:dyDescent="0.2">
      <c r="A46" s="395">
        <v>37712</v>
      </c>
      <c r="B46" s="363">
        <f>+OBS!D26</f>
        <v>23.8414064</v>
      </c>
      <c r="C46" s="396">
        <f>OBS!B26</f>
        <v>0.91626879999999999</v>
      </c>
      <c r="D46" s="363">
        <f>OBS!E26</f>
        <v>0</v>
      </c>
      <c r="E46" s="363">
        <f>+OBS!C26</f>
        <v>0</v>
      </c>
      <c r="F46" s="31">
        <v>0</v>
      </c>
      <c r="G46" s="337">
        <f t="shared" si="17"/>
        <v>24.757675200000001</v>
      </c>
      <c r="H46" s="363"/>
      <c r="I46" s="363">
        <f>+OBS!N26+OBS!P26+OBS!R26+OBS!T26</f>
        <v>-111.69436709999999</v>
      </c>
      <c r="J46" s="363">
        <f>OBS!L26</f>
        <v>0</v>
      </c>
      <c r="K46" s="363">
        <f>OBS!S26+OBS!U26+OBS!Q26</f>
        <v>0</v>
      </c>
      <c r="L46" s="363">
        <f>OBS!M28</f>
        <v>0</v>
      </c>
      <c r="M46" s="363">
        <f>Exotic_Pos!B38</f>
        <v>0</v>
      </c>
      <c r="N46" s="337">
        <f t="shared" si="18"/>
        <v>-111.69436709999999</v>
      </c>
      <c r="O46" s="413"/>
      <c r="P46" s="413">
        <f>+OBS!AB28</f>
        <v>0</v>
      </c>
      <c r="Q46" s="413">
        <f>+OBS!AC28</f>
        <v>0</v>
      </c>
      <c r="R46" s="316">
        <f>+OBS!AD28</f>
        <v>0</v>
      </c>
      <c r="S46" s="316">
        <f>+OBS!AE28</f>
        <v>0</v>
      </c>
      <c r="T46" s="337">
        <f t="shared" si="19"/>
        <v>0</v>
      </c>
      <c r="U46" s="363"/>
      <c r="V46" s="395">
        <f t="shared" si="20"/>
        <v>37712</v>
      </c>
      <c r="W46" s="445">
        <f t="shared" si="21"/>
        <v>24.757675200000001</v>
      </c>
      <c r="X46" s="445">
        <f t="shared" si="22"/>
        <v>-111.69436709999999</v>
      </c>
      <c r="Y46" s="445">
        <f t="shared" si="23"/>
        <v>0</v>
      </c>
      <c r="Z46" s="450">
        <f t="shared" si="24"/>
        <v>-86.9366919</v>
      </c>
      <c r="AA46" s="407"/>
    </row>
    <row r="47" spans="1:62" s="181" customFormat="1" ht="12.95" customHeight="1" x14ac:dyDescent="0.2">
      <c r="A47" s="395">
        <v>37742</v>
      </c>
      <c r="B47" s="363">
        <f>+OBS!D27</f>
        <v>82.223975199999998</v>
      </c>
      <c r="C47" s="396">
        <f>OBS!B27</f>
        <v>0.91220220000000007</v>
      </c>
      <c r="D47" s="363">
        <f>OBS!E27</f>
        <v>0</v>
      </c>
      <c r="E47" s="363">
        <f>+OBS!C27</f>
        <v>0</v>
      </c>
      <c r="F47" s="30">
        <v>0</v>
      </c>
      <c r="G47" s="334">
        <f t="shared" si="17"/>
        <v>83.136177399999994</v>
      </c>
      <c r="H47" s="363"/>
      <c r="I47" s="363">
        <f>+OBS!N27+OBS!P27+OBS!R27+OBS!T27</f>
        <v>-149.71889809999999</v>
      </c>
      <c r="J47" s="363">
        <f>OBS!L27</f>
        <v>0</v>
      </c>
      <c r="K47" s="363">
        <f>OBS!S27+OBS!U27+OBS!Q27</f>
        <v>0</v>
      </c>
      <c r="L47" s="363">
        <f>OBS!M29</f>
        <v>0</v>
      </c>
      <c r="M47" s="363">
        <f>Exotic_Pos!B39</f>
        <v>0</v>
      </c>
      <c r="N47" s="334">
        <f t="shared" si="18"/>
        <v>-149.71889809999999</v>
      </c>
      <c r="O47" s="363"/>
      <c r="P47" s="363">
        <f>+OBS!AB29</f>
        <v>0</v>
      </c>
      <c r="Q47" s="363">
        <f>+OBS!AC29</f>
        <v>0</v>
      </c>
      <c r="R47" s="314">
        <f>+OBS!AD29</f>
        <v>0</v>
      </c>
      <c r="S47" s="314">
        <f>+OBS!AE29</f>
        <v>0</v>
      </c>
      <c r="T47" s="334">
        <f t="shared" si="19"/>
        <v>0</v>
      </c>
      <c r="U47" s="363"/>
      <c r="V47" s="395">
        <f t="shared" si="20"/>
        <v>37742</v>
      </c>
      <c r="W47" s="445">
        <f t="shared" si="21"/>
        <v>83.136177399999994</v>
      </c>
      <c r="X47" s="445">
        <f t="shared" si="22"/>
        <v>-149.71889809999999</v>
      </c>
      <c r="Y47" s="445">
        <f t="shared" si="23"/>
        <v>0</v>
      </c>
      <c r="Z47" s="446">
        <f t="shared" si="24"/>
        <v>-66.582720699999996</v>
      </c>
      <c r="AA47" s="407"/>
    </row>
    <row r="48" spans="1:62" s="181" customFormat="1" ht="12.95" customHeight="1" x14ac:dyDescent="0.2">
      <c r="A48" s="397">
        <v>37773</v>
      </c>
      <c r="B48" s="364">
        <f>+OBS!D28</f>
        <v>138.2618828</v>
      </c>
      <c r="C48" s="398">
        <f>OBS!B28</f>
        <v>0.90796529999999998</v>
      </c>
      <c r="D48" s="364">
        <f>OBS!E28</f>
        <v>0</v>
      </c>
      <c r="E48" s="364">
        <f>+OBS!C28</f>
        <v>0</v>
      </c>
      <c r="F48" s="183">
        <v>0</v>
      </c>
      <c r="G48" s="336">
        <f t="shared" si="17"/>
        <v>139.1698481</v>
      </c>
      <c r="H48" s="364"/>
      <c r="I48" s="364">
        <f>+OBS!N28+OBS!P28+OBS!R28+OBS!T28</f>
        <v>-596.13193580000006</v>
      </c>
      <c r="J48" s="364">
        <f>OBS!L28</f>
        <v>525</v>
      </c>
      <c r="K48" s="364">
        <f>OBS!S28+OBS!U28+OBS!Q28</f>
        <v>0</v>
      </c>
      <c r="L48" s="364">
        <f>OBS!M30</f>
        <v>0</v>
      </c>
      <c r="M48" s="364">
        <f>Exotic_Pos!B40</f>
        <v>0</v>
      </c>
      <c r="N48" s="336">
        <f t="shared" si="18"/>
        <v>-71.131935800000065</v>
      </c>
      <c r="O48" s="364"/>
      <c r="P48" s="364">
        <f>+OBS!AB30</f>
        <v>0</v>
      </c>
      <c r="Q48" s="364">
        <f>+OBS!AC30</f>
        <v>0</v>
      </c>
      <c r="R48" s="315">
        <f>+OBS!AD30</f>
        <v>0</v>
      </c>
      <c r="S48" s="315">
        <f>+OBS!AE30</f>
        <v>0</v>
      </c>
      <c r="T48" s="336">
        <f t="shared" si="19"/>
        <v>0</v>
      </c>
      <c r="U48" s="364"/>
      <c r="V48" s="397">
        <f t="shared" si="20"/>
        <v>37773</v>
      </c>
      <c r="W48" s="448">
        <f t="shared" si="21"/>
        <v>139.1698481</v>
      </c>
      <c r="X48" s="448">
        <f t="shared" si="22"/>
        <v>-71.131935800000065</v>
      </c>
      <c r="Y48" s="448">
        <f t="shared" si="23"/>
        <v>0</v>
      </c>
      <c r="Z48" s="449">
        <f t="shared" si="24"/>
        <v>68.037912299999931</v>
      </c>
      <c r="AA48" s="407"/>
    </row>
    <row r="49" spans="1:62" s="181" customFormat="1" ht="12.95" customHeight="1" x14ac:dyDescent="0.2">
      <c r="A49" s="395">
        <v>37803</v>
      </c>
      <c r="B49" s="363">
        <f>+OBS!D29</f>
        <v>91.937917200000001</v>
      </c>
      <c r="C49" s="396">
        <f>OBS!B29</f>
        <v>0.90385210000000005</v>
      </c>
      <c r="D49" s="363">
        <f>OBS!E29</f>
        <v>0</v>
      </c>
      <c r="E49" s="363">
        <f>+OBS!C29</f>
        <v>0</v>
      </c>
      <c r="F49" s="30">
        <v>0</v>
      </c>
      <c r="G49" s="334">
        <f t="shared" si="17"/>
        <v>92.841769299999996</v>
      </c>
      <c r="H49" s="363"/>
      <c r="I49" s="363">
        <f>+OBS!N29+OBS!P29+OBS!R29+OBS!T29</f>
        <v>-219.5248861</v>
      </c>
      <c r="J49" s="363">
        <f>OBS!L29</f>
        <v>0</v>
      </c>
      <c r="K49" s="363">
        <f>OBS!S29+OBS!U29+OBS!Q29</f>
        <v>0</v>
      </c>
      <c r="L49" s="363">
        <f>OBS!M31</f>
        <v>0</v>
      </c>
      <c r="M49" s="363">
        <f>Exotic_Pos!B41</f>
        <v>0</v>
      </c>
      <c r="N49" s="334">
        <f t="shared" si="18"/>
        <v>-219.5248861</v>
      </c>
      <c r="O49" s="363"/>
      <c r="P49" s="363">
        <f>+OBS!AB31</f>
        <v>0</v>
      </c>
      <c r="Q49" s="363">
        <f>+OBS!AC31</f>
        <v>0</v>
      </c>
      <c r="R49" s="314">
        <f>+OBS!AD31</f>
        <v>0</v>
      </c>
      <c r="S49" s="314">
        <f>+OBS!AE31</f>
        <v>0</v>
      </c>
      <c r="T49" s="334">
        <f t="shared" si="19"/>
        <v>0</v>
      </c>
      <c r="U49" s="363"/>
      <c r="V49" s="395">
        <f t="shared" si="20"/>
        <v>37803</v>
      </c>
      <c r="W49" s="445">
        <f t="shared" si="21"/>
        <v>92.841769299999996</v>
      </c>
      <c r="X49" s="445">
        <f t="shared" si="22"/>
        <v>-219.5248861</v>
      </c>
      <c r="Y49" s="445">
        <f t="shared" si="23"/>
        <v>0</v>
      </c>
      <c r="Z49" s="446">
        <f t="shared" si="24"/>
        <v>-126.68311680000001</v>
      </c>
      <c r="AA49" s="407"/>
    </row>
    <row r="50" spans="1:62" s="260" customFormat="1" ht="12.95" customHeight="1" x14ac:dyDescent="0.2">
      <c r="A50" s="395">
        <v>37834</v>
      </c>
      <c r="B50" s="363">
        <f>+OBS!D30</f>
        <v>91.437034199999999</v>
      </c>
      <c r="C50" s="396">
        <f>OBS!B30</f>
        <v>0.89959960000000005</v>
      </c>
      <c r="D50" s="363">
        <f>OBS!E30</f>
        <v>0</v>
      </c>
      <c r="E50" s="363">
        <f>+OBS!C30</f>
        <v>0</v>
      </c>
      <c r="F50" s="30">
        <v>0</v>
      </c>
      <c r="G50" s="334">
        <f t="shared" si="17"/>
        <v>92.336633800000001</v>
      </c>
      <c r="H50" s="363"/>
      <c r="I50" s="363">
        <f>+OBS!N30+OBS!P30+OBS!R30+OBS!T30</f>
        <v>-207.8269779</v>
      </c>
      <c r="J50" s="363">
        <f>OBS!L30</f>
        <v>0</v>
      </c>
      <c r="K50" s="363">
        <f>OBS!S30+OBS!U30+OBS!Q30</f>
        <v>0</v>
      </c>
      <c r="L50" s="363">
        <f>OBS!M32</f>
        <v>0</v>
      </c>
      <c r="M50" s="363">
        <f>Exotic_Pos!B42</f>
        <v>0</v>
      </c>
      <c r="N50" s="334">
        <f t="shared" si="18"/>
        <v>-207.8269779</v>
      </c>
      <c r="O50" s="363"/>
      <c r="P50" s="363">
        <f>+OBS!AB32</f>
        <v>0</v>
      </c>
      <c r="Q50" s="363">
        <f>+OBS!AC32</f>
        <v>0</v>
      </c>
      <c r="R50" s="314">
        <f>+OBS!AD32</f>
        <v>0</v>
      </c>
      <c r="S50" s="314">
        <f>+OBS!AE32</f>
        <v>0</v>
      </c>
      <c r="T50" s="334">
        <f t="shared" si="19"/>
        <v>0</v>
      </c>
      <c r="U50" s="363"/>
      <c r="V50" s="395">
        <f t="shared" si="20"/>
        <v>37834</v>
      </c>
      <c r="W50" s="445">
        <f t="shared" si="21"/>
        <v>92.336633800000001</v>
      </c>
      <c r="X50" s="445">
        <f t="shared" si="22"/>
        <v>-207.8269779</v>
      </c>
      <c r="Y50" s="445">
        <f t="shared" si="23"/>
        <v>0</v>
      </c>
      <c r="Z50" s="446">
        <f t="shared" si="24"/>
        <v>-115.4903441</v>
      </c>
      <c r="AA50" s="407"/>
      <c r="AB50" s="181"/>
      <c r="AC50" s="181"/>
      <c r="AD50" s="181"/>
      <c r="AE50" s="181"/>
      <c r="AF50" s="181"/>
      <c r="AG50" s="181"/>
      <c r="AH50" s="181"/>
      <c r="AI50" s="181"/>
      <c r="AJ50" s="181"/>
      <c r="AK50" s="181"/>
      <c r="AL50" s="181"/>
      <c r="AM50" s="181"/>
      <c r="AN50" s="181"/>
      <c r="AO50" s="181"/>
      <c r="AP50" s="181"/>
      <c r="AQ50" s="181"/>
      <c r="AR50" s="181"/>
      <c r="AS50" s="181"/>
      <c r="AT50" s="181"/>
      <c r="AU50" s="181"/>
      <c r="AV50" s="181"/>
      <c r="AW50" s="181"/>
      <c r="AX50" s="181"/>
      <c r="AY50" s="181"/>
      <c r="AZ50" s="181"/>
      <c r="BA50" s="181"/>
      <c r="BB50" s="181"/>
      <c r="BC50" s="181"/>
      <c r="BD50" s="181"/>
      <c r="BE50" s="181"/>
      <c r="BF50" s="181"/>
      <c r="BG50" s="181"/>
      <c r="BH50" s="181"/>
      <c r="BI50" s="181"/>
      <c r="BJ50" s="181"/>
    </row>
    <row r="51" spans="1:62" s="181" customFormat="1" ht="12.95" customHeight="1" x14ac:dyDescent="0.2">
      <c r="A51" s="397">
        <v>37865</v>
      </c>
      <c r="B51" s="364">
        <f>+OBS!D31</f>
        <v>80.727938699999996</v>
      </c>
      <c r="C51" s="398">
        <f>OBS!B31</f>
        <v>0.89531709999999998</v>
      </c>
      <c r="D51" s="364">
        <f>OBS!E31</f>
        <v>0</v>
      </c>
      <c r="E51" s="364">
        <f>+OBS!C31</f>
        <v>0</v>
      </c>
      <c r="F51" s="183">
        <v>0</v>
      </c>
      <c r="G51" s="336">
        <f t="shared" si="17"/>
        <v>81.623255799999995</v>
      </c>
      <c r="H51" s="364"/>
      <c r="I51" s="364">
        <f>+OBS!N31+OBS!P31+OBS!R31+OBS!T31</f>
        <v>-416.40309920000004</v>
      </c>
      <c r="J51" s="364">
        <f>OBS!L31</f>
        <v>0</v>
      </c>
      <c r="K51" s="364">
        <f>OBS!S31+OBS!U31+OBS!Q31</f>
        <v>0</v>
      </c>
      <c r="L51" s="364">
        <f>OBS!M33</f>
        <v>0</v>
      </c>
      <c r="M51" s="364">
        <f>Exotic_Pos!B43</f>
        <v>0</v>
      </c>
      <c r="N51" s="336">
        <f t="shared" si="18"/>
        <v>-416.40309920000004</v>
      </c>
      <c r="O51" s="364"/>
      <c r="P51" s="364">
        <f>+OBS!AB33</f>
        <v>0</v>
      </c>
      <c r="Q51" s="364">
        <f>+OBS!AC33</f>
        <v>0</v>
      </c>
      <c r="R51" s="315">
        <f>+OBS!AD33</f>
        <v>0</v>
      </c>
      <c r="S51" s="315">
        <f>+OBS!AE33</f>
        <v>0</v>
      </c>
      <c r="T51" s="336">
        <f t="shared" si="19"/>
        <v>0</v>
      </c>
      <c r="U51" s="364"/>
      <c r="V51" s="397">
        <f t="shared" si="20"/>
        <v>37865</v>
      </c>
      <c r="W51" s="448">
        <f t="shared" si="21"/>
        <v>81.623255799999995</v>
      </c>
      <c r="X51" s="448">
        <f t="shared" si="22"/>
        <v>-416.40309920000004</v>
      </c>
      <c r="Y51" s="448">
        <f t="shared" si="23"/>
        <v>0</v>
      </c>
      <c r="Z51" s="449">
        <f t="shared" si="24"/>
        <v>-334.77984340000006</v>
      </c>
      <c r="AA51" s="407"/>
    </row>
    <row r="52" spans="1:62" s="181" customFormat="1" ht="12.95" customHeight="1" x14ac:dyDescent="0.2">
      <c r="A52" s="395">
        <v>37895</v>
      </c>
      <c r="B52" s="363">
        <f>+OBS!D32</f>
        <v>113.32237929999999</v>
      </c>
      <c r="C52" s="396">
        <f>OBS!B32</f>
        <v>0.89117560000000007</v>
      </c>
      <c r="D52" s="363">
        <f>OBS!E32</f>
        <v>0</v>
      </c>
      <c r="E52" s="363">
        <f>+OBS!C32</f>
        <v>0</v>
      </c>
      <c r="F52" s="30">
        <v>0</v>
      </c>
      <c r="G52" s="334">
        <f t="shared" si="17"/>
        <v>114.21355489999999</v>
      </c>
      <c r="H52" s="363"/>
      <c r="I52" s="363">
        <f>+OBS!N32+OBS!P32+OBS!R32+OBS!T32</f>
        <v>-226.02375069999999</v>
      </c>
      <c r="J52" s="363">
        <f>OBS!L32</f>
        <v>0</v>
      </c>
      <c r="K52" s="363">
        <f>OBS!S32+OBS!U32+OBS!Q32</f>
        <v>0</v>
      </c>
      <c r="L52" s="363">
        <f>OBS!M34</f>
        <v>0</v>
      </c>
      <c r="M52" s="363">
        <f>Exotic_Pos!B44</f>
        <v>0</v>
      </c>
      <c r="N52" s="334">
        <f t="shared" si="18"/>
        <v>-226.02375069999999</v>
      </c>
      <c r="O52" s="363"/>
      <c r="P52" s="363">
        <f>+OBS!AB34</f>
        <v>0</v>
      </c>
      <c r="Q52" s="363">
        <f>+OBS!AC34</f>
        <v>0</v>
      </c>
      <c r="R52" s="314">
        <f>+OBS!AD34</f>
        <v>0</v>
      </c>
      <c r="S52" s="314">
        <f>+OBS!AE34</f>
        <v>0</v>
      </c>
      <c r="T52" s="334">
        <f t="shared" si="19"/>
        <v>0</v>
      </c>
      <c r="U52" s="363"/>
      <c r="V52" s="395">
        <f t="shared" si="20"/>
        <v>37895</v>
      </c>
      <c r="W52" s="445">
        <f t="shared" si="21"/>
        <v>114.21355489999999</v>
      </c>
      <c r="X52" s="445">
        <f t="shared" si="22"/>
        <v>-226.02375069999999</v>
      </c>
      <c r="Y52" s="445">
        <f t="shared" si="23"/>
        <v>0</v>
      </c>
      <c r="Z52" s="446">
        <f t="shared" si="24"/>
        <v>-111.8101958</v>
      </c>
      <c r="AA52" s="407"/>
    </row>
    <row r="53" spans="1:62" s="181" customFormat="1" ht="12.95" customHeight="1" x14ac:dyDescent="0.2">
      <c r="A53" s="395">
        <v>37926</v>
      </c>
      <c r="B53" s="363">
        <f>+OBS!D33</f>
        <v>93.094737199999997</v>
      </c>
      <c r="C53" s="396">
        <f>OBS!B33</f>
        <v>0.88690950000000002</v>
      </c>
      <c r="D53" s="363">
        <f>OBS!E33</f>
        <v>0</v>
      </c>
      <c r="E53" s="363">
        <f>+OBS!C33</f>
        <v>0</v>
      </c>
      <c r="F53" s="30">
        <v>0</v>
      </c>
      <c r="G53" s="334">
        <f t="shared" si="17"/>
        <v>93.981646699999999</v>
      </c>
      <c r="H53" s="363"/>
      <c r="I53" s="363">
        <f>+OBS!N33+OBS!P33+OBS!R33+OBS!T33</f>
        <v>-163.5012069</v>
      </c>
      <c r="J53" s="363">
        <f>OBS!L33</f>
        <v>0</v>
      </c>
      <c r="K53" s="363">
        <f>OBS!S33+OBS!U33+OBS!Q33</f>
        <v>0</v>
      </c>
      <c r="L53" s="363">
        <f>OBS!M35</f>
        <v>0</v>
      </c>
      <c r="M53" s="363">
        <f>Exotic_Pos!B45</f>
        <v>0</v>
      </c>
      <c r="N53" s="334">
        <f t="shared" si="18"/>
        <v>-163.5012069</v>
      </c>
      <c r="O53" s="363"/>
      <c r="P53" s="363">
        <f>+OBS!AB35</f>
        <v>0</v>
      </c>
      <c r="Q53" s="363">
        <f>+OBS!AC35</f>
        <v>0</v>
      </c>
      <c r="R53" s="314">
        <f>+OBS!AD35</f>
        <v>0</v>
      </c>
      <c r="S53" s="314">
        <f>+OBS!AE35</f>
        <v>0</v>
      </c>
      <c r="T53" s="334">
        <f t="shared" si="19"/>
        <v>0</v>
      </c>
      <c r="U53" s="363"/>
      <c r="V53" s="395">
        <f t="shared" si="20"/>
        <v>37926</v>
      </c>
      <c r="W53" s="445">
        <f t="shared" si="21"/>
        <v>93.981646699999999</v>
      </c>
      <c r="X53" s="445">
        <f t="shared" si="22"/>
        <v>-163.5012069</v>
      </c>
      <c r="Y53" s="445">
        <f t="shared" si="23"/>
        <v>0</v>
      </c>
      <c r="Z53" s="446">
        <f t="shared" si="24"/>
        <v>-69.519560200000001</v>
      </c>
      <c r="AA53" s="407"/>
    </row>
    <row r="54" spans="1:62" s="181" customFormat="1" ht="12.95" customHeight="1" thickBot="1" x14ac:dyDescent="0.25">
      <c r="A54" s="399">
        <v>37956</v>
      </c>
      <c r="B54" s="365">
        <f>+OBS!D34</f>
        <v>28.2637733</v>
      </c>
      <c r="C54" s="400">
        <f>OBS!B34</f>
        <v>0.88275809999999999</v>
      </c>
      <c r="D54" s="365">
        <f>OBS!E34</f>
        <v>0</v>
      </c>
      <c r="E54" s="365">
        <f>+OBS!C34</f>
        <v>0</v>
      </c>
      <c r="F54" s="231">
        <v>0</v>
      </c>
      <c r="G54" s="338">
        <f t="shared" si="17"/>
        <v>29.146531400000001</v>
      </c>
      <c r="H54" s="365"/>
      <c r="I54" s="365">
        <f>+OBS!N34+OBS!P34+OBS!R34+OBS!T34</f>
        <v>297.85961010000005</v>
      </c>
      <c r="J54" s="365">
        <f>OBS!L34</f>
        <v>603</v>
      </c>
      <c r="K54" s="365">
        <f>OBS!S34+OBS!U34+OBS!Q34</f>
        <v>0</v>
      </c>
      <c r="L54" s="365">
        <f>OBS!M36</f>
        <v>0</v>
      </c>
      <c r="M54" s="365">
        <f>Exotic_Pos!B46</f>
        <v>0</v>
      </c>
      <c r="N54" s="338">
        <f t="shared" si="18"/>
        <v>900.85961010000005</v>
      </c>
      <c r="O54" s="365"/>
      <c r="P54" s="365">
        <f>+OBS!AB36</f>
        <v>0</v>
      </c>
      <c r="Q54" s="365">
        <f>+OBS!AC36</f>
        <v>0</v>
      </c>
      <c r="R54" s="317">
        <f>+OBS!AD36</f>
        <v>0</v>
      </c>
      <c r="S54" s="317">
        <f>+OBS!AE36</f>
        <v>0</v>
      </c>
      <c r="T54" s="338">
        <f t="shared" si="19"/>
        <v>0</v>
      </c>
      <c r="U54" s="365"/>
      <c r="V54" s="399">
        <f t="shared" si="20"/>
        <v>37956</v>
      </c>
      <c r="W54" s="451">
        <f t="shared" si="21"/>
        <v>29.146531400000001</v>
      </c>
      <c r="X54" s="451">
        <f t="shared" si="22"/>
        <v>900.85961010000005</v>
      </c>
      <c r="Y54" s="451">
        <f t="shared" si="23"/>
        <v>0</v>
      </c>
      <c r="Z54" s="452">
        <f t="shared" si="24"/>
        <v>930.00614150000001</v>
      </c>
      <c r="AA54" s="407"/>
    </row>
    <row r="55" spans="1:62" s="181" customFormat="1" ht="12.95" customHeight="1" x14ac:dyDescent="0.2">
      <c r="A55" s="395">
        <v>37987</v>
      </c>
      <c r="B55" s="363">
        <f>+OBS!D35</f>
        <v>33.799274500000003</v>
      </c>
      <c r="C55" s="396">
        <f>OBS!B35</f>
        <v>0.87845620000000002</v>
      </c>
      <c r="D55" s="363">
        <f>OBS!E35</f>
        <v>0</v>
      </c>
      <c r="E55" s="363">
        <f>+OBS!C35</f>
        <v>0</v>
      </c>
      <c r="F55" s="30">
        <v>0</v>
      </c>
      <c r="G55" s="334">
        <f t="shared" si="17"/>
        <v>34.677730700000005</v>
      </c>
      <c r="H55" s="363"/>
      <c r="I55" s="363">
        <f>+OBS!N35+OBS!P35+OBS!R35+OBS!T35</f>
        <v>-162.39901380000001</v>
      </c>
      <c r="J55" s="363">
        <f>OBS!L35</f>
        <v>0</v>
      </c>
      <c r="K55" s="363">
        <f>OBS!S35+OBS!U35+OBS!Q35</f>
        <v>0</v>
      </c>
      <c r="L55" s="363">
        <f>OBS!M37</f>
        <v>0</v>
      </c>
      <c r="M55" s="363">
        <f>Exotic_Pos!B47</f>
        <v>0</v>
      </c>
      <c r="N55" s="334">
        <f t="shared" si="18"/>
        <v>-162.39901380000001</v>
      </c>
      <c r="O55" s="363"/>
      <c r="P55" s="363">
        <f>+OBS!AB37</f>
        <v>0</v>
      </c>
      <c r="Q55" s="363">
        <f>+OBS!AC37</f>
        <v>0</v>
      </c>
      <c r="R55" s="314">
        <f>+OBS!AD37</f>
        <v>0</v>
      </c>
      <c r="S55" s="314">
        <f>+OBS!AE37</f>
        <v>0</v>
      </c>
      <c r="T55" s="334">
        <f t="shared" si="19"/>
        <v>0</v>
      </c>
      <c r="U55" s="363"/>
      <c r="V55" s="395">
        <f t="shared" si="20"/>
        <v>37987</v>
      </c>
      <c r="W55" s="445">
        <f t="shared" si="21"/>
        <v>34.677730700000005</v>
      </c>
      <c r="X55" s="445">
        <f t="shared" si="22"/>
        <v>-162.39901380000001</v>
      </c>
      <c r="Y55" s="445">
        <f t="shared" si="23"/>
        <v>0</v>
      </c>
      <c r="Z55" s="446">
        <f t="shared" si="24"/>
        <v>-127.72128309999999</v>
      </c>
      <c r="AA55" s="407"/>
    </row>
    <row r="56" spans="1:62" s="264" customFormat="1" ht="12.95" customHeight="1" thickBot="1" x14ac:dyDescent="0.25">
      <c r="A56" s="395">
        <v>38018</v>
      </c>
      <c r="B56" s="363">
        <f>+OBS!D36</f>
        <v>46.523175100000003</v>
      </c>
      <c r="C56" s="396">
        <f>OBS!B36</f>
        <v>0.87414389999999997</v>
      </c>
      <c r="D56" s="363">
        <f>OBS!E36</f>
        <v>0</v>
      </c>
      <c r="E56" s="363">
        <f>+OBS!C36</f>
        <v>0</v>
      </c>
      <c r="F56" s="26">
        <v>0</v>
      </c>
      <c r="G56" s="335">
        <f t="shared" si="17"/>
        <v>47.397319000000003</v>
      </c>
      <c r="H56" s="396"/>
      <c r="I56" s="363">
        <f>+OBS!N36+OBS!P36+OBS!R36+OBS!T36</f>
        <v>-47.127647400000001</v>
      </c>
      <c r="J56" s="363">
        <f>OBS!L36</f>
        <v>0</v>
      </c>
      <c r="K56" s="363">
        <f>OBS!S36+OBS!U36+OBS!Q36</f>
        <v>0</v>
      </c>
      <c r="L56" s="363">
        <f>OBS!M38</f>
        <v>0</v>
      </c>
      <c r="M56" s="363">
        <f>Exotic_Pos!B48</f>
        <v>0</v>
      </c>
      <c r="N56" s="335">
        <f t="shared" si="18"/>
        <v>-47.127647400000001</v>
      </c>
      <c r="O56" s="396"/>
      <c r="P56" s="396">
        <f>+OBS!AB38</f>
        <v>0</v>
      </c>
      <c r="Q56" s="396">
        <f>+OBS!AC38</f>
        <v>0</v>
      </c>
      <c r="R56" s="26">
        <f>+OBS!AD38</f>
        <v>0</v>
      </c>
      <c r="S56" s="26">
        <f>+OBS!AE38</f>
        <v>0</v>
      </c>
      <c r="T56" s="335">
        <f t="shared" si="19"/>
        <v>0</v>
      </c>
      <c r="U56" s="396"/>
      <c r="V56" s="420">
        <f t="shared" si="20"/>
        <v>38018</v>
      </c>
      <c r="W56" s="447">
        <f t="shared" si="21"/>
        <v>47.397319000000003</v>
      </c>
      <c r="X56" s="447">
        <f t="shared" si="22"/>
        <v>-47.127647400000001</v>
      </c>
      <c r="Y56" s="447">
        <f t="shared" si="23"/>
        <v>0</v>
      </c>
      <c r="Z56" s="447">
        <f t="shared" si="24"/>
        <v>0.26967160000000234</v>
      </c>
      <c r="AA56" s="407"/>
      <c r="AB56" s="181"/>
      <c r="AC56" s="181"/>
      <c r="AD56" s="181"/>
      <c r="AE56" s="181"/>
      <c r="AF56" s="181"/>
      <c r="AG56" s="181"/>
      <c r="AH56" s="181"/>
      <c r="AI56" s="181"/>
      <c r="AJ56" s="181"/>
      <c r="AK56" s="181"/>
      <c r="AL56" s="181"/>
      <c r="AM56" s="181"/>
      <c r="AN56" s="181"/>
      <c r="AO56" s="181"/>
      <c r="AP56" s="181"/>
      <c r="AQ56" s="181"/>
      <c r="AR56" s="181"/>
      <c r="AS56" s="181"/>
      <c r="AT56" s="181"/>
      <c r="AU56" s="181"/>
      <c r="AV56" s="181"/>
      <c r="AW56" s="181"/>
      <c r="AX56" s="181"/>
      <c r="AY56" s="181"/>
      <c r="AZ56" s="181"/>
      <c r="BA56" s="181"/>
      <c r="BB56" s="181"/>
      <c r="BC56" s="181"/>
      <c r="BD56" s="181"/>
      <c r="BE56" s="181"/>
      <c r="BF56" s="181"/>
      <c r="BG56" s="181"/>
      <c r="BH56" s="181"/>
      <c r="BI56" s="181"/>
      <c r="BJ56" s="181"/>
    </row>
    <row r="57" spans="1:62" s="181" customFormat="1" ht="12.95" customHeight="1" x14ac:dyDescent="0.2">
      <c r="A57" s="397">
        <v>38047</v>
      </c>
      <c r="B57" s="364">
        <f>+OBS!D37</f>
        <v>54.570313800000001</v>
      </c>
      <c r="C57" s="398">
        <f>OBS!B37</f>
        <v>0.87009060000000005</v>
      </c>
      <c r="D57" s="364">
        <f>OBS!E37</f>
        <v>0</v>
      </c>
      <c r="E57" s="364">
        <f>+OBS!C37</f>
        <v>0</v>
      </c>
      <c r="F57" s="183">
        <v>0</v>
      </c>
      <c r="G57" s="336">
        <f t="shared" si="17"/>
        <v>55.440404399999998</v>
      </c>
      <c r="H57" s="364"/>
      <c r="I57" s="364">
        <f>+OBS!N37+OBS!P37+OBS!R37+OBS!T37</f>
        <v>16.099153900000001</v>
      </c>
      <c r="J57" s="364">
        <f>OBS!L37</f>
        <v>0</v>
      </c>
      <c r="K57" s="364">
        <f>OBS!S37+OBS!U37+OBS!Q37</f>
        <v>0</v>
      </c>
      <c r="L57" s="364">
        <f>OBS!M39</f>
        <v>0</v>
      </c>
      <c r="M57" s="364">
        <f>Exotic_Pos!B49</f>
        <v>0</v>
      </c>
      <c r="N57" s="336">
        <f t="shared" si="18"/>
        <v>16.099153900000001</v>
      </c>
      <c r="O57" s="364"/>
      <c r="P57" s="364">
        <f>+OBS!AB39</f>
        <v>0</v>
      </c>
      <c r="Q57" s="364">
        <f>+OBS!AC39</f>
        <v>0</v>
      </c>
      <c r="R57" s="315">
        <f>+OBS!AD39</f>
        <v>0</v>
      </c>
      <c r="S57" s="315">
        <f>+OBS!AE39</f>
        <v>0</v>
      </c>
      <c r="T57" s="336">
        <f t="shared" si="19"/>
        <v>0</v>
      </c>
      <c r="U57" s="364"/>
      <c r="V57" s="397">
        <f t="shared" si="20"/>
        <v>38047</v>
      </c>
      <c r="W57" s="448">
        <f t="shared" si="21"/>
        <v>55.440404399999998</v>
      </c>
      <c r="X57" s="448">
        <f t="shared" si="22"/>
        <v>16.099153900000001</v>
      </c>
      <c r="Y57" s="448">
        <f t="shared" si="23"/>
        <v>0</v>
      </c>
      <c r="Z57" s="449">
        <f t="shared" si="24"/>
        <v>71.539558299999996</v>
      </c>
      <c r="AA57" s="407"/>
    </row>
    <row r="58" spans="1:62" s="181" customFormat="1" ht="12.95" customHeight="1" x14ac:dyDescent="0.2">
      <c r="A58" s="395">
        <v>38078</v>
      </c>
      <c r="B58" s="363">
        <f>+OBS!D38</f>
        <v>106.3311367</v>
      </c>
      <c r="C58" s="396">
        <f>OBS!B38</f>
        <v>0.86579729999999999</v>
      </c>
      <c r="D58" s="363">
        <f>OBS!E38</f>
        <v>0</v>
      </c>
      <c r="E58" s="363">
        <f>+OBS!C38</f>
        <v>0</v>
      </c>
      <c r="F58" s="31">
        <v>0</v>
      </c>
      <c r="G58" s="337">
        <f t="shared" si="17"/>
        <v>107.196934</v>
      </c>
      <c r="H58" s="363"/>
      <c r="I58" s="363">
        <f>+OBS!N38+OBS!P38+OBS!R38+OBS!T38</f>
        <v>14.6254548</v>
      </c>
      <c r="J58" s="363">
        <f>OBS!L38</f>
        <v>0</v>
      </c>
      <c r="K58" s="363">
        <f>OBS!S38+OBS!U38+OBS!Q38</f>
        <v>0</v>
      </c>
      <c r="L58" s="363">
        <f>OBS!M40</f>
        <v>0</v>
      </c>
      <c r="M58" s="363">
        <f>Exotic_Pos!B50</f>
        <v>0</v>
      </c>
      <c r="N58" s="337">
        <f t="shared" si="18"/>
        <v>14.6254548</v>
      </c>
      <c r="O58" s="413"/>
      <c r="P58" s="413">
        <f>+OBS!AB40</f>
        <v>0</v>
      </c>
      <c r="Q58" s="413">
        <f>+OBS!AC40</f>
        <v>0</v>
      </c>
      <c r="R58" s="316">
        <f>+OBS!AD40</f>
        <v>0</v>
      </c>
      <c r="S58" s="316">
        <f>+OBS!AE40</f>
        <v>0</v>
      </c>
      <c r="T58" s="337">
        <f t="shared" si="19"/>
        <v>0</v>
      </c>
      <c r="U58" s="363"/>
      <c r="V58" s="395">
        <f t="shared" si="20"/>
        <v>38078</v>
      </c>
      <c r="W58" s="445">
        <f t="shared" si="21"/>
        <v>107.196934</v>
      </c>
      <c r="X58" s="445">
        <f t="shared" si="22"/>
        <v>14.6254548</v>
      </c>
      <c r="Y58" s="445">
        <f t="shared" si="23"/>
        <v>0</v>
      </c>
      <c r="Z58" s="450">
        <f t="shared" si="24"/>
        <v>121.8223888</v>
      </c>
      <c r="AA58" s="407"/>
    </row>
    <row r="59" spans="1:62" s="181" customFormat="1" ht="12.95" customHeight="1" x14ac:dyDescent="0.2">
      <c r="A59" s="395">
        <v>38108</v>
      </c>
      <c r="B59" s="363">
        <f>+OBS!D39</f>
        <v>104.32605169999999</v>
      </c>
      <c r="C59" s="396">
        <f>OBS!B39</f>
        <v>0.86168869999999997</v>
      </c>
      <c r="D59" s="363">
        <f>OBS!E39</f>
        <v>0</v>
      </c>
      <c r="E59" s="363">
        <f>+OBS!C39</f>
        <v>0</v>
      </c>
      <c r="F59" s="30">
        <v>0</v>
      </c>
      <c r="G59" s="334">
        <f t="shared" si="17"/>
        <v>105.1877404</v>
      </c>
      <c r="H59" s="363"/>
      <c r="I59" s="363">
        <f>+OBS!N39+OBS!P39+OBS!R39+OBS!T39</f>
        <v>4.5886129000000002</v>
      </c>
      <c r="J59" s="363">
        <f>OBS!L39</f>
        <v>0</v>
      </c>
      <c r="K59" s="363">
        <f>OBS!S39+OBS!U39+OBS!Q39</f>
        <v>0</v>
      </c>
      <c r="L59" s="363">
        <f>OBS!M41</f>
        <v>0</v>
      </c>
      <c r="M59" s="363">
        <f>Exotic_Pos!B51</f>
        <v>0</v>
      </c>
      <c r="N59" s="334">
        <f t="shared" si="18"/>
        <v>4.5886129000000002</v>
      </c>
      <c r="O59" s="363"/>
      <c r="P59" s="363">
        <f>+OBS!AB41</f>
        <v>0</v>
      </c>
      <c r="Q59" s="363">
        <f>+OBS!AC41</f>
        <v>0</v>
      </c>
      <c r="R59" s="314">
        <f>+OBS!AD41</f>
        <v>0</v>
      </c>
      <c r="S59" s="314">
        <f>+OBS!AE41</f>
        <v>0</v>
      </c>
      <c r="T59" s="334">
        <f t="shared" si="19"/>
        <v>0</v>
      </c>
      <c r="U59" s="363"/>
      <c r="V59" s="395">
        <f t="shared" si="20"/>
        <v>38108</v>
      </c>
      <c r="W59" s="445">
        <f t="shared" si="21"/>
        <v>105.1877404</v>
      </c>
      <c r="X59" s="445">
        <f t="shared" si="22"/>
        <v>4.5886129000000002</v>
      </c>
      <c r="Y59" s="445">
        <f t="shared" si="23"/>
        <v>0</v>
      </c>
      <c r="Z59" s="446">
        <f t="shared" si="24"/>
        <v>109.7763533</v>
      </c>
      <c r="AA59" s="407"/>
    </row>
    <row r="60" spans="1:62" s="181" customFormat="1" ht="12.95" customHeight="1" x14ac:dyDescent="0.2">
      <c r="A60" s="397">
        <v>38139</v>
      </c>
      <c r="B60" s="364">
        <f>+OBS!D40</f>
        <v>37.217986400000001</v>
      </c>
      <c r="C60" s="398">
        <f>OBS!B40</f>
        <v>0.85742970000000007</v>
      </c>
      <c r="D60" s="364">
        <f>OBS!E40</f>
        <v>0</v>
      </c>
      <c r="E60" s="364">
        <f>+OBS!C40</f>
        <v>0</v>
      </c>
      <c r="F60" s="183">
        <v>0</v>
      </c>
      <c r="G60" s="336">
        <f t="shared" si="17"/>
        <v>38.075416099999998</v>
      </c>
      <c r="H60" s="364"/>
      <c r="I60" s="364">
        <f>+OBS!N40+OBS!P40+OBS!R40+OBS!T40</f>
        <v>3.392385</v>
      </c>
      <c r="J60" s="364">
        <f>OBS!L40</f>
        <v>0</v>
      </c>
      <c r="K60" s="364">
        <f>OBS!S40+OBS!U40+OBS!Q40</f>
        <v>0</v>
      </c>
      <c r="L60" s="364">
        <f>OBS!M42</f>
        <v>0</v>
      </c>
      <c r="M60" s="364">
        <f>Exotic_Pos!B52</f>
        <v>0</v>
      </c>
      <c r="N60" s="336">
        <f t="shared" si="18"/>
        <v>3.392385</v>
      </c>
      <c r="O60" s="364"/>
      <c r="P60" s="364">
        <f>+OBS!AB42</f>
        <v>0</v>
      </c>
      <c r="Q60" s="364">
        <f>+OBS!AC42</f>
        <v>0</v>
      </c>
      <c r="R60" s="315">
        <f>+OBS!AD42</f>
        <v>0</v>
      </c>
      <c r="S60" s="315">
        <f>+OBS!AE42</f>
        <v>0</v>
      </c>
      <c r="T60" s="336">
        <f t="shared" si="19"/>
        <v>0</v>
      </c>
      <c r="U60" s="364"/>
      <c r="V60" s="397">
        <f t="shared" si="20"/>
        <v>38139</v>
      </c>
      <c r="W60" s="448">
        <f t="shared" si="21"/>
        <v>38.075416099999998</v>
      </c>
      <c r="X60" s="448">
        <f t="shared" si="22"/>
        <v>3.392385</v>
      </c>
      <c r="Y60" s="448">
        <f t="shared" si="23"/>
        <v>0</v>
      </c>
      <c r="Z60" s="449">
        <f t="shared" si="24"/>
        <v>41.467801099999996</v>
      </c>
      <c r="AA60" s="407"/>
    </row>
    <row r="61" spans="1:62" s="181" customFormat="1" ht="12.95" customHeight="1" x14ac:dyDescent="0.2">
      <c r="A61" s="395">
        <v>38169</v>
      </c>
      <c r="B61" s="363">
        <f>+OBS!D41</f>
        <v>22.046841300000001</v>
      </c>
      <c r="C61" s="396">
        <f>OBS!B41</f>
        <v>0.85331950000000001</v>
      </c>
      <c r="D61" s="363">
        <f>OBS!E41</f>
        <v>0</v>
      </c>
      <c r="E61" s="363">
        <f>+OBS!C41</f>
        <v>0</v>
      </c>
      <c r="F61" s="30">
        <v>0</v>
      </c>
      <c r="G61" s="334">
        <f t="shared" si="17"/>
        <v>22.900160800000002</v>
      </c>
      <c r="H61" s="363"/>
      <c r="I61" s="363">
        <f>+OBS!N41+OBS!P41+OBS!R41+OBS!T41</f>
        <v>2.3839739</v>
      </c>
      <c r="J61" s="363">
        <f>OBS!L41</f>
        <v>0</v>
      </c>
      <c r="K61" s="363">
        <f>OBS!S41+OBS!U41+OBS!Q41</f>
        <v>0</v>
      </c>
      <c r="L61" s="363">
        <f>OBS!M43</f>
        <v>0</v>
      </c>
      <c r="M61" s="363">
        <f>Exotic_Pos!B53</f>
        <v>0</v>
      </c>
      <c r="N61" s="334">
        <f t="shared" si="18"/>
        <v>2.3839739</v>
      </c>
      <c r="O61" s="363"/>
      <c r="P61" s="363">
        <f>+OBS!AB43</f>
        <v>0</v>
      </c>
      <c r="Q61" s="363">
        <f>+OBS!AC43</f>
        <v>0</v>
      </c>
      <c r="R61" s="314">
        <f>+OBS!AD43</f>
        <v>0</v>
      </c>
      <c r="S61" s="314">
        <f>+OBS!AE43</f>
        <v>0</v>
      </c>
      <c r="T61" s="334">
        <f t="shared" si="19"/>
        <v>0</v>
      </c>
      <c r="U61" s="363"/>
      <c r="V61" s="395">
        <f t="shared" si="20"/>
        <v>38169</v>
      </c>
      <c r="W61" s="445">
        <f t="shared" si="21"/>
        <v>22.900160800000002</v>
      </c>
      <c r="X61" s="445">
        <f t="shared" si="22"/>
        <v>2.3839739</v>
      </c>
      <c r="Y61" s="445">
        <f t="shared" si="23"/>
        <v>0</v>
      </c>
      <c r="Z61" s="446">
        <f t="shared" si="24"/>
        <v>25.284134700000003</v>
      </c>
      <c r="AA61" s="407"/>
    </row>
    <row r="62" spans="1:62" s="260" customFormat="1" ht="12.95" customHeight="1" x14ac:dyDescent="0.2">
      <c r="A62" s="395">
        <v>38200</v>
      </c>
      <c r="B62" s="363">
        <f>+OBS!D42</f>
        <v>6.5610682000000002</v>
      </c>
      <c r="C62" s="396">
        <f>OBS!B42</f>
        <v>0.8490877</v>
      </c>
      <c r="D62" s="363">
        <f>OBS!E42</f>
        <v>0</v>
      </c>
      <c r="E62" s="363">
        <f>+OBS!C42</f>
        <v>0</v>
      </c>
      <c r="F62" s="30">
        <v>0</v>
      </c>
      <c r="G62" s="334">
        <f t="shared" si="17"/>
        <v>7.4101559000000004</v>
      </c>
      <c r="H62" s="363"/>
      <c r="I62" s="363">
        <f>+OBS!N42+OBS!P42+OBS!R42+OBS!T42</f>
        <v>-18.476287800000001</v>
      </c>
      <c r="J62" s="363">
        <f>OBS!L42</f>
        <v>0</v>
      </c>
      <c r="K62" s="363">
        <f>OBS!S42+OBS!U42+OBS!Q42</f>
        <v>0</v>
      </c>
      <c r="L62" s="363">
        <f>OBS!M44</f>
        <v>0</v>
      </c>
      <c r="M62" s="363">
        <f>Exotic_Pos!B54</f>
        <v>0</v>
      </c>
      <c r="N62" s="334">
        <f t="shared" si="18"/>
        <v>-18.476287800000001</v>
      </c>
      <c r="O62" s="363"/>
      <c r="P62" s="363">
        <f>+OBS!AB44</f>
        <v>0</v>
      </c>
      <c r="Q62" s="363">
        <f>+OBS!AC44</f>
        <v>0</v>
      </c>
      <c r="R62" s="314">
        <f>+OBS!AD44</f>
        <v>0</v>
      </c>
      <c r="S62" s="314">
        <f>+OBS!AE44</f>
        <v>0</v>
      </c>
      <c r="T62" s="334">
        <f t="shared" si="19"/>
        <v>0</v>
      </c>
      <c r="U62" s="363"/>
      <c r="V62" s="395">
        <f t="shared" si="20"/>
        <v>38200</v>
      </c>
      <c r="W62" s="445">
        <f t="shared" si="21"/>
        <v>7.4101559000000004</v>
      </c>
      <c r="X62" s="445">
        <f t="shared" si="22"/>
        <v>-18.476287800000001</v>
      </c>
      <c r="Y62" s="445">
        <f t="shared" si="23"/>
        <v>0</v>
      </c>
      <c r="Z62" s="446">
        <f t="shared" si="24"/>
        <v>-11.066131900000002</v>
      </c>
      <c r="AA62" s="407"/>
      <c r="AB62" s="181"/>
      <c r="AC62" s="181"/>
      <c r="AD62" s="181"/>
      <c r="AE62" s="181"/>
      <c r="AF62" s="181"/>
      <c r="AG62" s="181"/>
      <c r="AH62" s="181"/>
      <c r="AI62" s="181"/>
      <c r="AJ62" s="181"/>
      <c r="AK62" s="181"/>
      <c r="AL62" s="181"/>
      <c r="AM62" s="181"/>
      <c r="AN62" s="181"/>
      <c r="AO62" s="181"/>
      <c r="AP62" s="181"/>
      <c r="AQ62" s="181"/>
      <c r="AR62" s="181"/>
      <c r="AS62" s="181"/>
      <c r="AT62" s="181"/>
      <c r="AU62" s="181"/>
      <c r="AV62" s="181"/>
      <c r="AW62" s="181"/>
      <c r="AX62" s="181"/>
      <c r="AY62" s="181"/>
      <c r="AZ62" s="181"/>
      <c r="BA62" s="181"/>
      <c r="BB62" s="181"/>
      <c r="BC62" s="181"/>
      <c r="BD62" s="181"/>
      <c r="BE62" s="181"/>
      <c r="BF62" s="181"/>
      <c r="BG62" s="181"/>
      <c r="BH62" s="181"/>
      <c r="BI62" s="181"/>
      <c r="BJ62" s="181"/>
    </row>
    <row r="63" spans="1:62" s="181" customFormat="1" ht="12.95" customHeight="1" x14ac:dyDescent="0.2">
      <c r="A63" s="397">
        <v>38231</v>
      </c>
      <c r="B63" s="364">
        <f>+OBS!D43</f>
        <v>-4.3483837999999997</v>
      </c>
      <c r="C63" s="398">
        <f>OBS!B43</f>
        <v>0.84484559999999997</v>
      </c>
      <c r="D63" s="364">
        <f>OBS!E43</f>
        <v>0</v>
      </c>
      <c r="E63" s="364">
        <f>+OBS!C43</f>
        <v>0</v>
      </c>
      <c r="F63" s="183">
        <v>0</v>
      </c>
      <c r="G63" s="336">
        <f t="shared" si="17"/>
        <v>-3.5035381999999995</v>
      </c>
      <c r="H63" s="364"/>
      <c r="I63" s="364">
        <f>+OBS!N43+OBS!P43+OBS!R43+OBS!T43</f>
        <v>-15.3878509</v>
      </c>
      <c r="J63" s="364">
        <f>OBS!L43</f>
        <v>0</v>
      </c>
      <c r="K63" s="364">
        <f>OBS!S43+OBS!U43+OBS!Q43</f>
        <v>0</v>
      </c>
      <c r="L63" s="364">
        <f>OBS!M45</f>
        <v>0</v>
      </c>
      <c r="M63" s="364">
        <f>Exotic_Pos!B55</f>
        <v>0</v>
      </c>
      <c r="N63" s="336">
        <f t="shared" si="18"/>
        <v>-15.3878509</v>
      </c>
      <c r="O63" s="364"/>
      <c r="P63" s="364">
        <f>+OBS!AB45</f>
        <v>0</v>
      </c>
      <c r="Q63" s="364">
        <f>+OBS!AC45</f>
        <v>0</v>
      </c>
      <c r="R63" s="315">
        <f>+OBS!AD45</f>
        <v>0</v>
      </c>
      <c r="S63" s="315">
        <f>+OBS!AE45</f>
        <v>0</v>
      </c>
      <c r="T63" s="336">
        <f t="shared" si="19"/>
        <v>0</v>
      </c>
      <c r="U63" s="364"/>
      <c r="V63" s="397">
        <f t="shared" si="20"/>
        <v>38231</v>
      </c>
      <c r="W63" s="448">
        <f t="shared" si="21"/>
        <v>-3.5035381999999995</v>
      </c>
      <c r="X63" s="448">
        <f t="shared" si="22"/>
        <v>-15.3878509</v>
      </c>
      <c r="Y63" s="448">
        <f t="shared" si="23"/>
        <v>0</v>
      </c>
      <c r="Z63" s="449">
        <f t="shared" si="24"/>
        <v>-18.891389099999998</v>
      </c>
      <c r="AA63" s="407"/>
    </row>
    <row r="64" spans="1:62" s="181" customFormat="1" ht="12.95" customHeight="1" x14ac:dyDescent="0.2">
      <c r="A64" s="395">
        <v>38261</v>
      </c>
      <c r="B64" s="363">
        <f>+OBS!D44</f>
        <v>-1.6482139</v>
      </c>
      <c r="C64" s="396">
        <f>OBS!B44</f>
        <v>0.8407519</v>
      </c>
      <c r="D64" s="363">
        <f>OBS!E44</f>
        <v>0</v>
      </c>
      <c r="E64" s="363">
        <f>+OBS!C44</f>
        <v>0</v>
      </c>
      <c r="F64" s="30">
        <v>0</v>
      </c>
      <c r="G64" s="334">
        <f t="shared" si="17"/>
        <v>-0.80746200000000001</v>
      </c>
      <c r="H64" s="363"/>
      <c r="I64" s="363">
        <f>+OBS!N44+OBS!P44+OBS!R44+OBS!T44</f>
        <v>-7.2266437000000003</v>
      </c>
      <c r="J64" s="363">
        <f>OBS!L44</f>
        <v>0</v>
      </c>
      <c r="K64" s="363">
        <f>OBS!S44+OBS!U44+OBS!Q44</f>
        <v>0</v>
      </c>
      <c r="L64" s="363">
        <f>OBS!M46</f>
        <v>0</v>
      </c>
      <c r="M64" s="363">
        <f>Exotic_Pos!B56</f>
        <v>0</v>
      </c>
      <c r="N64" s="334">
        <f t="shared" si="18"/>
        <v>-7.2266437000000003</v>
      </c>
      <c r="O64" s="363"/>
      <c r="P64" s="363">
        <f>+OBS!AB46</f>
        <v>0</v>
      </c>
      <c r="Q64" s="363">
        <f>+OBS!AC46</f>
        <v>0</v>
      </c>
      <c r="R64" s="314">
        <f>+OBS!AD46</f>
        <v>0</v>
      </c>
      <c r="S64" s="314">
        <f>+OBS!AE46</f>
        <v>0</v>
      </c>
      <c r="T64" s="334">
        <f t="shared" si="19"/>
        <v>0</v>
      </c>
      <c r="U64" s="363"/>
      <c r="V64" s="395">
        <f t="shared" si="20"/>
        <v>38261</v>
      </c>
      <c r="W64" s="445">
        <f t="shared" si="21"/>
        <v>-0.80746200000000001</v>
      </c>
      <c r="X64" s="445">
        <f t="shared" si="22"/>
        <v>-7.2266437000000003</v>
      </c>
      <c r="Y64" s="445">
        <f t="shared" si="23"/>
        <v>0</v>
      </c>
      <c r="Z64" s="446">
        <f t="shared" si="24"/>
        <v>-8.0341056999999996</v>
      </c>
      <c r="AA64" s="407"/>
    </row>
    <row r="65" spans="1:62" s="181" customFormat="1" ht="12.95" customHeight="1" x14ac:dyDescent="0.2">
      <c r="A65" s="395">
        <v>38292</v>
      </c>
      <c r="B65" s="363">
        <f>+OBS!D45</f>
        <v>14.002496300000001</v>
      </c>
      <c r="C65" s="396">
        <f>OBS!B45</f>
        <v>0.83653379999999999</v>
      </c>
      <c r="D65" s="363">
        <f>OBS!E45</f>
        <v>0</v>
      </c>
      <c r="E65" s="363">
        <f>+OBS!C45</f>
        <v>0</v>
      </c>
      <c r="F65" s="30">
        <v>0</v>
      </c>
      <c r="G65" s="334">
        <f t="shared" si="17"/>
        <v>14.8390301</v>
      </c>
      <c r="H65" s="363"/>
      <c r="I65" s="363">
        <f>+OBS!N45+OBS!P45+OBS!R45+OBS!T45</f>
        <v>10.0960643</v>
      </c>
      <c r="J65" s="363">
        <f>OBS!L45</f>
        <v>0</v>
      </c>
      <c r="K65" s="363">
        <f>OBS!S45+OBS!U45+OBS!Q45</f>
        <v>0</v>
      </c>
      <c r="L65" s="363">
        <f>OBS!M47</f>
        <v>0</v>
      </c>
      <c r="M65" s="363">
        <f>Exotic_Pos!B57</f>
        <v>0</v>
      </c>
      <c r="N65" s="334">
        <f t="shared" si="18"/>
        <v>10.0960643</v>
      </c>
      <c r="O65" s="363"/>
      <c r="P65" s="363">
        <f>+OBS!AB47</f>
        <v>0</v>
      </c>
      <c r="Q65" s="363">
        <f>+OBS!AC47</f>
        <v>0</v>
      </c>
      <c r="R65" s="314">
        <f>+OBS!AD47</f>
        <v>0</v>
      </c>
      <c r="S65" s="314">
        <f>+OBS!AE47</f>
        <v>0</v>
      </c>
      <c r="T65" s="334">
        <f t="shared" si="19"/>
        <v>0</v>
      </c>
      <c r="U65" s="363"/>
      <c r="V65" s="395">
        <f t="shared" si="20"/>
        <v>38292</v>
      </c>
      <c r="W65" s="445">
        <f t="shared" si="21"/>
        <v>14.8390301</v>
      </c>
      <c r="X65" s="445">
        <f t="shared" si="22"/>
        <v>10.0960643</v>
      </c>
      <c r="Y65" s="445">
        <f t="shared" si="23"/>
        <v>0</v>
      </c>
      <c r="Z65" s="446">
        <f t="shared" si="24"/>
        <v>24.935094400000001</v>
      </c>
      <c r="AA65" s="407"/>
    </row>
    <row r="66" spans="1:62" s="181" customFormat="1" ht="12.95" customHeight="1" thickBot="1" x14ac:dyDescent="0.25">
      <c r="A66" s="399">
        <v>38322</v>
      </c>
      <c r="B66" s="365">
        <f>+OBS!D46</f>
        <v>29.889145599999999</v>
      </c>
      <c r="C66" s="400">
        <f>OBS!B46</f>
        <v>0.83244450000000003</v>
      </c>
      <c r="D66" s="365">
        <f>OBS!E46</f>
        <v>0</v>
      </c>
      <c r="E66" s="365">
        <f>+OBS!C46</f>
        <v>0</v>
      </c>
      <c r="F66" s="231">
        <v>0</v>
      </c>
      <c r="G66" s="338">
        <f t="shared" si="17"/>
        <v>30.7215901</v>
      </c>
      <c r="H66" s="365"/>
      <c r="I66" s="365">
        <f>+OBS!N46+OBS!P46+OBS!R46+OBS!T46</f>
        <v>-89.157393299999995</v>
      </c>
      <c r="J66" s="365">
        <f>OBS!L46</f>
        <v>-36</v>
      </c>
      <c r="K66" s="365">
        <f>OBS!S46+OBS!U46+OBS!Q46</f>
        <v>0</v>
      </c>
      <c r="L66" s="365">
        <f>OBS!M48</f>
        <v>0</v>
      </c>
      <c r="M66" s="365">
        <f>Exotic_Pos!B58</f>
        <v>0</v>
      </c>
      <c r="N66" s="338">
        <f t="shared" si="18"/>
        <v>-125.1573933</v>
      </c>
      <c r="O66" s="365"/>
      <c r="P66" s="365">
        <f>+OBS!AB48</f>
        <v>0</v>
      </c>
      <c r="Q66" s="365">
        <f>+OBS!AC48</f>
        <v>0</v>
      </c>
      <c r="R66" s="317">
        <f>+OBS!AD48</f>
        <v>0</v>
      </c>
      <c r="S66" s="317">
        <f>+OBS!AE48</f>
        <v>0</v>
      </c>
      <c r="T66" s="338">
        <f t="shared" si="19"/>
        <v>0</v>
      </c>
      <c r="U66" s="365"/>
      <c r="V66" s="399">
        <f t="shared" si="20"/>
        <v>38322</v>
      </c>
      <c r="W66" s="451">
        <f t="shared" si="21"/>
        <v>30.7215901</v>
      </c>
      <c r="X66" s="451">
        <f t="shared" si="22"/>
        <v>-125.1573933</v>
      </c>
      <c r="Y66" s="451">
        <f t="shared" si="23"/>
        <v>0</v>
      </c>
      <c r="Z66" s="452">
        <f t="shared" si="24"/>
        <v>-94.435803199999995</v>
      </c>
      <c r="AA66" s="407"/>
    </row>
    <row r="67" spans="1:62" s="181" customFormat="1" ht="12.95" customHeight="1" x14ac:dyDescent="0.2">
      <c r="A67" s="395">
        <v>38353</v>
      </c>
      <c r="B67" s="363">
        <f>+OBS!D47</f>
        <v>29.871773099999999</v>
      </c>
      <c r="C67" s="396">
        <f>OBS!B47</f>
        <v>1.6564271000000002</v>
      </c>
      <c r="D67" s="363">
        <f>OBS!E47</f>
        <v>0</v>
      </c>
      <c r="E67" s="363">
        <f>+OBS!C47</f>
        <v>0</v>
      </c>
      <c r="F67" s="30">
        <v>0</v>
      </c>
      <c r="G67" s="334">
        <f t="shared" si="17"/>
        <v>31.528200200000001</v>
      </c>
      <c r="H67" s="363"/>
      <c r="I67" s="363">
        <f>+OBS!N47+OBS!P47+OBS!R47+OBS!T47</f>
        <v>109.96594829999999</v>
      </c>
      <c r="J67" s="363">
        <f>OBS!L47</f>
        <v>0</v>
      </c>
      <c r="K67" s="363">
        <f>OBS!S47+OBS!U47+OBS!Q47</f>
        <v>0</v>
      </c>
      <c r="L67" s="363">
        <f>OBS!M49</f>
        <v>0</v>
      </c>
      <c r="M67" s="363">
        <f>Exotic_Pos!B59</f>
        <v>0</v>
      </c>
      <c r="N67" s="334">
        <f t="shared" si="18"/>
        <v>109.96594829999999</v>
      </c>
      <c r="O67" s="363"/>
      <c r="P67" s="363">
        <f>+OBS!AB49</f>
        <v>0</v>
      </c>
      <c r="Q67" s="363">
        <f>+OBS!AC49</f>
        <v>0</v>
      </c>
      <c r="R67" s="314">
        <f>+OBS!AD49</f>
        <v>0</v>
      </c>
      <c r="S67" s="314">
        <f>+OBS!AE49</f>
        <v>0</v>
      </c>
      <c r="T67" s="334">
        <f t="shared" si="19"/>
        <v>0</v>
      </c>
      <c r="U67" s="363"/>
      <c r="V67" s="395">
        <f t="shared" si="20"/>
        <v>38353</v>
      </c>
      <c r="W67" s="445">
        <f t="shared" si="21"/>
        <v>31.528200200000001</v>
      </c>
      <c r="X67" s="445">
        <f t="shared" si="22"/>
        <v>109.96594829999999</v>
      </c>
      <c r="Y67" s="445">
        <f t="shared" si="23"/>
        <v>0</v>
      </c>
      <c r="Z67" s="446">
        <f t="shared" si="24"/>
        <v>141.49414849999999</v>
      </c>
      <c r="AA67" s="407"/>
    </row>
    <row r="68" spans="1:62" s="264" customFormat="1" ht="12.95" customHeight="1" thickBot="1" x14ac:dyDescent="0.25">
      <c r="A68" s="395">
        <v>38384</v>
      </c>
      <c r="B68" s="363">
        <f>+OBS!D48</f>
        <v>4.6742125000000003</v>
      </c>
      <c r="C68" s="396">
        <f>OBS!B48</f>
        <v>1.6479547000000001</v>
      </c>
      <c r="D68" s="363">
        <f>OBS!E48</f>
        <v>0</v>
      </c>
      <c r="E68" s="363">
        <f>+OBS!C48</f>
        <v>0</v>
      </c>
      <c r="F68" s="26">
        <v>0</v>
      </c>
      <c r="G68" s="335">
        <f t="shared" si="17"/>
        <v>6.3221672000000009</v>
      </c>
      <c r="H68" s="396"/>
      <c r="I68" s="363">
        <f>+OBS!N48+OBS!P48+OBS!R48+OBS!T48</f>
        <v>-55.219794800000003</v>
      </c>
      <c r="J68" s="363">
        <f>OBS!L48</f>
        <v>0</v>
      </c>
      <c r="K68" s="363">
        <f>OBS!S48+OBS!U48+OBS!Q48</f>
        <v>0</v>
      </c>
      <c r="L68" s="363">
        <f>OBS!M50</f>
        <v>0</v>
      </c>
      <c r="M68" s="363">
        <f>Exotic_Pos!B60</f>
        <v>0</v>
      </c>
      <c r="N68" s="335">
        <f t="shared" si="18"/>
        <v>-55.219794800000003</v>
      </c>
      <c r="O68" s="396"/>
      <c r="P68" s="396">
        <f>+OBS!AB50</f>
        <v>0</v>
      </c>
      <c r="Q68" s="396">
        <f>+OBS!AC50</f>
        <v>0</v>
      </c>
      <c r="R68" s="26">
        <f>+OBS!AD50</f>
        <v>0</v>
      </c>
      <c r="S68" s="26">
        <f>+OBS!AE50</f>
        <v>0</v>
      </c>
      <c r="T68" s="335">
        <f t="shared" si="19"/>
        <v>0</v>
      </c>
      <c r="U68" s="396"/>
      <c r="V68" s="420">
        <f t="shared" si="20"/>
        <v>38384</v>
      </c>
      <c r="W68" s="447">
        <f t="shared" si="21"/>
        <v>6.3221672000000009</v>
      </c>
      <c r="X68" s="447">
        <f t="shared" si="22"/>
        <v>-55.219794800000003</v>
      </c>
      <c r="Y68" s="447">
        <f t="shared" si="23"/>
        <v>0</v>
      </c>
      <c r="Z68" s="447">
        <f t="shared" si="24"/>
        <v>-48.8976276</v>
      </c>
      <c r="AA68" s="407"/>
      <c r="AB68" s="181"/>
      <c r="AC68" s="181"/>
      <c r="AD68" s="181"/>
      <c r="AE68" s="181"/>
      <c r="AF68" s="181"/>
      <c r="AG68" s="181"/>
      <c r="AH68" s="181"/>
      <c r="AI68" s="181"/>
      <c r="AJ68" s="181"/>
      <c r="AK68" s="181"/>
      <c r="AL68" s="181"/>
      <c r="AM68" s="181"/>
      <c r="AN68" s="181"/>
      <c r="AO68" s="181"/>
      <c r="AP68" s="181"/>
      <c r="AQ68" s="181"/>
      <c r="AR68" s="181"/>
      <c r="AS68" s="181"/>
      <c r="AT68" s="181"/>
      <c r="AU68" s="181"/>
      <c r="AV68" s="181"/>
      <c r="AW68" s="181"/>
      <c r="AX68" s="181"/>
      <c r="AY68" s="181"/>
      <c r="AZ68" s="181"/>
      <c r="BA68" s="181"/>
      <c r="BB68" s="181"/>
      <c r="BC68" s="181"/>
      <c r="BD68" s="181"/>
      <c r="BE68" s="181"/>
      <c r="BF68" s="181"/>
      <c r="BG68" s="181"/>
      <c r="BH68" s="181"/>
      <c r="BI68" s="181"/>
      <c r="BJ68" s="181"/>
    </row>
    <row r="69" spans="1:62" s="181" customFormat="1" ht="12.95" customHeight="1" x14ac:dyDescent="0.2">
      <c r="A69" s="397">
        <v>38412</v>
      </c>
      <c r="B69" s="364">
        <f>+OBS!D49</f>
        <v>-27.842596400000001</v>
      </c>
      <c r="C69" s="398">
        <f>OBS!B49</f>
        <v>1.6402909999999999</v>
      </c>
      <c r="D69" s="364">
        <f>OBS!E49</f>
        <v>0</v>
      </c>
      <c r="E69" s="364">
        <f>+OBS!C49</f>
        <v>0</v>
      </c>
      <c r="F69" s="183">
        <v>0</v>
      </c>
      <c r="G69" s="336">
        <f t="shared" si="17"/>
        <v>-26.2023054</v>
      </c>
      <c r="H69" s="364"/>
      <c r="I69" s="364">
        <f>+OBS!N49+OBS!P49+OBS!R49+OBS!T49</f>
        <v>-166.73963420000001</v>
      </c>
      <c r="J69" s="364">
        <f>OBS!L49</f>
        <v>0</v>
      </c>
      <c r="K69" s="364">
        <f>OBS!S49+OBS!U49+OBS!Q49</f>
        <v>0</v>
      </c>
      <c r="L69" s="364">
        <f>OBS!M51</f>
        <v>0</v>
      </c>
      <c r="M69" s="364">
        <f>Exotic_Pos!B61</f>
        <v>0</v>
      </c>
      <c r="N69" s="336">
        <f t="shared" si="18"/>
        <v>-166.73963420000001</v>
      </c>
      <c r="O69" s="364"/>
      <c r="P69" s="364">
        <f>+OBS!AB51</f>
        <v>0</v>
      </c>
      <c r="Q69" s="364">
        <f>+OBS!AC51</f>
        <v>0</v>
      </c>
      <c r="R69" s="315">
        <f>+OBS!AD51</f>
        <v>0</v>
      </c>
      <c r="S69" s="315">
        <f>+OBS!AE51</f>
        <v>0</v>
      </c>
      <c r="T69" s="336">
        <f t="shared" si="19"/>
        <v>0</v>
      </c>
      <c r="U69" s="364"/>
      <c r="V69" s="397">
        <f t="shared" si="20"/>
        <v>38412</v>
      </c>
      <c r="W69" s="448">
        <f t="shared" si="21"/>
        <v>-26.2023054</v>
      </c>
      <c r="X69" s="448">
        <f t="shared" si="22"/>
        <v>-166.73963420000001</v>
      </c>
      <c r="Y69" s="448">
        <f t="shared" si="23"/>
        <v>0</v>
      </c>
      <c r="Z69" s="449">
        <f t="shared" si="24"/>
        <v>-192.94193960000001</v>
      </c>
      <c r="AA69" s="407"/>
    </row>
    <row r="70" spans="1:62" s="181" customFormat="1" ht="12.95" customHeight="1" x14ac:dyDescent="0.2">
      <c r="A70" s="395">
        <v>38443</v>
      </c>
      <c r="B70" s="363">
        <f>+OBS!D50</f>
        <v>-29.704833199999999</v>
      </c>
      <c r="C70" s="396">
        <f>OBS!B50</f>
        <v>1.6318968</v>
      </c>
      <c r="D70" s="363">
        <f>OBS!E50</f>
        <v>0</v>
      </c>
      <c r="E70" s="363">
        <f>+OBS!C50</f>
        <v>0</v>
      </c>
      <c r="F70" s="31">
        <v>0</v>
      </c>
      <c r="G70" s="337">
        <f t="shared" si="17"/>
        <v>-28.0729364</v>
      </c>
      <c r="H70" s="363"/>
      <c r="I70" s="363">
        <f>+OBS!N50+OBS!P50+OBS!R50+OBS!T50</f>
        <v>-141.46671140000001</v>
      </c>
      <c r="J70" s="363">
        <f>OBS!L50</f>
        <v>0</v>
      </c>
      <c r="K70" s="363">
        <f>OBS!S50+OBS!U50+OBS!Q50</f>
        <v>0</v>
      </c>
      <c r="L70" s="363">
        <f>OBS!M52</f>
        <v>0</v>
      </c>
      <c r="M70" s="363">
        <f>Exotic_Pos!B62</f>
        <v>0</v>
      </c>
      <c r="N70" s="337">
        <f t="shared" si="18"/>
        <v>-141.46671140000001</v>
      </c>
      <c r="O70" s="413"/>
      <c r="P70" s="413">
        <f>+OBS!AB52</f>
        <v>0</v>
      </c>
      <c r="Q70" s="413">
        <f>+OBS!AC52</f>
        <v>0</v>
      </c>
      <c r="R70" s="316">
        <f>+OBS!AD52</f>
        <v>0</v>
      </c>
      <c r="S70" s="316">
        <f>+OBS!AE52</f>
        <v>0</v>
      </c>
      <c r="T70" s="337">
        <f t="shared" si="19"/>
        <v>0</v>
      </c>
      <c r="U70" s="363"/>
      <c r="V70" s="395">
        <f t="shared" si="20"/>
        <v>38443</v>
      </c>
      <c r="W70" s="445">
        <f t="shared" si="21"/>
        <v>-28.0729364</v>
      </c>
      <c r="X70" s="445">
        <f t="shared" si="22"/>
        <v>-141.46671140000001</v>
      </c>
      <c r="Y70" s="445">
        <f t="shared" si="23"/>
        <v>0</v>
      </c>
      <c r="Z70" s="450">
        <f t="shared" si="24"/>
        <v>-169.53964780000001</v>
      </c>
      <c r="AA70" s="407"/>
    </row>
    <row r="71" spans="1:62" s="181" customFormat="1" ht="12.95" customHeight="1" x14ac:dyDescent="0.2">
      <c r="A71" s="395">
        <v>38473</v>
      </c>
      <c r="B71" s="363">
        <f>+OBS!D51</f>
        <v>-31.189417599999999</v>
      </c>
      <c r="C71" s="396">
        <f>OBS!B51</f>
        <v>1.6238561</v>
      </c>
      <c r="D71" s="363">
        <f>OBS!E51</f>
        <v>0</v>
      </c>
      <c r="E71" s="363">
        <f>+OBS!C51</f>
        <v>0</v>
      </c>
      <c r="F71" s="30">
        <v>0</v>
      </c>
      <c r="G71" s="334">
        <f t="shared" si="17"/>
        <v>-29.565561499999998</v>
      </c>
      <c r="H71" s="363"/>
      <c r="I71" s="363">
        <f>+OBS!N51+OBS!P51+OBS!R51+OBS!T51</f>
        <v>-165.11795660000001</v>
      </c>
      <c r="J71" s="363">
        <f>OBS!L51</f>
        <v>0</v>
      </c>
      <c r="K71" s="363">
        <f>OBS!S51+OBS!U51+OBS!Q51</f>
        <v>0</v>
      </c>
      <c r="L71" s="363">
        <f>OBS!M53</f>
        <v>0</v>
      </c>
      <c r="M71" s="363">
        <f>Exotic_Pos!B63</f>
        <v>0</v>
      </c>
      <c r="N71" s="334">
        <f t="shared" si="18"/>
        <v>-165.11795660000001</v>
      </c>
      <c r="O71" s="363"/>
      <c r="P71" s="363">
        <f>+OBS!AB53</f>
        <v>0</v>
      </c>
      <c r="Q71" s="363">
        <f>+OBS!AC53</f>
        <v>0</v>
      </c>
      <c r="R71" s="314">
        <f>+OBS!AD53</f>
        <v>0</v>
      </c>
      <c r="S71" s="314">
        <f>+OBS!AE53</f>
        <v>0</v>
      </c>
      <c r="T71" s="334">
        <f t="shared" si="19"/>
        <v>0</v>
      </c>
      <c r="U71" s="363"/>
      <c r="V71" s="395">
        <f t="shared" si="20"/>
        <v>38473</v>
      </c>
      <c r="W71" s="445">
        <f t="shared" si="21"/>
        <v>-29.565561499999998</v>
      </c>
      <c r="X71" s="445">
        <f t="shared" si="22"/>
        <v>-165.11795660000001</v>
      </c>
      <c r="Y71" s="445">
        <f t="shared" si="23"/>
        <v>0</v>
      </c>
      <c r="Z71" s="446">
        <f t="shared" si="24"/>
        <v>-194.68351810000001</v>
      </c>
      <c r="AA71" s="407"/>
    </row>
    <row r="72" spans="1:62" s="181" customFormat="1" ht="12.95" customHeight="1" x14ac:dyDescent="0.2">
      <c r="A72" s="397">
        <v>38504</v>
      </c>
      <c r="B72" s="364">
        <f>+OBS!D52</f>
        <v>-45.732988999999996</v>
      </c>
      <c r="C72" s="398">
        <f>OBS!B52</f>
        <v>1.6155427</v>
      </c>
      <c r="D72" s="364">
        <f>OBS!E52</f>
        <v>0</v>
      </c>
      <c r="E72" s="364">
        <f>+OBS!C52</f>
        <v>0</v>
      </c>
      <c r="F72" s="183">
        <v>0</v>
      </c>
      <c r="G72" s="336">
        <f t="shared" si="17"/>
        <v>-44.117446299999997</v>
      </c>
      <c r="H72" s="364"/>
      <c r="I72" s="364">
        <f>+OBS!N52+OBS!P52+OBS!R52+OBS!T52</f>
        <v>-189.40899630000001</v>
      </c>
      <c r="J72" s="364">
        <f>OBS!L52</f>
        <v>0</v>
      </c>
      <c r="K72" s="364">
        <f>OBS!S52+OBS!U52+OBS!Q52</f>
        <v>0</v>
      </c>
      <c r="L72" s="364">
        <f>OBS!M54</f>
        <v>0</v>
      </c>
      <c r="M72" s="364">
        <f>Exotic_Pos!B64</f>
        <v>0</v>
      </c>
      <c r="N72" s="336">
        <f t="shared" si="18"/>
        <v>-189.40899630000001</v>
      </c>
      <c r="O72" s="364"/>
      <c r="P72" s="364">
        <f>+OBS!AB54</f>
        <v>0</v>
      </c>
      <c r="Q72" s="364">
        <f>+OBS!AC54</f>
        <v>0</v>
      </c>
      <c r="R72" s="315">
        <f>+OBS!AD54</f>
        <v>0</v>
      </c>
      <c r="S72" s="315">
        <f>+OBS!AE54</f>
        <v>0</v>
      </c>
      <c r="T72" s="336">
        <f t="shared" si="19"/>
        <v>0</v>
      </c>
      <c r="U72" s="364"/>
      <c r="V72" s="397">
        <f t="shared" si="20"/>
        <v>38504</v>
      </c>
      <c r="W72" s="448">
        <f t="shared" si="21"/>
        <v>-44.117446299999997</v>
      </c>
      <c r="X72" s="448">
        <f t="shared" si="22"/>
        <v>-189.40899630000001</v>
      </c>
      <c r="Y72" s="448">
        <f t="shared" si="23"/>
        <v>0</v>
      </c>
      <c r="Z72" s="449">
        <f t="shared" si="24"/>
        <v>-233.5264426</v>
      </c>
      <c r="AA72" s="407"/>
    </row>
    <row r="73" spans="1:62" s="181" customFormat="1" ht="12.95" customHeight="1" x14ac:dyDescent="0.2">
      <c r="A73" s="395">
        <v>38534</v>
      </c>
      <c r="B73" s="363">
        <f>+OBS!D53</f>
        <v>-53.316721600000001</v>
      </c>
      <c r="C73" s="396">
        <f>OBS!B53</f>
        <v>1.6074554000000001</v>
      </c>
      <c r="D73" s="363">
        <f>OBS!E53</f>
        <v>0</v>
      </c>
      <c r="E73" s="363">
        <f>+OBS!C53</f>
        <v>0</v>
      </c>
      <c r="F73" s="30">
        <v>0</v>
      </c>
      <c r="G73" s="334">
        <f t="shared" si="17"/>
        <v>-51.709266200000002</v>
      </c>
      <c r="H73" s="363"/>
      <c r="I73" s="363">
        <f>+OBS!N53+OBS!P53+OBS!R53+OBS!T53</f>
        <v>-192.83126590000001</v>
      </c>
      <c r="J73" s="363">
        <f>OBS!L53</f>
        <v>0</v>
      </c>
      <c r="K73" s="363">
        <f>OBS!S53+OBS!U53+OBS!Q53</f>
        <v>0</v>
      </c>
      <c r="L73" s="363">
        <f>OBS!M55</f>
        <v>0</v>
      </c>
      <c r="M73" s="363">
        <f>Exotic_Pos!B65</f>
        <v>0</v>
      </c>
      <c r="N73" s="334">
        <f t="shared" si="18"/>
        <v>-192.83126590000001</v>
      </c>
      <c r="O73" s="363"/>
      <c r="P73" s="363">
        <f>+OBS!AB55</f>
        <v>0</v>
      </c>
      <c r="Q73" s="363">
        <f>+OBS!AC55</f>
        <v>0</v>
      </c>
      <c r="R73" s="314">
        <f>+OBS!AD55</f>
        <v>0</v>
      </c>
      <c r="S73" s="314">
        <f>+OBS!AE55</f>
        <v>0</v>
      </c>
      <c r="T73" s="334">
        <f t="shared" si="19"/>
        <v>0</v>
      </c>
      <c r="U73" s="363"/>
      <c r="V73" s="395">
        <f t="shared" si="20"/>
        <v>38534</v>
      </c>
      <c r="W73" s="445">
        <f t="shared" si="21"/>
        <v>-51.709266200000002</v>
      </c>
      <c r="X73" s="445">
        <f t="shared" si="22"/>
        <v>-192.83126590000001</v>
      </c>
      <c r="Y73" s="445">
        <f t="shared" si="23"/>
        <v>0</v>
      </c>
      <c r="Z73" s="446">
        <f t="shared" si="24"/>
        <v>-244.54053210000001</v>
      </c>
      <c r="AA73" s="407"/>
    </row>
    <row r="74" spans="1:62" s="260" customFormat="1" ht="12.95" customHeight="1" x14ac:dyDescent="0.2">
      <c r="A74" s="395">
        <v>38565</v>
      </c>
      <c r="B74" s="363">
        <f>+OBS!D54</f>
        <v>-66.776888700000001</v>
      </c>
      <c r="C74" s="396">
        <f>OBS!B54</f>
        <v>1.599054</v>
      </c>
      <c r="D74" s="363">
        <f>OBS!E54</f>
        <v>0</v>
      </c>
      <c r="E74" s="363">
        <f>+OBS!C54</f>
        <v>0</v>
      </c>
      <c r="F74" s="30">
        <v>0</v>
      </c>
      <c r="G74" s="334">
        <f t="shared" si="17"/>
        <v>-65.177834700000005</v>
      </c>
      <c r="H74" s="363"/>
      <c r="I74" s="363">
        <f>+OBS!N54+OBS!P54+OBS!R54+OBS!T54</f>
        <v>-203.56536259999999</v>
      </c>
      <c r="J74" s="363">
        <f>OBS!L54</f>
        <v>0</v>
      </c>
      <c r="K74" s="363">
        <f>OBS!S54+OBS!U54+OBS!Q54</f>
        <v>0</v>
      </c>
      <c r="L74" s="363">
        <f>OBS!M56</f>
        <v>0</v>
      </c>
      <c r="M74" s="363">
        <f>Exotic_Pos!B66</f>
        <v>0</v>
      </c>
      <c r="N74" s="334">
        <f t="shared" si="18"/>
        <v>-203.56536259999999</v>
      </c>
      <c r="O74" s="363"/>
      <c r="P74" s="363">
        <f>+OBS!AB56</f>
        <v>0</v>
      </c>
      <c r="Q74" s="363">
        <f>+OBS!AC56</f>
        <v>0</v>
      </c>
      <c r="R74" s="314">
        <f>+OBS!AD56</f>
        <v>0</v>
      </c>
      <c r="S74" s="314">
        <f>+OBS!AE56</f>
        <v>0</v>
      </c>
      <c r="T74" s="334">
        <f t="shared" si="19"/>
        <v>0</v>
      </c>
      <c r="U74" s="363"/>
      <c r="V74" s="395">
        <f t="shared" si="20"/>
        <v>38565</v>
      </c>
      <c r="W74" s="445">
        <f t="shared" si="21"/>
        <v>-65.177834700000005</v>
      </c>
      <c r="X74" s="445">
        <f t="shared" si="22"/>
        <v>-203.56536259999999</v>
      </c>
      <c r="Y74" s="445">
        <f t="shared" si="23"/>
        <v>0</v>
      </c>
      <c r="Z74" s="446">
        <f t="shared" si="24"/>
        <v>-268.74319730000002</v>
      </c>
      <c r="AA74" s="407"/>
      <c r="AB74" s="181"/>
      <c r="AC74" s="181"/>
      <c r="AD74" s="181"/>
      <c r="AE74" s="181"/>
      <c r="AF74" s="181"/>
      <c r="AG74" s="181"/>
      <c r="AH74" s="181"/>
      <c r="AI74" s="181"/>
      <c r="AJ74" s="181"/>
      <c r="AK74" s="181"/>
      <c r="AL74" s="181"/>
      <c r="AM74" s="181"/>
      <c r="AN74" s="181"/>
      <c r="AO74" s="181"/>
      <c r="AP74" s="181"/>
      <c r="AQ74" s="181"/>
      <c r="AR74" s="181"/>
      <c r="AS74" s="181"/>
      <c r="AT74" s="181"/>
      <c r="AU74" s="181"/>
      <c r="AV74" s="181"/>
      <c r="AW74" s="181"/>
      <c r="AX74" s="181"/>
      <c r="AY74" s="181"/>
      <c r="AZ74" s="181"/>
      <c r="BA74" s="181"/>
      <c r="BB74" s="181"/>
      <c r="BC74" s="181"/>
      <c r="BD74" s="181"/>
      <c r="BE74" s="181"/>
      <c r="BF74" s="181"/>
      <c r="BG74" s="181"/>
      <c r="BH74" s="181"/>
      <c r="BI74" s="181"/>
      <c r="BJ74" s="181"/>
    </row>
    <row r="75" spans="1:62" s="181" customFormat="1" ht="12.95" customHeight="1" x14ac:dyDescent="0.2">
      <c r="A75" s="397">
        <v>38596</v>
      </c>
      <c r="B75" s="364">
        <f>+OBS!D55</f>
        <v>-81.742001000000002</v>
      </c>
      <c r="C75" s="398">
        <f>OBS!B55</f>
        <v>1.5906468999999999</v>
      </c>
      <c r="D75" s="364">
        <f>OBS!E55</f>
        <v>0</v>
      </c>
      <c r="E75" s="364">
        <f>+OBS!C55</f>
        <v>0</v>
      </c>
      <c r="F75" s="183">
        <v>0</v>
      </c>
      <c r="G75" s="336">
        <f t="shared" si="17"/>
        <v>-80.151354100000006</v>
      </c>
      <c r="H75" s="364"/>
      <c r="I75" s="364">
        <f>+OBS!N55+OBS!P55+OBS!R55+OBS!T55</f>
        <v>-149.66315510000001</v>
      </c>
      <c r="J75" s="364">
        <f>OBS!L55</f>
        <v>0</v>
      </c>
      <c r="K75" s="364">
        <f>OBS!S55+OBS!U55+OBS!Q55</f>
        <v>0</v>
      </c>
      <c r="L75" s="364">
        <f>OBS!M57</f>
        <v>0</v>
      </c>
      <c r="M75" s="364">
        <f>Exotic_Pos!B67</f>
        <v>0</v>
      </c>
      <c r="N75" s="336">
        <f t="shared" si="18"/>
        <v>-149.66315510000001</v>
      </c>
      <c r="O75" s="364"/>
      <c r="P75" s="364">
        <f>+OBS!AB57</f>
        <v>0</v>
      </c>
      <c r="Q75" s="364">
        <f>+OBS!AC57</f>
        <v>0</v>
      </c>
      <c r="R75" s="315">
        <f>+OBS!AD57</f>
        <v>0</v>
      </c>
      <c r="S75" s="315">
        <f>+OBS!AE57</f>
        <v>0</v>
      </c>
      <c r="T75" s="336">
        <f t="shared" si="19"/>
        <v>0</v>
      </c>
      <c r="U75" s="364"/>
      <c r="V75" s="397">
        <f t="shared" si="20"/>
        <v>38596</v>
      </c>
      <c r="W75" s="448">
        <f t="shared" si="21"/>
        <v>-80.151354100000006</v>
      </c>
      <c r="X75" s="448">
        <f t="shared" si="22"/>
        <v>-149.66315510000001</v>
      </c>
      <c r="Y75" s="448">
        <f t="shared" si="23"/>
        <v>0</v>
      </c>
      <c r="Z75" s="449">
        <f t="shared" si="24"/>
        <v>-229.81450920000003</v>
      </c>
      <c r="AA75" s="407"/>
    </row>
    <row r="76" spans="1:62" s="181" customFormat="1" ht="12.95" customHeight="1" x14ac:dyDescent="0.2">
      <c r="A76" s="395">
        <v>38626</v>
      </c>
      <c r="B76" s="363">
        <f>+OBS!D56</f>
        <v>-59.862960700000002</v>
      </c>
      <c r="C76" s="396">
        <f>OBS!B56</f>
        <v>1.5825061</v>
      </c>
      <c r="D76" s="363">
        <f>OBS!E56</f>
        <v>0</v>
      </c>
      <c r="E76" s="363">
        <f>+OBS!C56</f>
        <v>0</v>
      </c>
      <c r="F76" s="30">
        <v>0</v>
      </c>
      <c r="G76" s="334">
        <f t="shared" si="17"/>
        <v>-58.280454599999999</v>
      </c>
      <c r="H76" s="363"/>
      <c r="I76" s="363">
        <f>+OBS!N56+OBS!P56+OBS!R56+OBS!T56</f>
        <v>-14.206276600000001</v>
      </c>
      <c r="J76" s="363">
        <f>OBS!L56</f>
        <v>0</v>
      </c>
      <c r="K76" s="363">
        <f>OBS!S56+OBS!U56+OBS!Q56</f>
        <v>0</v>
      </c>
      <c r="L76" s="363">
        <f>OBS!M58</f>
        <v>0</v>
      </c>
      <c r="M76" s="363">
        <f>Exotic_Pos!B68</f>
        <v>0</v>
      </c>
      <c r="N76" s="334">
        <f t="shared" si="18"/>
        <v>-14.206276600000001</v>
      </c>
      <c r="O76" s="363"/>
      <c r="P76" s="363">
        <f>+OBS!AB58</f>
        <v>0</v>
      </c>
      <c r="Q76" s="363">
        <f>+OBS!AC58</f>
        <v>0</v>
      </c>
      <c r="R76" s="314">
        <f>+OBS!AD58</f>
        <v>0</v>
      </c>
      <c r="S76" s="314">
        <f>+OBS!AE58</f>
        <v>0</v>
      </c>
      <c r="T76" s="334">
        <f t="shared" si="19"/>
        <v>0</v>
      </c>
      <c r="U76" s="363"/>
      <c r="V76" s="395">
        <f t="shared" si="20"/>
        <v>38626</v>
      </c>
      <c r="W76" s="445">
        <f t="shared" si="21"/>
        <v>-58.280454599999999</v>
      </c>
      <c r="X76" s="445">
        <f t="shared" si="22"/>
        <v>-14.206276600000001</v>
      </c>
      <c r="Y76" s="445">
        <f t="shared" si="23"/>
        <v>0</v>
      </c>
      <c r="Z76" s="446">
        <f t="shared" si="24"/>
        <v>-72.486731199999994</v>
      </c>
      <c r="AA76" s="407"/>
    </row>
    <row r="77" spans="1:62" s="181" customFormat="1" ht="12.95" customHeight="1" x14ac:dyDescent="0.2">
      <c r="A77" s="395">
        <v>38657</v>
      </c>
      <c r="B77" s="363">
        <f>+OBS!D57</f>
        <v>-48.901677399999997</v>
      </c>
      <c r="C77" s="396">
        <f>OBS!B57</f>
        <v>1.5740894000000001</v>
      </c>
      <c r="D77" s="363">
        <f>OBS!E57</f>
        <v>0</v>
      </c>
      <c r="E77" s="363">
        <f>+OBS!C57</f>
        <v>0</v>
      </c>
      <c r="F77" s="30">
        <v>0</v>
      </c>
      <c r="G77" s="334">
        <f t="shared" si="17"/>
        <v>-47.327587999999999</v>
      </c>
      <c r="H77" s="363"/>
      <c r="I77" s="363">
        <f>+OBS!N57+OBS!P57+OBS!R57+OBS!T57</f>
        <v>34.271126799999998</v>
      </c>
      <c r="J77" s="363">
        <f>OBS!L57</f>
        <v>0</v>
      </c>
      <c r="K77" s="363">
        <f>OBS!S57+OBS!U57+OBS!Q57</f>
        <v>0</v>
      </c>
      <c r="L77" s="363">
        <f>OBS!M59</f>
        <v>0</v>
      </c>
      <c r="M77" s="363">
        <f>Exotic_Pos!B69</f>
        <v>0</v>
      </c>
      <c r="N77" s="334">
        <f t="shared" si="18"/>
        <v>34.271126799999998</v>
      </c>
      <c r="O77" s="363"/>
      <c r="P77" s="363">
        <f>+OBS!AB59</f>
        <v>0</v>
      </c>
      <c r="Q77" s="363">
        <f>+OBS!AC59</f>
        <v>0</v>
      </c>
      <c r="R77" s="314">
        <f>+OBS!AD59</f>
        <v>0</v>
      </c>
      <c r="S77" s="314">
        <f>+OBS!AE59</f>
        <v>0</v>
      </c>
      <c r="T77" s="334">
        <f t="shared" si="19"/>
        <v>0</v>
      </c>
      <c r="U77" s="363"/>
      <c r="V77" s="395">
        <f t="shared" si="20"/>
        <v>38657</v>
      </c>
      <c r="W77" s="445">
        <f t="shared" si="21"/>
        <v>-47.327587999999999</v>
      </c>
      <c r="X77" s="445">
        <f t="shared" si="22"/>
        <v>34.271126799999998</v>
      </c>
      <c r="Y77" s="445">
        <f t="shared" si="23"/>
        <v>0</v>
      </c>
      <c r="Z77" s="446">
        <f t="shared" si="24"/>
        <v>-13.056461200000001</v>
      </c>
      <c r="AA77" s="407"/>
    </row>
    <row r="78" spans="1:62" s="181" customFormat="1" ht="12.95" customHeight="1" thickBot="1" x14ac:dyDescent="0.25">
      <c r="A78" s="399">
        <v>38687</v>
      </c>
      <c r="B78" s="365">
        <f>+OBS!D58</f>
        <v>-43.4994923</v>
      </c>
      <c r="C78" s="400">
        <f>OBS!B58</f>
        <v>1.5659404000000001</v>
      </c>
      <c r="D78" s="365">
        <f>OBS!E58</f>
        <v>0</v>
      </c>
      <c r="E78" s="365">
        <f>+OBS!C58</f>
        <v>0</v>
      </c>
      <c r="F78" s="231">
        <v>0</v>
      </c>
      <c r="G78" s="338">
        <f t="shared" si="17"/>
        <v>-41.933551899999998</v>
      </c>
      <c r="H78" s="365"/>
      <c r="I78" s="365">
        <f>+OBS!N58+OBS!P58+OBS!R58+OBS!T58</f>
        <v>-161.49187950000001</v>
      </c>
      <c r="J78" s="365">
        <f>OBS!L58</f>
        <v>1425</v>
      </c>
      <c r="K78" s="365">
        <f>OBS!S58+OBS!U58+OBS!Q58</f>
        <v>0</v>
      </c>
      <c r="L78" s="365">
        <f>OBS!M60</f>
        <v>0</v>
      </c>
      <c r="M78" s="365">
        <f>Exotic_Pos!B70</f>
        <v>0</v>
      </c>
      <c r="N78" s="338">
        <f t="shared" si="18"/>
        <v>1263.5081204999999</v>
      </c>
      <c r="O78" s="365"/>
      <c r="P78" s="365">
        <f>+OBS!AB60</f>
        <v>0</v>
      </c>
      <c r="Q78" s="365">
        <f>+OBS!AC60</f>
        <v>0</v>
      </c>
      <c r="R78" s="317">
        <f>+OBS!AD60</f>
        <v>0</v>
      </c>
      <c r="S78" s="317">
        <f>+OBS!AE60</f>
        <v>0</v>
      </c>
      <c r="T78" s="338">
        <f t="shared" si="19"/>
        <v>0</v>
      </c>
      <c r="U78" s="365"/>
      <c r="V78" s="399">
        <f t="shared" si="20"/>
        <v>38687</v>
      </c>
      <c r="W78" s="451">
        <f t="shared" si="21"/>
        <v>-41.933551899999998</v>
      </c>
      <c r="X78" s="451">
        <f t="shared" si="22"/>
        <v>1263.5081204999999</v>
      </c>
      <c r="Y78" s="451">
        <f t="shared" si="23"/>
        <v>0</v>
      </c>
      <c r="Z78" s="452">
        <f t="shared" si="24"/>
        <v>1221.5745686</v>
      </c>
      <c r="AA78" s="407"/>
    </row>
    <row r="79" spans="1:62" s="181" customFormat="1" ht="12.95" customHeight="1" x14ac:dyDescent="0.2">
      <c r="A79" s="395">
        <v>38718</v>
      </c>
      <c r="B79" s="363">
        <f>+OBS!D59</f>
        <v>-41.681614699999997</v>
      </c>
      <c r="C79" s="396">
        <f>OBS!B59</f>
        <v>1.5575163999999999</v>
      </c>
      <c r="D79" s="363">
        <f>OBS!E59</f>
        <v>0</v>
      </c>
      <c r="E79" s="363">
        <f>+OBS!C59</f>
        <v>0</v>
      </c>
      <c r="F79" s="30">
        <v>0</v>
      </c>
      <c r="G79" s="334">
        <f t="shared" si="17"/>
        <v>-40.1240983</v>
      </c>
      <c r="H79" s="363"/>
      <c r="I79" s="363">
        <f>+OBS!N59+OBS!P59+OBS!R59+OBS!T59</f>
        <v>32.754625400000002</v>
      </c>
      <c r="J79" s="363">
        <f>OBS!L59</f>
        <v>0</v>
      </c>
      <c r="K79" s="363">
        <f>OBS!S59+OBS!U59+OBS!Q59</f>
        <v>0</v>
      </c>
      <c r="L79" s="363">
        <f>OBS!M61</f>
        <v>0</v>
      </c>
      <c r="M79" s="363">
        <f>Exotic_Pos!B71</f>
        <v>0</v>
      </c>
      <c r="N79" s="334">
        <f t="shared" si="18"/>
        <v>32.754625400000002</v>
      </c>
      <c r="O79" s="363"/>
      <c r="P79" s="363">
        <f>+OBS!AB61</f>
        <v>0</v>
      </c>
      <c r="Q79" s="363">
        <f>+OBS!AC61</f>
        <v>0</v>
      </c>
      <c r="R79" s="314">
        <f>+OBS!AD61</f>
        <v>0</v>
      </c>
      <c r="S79" s="314">
        <f>+OBS!AE61</f>
        <v>0</v>
      </c>
      <c r="T79" s="334">
        <f t="shared" si="19"/>
        <v>0</v>
      </c>
      <c r="U79" s="363"/>
      <c r="V79" s="395">
        <f t="shared" si="20"/>
        <v>38718</v>
      </c>
      <c r="W79" s="445">
        <f t="shared" si="21"/>
        <v>-40.1240983</v>
      </c>
      <c r="X79" s="445">
        <f t="shared" si="22"/>
        <v>32.754625400000002</v>
      </c>
      <c r="Y79" s="445">
        <f t="shared" si="23"/>
        <v>0</v>
      </c>
      <c r="Z79" s="446">
        <f t="shared" si="24"/>
        <v>-7.3694728999999981</v>
      </c>
      <c r="AA79" s="407"/>
    </row>
    <row r="80" spans="1:62" s="264" customFormat="1" ht="12.95" customHeight="1" thickBot="1" x14ac:dyDescent="0.25">
      <c r="A80" s="395">
        <v>38749</v>
      </c>
      <c r="B80" s="363">
        <f>+OBS!D60</f>
        <v>10.5215</v>
      </c>
      <c r="C80" s="396">
        <f>OBS!B60</f>
        <v>1.5490894000000002</v>
      </c>
      <c r="D80" s="363">
        <f>OBS!E60</f>
        <v>0</v>
      </c>
      <c r="E80" s="363">
        <f>+OBS!C60</f>
        <v>0</v>
      </c>
      <c r="F80" s="26">
        <v>0</v>
      </c>
      <c r="G80" s="335">
        <f t="shared" ref="G80:G139" si="25">SUM(B80:F80)</f>
        <v>12.070589399999999</v>
      </c>
      <c r="H80" s="396"/>
      <c r="I80" s="363">
        <f>+OBS!N60+OBS!P60+OBS!R60+OBS!T60</f>
        <v>31.5951883</v>
      </c>
      <c r="J80" s="363">
        <f>OBS!L60</f>
        <v>0</v>
      </c>
      <c r="K80" s="363">
        <f>OBS!S60+OBS!U60+OBS!Q60</f>
        <v>0</v>
      </c>
      <c r="L80" s="363">
        <f>OBS!M62</f>
        <v>0</v>
      </c>
      <c r="M80" s="363">
        <f>Exotic_Pos!B72</f>
        <v>0</v>
      </c>
      <c r="N80" s="335">
        <f t="shared" ref="N80:N139" si="26">SUM(I80:M80)</f>
        <v>31.5951883</v>
      </c>
      <c r="O80" s="396"/>
      <c r="P80" s="396">
        <f>+OBS!AB62</f>
        <v>0</v>
      </c>
      <c r="Q80" s="396">
        <f>+OBS!AC62</f>
        <v>0</v>
      </c>
      <c r="R80" s="26">
        <f>+OBS!AD62</f>
        <v>0</v>
      </c>
      <c r="S80" s="26">
        <f>+OBS!AE62</f>
        <v>0</v>
      </c>
      <c r="T80" s="335">
        <f t="shared" ref="T80:T139" si="27">SUM(P80:S80)</f>
        <v>0</v>
      </c>
      <c r="U80" s="396"/>
      <c r="V80" s="420">
        <f t="shared" ref="V80:V139" si="28">+A80</f>
        <v>38749</v>
      </c>
      <c r="W80" s="447">
        <f t="shared" ref="W80:W139" si="29">+G80</f>
        <v>12.070589399999999</v>
      </c>
      <c r="X80" s="447">
        <f t="shared" ref="X80:X139" si="30">+N80</f>
        <v>31.5951883</v>
      </c>
      <c r="Y80" s="447">
        <f t="shared" ref="Y80:Y139" si="31">+T80</f>
        <v>0</v>
      </c>
      <c r="Z80" s="447">
        <f t="shared" ref="Z80:Z139" si="32">+W80+X80+Y80</f>
        <v>43.6657777</v>
      </c>
      <c r="AA80" s="407"/>
      <c r="AB80" s="181"/>
      <c r="AC80" s="181"/>
      <c r="AD80" s="181"/>
      <c r="AE80" s="181"/>
      <c r="AF80" s="181"/>
      <c r="AG80" s="181"/>
      <c r="AH80" s="181"/>
      <c r="AI80" s="181"/>
      <c r="AJ80" s="181"/>
      <c r="AK80" s="181"/>
      <c r="AL80" s="181"/>
      <c r="AM80" s="181"/>
      <c r="AN80" s="181"/>
      <c r="AO80" s="181"/>
      <c r="AP80" s="181"/>
      <c r="AQ80" s="181"/>
      <c r="AR80" s="181"/>
      <c r="AS80" s="181"/>
      <c r="AT80" s="181"/>
      <c r="AU80" s="181"/>
      <c r="AV80" s="181"/>
      <c r="AW80" s="181"/>
      <c r="AX80" s="181"/>
      <c r="AY80" s="181"/>
      <c r="AZ80" s="181"/>
      <c r="BA80" s="181"/>
      <c r="BB80" s="181"/>
      <c r="BC80" s="181"/>
      <c r="BD80" s="181"/>
      <c r="BE80" s="181"/>
      <c r="BF80" s="181"/>
      <c r="BG80" s="181"/>
      <c r="BH80" s="181"/>
      <c r="BI80" s="181"/>
      <c r="BJ80" s="181"/>
    </row>
    <row r="81" spans="1:62" s="181" customFormat="1" ht="12.95" customHeight="1" x14ac:dyDescent="0.2">
      <c r="A81" s="397">
        <v>38777</v>
      </c>
      <c r="B81" s="364">
        <f>+OBS!D61</f>
        <v>58.922208900000001</v>
      </c>
      <c r="C81" s="398">
        <f>OBS!B61</f>
        <v>1.5414759</v>
      </c>
      <c r="D81" s="364">
        <f>OBS!E61</f>
        <v>0</v>
      </c>
      <c r="E81" s="364">
        <f>+OBS!C61</f>
        <v>0</v>
      </c>
      <c r="F81" s="183">
        <v>0</v>
      </c>
      <c r="G81" s="336">
        <f t="shared" si="25"/>
        <v>60.463684800000003</v>
      </c>
      <c r="H81" s="364"/>
      <c r="I81" s="364">
        <f>+OBS!N61+OBS!P61+OBS!R61+OBS!T61</f>
        <v>28.035267399999999</v>
      </c>
      <c r="J81" s="364">
        <f>OBS!L61</f>
        <v>0</v>
      </c>
      <c r="K81" s="364">
        <f>OBS!S61+OBS!U61+OBS!Q61</f>
        <v>0</v>
      </c>
      <c r="L81" s="364">
        <f>OBS!M63</f>
        <v>0</v>
      </c>
      <c r="M81" s="364">
        <f>Exotic_Pos!B73</f>
        <v>0</v>
      </c>
      <c r="N81" s="336">
        <f t="shared" si="26"/>
        <v>28.035267399999999</v>
      </c>
      <c r="O81" s="364"/>
      <c r="P81" s="364">
        <f>+OBS!AB63</f>
        <v>0</v>
      </c>
      <c r="Q81" s="364">
        <f>+OBS!AC63</f>
        <v>0</v>
      </c>
      <c r="R81" s="315">
        <f>+OBS!AD63</f>
        <v>0</v>
      </c>
      <c r="S81" s="315">
        <f>+OBS!AE63</f>
        <v>0</v>
      </c>
      <c r="T81" s="336">
        <f t="shared" si="27"/>
        <v>0</v>
      </c>
      <c r="U81" s="364"/>
      <c r="V81" s="397">
        <f t="shared" si="28"/>
        <v>38777</v>
      </c>
      <c r="W81" s="448">
        <f t="shared" si="29"/>
        <v>60.463684800000003</v>
      </c>
      <c r="X81" s="448">
        <f t="shared" si="30"/>
        <v>28.035267399999999</v>
      </c>
      <c r="Y81" s="448">
        <f t="shared" si="31"/>
        <v>0</v>
      </c>
      <c r="Z81" s="449">
        <f t="shared" si="32"/>
        <v>88.498952200000005</v>
      </c>
      <c r="AA81" s="407"/>
    </row>
    <row r="82" spans="1:62" s="181" customFormat="1" ht="12.95" customHeight="1" x14ac:dyDescent="0.2">
      <c r="A82" s="395">
        <v>38808</v>
      </c>
      <c r="B82" s="363">
        <f>+OBS!D62</f>
        <v>64.479729300000002</v>
      </c>
      <c r="C82" s="396">
        <f>OBS!B62</f>
        <v>1.5330447999999999</v>
      </c>
      <c r="D82" s="363">
        <f>OBS!E62</f>
        <v>0</v>
      </c>
      <c r="E82" s="363">
        <f>+OBS!C62</f>
        <v>0</v>
      </c>
      <c r="F82" s="31">
        <v>0</v>
      </c>
      <c r="G82" s="337">
        <f t="shared" si="25"/>
        <v>66.012774100000001</v>
      </c>
      <c r="H82" s="363"/>
      <c r="I82" s="363">
        <f>+OBS!N62+OBS!P62+OBS!R62+OBS!T62</f>
        <v>24.116146499999999</v>
      </c>
      <c r="J82" s="363">
        <f>OBS!L62</f>
        <v>0</v>
      </c>
      <c r="K82" s="363">
        <f>OBS!S62+OBS!U62+OBS!Q62</f>
        <v>0</v>
      </c>
      <c r="L82" s="363">
        <f>OBS!M64</f>
        <v>0</v>
      </c>
      <c r="M82" s="363">
        <f>Exotic_Pos!B74</f>
        <v>0</v>
      </c>
      <c r="N82" s="337">
        <f t="shared" si="26"/>
        <v>24.116146499999999</v>
      </c>
      <c r="O82" s="413"/>
      <c r="P82" s="413">
        <f>+OBS!AB64</f>
        <v>0</v>
      </c>
      <c r="Q82" s="413">
        <f>+OBS!AC64</f>
        <v>0</v>
      </c>
      <c r="R82" s="316">
        <f>+OBS!AD64</f>
        <v>0</v>
      </c>
      <c r="S82" s="316">
        <f>+OBS!AE64</f>
        <v>0</v>
      </c>
      <c r="T82" s="337">
        <f t="shared" si="27"/>
        <v>0</v>
      </c>
      <c r="U82" s="363"/>
      <c r="V82" s="395">
        <f t="shared" si="28"/>
        <v>38808</v>
      </c>
      <c r="W82" s="445">
        <f t="shared" si="29"/>
        <v>66.012774100000001</v>
      </c>
      <c r="X82" s="445">
        <f t="shared" si="30"/>
        <v>24.116146499999999</v>
      </c>
      <c r="Y82" s="445">
        <f t="shared" si="31"/>
        <v>0</v>
      </c>
      <c r="Z82" s="450">
        <f t="shared" si="32"/>
        <v>90.128920600000001</v>
      </c>
      <c r="AA82" s="407"/>
    </row>
    <row r="83" spans="1:62" s="181" customFormat="1" ht="12.95" customHeight="1" x14ac:dyDescent="0.2">
      <c r="A83" s="395">
        <v>38838</v>
      </c>
      <c r="B83" s="363">
        <f>+OBS!D63</f>
        <v>48.094776199999998</v>
      </c>
      <c r="C83" s="396">
        <f>OBS!B63</f>
        <v>1.5248843999999999</v>
      </c>
      <c r="D83" s="363">
        <f>OBS!E63</f>
        <v>0</v>
      </c>
      <c r="E83" s="363">
        <f>+OBS!C63</f>
        <v>0</v>
      </c>
      <c r="F83" s="30">
        <v>0</v>
      </c>
      <c r="G83" s="334">
        <f t="shared" si="25"/>
        <v>49.619660599999996</v>
      </c>
      <c r="H83" s="363"/>
      <c r="I83" s="363">
        <f>+OBS!N63+OBS!P63+OBS!R63+OBS!T63</f>
        <v>23.859916800000001</v>
      </c>
      <c r="J83" s="363">
        <f>OBS!L63</f>
        <v>0</v>
      </c>
      <c r="K83" s="363">
        <f>OBS!S63+OBS!U63+OBS!Q63</f>
        <v>0</v>
      </c>
      <c r="L83" s="363">
        <f>OBS!M65</f>
        <v>0</v>
      </c>
      <c r="M83" s="363">
        <f>Exotic_Pos!B75</f>
        <v>0</v>
      </c>
      <c r="N83" s="334">
        <f t="shared" si="26"/>
        <v>23.859916800000001</v>
      </c>
      <c r="O83" s="363"/>
      <c r="P83" s="363">
        <f>+OBS!AB65</f>
        <v>0</v>
      </c>
      <c r="Q83" s="363">
        <f>+OBS!AC65</f>
        <v>0</v>
      </c>
      <c r="R83" s="314">
        <f>+OBS!AD65</f>
        <v>0</v>
      </c>
      <c r="S83" s="314">
        <f>+OBS!AE65</f>
        <v>0</v>
      </c>
      <c r="T83" s="334">
        <f t="shared" si="27"/>
        <v>0</v>
      </c>
      <c r="U83" s="363"/>
      <c r="V83" s="395">
        <f t="shared" si="28"/>
        <v>38838</v>
      </c>
      <c r="W83" s="445">
        <f t="shared" si="29"/>
        <v>49.619660599999996</v>
      </c>
      <c r="X83" s="445">
        <f t="shared" si="30"/>
        <v>23.859916800000001</v>
      </c>
      <c r="Y83" s="445">
        <f t="shared" si="31"/>
        <v>0</v>
      </c>
      <c r="Z83" s="446">
        <f t="shared" si="32"/>
        <v>73.479577399999997</v>
      </c>
      <c r="AA83" s="407"/>
    </row>
    <row r="84" spans="1:62" s="181" customFormat="1" ht="12.95" customHeight="1" x14ac:dyDescent="0.2">
      <c r="A84" s="397">
        <v>38869</v>
      </c>
      <c r="B84" s="364">
        <f>+OBS!D64</f>
        <v>42.694243999999998</v>
      </c>
      <c r="C84" s="398">
        <f>OBS!B64</f>
        <v>1.5168408</v>
      </c>
      <c r="D84" s="364">
        <f>OBS!E64</f>
        <v>0</v>
      </c>
      <c r="E84" s="364">
        <f>+OBS!C64</f>
        <v>0</v>
      </c>
      <c r="F84" s="183">
        <v>0</v>
      </c>
      <c r="G84" s="336">
        <f t="shared" si="25"/>
        <v>44.211084799999995</v>
      </c>
      <c r="H84" s="364"/>
      <c r="I84" s="364">
        <f>+OBS!N64+OBS!P64+OBS!R64+OBS!T64</f>
        <v>20.731811199999999</v>
      </c>
      <c r="J84" s="364">
        <f>OBS!L64</f>
        <v>0</v>
      </c>
      <c r="K84" s="364">
        <f>OBS!S64+OBS!U64+OBS!Q64</f>
        <v>0</v>
      </c>
      <c r="L84" s="364">
        <f>OBS!M66</f>
        <v>0</v>
      </c>
      <c r="M84" s="364">
        <f>Exotic_Pos!B76</f>
        <v>0</v>
      </c>
      <c r="N84" s="336">
        <f t="shared" si="26"/>
        <v>20.731811199999999</v>
      </c>
      <c r="O84" s="364"/>
      <c r="P84" s="364">
        <f>+OBS!AB66</f>
        <v>0</v>
      </c>
      <c r="Q84" s="364">
        <f>+OBS!AC66</f>
        <v>0</v>
      </c>
      <c r="R84" s="315">
        <f>+OBS!AD66</f>
        <v>0</v>
      </c>
      <c r="S84" s="315">
        <f>+OBS!AE66</f>
        <v>0</v>
      </c>
      <c r="T84" s="336">
        <f t="shared" si="27"/>
        <v>0</v>
      </c>
      <c r="U84" s="364"/>
      <c r="V84" s="397">
        <f t="shared" si="28"/>
        <v>38869</v>
      </c>
      <c r="W84" s="448">
        <f t="shared" si="29"/>
        <v>44.211084799999995</v>
      </c>
      <c r="X84" s="448">
        <f t="shared" si="30"/>
        <v>20.731811199999999</v>
      </c>
      <c r="Y84" s="448">
        <f t="shared" si="31"/>
        <v>0</v>
      </c>
      <c r="Z84" s="449">
        <f t="shared" si="32"/>
        <v>64.94289599999999</v>
      </c>
      <c r="AA84" s="407"/>
    </row>
    <row r="85" spans="1:62" s="181" customFormat="1" ht="12.95" customHeight="1" x14ac:dyDescent="0.2">
      <c r="A85" s="395">
        <v>38899</v>
      </c>
      <c r="B85" s="363">
        <f>+OBS!D65</f>
        <v>35.776364200000003</v>
      </c>
      <c r="C85" s="396">
        <f>OBS!B65</f>
        <v>1.5091972</v>
      </c>
      <c r="D85" s="363">
        <f>OBS!E65</f>
        <v>0</v>
      </c>
      <c r="E85" s="363">
        <f>+OBS!C65</f>
        <v>0</v>
      </c>
      <c r="F85" s="30">
        <v>0</v>
      </c>
      <c r="G85" s="334">
        <f t="shared" si="25"/>
        <v>37.285561400000006</v>
      </c>
      <c r="H85" s="363"/>
      <c r="I85" s="363">
        <f>+OBS!N65+OBS!P65+OBS!R65+OBS!T65</f>
        <v>18.9863812</v>
      </c>
      <c r="J85" s="363">
        <f>OBS!L65</f>
        <v>0</v>
      </c>
      <c r="K85" s="363">
        <f>OBS!S65+OBS!U65+OBS!Q65</f>
        <v>0</v>
      </c>
      <c r="L85" s="363">
        <f>OBS!M67</f>
        <v>0</v>
      </c>
      <c r="M85" s="363">
        <f>Exotic_Pos!B77</f>
        <v>0</v>
      </c>
      <c r="N85" s="334">
        <f t="shared" si="26"/>
        <v>18.9863812</v>
      </c>
      <c r="O85" s="363"/>
      <c r="P85" s="363">
        <f>+OBS!AB67</f>
        <v>0</v>
      </c>
      <c r="Q85" s="363">
        <f>+OBS!AC67</f>
        <v>0</v>
      </c>
      <c r="R85" s="314">
        <f>+OBS!AD67</f>
        <v>0</v>
      </c>
      <c r="S85" s="314">
        <f>+OBS!AE67</f>
        <v>0</v>
      </c>
      <c r="T85" s="334">
        <f t="shared" si="27"/>
        <v>0</v>
      </c>
      <c r="U85" s="363"/>
      <c r="V85" s="395">
        <f t="shared" si="28"/>
        <v>38899</v>
      </c>
      <c r="W85" s="445">
        <f t="shared" si="29"/>
        <v>37.285561400000006</v>
      </c>
      <c r="X85" s="445">
        <f t="shared" si="30"/>
        <v>18.9863812</v>
      </c>
      <c r="Y85" s="445">
        <f t="shared" si="31"/>
        <v>0</v>
      </c>
      <c r="Z85" s="446">
        <f t="shared" si="32"/>
        <v>56.271942600000003</v>
      </c>
      <c r="AA85" s="407"/>
    </row>
    <row r="86" spans="1:62" s="260" customFormat="1" ht="12.95" customHeight="1" x14ac:dyDescent="0.2">
      <c r="A86" s="395">
        <v>38930</v>
      </c>
      <c r="B86" s="363">
        <f>+OBS!D66</f>
        <v>28.1980526</v>
      </c>
      <c r="C86" s="396">
        <f>OBS!B66</f>
        <v>1.5013103000000001</v>
      </c>
      <c r="D86" s="363">
        <f>OBS!E66</f>
        <v>0</v>
      </c>
      <c r="E86" s="363">
        <f>+OBS!C66</f>
        <v>0</v>
      </c>
      <c r="F86" s="30">
        <v>0</v>
      </c>
      <c r="G86" s="334">
        <f t="shared" si="25"/>
        <v>29.699362900000001</v>
      </c>
      <c r="H86" s="363"/>
      <c r="I86" s="363">
        <f>+OBS!N66+OBS!P66+OBS!R66+OBS!T66</f>
        <v>17.996456500000001</v>
      </c>
      <c r="J86" s="363">
        <f>OBS!L66</f>
        <v>0</v>
      </c>
      <c r="K86" s="363">
        <f>OBS!S66+OBS!U66+OBS!Q66</f>
        <v>0</v>
      </c>
      <c r="L86" s="363">
        <f>OBS!M68</f>
        <v>0</v>
      </c>
      <c r="M86" s="363">
        <f>Exotic_Pos!B78</f>
        <v>0</v>
      </c>
      <c r="N86" s="334">
        <f t="shared" si="26"/>
        <v>17.996456500000001</v>
      </c>
      <c r="O86" s="363"/>
      <c r="P86" s="363">
        <f>+OBS!AB68</f>
        <v>0</v>
      </c>
      <c r="Q86" s="363">
        <f>+OBS!AC68</f>
        <v>0</v>
      </c>
      <c r="R86" s="314">
        <f>+OBS!AD68</f>
        <v>0</v>
      </c>
      <c r="S86" s="314">
        <f>+OBS!AE68</f>
        <v>0</v>
      </c>
      <c r="T86" s="334">
        <f t="shared" si="27"/>
        <v>0</v>
      </c>
      <c r="U86" s="363"/>
      <c r="V86" s="395">
        <f t="shared" si="28"/>
        <v>38930</v>
      </c>
      <c r="W86" s="445">
        <f t="shared" si="29"/>
        <v>29.699362900000001</v>
      </c>
      <c r="X86" s="445">
        <f t="shared" si="30"/>
        <v>17.996456500000001</v>
      </c>
      <c r="Y86" s="445">
        <f t="shared" si="31"/>
        <v>0</v>
      </c>
      <c r="Z86" s="446">
        <f t="shared" si="32"/>
        <v>47.695819400000005</v>
      </c>
      <c r="AA86" s="407"/>
      <c r="AB86" s="181"/>
      <c r="AC86" s="181"/>
      <c r="AD86" s="181"/>
      <c r="AE86" s="181"/>
      <c r="AF86" s="181"/>
      <c r="AG86" s="181"/>
      <c r="AH86" s="181"/>
      <c r="AI86" s="181"/>
      <c r="AJ86" s="181"/>
      <c r="AK86" s="181"/>
      <c r="AL86" s="181"/>
      <c r="AM86" s="181"/>
      <c r="AN86" s="181"/>
      <c r="AO86" s="181"/>
      <c r="AP86" s="181"/>
      <c r="AQ86" s="181"/>
      <c r="AR86" s="181"/>
      <c r="AS86" s="181"/>
      <c r="AT86" s="181"/>
      <c r="AU86" s="181"/>
      <c r="AV86" s="181"/>
      <c r="AW86" s="181"/>
      <c r="AX86" s="181"/>
      <c r="AY86" s="181"/>
      <c r="AZ86" s="181"/>
      <c r="BA86" s="181"/>
      <c r="BB86" s="181"/>
      <c r="BC86" s="181"/>
      <c r="BD86" s="181"/>
      <c r="BE86" s="181"/>
      <c r="BF86" s="181"/>
      <c r="BG86" s="181"/>
      <c r="BH86" s="181"/>
      <c r="BI86" s="181"/>
      <c r="BJ86" s="181"/>
    </row>
    <row r="87" spans="1:62" s="181" customFormat="1" ht="12.95" customHeight="1" x14ac:dyDescent="0.2">
      <c r="A87" s="397">
        <v>38961</v>
      </c>
      <c r="B87" s="364">
        <f>+OBS!D67</f>
        <v>30.935346299999999</v>
      </c>
      <c r="C87" s="398">
        <f>OBS!B67</f>
        <v>1.4934353</v>
      </c>
      <c r="D87" s="364">
        <f>OBS!E67</f>
        <v>0</v>
      </c>
      <c r="E87" s="364">
        <f>+OBS!C67</f>
        <v>0</v>
      </c>
      <c r="F87" s="183">
        <v>0</v>
      </c>
      <c r="G87" s="336">
        <f t="shared" si="25"/>
        <v>32.428781600000001</v>
      </c>
      <c r="H87" s="364"/>
      <c r="I87" s="364">
        <f>+OBS!N67+OBS!P67+OBS!R67+OBS!T67</f>
        <v>16.953765600000001</v>
      </c>
      <c r="J87" s="364">
        <f>OBS!L67</f>
        <v>0</v>
      </c>
      <c r="K87" s="364">
        <f>OBS!S67+OBS!U67+OBS!Q67</f>
        <v>0</v>
      </c>
      <c r="L87" s="364">
        <f>OBS!M69</f>
        <v>0</v>
      </c>
      <c r="M87" s="364">
        <f>Exotic_Pos!B79</f>
        <v>0</v>
      </c>
      <c r="N87" s="336">
        <f t="shared" si="26"/>
        <v>16.953765600000001</v>
      </c>
      <c r="O87" s="364"/>
      <c r="P87" s="364">
        <f>+OBS!AB69</f>
        <v>0</v>
      </c>
      <c r="Q87" s="364">
        <f>+OBS!AC69</f>
        <v>0</v>
      </c>
      <c r="R87" s="315">
        <f>+OBS!AD69</f>
        <v>0</v>
      </c>
      <c r="S87" s="315">
        <f>+OBS!AE69</f>
        <v>0</v>
      </c>
      <c r="T87" s="336">
        <f t="shared" si="27"/>
        <v>0</v>
      </c>
      <c r="U87" s="364"/>
      <c r="V87" s="397">
        <f t="shared" si="28"/>
        <v>38961</v>
      </c>
      <c r="W87" s="448">
        <f t="shared" si="29"/>
        <v>32.428781600000001</v>
      </c>
      <c r="X87" s="448">
        <f t="shared" si="30"/>
        <v>16.953765600000001</v>
      </c>
      <c r="Y87" s="448">
        <f t="shared" si="31"/>
        <v>0</v>
      </c>
      <c r="Z87" s="449">
        <f t="shared" si="32"/>
        <v>49.382547200000005</v>
      </c>
      <c r="AA87" s="407"/>
    </row>
    <row r="88" spans="1:62" s="181" customFormat="1" ht="12.95" customHeight="1" x14ac:dyDescent="0.2">
      <c r="A88" s="395">
        <v>38991</v>
      </c>
      <c r="B88" s="363">
        <f>+OBS!D68</f>
        <v>28.766693400000001</v>
      </c>
      <c r="C88" s="396">
        <f>OBS!B68</f>
        <v>1.4858259999999999</v>
      </c>
      <c r="D88" s="363">
        <f>OBS!E68</f>
        <v>0</v>
      </c>
      <c r="E88" s="363">
        <f>+OBS!C68</f>
        <v>0</v>
      </c>
      <c r="F88" s="30">
        <v>0</v>
      </c>
      <c r="G88" s="334">
        <f t="shared" si="25"/>
        <v>30.252519400000001</v>
      </c>
      <c r="H88" s="363"/>
      <c r="I88" s="363">
        <f>+OBS!N68+OBS!P68+OBS!R68+OBS!T68</f>
        <v>14.913405600000001</v>
      </c>
      <c r="J88" s="363">
        <f>OBS!L68</f>
        <v>0</v>
      </c>
      <c r="K88" s="363">
        <f>OBS!S68+OBS!U68+OBS!Q68</f>
        <v>0</v>
      </c>
      <c r="L88" s="363">
        <f>OBS!M70</f>
        <v>0</v>
      </c>
      <c r="M88" s="363">
        <f>Exotic_Pos!B80</f>
        <v>0</v>
      </c>
      <c r="N88" s="334">
        <f t="shared" si="26"/>
        <v>14.913405600000001</v>
      </c>
      <c r="O88" s="363"/>
      <c r="P88" s="363">
        <f>+OBS!AB70</f>
        <v>0</v>
      </c>
      <c r="Q88" s="363">
        <f>+OBS!AC70</f>
        <v>0</v>
      </c>
      <c r="R88" s="314">
        <f>+OBS!AD70</f>
        <v>0</v>
      </c>
      <c r="S88" s="314">
        <f>+OBS!AE70</f>
        <v>0</v>
      </c>
      <c r="T88" s="334">
        <f t="shared" si="27"/>
        <v>0</v>
      </c>
      <c r="U88" s="363"/>
      <c r="V88" s="395">
        <f t="shared" si="28"/>
        <v>38991</v>
      </c>
      <c r="W88" s="445">
        <f t="shared" si="29"/>
        <v>30.252519400000001</v>
      </c>
      <c r="X88" s="445">
        <f t="shared" si="30"/>
        <v>14.913405600000001</v>
      </c>
      <c r="Y88" s="445">
        <f t="shared" si="31"/>
        <v>0</v>
      </c>
      <c r="Z88" s="446">
        <f t="shared" si="32"/>
        <v>45.165925000000001</v>
      </c>
      <c r="AA88" s="407"/>
    </row>
    <row r="89" spans="1:62" s="181" customFormat="1" ht="12.95" customHeight="1" x14ac:dyDescent="0.2">
      <c r="A89" s="395">
        <v>39022</v>
      </c>
      <c r="B89" s="363">
        <f>+OBS!D69</f>
        <v>44.991316500000003</v>
      </c>
      <c r="C89" s="396">
        <f>OBS!B69</f>
        <v>1.4779753</v>
      </c>
      <c r="D89" s="363">
        <f>OBS!E69</f>
        <v>0</v>
      </c>
      <c r="E89" s="363">
        <f>+OBS!C69</f>
        <v>0</v>
      </c>
      <c r="F89" s="30">
        <v>0</v>
      </c>
      <c r="G89" s="334">
        <f t="shared" si="25"/>
        <v>46.469291800000001</v>
      </c>
      <c r="H89" s="363"/>
      <c r="I89" s="363">
        <f>+OBS!N69+OBS!P69+OBS!R69+OBS!T69</f>
        <v>19.281682</v>
      </c>
      <c r="J89" s="363">
        <f>OBS!L69</f>
        <v>0</v>
      </c>
      <c r="K89" s="363">
        <f>OBS!S69+OBS!U69+OBS!Q69</f>
        <v>0</v>
      </c>
      <c r="L89" s="363">
        <f>OBS!M71</f>
        <v>0</v>
      </c>
      <c r="M89" s="363">
        <f>Exotic_Pos!B81</f>
        <v>0</v>
      </c>
      <c r="N89" s="334">
        <f t="shared" si="26"/>
        <v>19.281682</v>
      </c>
      <c r="O89" s="363"/>
      <c r="P89" s="363">
        <f>+OBS!AB71</f>
        <v>0</v>
      </c>
      <c r="Q89" s="363">
        <f>+OBS!AC71</f>
        <v>0</v>
      </c>
      <c r="R89" s="314">
        <f>+OBS!AD71</f>
        <v>0</v>
      </c>
      <c r="S89" s="314">
        <f>+OBS!AE71</f>
        <v>0</v>
      </c>
      <c r="T89" s="334">
        <f t="shared" si="27"/>
        <v>0</v>
      </c>
      <c r="U89" s="363"/>
      <c r="V89" s="395">
        <f t="shared" si="28"/>
        <v>39022</v>
      </c>
      <c r="W89" s="445">
        <f t="shared" si="29"/>
        <v>46.469291800000001</v>
      </c>
      <c r="X89" s="445">
        <f t="shared" si="30"/>
        <v>19.281682</v>
      </c>
      <c r="Y89" s="445">
        <f t="shared" si="31"/>
        <v>0</v>
      </c>
      <c r="Z89" s="446">
        <f t="shared" si="32"/>
        <v>65.750973799999997</v>
      </c>
      <c r="AA89" s="407"/>
    </row>
    <row r="90" spans="1:62" s="181" customFormat="1" ht="12.95" customHeight="1" thickBot="1" x14ac:dyDescent="0.25">
      <c r="A90" s="399">
        <v>39052</v>
      </c>
      <c r="B90" s="365">
        <f>+OBS!D70</f>
        <v>65.641986799999998</v>
      </c>
      <c r="C90" s="400">
        <f>OBS!B70</f>
        <v>1.4703899</v>
      </c>
      <c r="D90" s="365">
        <f>OBS!E70</f>
        <v>0</v>
      </c>
      <c r="E90" s="365">
        <f>+OBS!C70</f>
        <v>0</v>
      </c>
      <c r="F90" s="231">
        <v>0</v>
      </c>
      <c r="G90" s="338">
        <f t="shared" si="25"/>
        <v>67.112376699999999</v>
      </c>
      <c r="H90" s="365"/>
      <c r="I90" s="365">
        <f>+OBS!N70+OBS!P70+OBS!R70+OBS!T70</f>
        <v>18.745585299999998</v>
      </c>
      <c r="J90" s="365">
        <f>OBS!L70</f>
        <v>-825</v>
      </c>
      <c r="K90" s="365">
        <f>OBS!S70+OBS!U70+OBS!Q70</f>
        <v>0</v>
      </c>
      <c r="L90" s="365">
        <f>OBS!M72</f>
        <v>0</v>
      </c>
      <c r="M90" s="365">
        <f>Exotic_Pos!B82</f>
        <v>0</v>
      </c>
      <c r="N90" s="338">
        <f t="shared" si="26"/>
        <v>-806.25441469999998</v>
      </c>
      <c r="O90" s="365"/>
      <c r="P90" s="365">
        <f>+OBS!AB72</f>
        <v>0</v>
      </c>
      <c r="Q90" s="365">
        <f>+OBS!AC72</f>
        <v>0</v>
      </c>
      <c r="R90" s="317">
        <f>+OBS!AD72</f>
        <v>0</v>
      </c>
      <c r="S90" s="317">
        <f>+OBS!AE72</f>
        <v>0</v>
      </c>
      <c r="T90" s="338">
        <f t="shared" si="27"/>
        <v>0</v>
      </c>
      <c r="U90" s="365"/>
      <c r="V90" s="399">
        <f t="shared" si="28"/>
        <v>39052</v>
      </c>
      <c r="W90" s="451">
        <f t="shared" si="29"/>
        <v>67.112376699999999</v>
      </c>
      <c r="X90" s="451">
        <f t="shared" si="30"/>
        <v>-806.25441469999998</v>
      </c>
      <c r="Y90" s="451">
        <f t="shared" si="31"/>
        <v>0</v>
      </c>
      <c r="Z90" s="452">
        <f t="shared" si="32"/>
        <v>-739.14203799999996</v>
      </c>
      <c r="AA90" s="407"/>
    </row>
    <row r="91" spans="1:62" s="181" customFormat="1" ht="12.95" customHeight="1" x14ac:dyDescent="0.2">
      <c r="A91" s="395">
        <v>39083</v>
      </c>
      <c r="B91" s="363">
        <f>+OBS!D71</f>
        <v>66.105146099999999</v>
      </c>
      <c r="C91" s="396">
        <f>OBS!B71</f>
        <v>1.4625642999999999</v>
      </c>
      <c r="D91" s="363">
        <f>OBS!E71</f>
        <v>0</v>
      </c>
      <c r="E91" s="363">
        <f>+OBS!C71</f>
        <v>0</v>
      </c>
      <c r="F91" s="30">
        <v>0</v>
      </c>
      <c r="G91" s="334">
        <f t="shared" si="25"/>
        <v>67.567710399999996</v>
      </c>
      <c r="H91" s="363"/>
      <c r="I91" s="363">
        <f>+OBS!N71+OBS!P71+OBS!R71+OBS!T71</f>
        <v>19.792536399999999</v>
      </c>
      <c r="J91" s="363">
        <f>OBS!L71</f>
        <v>0</v>
      </c>
      <c r="K91" s="363">
        <f>OBS!S71+OBS!U71+OBS!Q71</f>
        <v>0</v>
      </c>
      <c r="L91" s="363">
        <f>OBS!M73</f>
        <v>0</v>
      </c>
      <c r="M91" s="363">
        <f>Exotic_Pos!B83</f>
        <v>0</v>
      </c>
      <c r="N91" s="334">
        <f t="shared" si="26"/>
        <v>19.792536399999999</v>
      </c>
      <c r="O91" s="363"/>
      <c r="P91" s="363">
        <f>+OBS!AB73</f>
        <v>0</v>
      </c>
      <c r="Q91" s="363">
        <f>+OBS!AC73</f>
        <v>0</v>
      </c>
      <c r="R91" s="314">
        <f>+OBS!AD73</f>
        <v>0</v>
      </c>
      <c r="S91" s="314">
        <f>+OBS!AE73</f>
        <v>0</v>
      </c>
      <c r="T91" s="334">
        <f t="shared" si="27"/>
        <v>0</v>
      </c>
      <c r="U91" s="363"/>
      <c r="V91" s="395">
        <f t="shared" si="28"/>
        <v>39083</v>
      </c>
      <c r="W91" s="445">
        <f t="shared" si="29"/>
        <v>67.567710399999996</v>
      </c>
      <c r="X91" s="445">
        <f t="shared" si="30"/>
        <v>19.792536399999999</v>
      </c>
      <c r="Y91" s="445">
        <f t="shared" si="31"/>
        <v>0</v>
      </c>
      <c r="Z91" s="446">
        <f t="shared" si="32"/>
        <v>87.360246799999999</v>
      </c>
      <c r="AA91" s="407"/>
    </row>
    <row r="92" spans="1:62" s="264" customFormat="1" ht="12.95" customHeight="1" thickBot="1" x14ac:dyDescent="0.25">
      <c r="A92" s="395">
        <v>39114</v>
      </c>
      <c r="B92" s="363">
        <f>+OBS!D72</f>
        <v>76.608075600000006</v>
      </c>
      <c r="C92" s="396">
        <f>OBS!B72</f>
        <v>1.4547519</v>
      </c>
      <c r="D92" s="363">
        <f>OBS!E72</f>
        <v>0</v>
      </c>
      <c r="E92" s="363">
        <f>+OBS!C72</f>
        <v>0</v>
      </c>
      <c r="F92" s="26">
        <v>0</v>
      </c>
      <c r="G92" s="335">
        <f t="shared" si="25"/>
        <v>78.062827500000012</v>
      </c>
      <c r="H92" s="396"/>
      <c r="I92" s="363">
        <f>+OBS!N72+OBS!P72+OBS!R72+OBS!T72</f>
        <v>17.724820900000001</v>
      </c>
      <c r="J92" s="363">
        <f>OBS!L72</f>
        <v>0</v>
      </c>
      <c r="K92" s="363">
        <f>OBS!S72+OBS!U72+OBS!Q72</f>
        <v>0</v>
      </c>
      <c r="L92" s="363">
        <f>OBS!M74</f>
        <v>0</v>
      </c>
      <c r="M92" s="363">
        <f>Exotic_Pos!B84</f>
        <v>0</v>
      </c>
      <c r="N92" s="335">
        <f t="shared" si="26"/>
        <v>17.724820900000001</v>
      </c>
      <c r="O92" s="396"/>
      <c r="P92" s="396">
        <f>+OBS!AB74</f>
        <v>0</v>
      </c>
      <c r="Q92" s="396">
        <f>+OBS!AC74</f>
        <v>0</v>
      </c>
      <c r="R92" s="26">
        <f>+OBS!AD74</f>
        <v>0</v>
      </c>
      <c r="S92" s="26">
        <f>+OBS!AE74</f>
        <v>0</v>
      </c>
      <c r="T92" s="335">
        <f t="shared" si="27"/>
        <v>0</v>
      </c>
      <c r="U92" s="396"/>
      <c r="V92" s="420">
        <f t="shared" si="28"/>
        <v>39114</v>
      </c>
      <c r="W92" s="447">
        <f t="shared" si="29"/>
        <v>78.062827500000012</v>
      </c>
      <c r="X92" s="447">
        <f t="shared" si="30"/>
        <v>17.724820900000001</v>
      </c>
      <c r="Y92" s="447">
        <f t="shared" si="31"/>
        <v>0</v>
      </c>
      <c r="Z92" s="447">
        <f t="shared" si="32"/>
        <v>95.787648400000009</v>
      </c>
      <c r="AA92" s="407"/>
      <c r="AB92" s="181"/>
      <c r="AC92" s="181"/>
      <c r="AD92" s="181"/>
      <c r="AE92" s="181"/>
      <c r="AF92" s="181"/>
      <c r="AG92" s="181"/>
      <c r="AH92" s="181"/>
      <c r="AI92" s="181"/>
      <c r="AJ92" s="181"/>
      <c r="AK92" s="181"/>
      <c r="AL92" s="181"/>
      <c r="AM92" s="181"/>
      <c r="AN92" s="181"/>
      <c r="AO92" s="181"/>
      <c r="AP92" s="181"/>
      <c r="AQ92" s="181"/>
      <c r="AR92" s="181"/>
      <c r="AS92" s="181"/>
      <c r="AT92" s="181"/>
      <c r="AU92" s="181"/>
      <c r="AV92" s="181"/>
      <c r="AW92" s="181"/>
      <c r="AX92" s="181"/>
      <c r="AY92" s="181"/>
      <c r="AZ92" s="181"/>
      <c r="BA92" s="181"/>
      <c r="BB92" s="181"/>
      <c r="BC92" s="181"/>
      <c r="BD92" s="181"/>
      <c r="BE92" s="181"/>
      <c r="BF92" s="181"/>
      <c r="BG92" s="181"/>
      <c r="BH92" s="181"/>
      <c r="BI92" s="181"/>
      <c r="BJ92" s="181"/>
    </row>
    <row r="93" spans="1:62" s="181" customFormat="1" ht="12.95" customHeight="1" x14ac:dyDescent="0.2">
      <c r="A93" s="397">
        <v>39142</v>
      </c>
      <c r="B93" s="364">
        <f>+OBS!D73</f>
        <v>62.507364500000001</v>
      </c>
      <c r="C93" s="398">
        <f>OBS!B73</f>
        <v>1.4477069999999999</v>
      </c>
      <c r="D93" s="364">
        <f>OBS!E73</f>
        <v>0</v>
      </c>
      <c r="E93" s="364">
        <f>+OBS!C73</f>
        <v>0</v>
      </c>
      <c r="F93" s="183">
        <v>0</v>
      </c>
      <c r="G93" s="336">
        <f t="shared" si="25"/>
        <v>63.955071500000003</v>
      </c>
      <c r="H93" s="364"/>
      <c r="I93" s="364">
        <f>+OBS!N73+OBS!P73+OBS!R73+OBS!T73</f>
        <v>6.3073239000000001</v>
      </c>
      <c r="J93" s="364">
        <f>OBS!L73</f>
        <v>0</v>
      </c>
      <c r="K93" s="364">
        <f>OBS!S73+OBS!U73+OBS!Q73</f>
        <v>0</v>
      </c>
      <c r="L93" s="364">
        <f>OBS!M75</f>
        <v>0</v>
      </c>
      <c r="M93" s="364">
        <f>Exotic_Pos!B85</f>
        <v>0</v>
      </c>
      <c r="N93" s="336">
        <f t="shared" si="26"/>
        <v>6.3073239000000001</v>
      </c>
      <c r="O93" s="364"/>
      <c r="P93" s="364">
        <f>+OBS!AB75</f>
        <v>0</v>
      </c>
      <c r="Q93" s="364">
        <f>+OBS!AC75</f>
        <v>0</v>
      </c>
      <c r="R93" s="315">
        <f>+OBS!AD75</f>
        <v>0</v>
      </c>
      <c r="S93" s="315">
        <f>+OBS!AE75</f>
        <v>0</v>
      </c>
      <c r="T93" s="336">
        <f t="shared" si="27"/>
        <v>0</v>
      </c>
      <c r="U93" s="364"/>
      <c r="V93" s="397">
        <f t="shared" si="28"/>
        <v>39142</v>
      </c>
      <c r="W93" s="448">
        <f t="shared" si="29"/>
        <v>63.955071500000003</v>
      </c>
      <c r="X93" s="448">
        <f t="shared" si="30"/>
        <v>6.3073239000000001</v>
      </c>
      <c r="Y93" s="448">
        <f t="shared" si="31"/>
        <v>0</v>
      </c>
      <c r="Z93" s="449">
        <f t="shared" si="32"/>
        <v>70.262395400000003</v>
      </c>
      <c r="AA93" s="407"/>
    </row>
    <row r="94" spans="1:62" s="181" customFormat="1" ht="12.95" customHeight="1" x14ac:dyDescent="0.2">
      <c r="A94" s="395">
        <v>39173</v>
      </c>
      <c r="B94" s="363">
        <f>+OBS!D74</f>
        <v>33.190514299999997</v>
      </c>
      <c r="C94" s="396">
        <f>OBS!B74</f>
        <v>1.4399203</v>
      </c>
      <c r="D94" s="363">
        <f>OBS!E74</f>
        <v>0</v>
      </c>
      <c r="E94" s="363">
        <f>+OBS!C74</f>
        <v>0</v>
      </c>
      <c r="F94" s="31">
        <v>0</v>
      </c>
      <c r="G94" s="337">
        <f t="shared" si="25"/>
        <v>34.630434599999994</v>
      </c>
      <c r="H94" s="363"/>
      <c r="I94" s="363">
        <f>+OBS!N74+OBS!P74+OBS!R74+OBS!T74</f>
        <v>0.54659780000000002</v>
      </c>
      <c r="J94" s="363">
        <f>OBS!L74</f>
        <v>0</v>
      </c>
      <c r="K94" s="363">
        <f>OBS!S74+OBS!U74+OBS!Q74</f>
        <v>0</v>
      </c>
      <c r="L94" s="363">
        <f>OBS!M76</f>
        <v>0</v>
      </c>
      <c r="M94" s="363">
        <f>Exotic_Pos!B86</f>
        <v>0</v>
      </c>
      <c r="N94" s="337">
        <f t="shared" si="26"/>
        <v>0.54659780000000002</v>
      </c>
      <c r="O94" s="413"/>
      <c r="P94" s="413">
        <f>+OBS!AB76</f>
        <v>0</v>
      </c>
      <c r="Q94" s="413">
        <f>+OBS!AC76</f>
        <v>0</v>
      </c>
      <c r="R94" s="316">
        <f>+OBS!AD76</f>
        <v>0</v>
      </c>
      <c r="S94" s="316">
        <f>+OBS!AE76</f>
        <v>0</v>
      </c>
      <c r="T94" s="337">
        <f t="shared" si="27"/>
        <v>0</v>
      </c>
      <c r="U94" s="363"/>
      <c r="V94" s="395">
        <f t="shared" si="28"/>
        <v>39173</v>
      </c>
      <c r="W94" s="445">
        <f t="shared" si="29"/>
        <v>34.630434599999994</v>
      </c>
      <c r="X94" s="445">
        <f t="shared" si="30"/>
        <v>0.54659780000000002</v>
      </c>
      <c r="Y94" s="445">
        <f t="shared" si="31"/>
        <v>0</v>
      </c>
      <c r="Z94" s="450">
        <f t="shared" si="32"/>
        <v>35.177032399999995</v>
      </c>
      <c r="AA94" s="407"/>
    </row>
    <row r="95" spans="1:62" s="181" customFormat="1" ht="12.95" customHeight="1" x14ac:dyDescent="0.2">
      <c r="A95" s="395">
        <v>39203</v>
      </c>
      <c r="B95" s="363">
        <f>+OBS!D75</f>
        <v>21.946664299999998</v>
      </c>
      <c r="C95" s="396">
        <f>OBS!B75</f>
        <v>1.4323979</v>
      </c>
      <c r="D95" s="363">
        <f>OBS!E75</f>
        <v>0</v>
      </c>
      <c r="E95" s="363">
        <f>+OBS!C75</f>
        <v>0</v>
      </c>
      <c r="F95" s="30">
        <v>0</v>
      </c>
      <c r="G95" s="334">
        <f t="shared" si="25"/>
        <v>23.3790622</v>
      </c>
      <c r="H95" s="363"/>
      <c r="I95" s="363">
        <f>+OBS!N75+OBS!P75+OBS!R75+OBS!T75</f>
        <v>0.1282084</v>
      </c>
      <c r="J95" s="363">
        <f>OBS!L75</f>
        <v>0</v>
      </c>
      <c r="K95" s="363">
        <f>OBS!S75+OBS!U75+OBS!Q75</f>
        <v>0</v>
      </c>
      <c r="L95" s="363">
        <f>OBS!M77</f>
        <v>0</v>
      </c>
      <c r="M95" s="363">
        <f>Exotic_Pos!B87</f>
        <v>0</v>
      </c>
      <c r="N95" s="334">
        <f t="shared" si="26"/>
        <v>0.1282084</v>
      </c>
      <c r="O95" s="363"/>
      <c r="P95" s="363">
        <f>+OBS!AB77</f>
        <v>0</v>
      </c>
      <c r="Q95" s="363">
        <f>+OBS!AC77</f>
        <v>0</v>
      </c>
      <c r="R95" s="314">
        <f>+OBS!AD77</f>
        <v>0</v>
      </c>
      <c r="S95" s="314">
        <f>+OBS!AE77</f>
        <v>0</v>
      </c>
      <c r="T95" s="334">
        <f t="shared" si="27"/>
        <v>0</v>
      </c>
      <c r="U95" s="363"/>
      <c r="V95" s="395">
        <f t="shared" si="28"/>
        <v>39203</v>
      </c>
      <c r="W95" s="445">
        <f t="shared" si="29"/>
        <v>23.3790622</v>
      </c>
      <c r="X95" s="445">
        <f t="shared" si="30"/>
        <v>0.1282084</v>
      </c>
      <c r="Y95" s="445">
        <f t="shared" si="31"/>
        <v>0</v>
      </c>
      <c r="Z95" s="446">
        <f t="shared" si="32"/>
        <v>23.507270599999998</v>
      </c>
      <c r="AA95" s="407"/>
    </row>
    <row r="96" spans="1:62" s="181" customFormat="1" ht="12.95" customHeight="1" x14ac:dyDescent="0.2">
      <c r="A96" s="397">
        <v>39234</v>
      </c>
      <c r="B96" s="364">
        <f>+OBS!D76</f>
        <v>33.025922700000002</v>
      </c>
      <c r="C96" s="398">
        <f>OBS!B76</f>
        <v>1.4246386</v>
      </c>
      <c r="D96" s="364">
        <f>OBS!E76</f>
        <v>0</v>
      </c>
      <c r="E96" s="364">
        <f>+OBS!C76</f>
        <v>0</v>
      </c>
      <c r="F96" s="183">
        <v>0</v>
      </c>
      <c r="G96" s="336">
        <f t="shared" si="25"/>
        <v>34.450561300000004</v>
      </c>
      <c r="H96" s="364"/>
      <c r="I96" s="364">
        <f>+OBS!N76+OBS!P76+OBS!R76+OBS!T76</f>
        <v>6.4987299999999998E-2</v>
      </c>
      <c r="J96" s="364">
        <f>OBS!L76</f>
        <v>0</v>
      </c>
      <c r="K96" s="364">
        <f>OBS!S76+OBS!U76+OBS!Q76</f>
        <v>0</v>
      </c>
      <c r="L96" s="364">
        <f>OBS!M78</f>
        <v>0</v>
      </c>
      <c r="M96" s="364">
        <f>Exotic_Pos!B88</f>
        <v>0</v>
      </c>
      <c r="N96" s="336">
        <f t="shared" si="26"/>
        <v>6.4987299999999998E-2</v>
      </c>
      <c r="O96" s="364"/>
      <c r="P96" s="364">
        <f>+OBS!AB78</f>
        <v>0</v>
      </c>
      <c r="Q96" s="364">
        <f>+OBS!AC78</f>
        <v>0</v>
      </c>
      <c r="R96" s="315">
        <f>+OBS!AD78</f>
        <v>0</v>
      </c>
      <c r="S96" s="315">
        <f>+OBS!AE78</f>
        <v>0</v>
      </c>
      <c r="T96" s="336">
        <f t="shared" si="27"/>
        <v>0</v>
      </c>
      <c r="U96" s="364"/>
      <c r="V96" s="397">
        <f t="shared" si="28"/>
        <v>39234</v>
      </c>
      <c r="W96" s="448">
        <f t="shared" si="29"/>
        <v>34.450561300000004</v>
      </c>
      <c r="X96" s="448">
        <f t="shared" si="30"/>
        <v>6.4987299999999998E-2</v>
      </c>
      <c r="Y96" s="448">
        <f t="shared" si="31"/>
        <v>0</v>
      </c>
      <c r="Z96" s="449">
        <f t="shared" si="32"/>
        <v>34.515548600000002</v>
      </c>
      <c r="AA96" s="407"/>
    </row>
    <row r="97" spans="1:62" s="181" customFormat="1" ht="12.95" customHeight="1" x14ac:dyDescent="0.2">
      <c r="A97" s="395">
        <v>39264</v>
      </c>
      <c r="B97" s="363">
        <f>+OBS!D77</f>
        <v>30.5486085</v>
      </c>
      <c r="C97" s="396">
        <f>OBS!B77</f>
        <v>1.4171431999999999</v>
      </c>
      <c r="D97" s="363">
        <f>OBS!E77</f>
        <v>0</v>
      </c>
      <c r="E97" s="363">
        <f>+OBS!C77</f>
        <v>0</v>
      </c>
      <c r="F97" s="30">
        <v>0</v>
      </c>
      <c r="G97" s="334">
        <f t="shared" si="25"/>
        <v>31.965751699999998</v>
      </c>
      <c r="H97" s="363"/>
      <c r="I97" s="363">
        <f>+OBS!N77+OBS!P77+OBS!R77+OBS!T77</f>
        <v>-2.3043999999999999E-3</v>
      </c>
      <c r="J97" s="363">
        <f>OBS!L77</f>
        <v>0</v>
      </c>
      <c r="K97" s="363">
        <f>OBS!S77+OBS!U77+OBS!Q77</f>
        <v>0</v>
      </c>
      <c r="L97" s="363">
        <f>OBS!M79</f>
        <v>0</v>
      </c>
      <c r="M97" s="363">
        <f>Exotic_Pos!B89</f>
        <v>0</v>
      </c>
      <c r="N97" s="334">
        <f t="shared" si="26"/>
        <v>-2.3043999999999999E-3</v>
      </c>
      <c r="O97" s="363"/>
      <c r="P97" s="363">
        <f>+OBS!AB79</f>
        <v>0</v>
      </c>
      <c r="Q97" s="363">
        <f>+OBS!AC79</f>
        <v>0</v>
      </c>
      <c r="R97" s="314">
        <f>+OBS!AD79</f>
        <v>0</v>
      </c>
      <c r="S97" s="314">
        <f>+OBS!AE79</f>
        <v>0</v>
      </c>
      <c r="T97" s="334">
        <f t="shared" si="27"/>
        <v>0</v>
      </c>
      <c r="U97" s="363"/>
      <c r="V97" s="395">
        <f t="shared" si="28"/>
        <v>39264</v>
      </c>
      <c r="W97" s="445">
        <f t="shared" si="29"/>
        <v>31.965751699999998</v>
      </c>
      <c r="X97" s="445">
        <f t="shared" si="30"/>
        <v>-2.3043999999999999E-3</v>
      </c>
      <c r="Y97" s="445">
        <f t="shared" si="31"/>
        <v>0</v>
      </c>
      <c r="Z97" s="446">
        <f t="shared" si="32"/>
        <v>31.963447299999999</v>
      </c>
      <c r="AA97" s="407"/>
    </row>
    <row r="98" spans="1:62" s="260" customFormat="1" ht="12.95" customHeight="1" x14ac:dyDescent="0.2">
      <c r="A98" s="395">
        <v>39295</v>
      </c>
      <c r="B98" s="363">
        <f>+OBS!D78</f>
        <v>29.563717499999999</v>
      </c>
      <c r="C98" s="396">
        <f>OBS!B78</f>
        <v>1.4094122</v>
      </c>
      <c r="D98" s="363">
        <f>OBS!E78</f>
        <v>0</v>
      </c>
      <c r="E98" s="363">
        <f>+OBS!C78</f>
        <v>0</v>
      </c>
      <c r="F98" s="30">
        <v>0</v>
      </c>
      <c r="G98" s="334">
        <f t="shared" si="25"/>
        <v>30.973129699999998</v>
      </c>
      <c r="H98" s="363"/>
      <c r="I98" s="363">
        <f>+OBS!N78+OBS!P78+OBS!R78+OBS!T78</f>
        <v>7.5331E-3</v>
      </c>
      <c r="J98" s="363">
        <f>OBS!L78</f>
        <v>0</v>
      </c>
      <c r="K98" s="363">
        <f>OBS!S78+OBS!U78+OBS!Q78</f>
        <v>0</v>
      </c>
      <c r="L98" s="363">
        <f>OBS!M80</f>
        <v>0</v>
      </c>
      <c r="M98" s="363">
        <f>Exotic_Pos!B90</f>
        <v>0</v>
      </c>
      <c r="N98" s="334">
        <f t="shared" si="26"/>
        <v>7.5331E-3</v>
      </c>
      <c r="O98" s="363"/>
      <c r="P98" s="363">
        <f>+OBS!AB80</f>
        <v>0</v>
      </c>
      <c r="Q98" s="363">
        <f>+OBS!AC80</f>
        <v>0</v>
      </c>
      <c r="R98" s="314">
        <f>+OBS!AD80</f>
        <v>0</v>
      </c>
      <c r="S98" s="314">
        <f>+OBS!AE80</f>
        <v>0</v>
      </c>
      <c r="T98" s="334">
        <f t="shared" si="27"/>
        <v>0</v>
      </c>
      <c r="U98" s="363"/>
      <c r="V98" s="395">
        <f t="shared" si="28"/>
        <v>39295</v>
      </c>
      <c r="W98" s="445">
        <f t="shared" si="29"/>
        <v>30.973129699999998</v>
      </c>
      <c r="X98" s="445">
        <f t="shared" si="30"/>
        <v>7.5331E-3</v>
      </c>
      <c r="Y98" s="445">
        <f t="shared" si="31"/>
        <v>0</v>
      </c>
      <c r="Z98" s="446">
        <f t="shared" si="32"/>
        <v>30.980662799999998</v>
      </c>
      <c r="AA98" s="407"/>
      <c r="AB98" s="181"/>
      <c r="AC98" s="181"/>
      <c r="AD98" s="181"/>
      <c r="AE98" s="181"/>
      <c r="AF98" s="181"/>
      <c r="AG98" s="181"/>
      <c r="AH98" s="181"/>
      <c r="AI98" s="181"/>
      <c r="AJ98" s="181"/>
      <c r="AK98" s="181"/>
      <c r="AL98" s="181"/>
      <c r="AM98" s="181"/>
      <c r="AN98" s="181"/>
      <c r="AO98" s="181"/>
      <c r="AP98" s="181"/>
      <c r="AQ98" s="181"/>
      <c r="AR98" s="181"/>
      <c r="AS98" s="181"/>
      <c r="AT98" s="181"/>
      <c r="AU98" s="181"/>
      <c r="AV98" s="181"/>
      <c r="AW98" s="181"/>
      <c r="AX98" s="181"/>
      <c r="AY98" s="181"/>
      <c r="AZ98" s="181"/>
      <c r="BA98" s="181"/>
      <c r="BB98" s="181"/>
      <c r="BC98" s="181"/>
      <c r="BD98" s="181"/>
      <c r="BE98" s="181"/>
      <c r="BF98" s="181"/>
      <c r="BG98" s="181"/>
      <c r="BH98" s="181"/>
      <c r="BI98" s="181"/>
      <c r="BJ98" s="181"/>
    </row>
    <row r="99" spans="1:62" s="181" customFormat="1" ht="12.95" customHeight="1" x14ac:dyDescent="0.2">
      <c r="A99" s="397">
        <v>39326</v>
      </c>
      <c r="B99" s="364">
        <f>+OBS!D79</f>
        <v>30.944385100000002</v>
      </c>
      <c r="C99" s="398">
        <f>OBS!B79</f>
        <v>1.4016959</v>
      </c>
      <c r="D99" s="364">
        <f>OBS!E79</f>
        <v>0</v>
      </c>
      <c r="E99" s="364">
        <f>+OBS!C79</f>
        <v>0</v>
      </c>
      <c r="F99" s="183">
        <v>0</v>
      </c>
      <c r="G99" s="336">
        <f t="shared" si="25"/>
        <v>32.346080999999998</v>
      </c>
      <c r="H99" s="364"/>
      <c r="I99" s="364">
        <f>+OBS!N79+OBS!P79+OBS!R79+OBS!T79</f>
        <v>1.80904E-2</v>
      </c>
      <c r="J99" s="364">
        <f>OBS!L79</f>
        <v>0</v>
      </c>
      <c r="K99" s="364">
        <f>OBS!S79+OBS!U79+OBS!Q79</f>
        <v>0</v>
      </c>
      <c r="L99" s="364">
        <f>OBS!M81</f>
        <v>0</v>
      </c>
      <c r="M99" s="364">
        <f>Exotic_Pos!B91</f>
        <v>0</v>
      </c>
      <c r="N99" s="336">
        <f t="shared" si="26"/>
        <v>1.80904E-2</v>
      </c>
      <c r="O99" s="364"/>
      <c r="P99" s="364">
        <f>+OBS!AB81</f>
        <v>0</v>
      </c>
      <c r="Q99" s="364">
        <f>+OBS!AC81</f>
        <v>0</v>
      </c>
      <c r="R99" s="315">
        <f>+OBS!AD81</f>
        <v>0</v>
      </c>
      <c r="S99" s="315">
        <f>+OBS!AE81</f>
        <v>0</v>
      </c>
      <c r="T99" s="336">
        <f t="shared" si="27"/>
        <v>0</v>
      </c>
      <c r="U99" s="364"/>
      <c r="V99" s="397">
        <f t="shared" si="28"/>
        <v>39326</v>
      </c>
      <c r="W99" s="448">
        <f t="shared" si="29"/>
        <v>32.346080999999998</v>
      </c>
      <c r="X99" s="448">
        <f t="shared" si="30"/>
        <v>1.80904E-2</v>
      </c>
      <c r="Y99" s="448">
        <f t="shared" si="31"/>
        <v>0</v>
      </c>
      <c r="Z99" s="449">
        <f t="shared" si="32"/>
        <v>32.364171399999996</v>
      </c>
      <c r="AA99" s="407"/>
    </row>
    <row r="100" spans="1:62" s="181" customFormat="1" ht="12.95" customHeight="1" x14ac:dyDescent="0.2">
      <c r="A100" s="395">
        <v>39356</v>
      </c>
      <c r="B100" s="363">
        <f>+OBS!D80</f>
        <v>29.108749700000001</v>
      </c>
      <c r="C100" s="396">
        <f>OBS!B80</f>
        <v>1.3942428</v>
      </c>
      <c r="D100" s="363">
        <f>OBS!E80</f>
        <v>0</v>
      </c>
      <c r="E100" s="363">
        <f>+OBS!C80</f>
        <v>0</v>
      </c>
      <c r="F100" s="30">
        <v>0</v>
      </c>
      <c r="G100" s="334">
        <f t="shared" si="25"/>
        <v>30.502992500000001</v>
      </c>
      <c r="H100" s="363"/>
      <c r="I100" s="363">
        <f>+OBS!N80+OBS!P80+OBS!R80+OBS!T80</f>
        <v>-1.089E-2</v>
      </c>
      <c r="J100" s="363">
        <f>OBS!L80</f>
        <v>0</v>
      </c>
      <c r="K100" s="363">
        <f>OBS!S80+OBS!U80+OBS!Q80</f>
        <v>0</v>
      </c>
      <c r="L100" s="363">
        <f>OBS!M82</f>
        <v>0</v>
      </c>
      <c r="M100" s="363">
        <f>Exotic_Pos!B92</f>
        <v>0</v>
      </c>
      <c r="N100" s="334">
        <f t="shared" si="26"/>
        <v>-1.089E-2</v>
      </c>
      <c r="O100" s="363"/>
      <c r="P100" s="363">
        <f>+OBS!AB82</f>
        <v>0</v>
      </c>
      <c r="Q100" s="363">
        <f>+OBS!AC82</f>
        <v>0</v>
      </c>
      <c r="R100" s="314">
        <f>+OBS!AD82</f>
        <v>0</v>
      </c>
      <c r="S100" s="314">
        <f>+OBS!AE82</f>
        <v>0</v>
      </c>
      <c r="T100" s="334">
        <f t="shared" si="27"/>
        <v>0</v>
      </c>
      <c r="U100" s="363"/>
      <c r="V100" s="395">
        <f t="shared" si="28"/>
        <v>39356</v>
      </c>
      <c r="W100" s="445">
        <f t="shared" si="29"/>
        <v>30.502992500000001</v>
      </c>
      <c r="X100" s="445">
        <f t="shared" si="30"/>
        <v>-1.089E-2</v>
      </c>
      <c r="Y100" s="445">
        <f t="shared" si="31"/>
        <v>0</v>
      </c>
      <c r="Z100" s="446">
        <f t="shared" si="32"/>
        <v>30.492102500000001</v>
      </c>
      <c r="AA100" s="407"/>
    </row>
    <row r="101" spans="1:62" s="181" customFormat="1" ht="12.95" customHeight="1" x14ac:dyDescent="0.2">
      <c r="A101" s="395">
        <v>39387</v>
      </c>
      <c r="B101" s="363">
        <f>+OBS!D81</f>
        <v>35.9963525</v>
      </c>
      <c r="C101" s="396">
        <f>OBS!B81</f>
        <v>1.3865561</v>
      </c>
      <c r="D101" s="363">
        <f>OBS!E81</f>
        <v>0</v>
      </c>
      <c r="E101" s="363">
        <f>+OBS!C81</f>
        <v>0</v>
      </c>
      <c r="F101" s="30">
        <v>0</v>
      </c>
      <c r="G101" s="334">
        <f t="shared" si="25"/>
        <v>37.3829086</v>
      </c>
      <c r="H101" s="363"/>
      <c r="I101" s="363">
        <f>+OBS!N81+OBS!P81+OBS!R81+OBS!T81</f>
        <v>1.19156E-2</v>
      </c>
      <c r="J101" s="363">
        <f>OBS!L81</f>
        <v>0</v>
      </c>
      <c r="K101" s="363">
        <f>OBS!S81+OBS!U81+OBS!Q81</f>
        <v>0</v>
      </c>
      <c r="L101" s="363">
        <f>OBS!M83</f>
        <v>0</v>
      </c>
      <c r="M101" s="363">
        <f>Exotic_Pos!B93</f>
        <v>0</v>
      </c>
      <c r="N101" s="334">
        <f t="shared" si="26"/>
        <v>1.19156E-2</v>
      </c>
      <c r="O101" s="363"/>
      <c r="P101" s="363">
        <f>+OBS!AB83</f>
        <v>0</v>
      </c>
      <c r="Q101" s="363">
        <f>+OBS!AC83</f>
        <v>0</v>
      </c>
      <c r="R101" s="314">
        <f>+OBS!AD83</f>
        <v>0</v>
      </c>
      <c r="S101" s="314">
        <f>+OBS!AE83</f>
        <v>0</v>
      </c>
      <c r="T101" s="334">
        <f t="shared" si="27"/>
        <v>0</v>
      </c>
      <c r="U101" s="363"/>
      <c r="V101" s="395">
        <f t="shared" si="28"/>
        <v>39387</v>
      </c>
      <c r="W101" s="445">
        <f t="shared" si="29"/>
        <v>37.3829086</v>
      </c>
      <c r="X101" s="445">
        <f t="shared" si="30"/>
        <v>1.19156E-2</v>
      </c>
      <c r="Y101" s="445">
        <f t="shared" si="31"/>
        <v>0</v>
      </c>
      <c r="Z101" s="446">
        <f t="shared" si="32"/>
        <v>37.394824200000002</v>
      </c>
      <c r="AA101" s="407"/>
    </row>
    <row r="102" spans="1:62" s="181" customFormat="1" ht="12.95" customHeight="1" thickBot="1" x14ac:dyDescent="0.25">
      <c r="A102" s="399">
        <v>39417</v>
      </c>
      <c r="B102" s="365">
        <f>+OBS!D82</f>
        <v>34.4413135</v>
      </c>
      <c r="C102" s="400">
        <f>OBS!B82</f>
        <v>1.3791321000000001</v>
      </c>
      <c r="D102" s="365">
        <f>OBS!E82</f>
        <v>0</v>
      </c>
      <c r="E102" s="365">
        <f>+OBS!C82</f>
        <v>0</v>
      </c>
      <c r="F102" s="231">
        <v>0</v>
      </c>
      <c r="G102" s="338">
        <f t="shared" si="25"/>
        <v>35.820445599999999</v>
      </c>
      <c r="H102" s="365"/>
      <c r="I102" s="365">
        <f>+OBS!N82+OBS!P82+OBS!R82+OBS!T82</f>
        <v>-4.0007999999999997E-3</v>
      </c>
      <c r="J102" s="365">
        <f>OBS!L82</f>
        <v>-20</v>
      </c>
      <c r="K102" s="365">
        <f>OBS!S82+OBS!U82+OBS!Q82</f>
        <v>0</v>
      </c>
      <c r="L102" s="365">
        <f>OBS!M84</f>
        <v>0</v>
      </c>
      <c r="M102" s="365">
        <f>Exotic_Pos!B94</f>
        <v>0</v>
      </c>
      <c r="N102" s="338">
        <f t="shared" si="26"/>
        <v>-20.0040008</v>
      </c>
      <c r="O102" s="365"/>
      <c r="P102" s="365">
        <f>+OBS!AB84</f>
        <v>0</v>
      </c>
      <c r="Q102" s="365">
        <f>+OBS!AC84</f>
        <v>0</v>
      </c>
      <c r="R102" s="317">
        <f>+OBS!AD84</f>
        <v>0</v>
      </c>
      <c r="S102" s="317">
        <f>+OBS!AE84</f>
        <v>0</v>
      </c>
      <c r="T102" s="338">
        <f t="shared" si="27"/>
        <v>0</v>
      </c>
      <c r="U102" s="365"/>
      <c r="V102" s="399">
        <f t="shared" si="28"/>
        <v>39417</v>
      </c>
      <c r="W102" s="451">
        <f t="shared" si="29"/>
        <v>35.820445599999999</v>
      </c>
      <c r="X102" s="451">
        <f t="shared" si="30"/>
        <v>-20.0040008</v>
      </c>
      <c r="Y102" s="451">
        <f t="shared" si="31"/>
        <v>0</v>
      </c>
      <c r="Z102" s="452">
        <f t="shared" si="32"/>
        <v>15.816444799999999</v>
      </c>
      <c r="AA102" s="407"/>
    </row>
    <row r="103" spans="1:62" s="181" customFormat="1" ht="12.95" customHeight="1" x14ac:dyDescent="0.2">
      <c r="A103" s="395">
        <v>39448</v>
      </c>
      <c r="B103" s="363">
        <f>+OBS!D83</f>
        <v>34.220764099999997</v>
      </c>
      <c r="C103" s="396">
        <f>OBS!B83</f>
        <v>1.3714759000000001</v>
      </c>
      <c r="D103" s="363">
        <f>OBS!E83</f>
        <v>0</v>
      </c>
      <c r="E103" s="363">
        <f>+OBS!C83</f>
        <v>0</v>
      </c>
      <c r="F103" s="30">
        <v>0</v>
      </c>
      <c r="G103" s="334">
        <f t="shared" si="25"/>
        <v>35.592239999999997</v>
      </c>
      <c r="H103" s="363"/>
      <c r="I103" s="363">
        <f>+OBS!N83+OBS!P83+OBS!R83+OBS!T83</f>
        <v>9.584800000000001E-3</v>
      </c>
      <c r="J103" s="363">
        <f>OBS!L83</f>
        <v>0</v>
      </c>
      <c r="K103" s="363">
        <f>OBS!S83+OBS!U83+OBS!Q83</f>
        <v>0</v>
      </c>
      <c r="L103" s="363">
        <f>OBS!M85</f>
        <v>0</v>
      </c>
      <c r="M103" s="363">
        <f>Exotic_Pos!B95</f>
        <v>0</v>
      </c>
      <c r="N103" s="334">
        <f t="shared" si="26"/>
        <v>9.584800000000001E-3</v>
      </c>
      <c r="O103" s="363"/>
      <c r="P103" s="363">
        <f>+OBS!AB85</f>
        <v>0</v>
      </c>
      <c r="Q103" s="363">
        <f>+OBS!AC85</f>
        <v>0</v>
      </c>
      <c r="R103" s="314">
        <f>+OBS!AD85</f>
        <v>0</v>
      </c>
      <c r="S103" s="314">
        <f>+OBS!AE85</f>
        <v>0</v>
      </c>
      <c r="T103" s="334">
        <f t="shared" si="27"/>
        <v>0</v>
      </c>
      <c r="U103" s="363"/>
      <c r="V103" s="395">
        <f t="shared" si="28"/>
        <v>39448</v>
      </c>
      <c r="W103" s="445">
        <f t="shared" si="29"/>
        <v>35.592239999999997</v>
      </c>
      <c r="X103" s="445">
        <f t="shared" si="30"/>
        <v>9.584800000000001E-3</v>
      </c>
      <c r="Y103" s="445">
        <f t="shared" si="31"/>
        <v>0</v>
      </c>
      <c r="Z103" s="446">
        <f t="shared" si="32"/>
        <v>35.601824799999996</v>
      </c>
      <c r="AA103" s="407"/>
    </row>
    <row r="104" spans="1:62" s="264" customFormat="1" ht="12.95" customHeight="1" thickBot="1" x14ac:dyDescent="0.25">
      <c r="A104" s="395">
        <v>39479</v>
      </c>
      <c r="B104" s="363">
        <f>+OBS!D84</f>
        <v>42.764905599999999</v>
      </c>
      <c r="C104" s="396">
        <f>OBS!B84</f>
        <v>1.3638356</v>
      </c>
      <c r="D104" s="363">
        <f>OBS!E84</f>
        <v>0</v>
      </c>
      <c r="E104" s="363">
        <f>+OBS!C84</f>
        <v>0</v>
      </c>
      <c r="F104" s="26">
        <v>0</v>
      </c>
      <c r="G104" s="335">
        <f t="shared" si="25"/>
        <v>44.1287412</v>
      </c>
      <c r="H104" s="396"/>
      <c r="I104" s="363">
        <f>+OBS!N84+OBS!P84+OBS!R84+OBS!T84</f>
        <v>2.9064800000000002E-2</v>
      </c>
      <c r="J104" s="363">
        <f>OBS!L84</f>
        <v>0</v>
      </c>
      <c r="K104" s="363">
        <f>OBS!S84+OBS!U84+OBS!Q84</f>
        <v>0</v>
      </c>
      <c r="L104" s="363">
        <f>OBS!M86</f>
        <v>0</v>
      </c>
      <c r="M104" s="363">
        <f>Exotic_Pos!B96</f>
        <v>0</v>
      </c>
      <c r="N104" s="335">
        <f t="shared" si="26"/>
        <v>2.9064800000000002E-2</v>
      </c>
      <c r="O104" s="396"/>
      <c r="P104" s="396">
        <f>+OBS!AB86</f>
        <v>0</v>
      </c>
      <c r="Q104" s="396">
        <f>+OBS!AC86</f>
        <v>0</v>
      </c>
      <c r="R104" s="26">
        <f>+OBS!AD86</f>
        <v>0</v>
      </c>
      <c r="S104" s="26">
        <f>+OBS!AE86</f>
        <v>0</v>
      </c>
      <c r="T104" s="335">
        <f t="shared" si="27"/>
        <v>0</v>
      </c>
      <c r="U104" s="396"/>
      <c r="V104" s="420">
        <f t="shared" si="28"/>
        <v>39479</v>
      </c>
      <c r="W104" s="447">
        <f t="shared" si="29"/>
        <v>44.1287412</v>
      </c>
      <c r="X104" s="447">
        <f t="shared" si="30"/>
        <v>2.9064800000000002E-2</v>
      </c>
      <c r="Y104" s="447">
        <f t="shared" si="31"/>
        <v>0</v>
      </c>
      <c r="Z104" s="447">
        <f t="shared" si="32"/>
        <v>44.157806000000001</v>
      </c>
      <c r="AA104" s="407"/>
      <c r="AB104" s="181"/>
      <c r="AC104" s="181"/>
      <c r="AD104" s="181"/>
      <c r="AE104" s="181"/>
      <c r="AF104" s="181"/>
      <c r="AG104" s="181"/>
      <c r="AH104" s="181"/>
      <c r="AI104" s="181"/>
      <c r="AJ104" s="181"/>
      <c r="AK104" s="181"/>
      <c r="AL104" s="181"/>
      <c r="AM104" s="181"/>
      <c r="AN104" s="181"/>
      <c r="AO104" s="181"/>
      <c r="AP104" s="181"/>
      <c r="AQ104" s="181"/>
      <c r="AR104" s="181"/>
      <c r="AS104" s="181"/>
      <c r="AT104" s="181"/>
      <c r="AU104" s="181"/>
      <c r="AV104" s="181"/>
      <c r="AW104" s="181"/>
      <c r="AX104" s="181"/>
      <c r="AY104" s="181"/>
      <c r="AZ104" s="181"/>
      <c r="BA104" s="181"/>
      <c r="BB104" s="181"/>
      <c r="BC104" s="181"/>
      <c r="BD104" s="181"/>
      <c r="BE104" s="181"/>
      <c r="BF104" s="181"/>
      <c r="BG104" s="181"/>
      <c r="BH104" s="181"/>
      <c r="BI104" s="181"/>
      <c r="BJ104" s="181"/>
    </row>
    <row r="105" spans="1:62" s="181" customFormat="1" ht="12.95" customHeight="1" x14ac:dyDescent="0.2">
      <c r="A105" s="397">
        <v>39508</v>
      </c>
      <c r="B105" s="364">
        <f>+OBS!D85</f>
        <v>44.466944699999999</v>
      </c>
      <c r="C105" s="398">
        <f>OBS!B85</f>
        <v>1.3567027</v>
      </c>
      <c r="D105" s="364">
        <f>OBS!E85</f>
        <v>0</v>
      </c>
      <c r="E105" s="364">
        <f>+OBS!C85</f>
        <v>0</v>
      </c>
      <c r="F105" s="183">
        <v>0</v>
      </c>
      <c r="G105" s="336">
        <f t="shared" si="25"/>
        <v>45.823647399999999</v>
      </c>
      <c r="H105" s="364"/>
      <c r="I105" s="364">
        <f>+OBS!N85+OBS!P85+OBS!R85+OBS!T85</f>
        <v>7.1272000000000002E-3</v>
      </c>
      <c r="J105" s="364">
        <f>OBS!L85</f>
        <v>0</v>
      </c>
      <c r="K105" s="364">
        <f>OBS!S85+OBS!U85+OBS!Q85</f>
        <v>0</v>
      </c>
      <c r="L105" s="364">
        <f>OBS!M87</f>
        <v>0</v>
      </c>
      <c r="M105" s="364">
        <f>Exotic_Pos!B97</f>
        <v>0</v>
      </c>
      <c r="N105" s="336">
        <f t="shared" si="26"/>
        <v>7.1272000000000002E-3</v>
      </c>
      <c r="O105" s="364"/>
      <c r="P105" s="364">
        <f>+OBS!AB87</f>
        <v>0</v>
      </c>
      <c r="Q105" s="364">
        <f>+OBS!AC87</f>
        <v>0</v>
      </c>
      <c r="R105" s="315">
        <f>+OBS!AD87</f>
        <v>0</v>
      </c>
      <c r="S105" s="315">
        <f>+OBS!AE87</f>
        <v>0</v>
      </c>
      <c r="T105" s="336">
        <f t="shared" si="27"/>
        <v>0</v>
      </c>
      <c r="U105" s="364"/>
      <c r="V105" s="397">
        <f t="shared" si="28"/>
        <v>39508</v>
      </c>
      <c r="W105" s="448">
        <f t="shared" si="29"/>
        <v>45.823647399999999</v>
      </c>
      <c r="X105" s="448">
        <f t="shared" si="30"/>
        <v>7.1272000000000002E-3</v>
      </c>
      <c r="Y105" s="448">
        <f t="shared" si="31"/>
        <v>0</v>
      </c>
      <c r="Z105" s="449">
        <f t="shared" si="32"/>
        <v>45.830774599999998</v>
      </c>
      <c r="AA105" s="407"/>
    </row>
    <row r="106" spans="1:62" s="181" customFormat="1" ht="12.95" customHeight="1" x14ac:dyDescent="0.2">
      <c r="A106" s="395">
        <v>39539</v>
      </c>
      <c r="B106" s="363">
        <f>+OBS!D86</f>
        <v>42.289976699999997</v>
      </c>
      <c r="C106" s="396">
        <f>OBS!B86</f>
        <v>1.3490934999999999</v>
      </c>
      <c r="D106" s="363">
        <f>OBS!E86</f>
        <v>0</v>
      </c>
      <c r="E106" s="363">
        <f>+OBS!C86</f>
        <v>0</v>
      </c>
      <c r="F106" s="31">
        <v>0</v>
      </c>
      <c r="G106" s="337">
        <f t="shared" si="25"/>
        <v>43.639070199999999</v>
      </c>
      <c r="H106" s="363"/>
      <c r="I106" s="363">
        <f>+OBS!N86+OBS!P86+OBS!R86+OBS!T86</f>
        <v>1.6308E-2</v>
      </c>
      <c r="J106" s="363">
        <f>OBS!L86</f>
        <v>0</v>
      </c>
      <c r="K106" s="363">
        <f>OBS!S86+OBS!U86+OBS!Q86</f>
        <v>0</v>
      </c>
      <c r="L106" s="363">
        <f>OBS!M88</f>
        <v>0</v>
      </c>
      <c r="M106" s="363">
        <f>Exotic_Pos!B98</f>
        <v>0</v>
      </c>
      <c r="N106" s="337">
        <f t="shared" si="26"/>
        <v>1.6308E-2</v>
      </c>
      <c r="O106" s="413"/>
      <c r="P106" s="413">
        <f>+OBS!AB88</f>
        <v>0</v>
      </c>
      <c r="Q106" s="413">
        <f>+OBS!AC88</f>
        <v>0</v>
      </c>
      <c r="R106" s="316">
        <f>+OBS!AD88</f>
        <v>0</v>
      </c>
      <c r="S106" s="316">
        <f>+OBS!AE88</f>
        <v>0</v>
      </c>
      <c r="T106" s="337">
        <f t="shared" si="27"/>
        <v>0</v>
      </c>
      <c r="U106" s="363"/>
      <c r="V106" s="395">
        <f t="shared" si="28"/>
        <v>39539</v>
      </c>
      <c r="W106" s="445">
        <f t="shared" si="29"/>
        <v>43.639070199999999</v>
      </c>
      <c r="X106" s="445">
        <f t="shared" si="30"/>
        <v>1.6308E-2</v>
      </c>
      <c r="Y106" s="445">
        <f t="shared" si="31"/>
        <v>0</v>
      </c>
      <c r="Z106" s="450">
        <f t="shared" si="32"/>
        <v>43.655378200000001</v>
      </c>
      <c r="AA106" s="407"/>
    </row>
    <row r="107" spans="1:62" s="181" customFormat="1" ht="12.95" customHeight="1" x14ac:dyDescent="0.2">
      <c r="A107" s="395">
        <v>39569</v>
      </c>
      <c r="B107" s="363">
        <f>+OBS!D87</f>
        <v>41.111437799999997</v>
      </c>
      <c r="C107" s="396">
        <f>OBS!B87</f>
        <v>1.3417454</v>
      </c>
      <c r="D107" s="363">
        <f>OBS!E87</f>
        <v>0</v>
      </c>
      <c r="E107" s="363">
        <f>+OBS!C87</f>
        <v>0</v>
      </c>
      <c r="F107" s="30">
        <v>0</v>
      </c>
      <c r="G107" s="334">
        <f t="shared" si="25"/>
        <v>42.453183199999998</v>
      </c>
      <c r="H107" s="363"/>
      <c r="I107" s="363">
        <f>+OBS!N87+OBS!P87+OBS!R87+OBS!T87</f>
        <v>-7.0656E-3</v>
      </c>
      <c r="J107" s="363">
        <f>OBS!L87</f>
        <v>0</v>
      </c>
      <c r="K107" s="363">
        <f>OBS!S87+OBS!U87+OBS!Q87</f>
        <v>0</v>
      </c>
      <c r="L107" s="363">
        <f>OBS!M89</f>
        <v>0</v>
      </c>
      <c r="M107" s="363">
        <f>Exotic_Pos!B99</f>
        <v>0</v>
      </c>
      <c r="N107" s="334">
        <f t="shared" si="26"/>
        <v>-7.0656E-3</v>
      </c>
      <c r="O107" s="363"/>
      <c r="P107" s="363">
        <f>+OBS!AB89</f>
        <v>0</v>
      </c>
      <c r="Q107" s="363">
        <f>+OBS!AC89</f>
        <v>0</v>
      </c>
      <c r="R107" s="314">
        <f>+OBS!AD89</f>
        <v>0</v>
      </c>
      <c r="S107" s="314">
        <f>+OBS!AE89</f>
        <v>0</v>
      </c>
      <c r="T107" s="334">
        <f t="shared" si="27"/>
        <v>0</v>
      </c>
      <c r="U107" s="363"/>
      <c r="V107" s="395">
        <f t="shared" si="28"/>
        <v>39569</v>
      </c>
      <c r="W107" s="445">
        <f t="shared" si="29"/>
        <v>42.453183199999998</v>
      </c>
      <c r="X107" s="445">
        <f t="shared" si="30"/>
        <v>-7.0656E-3</v>
      </c>
      <c r="Y107" s="445">
        <f t="shared" si="31"/>
        <v>0</v>
      </c>
      <c r="Z107" s="446">
        <f t="shared" si="32"/>
        <v>42.446117600000001</v>
      </c>
      <c r="AA107" s="407"/>
    </row>
    <row r="108" spans="1:62" s="181" customFormat="1" ht="12.95" customHeight="1" x14ac:dyDescent="0.2">
      <c r="A108" s="397">
        <v>39600</v>
      </c>
      <c r="B108" s="364">
        <f>+OBS!D88</f>
        <v>33.954439600000001</v>
      </c>
      <c r="C108" s="398">
        <f>OBS!B88</f>
        <v>1.3343783</v>
      </c>
      <c r="D108" s="364">
        <f>OBS!E88</f>
        <v>0</v>
      </c>
      <c r="E108" s="364">
        <f>+OBS!C88</f>
        <v>0</v>
      </c>
      <c r="F108" s="183">
        <v>0</v>
      </c>
      <c r="G108" s="336">
        <f t="shared" si="25"/>
        <v>35.288817899999998</v>
      </c>
      <c r="H108" s="364"/>
      <c r="I108" s="364">
        <f>+OBS!N88+OBS!P88+OBS!R88+OBS!T88</f>
        <v>-6.6227999999999999E-3</v>
      </c>
      <c r="J108" s="364">
        <f>OBS!L88</f>
        <v>0</v>
      </c>
      <c r="K108" s="364">
        <f>OBS!S88+OBS!U88+OBS!Q88</f>
        <v>0</v>
      </c>
      <c r="L108" s="364">
        <f>OBS!M90</f>
        <v>0</v>
      </c>
      <c r="M108" s="364">
        <f>Exotic_Pos!B100</f>
        <v>0</v>
      </c>
      <c r="N108" s="336">
        <f t="shared" si="26"/>
        <v>-6.6227999999999999E-3</v>
      </c>
      <c r="O108" s="364"/>
      <c r="P108" s="364">
        <f>+OBS!AB90</f>
        <v>0</v>
      </c>
      <c r="Q108" s="364">
        <f>+OBS!AC90</f>
        <v>0</v>
      </c>
      <c r="R108" s="315">
        <f>+OBS!AD90</f>
        <v>0</v>
      </c>
      <c r="S108" s="315">
        <f>+OBS!AE90</f>
        <v>0</v>
      </c>
      <c r="T108" s="336">
        <f t="shared" si="27"/>
        <v>0</v>
      </c>
      <c r="U108" s="364"/>
      <c r="V108" s="397">
        <f t="shared" si="28"/>
        <v>39600</v>
      </c>
      <c r="W108" s="448">
        <f t="shared" si="29"/>
        <v>35.288817899999998</v>
      </c>
      <c r="X108" s="448">
        <f t="shared" si="30"/>
        <v>-6.6227999999999999E-3</v>
      </c>
      <c r="Y108" s="448">
        <f t="shared" si="31"/>
        <v>0</v>
      </c>
      <c r="Z108" s="449">
        <f t="shared" si="32"/>
        <v>35.282195099999996</v>
      </c>
      <c r="AA108" s="407"/>
    </row>
    <row r="109" spans="1:62" s="181" customFormat="1" ht="12.95" customHeight="1" x14ac:dyDescent="0.2">
      <c r="A109" s="395">
        <v>39630</v>
      </c>
      <c r="B109" s="363">
        <f>+OBS!D89</f>
        <v>30.156082399999999</v>
      </c>
      <c r="C109" s="396">
        <f>OBS!B89</f>
        <v>1.3273383999999999</v>
      </c>
      <c r="D109" s="363">
        <f>OBS!E89</f>
        <v>0</v>
      </c>
      <c r="E109" s="363">
        <f>+OBS!C89</f>
        <v>0</v>
      </c>
      <c r="F109" s="30">
        <v>0</v>
      </c>
      <c r="G109" s="334">
        <f t="shared" si="25"/>
        <v>31.483420799999998</v>
      </c>
      <c r="H109" s="363"/>
      <c r="I109" s="363">
        <f>+OBS!N89+OBS!P89+OBS!R89+OBS!T89</f>
        <v>0</v>
      </c>
      <c r="J109" s="363">
        <f>OBS!L89</f>
        <v>0</v>
      </c>
      <c r="K109" s="363">
        <f>OBS!S89+OBS!U89+OBS!Q89</f>
        <v>0</v>
      </c>
      <c r="L109" s="363">
        <f>OBS!M91</f>
        <v>0</v>
      </c>
      <c r="M109" s="363">
        <f>Exotic_Pos!B101</f>
        <v>0</v>
      </c>
      <c r="N109" s="334">
        <f t="shared" si="26"/>
        <v>0</v>
      </c>
      <c r="O109" s="363"/>
      <c r="P109" s="363">
        <f>+OBS!AB91</f>
        <v>0</v>
      </c>
      <c r="Q109" s="363">
        <f>+OBS!AC91</f>
        <v>0</v>
      </c>
      <c r="R109" s="314">
        <f>+OBS!AD91</f>
        <v>0</v>
      </c>
      <c r="S109" s="314">
        <f>+OBS!AE91</f>
        <v>0</v>
      </c>
      <c r="T109" s="334">
        <f t="shared" si="27"/>
        <v>0</v>
      </c>
      <c r="U109" s="363"/>
      <c r="V109" s="395">
        <f t="shared" si="28"/>
        <v>39630</v>
      </c>
      <c r="W109" s="445">
        <f t="shared" si="29"/>
        <v>31.483420799999998</v>
      </c>
      <c r="X109" s="445">
        <f t="shared" si="30"/>
        <v>0</v>
      </c>
      <c r="Y109" s="445">
        <f t="shared" si="31"/>
        <v>0</v>
      </c>
      <c r="Z109" s="446">
        <f t="shared" si="32"/>
        <v>31.483420799999998</v>
      </c>
      <c r="AA109" s="407"/>
    </row>
    <row r="110" spans="1:62" s="181" customFormat="1" ht="12.95" customHeight="1" x14ac:dyDescent="0.2">
      <c r="A110" s="395">
        <v>39661</v>
      </c>
      <c r="B110" s="363">
        <f>+OBS!D90</f>
        <v>35.145707199999997</v>
      </c>
      <c r="C110" s="396">
        <f>OBS!B90</f>
        <v>1.320084</v>
      </c>
      <c r="D110" s="363">
        <f>OBS!E90</f>
        <v>0</v>
      </c>
      <c r="E110" s="363">
        <f>+OBS!C90</f>
        <v>0</v>
      </c>
      <c r="F110" s="30">
        <v>0</v>
      </c>
      <c r="G110" s="334">
        <f t="shared" si="25"/>
        <v>36.465791199999998</v>
      </c>
      <c r="H110" s="363"/>
      <c r="I110" s="363">
        <f>+OBS!N90+OBS!P90+OBS!R90+OBS!T90</f>
        <v>0</v>
      </c>
      <c r="J110" s="363">
        <f>OBS!L90</f>
        <v>0</v>
      </c>
      <c r="K110" s="363">
        <f>OBS!S90+OBS!U90+OBS!Q90</f>
        <v>0</v>
      </c>
      <c r="L110" s="363">
        <f>OBS!M92</f>
        <v>0</v>
      </c>
      <c r="M110" s="363">
        <f>Exotic_Pos!B102</f>
        <v>0</v>
      </c>
      <c r="N110" s="334">
        <f t="shared" si="26"/>
        <v>0</v>
      </c>
      <c r="O110" s="363"/>
      <c r="P110" s="363">
        <f>+OBS!AB92</f>
        <v>0</v>
      </c>
      <c r="Q110" s="363">
        <f>+OBS!AC92</f>
        <v>0</v>
      </c>
      <c r="R110" s="314">
        <f>+OBS!AD92</f>
        <v>0</v>
      </c>
      <c r="S110" s="314">
        <f>+OBS!AE92</f>
        <v>0</v>
      </c>
      <c r="T110" s="334">
        <f t="shared" si="27"/>
        <v>0</v>
      </c>
      <c r="U110" s="363"/>
      <c r="V110" s="395">
        <f t="shared" si="28"/>
        <v>39661</v>
      </c>
      <c r="W110" s="445">
        <f t="shared" si="29"/>
        <v>36.465791199999998</v>
      </c>
      <c r="X110" s="445">
        <f t="shared" si="30"/>
        <v>0</v>
      </c>
      <c r="Y110" s="445">
        <f t="shared" si="31"/>
        <v>0</v>
      </c>
      <c r="Z110" s="446">
        <f t="shared" si="32"/>
        <v>36.465791199999998</v>
      </c>
      <c r="AA110" s="407"/>
    </row>
    <row r="111" spans="1:62" s="181" customFormat="1" ht="12.95" customHeight="1" x14ac:dyDescent="0.2">
      <c r="A111" s="397">
        <v>39692</v>
      </c>
      <c r="B111" s="364">
        <f>+OBS!D91</f>
        <v>26.636129400000002</v>
      </c>
      <c r="C111" s="398">
        <f>OBS!B91</f>
        <v>1.3128502</v>
      </c>
      <c r="D111" s="364">
        <f>OBS!E91</f>
        <v>0</v>
      </c>
      <c r="E111" s="364">
        <f>+OBS!C91</f>
        <v>0</v>
      </c>
      <c r="F111" s="183">
        <v>0</v>
      </c>
      <c r="G111" s="336">
        <f t="shared" si="25"/>
        <v>27.948979600000001</v>
      </c>
      <c r="H111" s="364"/>
      <c r="I111" s="364">
        <f>+OBS!N91+OBS!P91+OBS!R91+OBS!T91</f>
        <v>0</v>
      </c>
      <c r="J111" s="364">
        <f>OBS!L91</f>
        <v>0</v>
      </c>
      <c r="K111" s="364">
        <f>OBS!S91+OBS!U91+OBS!Q91</f>
        <v>0</v>
      </c>
      <c r="L111" s="364">
        <f>OBS!M93</f>
        <v>0</v>
      </c>
      <c r="M111" s="364">
        <f>Exotic_Pos!B103</f>
        <v>0</v>
      </c>
      <c r="N111" s="336">
        <f t="shared" si="26"/>
        <v>0</v>
      </c>
      <c r="O111" s="364"/>
      <c r="P111" s="364">
        <f>+OBS!AB93</f>
        <v>0</v>
      </c>
      <c r="Q111" s="364">
        <f>+OBS!AC93</f>
        <v>0</v>
      </c>
      <c r="R111" s="315">
        <f>+OBS!AD93</f>
        <v>0</v>
      </c>
      <c r="S111" s="315">
        <f>+OBS!AE93</f>
        <v>0</v>
      </c>
      <c r="T111" s="336">
        <f t="shared" si="27"/>
        <v>0</v>
      </c>
      <c r="U111" s="364"/>
      <c r="V111" s="397">
        <f t="shared" si="28"/>
        <v>39692</v>
      </c>
      <c r="W111" s="448">
        <f t="shared" si="29"/>
        <v>27.948979600000001</v>
      </c>
      <c r="X111" s="448">
        <f t="shared" si="30"/>
        <v>0</v>
      </c>
      <c r="Y111" s="448">
        <f t="shared" si="31"/>
        <v>0</v>
      </c>
      <c r="Z111" s="449">
        <f t="shared" si="32"/>
        <v>27.948979600000001</v>
      </c>
      <c r="AA111" s="407"/>
    </row>
    <row r="112" spans="1:62" s="181" customFormat="1" ht="12.95" customHeight="1" x14ac:dyDescent="0.2">
      <c r="A112" s="395">
        <v>39722</v>
      </c>
      <c r="B112" s="363">
        <f>+OBS!D92</f>
        <v>30.494296599999998</v>
      </c>
      <c r="C112" s="396">
        <f>OBS!B92</f>
        <v>1.3058694</v>
      </c>
      <c r="D112" s="363">
        <f>OBS!E92</f>
        <v>0</v>
      </c>
      <c r="E112" s="363">
        <f>+OBS!C92</f>
        <v>0</v>
      </c>
      <c r="F112" s="30">
        <v>0</v>
      </c>
      <c r="G112" s="334">
        <f t="shared" si="25"/>
        <v>31.800165999999997</v>
      </c>
      <c r="H112" s="363"/>
      <c r="I112" s="363">
        <f>+OBS!N92+OBS!P92+OBS!R92+OBS!T92</f>
        <v>9.9999999999999995E-8</v>
      </c>
      <c r="J112" s="363">
        <f>OBS!L92</f>
        <v>0</v>
      </c>
      <c r="K112" s="363">
        <f>OBS!S92+OBS!U92+OBS!Q92</f>
        <v>0</v>
      </c>
      <c r="L112" s="363">
        <f>OBS!M94</f>
        <v>0</v>
      </c>
      <c r="M112" s="363">
        <f>Exotic_Pos!B104</f>
        <v>0</v>
      </c>
      <c r="N112" s="334">
        <f t="shared" si="26"/>
        <v>9.9999999999999995E-8</v>
      </c>
      <c r="O112" s="363"/>
      <c r="P112" s="363">
        <f>+OBS!AB94</f>
        <v>0</v>
      </c>
      <c r="Q112" s="363">
        <f>+OBS!AC94</f>
        <v>0</v>
      </c>
      <c r="R112" s="314">
        <f>+OBS!AD94</f>
        <v>0</v>
      </c>
      <c r="S112" s="314">
        <f>+OBS!AE94</f>
        <v>0</v>
      </c>
      <c r="T112" s="334">
        <f t="shared" si="27"/>
        <v>0</v>
      </c>
      <c r="U112" s="363"/>
      <c r="V112" s="395">
        <f t="shared" si="28"/>
        <v>39722</v>
      </c>
      <c r="W112" s="445">
        <f t="shared" si="29"/>
        <v>31.800165999999997</v>
      </c>
      <c r="X112" s="445">
        <f t="shared" si="30"/>
        <v>9.9999999999999995E-8</v>
      </c>
      <c r="Y112" s="445">
        <f t="shared" si="31"/>
        <v>0</v>
      </c>
      <c r="Z112" s="446">
        <f t="shared" si="32"/>
        <v>31.800166099999998</v>
      </c>
      <c r="AA112" s="407"/>
    </row>
    <row r="113" spans="1:27" s="181" customFormat="1" ht="12.95" customHeight="1" x14ac:dyDescent="0.2">
      <c r="A113" s="395">
        <v>39753</v>
      </c>
      <c r="B113" s="363">
        <f>+OBS!D93</f>
        <v>31.030334499999999</v>
      </c>
      <c r="C113" s="396">
        <f>OBS!B93</f>
        <v>1.2986764</v>
      </c>
      <c r="D113" s="363">
        <f>OBS!E93</f>
        <v>0</v>
      </c>
      <c r="E113" s="363">
        <f>+OBS!C93</f>
        <v>0</v>
      </c>
      <c r="F113" s="30">
        <v>0</v>
      </c>
      <c r="G113" s="334">
        <f t="shared" si="25"/>
        <v>32.3290109</v>
      </c>
      <c r="H113" s="363"/>
      <c r="I113" s="363">
        <f>+OBS!N93+OBS!P93+OBS!R93+OBS!T93</f>
        <v>0</v>
      </c>
      <c r="J113" s="363">
        <f>OBS!L93</f>
        <v>0</v>
      </c>
      <c r="K113" s="363">
        <f>OBS!S93+OBS!U93+OBS!Q93</f>
        <v>0</v>
      </c>
      <c r="L113" s="363">
        <f>OBS!M95</f>
        <v>0</v>
      </c>
      <c r="M113" s="363">
        <f>Exotic_Pos!B105</f>
        <v>0</v>
      </c>
      <c r="N113" s="334">
        <f t="shared" si="26"/>
        <v>0</v>
      </c>
      <c r="O113" s="363"/>
      <c r="P113" s="363">
        <f>+OBS!AB95</f>
        <v>0</v>
      </c>
      <c r="Q113" s="363">
        <f>+OBS!AC95</f>
        <v>0</v>
      </c>
      <c r="R113" s="314">
        <f>+OBS!AD95</f>
        <v>0</v>
      </c>
      <c r="S113" s="314">
        <f>+OBS!AE95</f>
        <v>0</v>
      </c>
      <c r="T113" s="334">
        <f t="shared" si="27"/>
        <v>0</v>
      </c>
      <c r="U113" s="363"/>
      <c r="V113" s="395">
        <f t="shared" si="28"/>
        <v>39753</v>
      </c>
      <c r="W113" s="445">
        <f t="shared" si="29"/>
        <v>32.3290109</v>
      </c>
      <c r="X113" s="445">
        <f t="shared" si="30"/>
        <v>0</v>
      </c>
      <c r="Y113" s="445">
        <f t="shared" si="31"/>
        <v>0</v>
      </c>
      <c r="Z113" s="446">
        <f t="shared" si="32"/>
        <v>32.3290109</v>
      </c>
      <c r="AA113" s="407"/>
    </row>
    <row r="114" spans="1:27" s="181" customFormat="1" ht="12.95" customHeight="1" thickBot="1" x14ac:dyDescent="0.25">
      <c r="A114" s="399">
        <v>39783</v>
      </c>
      <c r="B114" s="365">
        <f>+OBS!D94</f>
        <v>25.961598899999998</v>
      </c>
      <c r="C114" s="400">
        <f>OBS!B94</f>
        <v>1.2917354000000001</v>
      </c>
      <c r="D114" s="365">
        <f>OBS!E94</f>
        <v>0</v>
      </c>
      <c r="E114" s="365">
        <f>+OBS!C94</f>
        <v>0</v>
      </c>
      <c r="F114" s="231">
        <v>0</v>
      </c>
      <c r="G114" s="338">
        <f t="shared" si="25"/>
        <v>27.253334299999999</v>
      </c>
      <c r="H114" s="365"/>
      <c r="I114" s="365">
        <f>+OBS!N94+OBS!P94+OBS!R94+OBS!T94</f>
        <v>9.9999999999999995E-8</v>
      </c>
      <c r="J114" s="365">
        <f>OBS!L94</f>
        <v>0</v>
      </c>
      <c r="K114" s="365">
        <f>OBS!S94+OBS!U94+OBS!Q94</f>
        <v>0</v>
      </c>
      <c r="L114" s="365">
        <f>OBS!M96</f>
        <v>0</v>
      </c>
      <c r="M114" s="365">
        <f>Exotic_Pos!B106</f>
        <v>0</v>
      </c>
      <c r="N114" s="338">
        <f t="shared" si="26"/>
        <v>9.9999999999999995E-8</v>
      </c>
      <c r="O114" s="365"/>
      <c r="P114" s="365">
        <f>+OBS!AB96</f>
        <v>0</v>
      </c>
      <c r="Q114" s="365">
        <f>+OBS!AC96</f>
        <v>0</v>
      </c>
      <c r="R114" s="317">
        <f>+OBS!AD96</f>
        <v>0</v>
      </c>
      <c r="S114" s="317">
        <f>+OBS!AE96</f>
        <v>0</v>
      </c>
      <c r="T114" s="338">
        <f t="shared" si="27"/>
        <v>0</v>
      </c>
      <c r="U114" s="365"/>
      <c r="V114" s="399">
        <f t="shared" si="28"/>
        <v>39783</v>
      </c>
      <c r="W114" s="451">
        <f t="shared" si="29"/>
        <v>27.253334299999999</v>
      </c>
      <c r="X114" s="451">
        <f t="shared" si="30"/>
        <v>9.9999999999999995E-8</v>
      </c>
      <c r="Y114" s="451">
        <f t="shared" si="31"/>
        <v>0</v>
      </c>
      <c r="Z114" s="452">
        <f t="shared" si="32"/>
        <v>27.2533344</v>
      </c>
      <c r="AA114" s="407"/>
    </row>
    <row r="115" spans="1:27" s="181" customFormat="1" ht="12.95" customHeight="1" x14ac:dyDescent="0.2">
      <c r="A115" s="395">
        <v>39814</v>
      </c>
      <c r="B115" s="363">
        <f>+OBS!D95</f>
        <v>28.9963199</v>
      </c>
      <c r="C115" s="396">
        <f>OBS!B95</f>
        <v>0</v>
      </c>
      <c r="D115" s="363">
        <f>OBS!E95</f>
        <v>0</v>
      </c>
      <c r="E115" s="363">
        <f>+OBS!C95</f>
        <v>0</v>
      </c>
      <c r="F115" s="30">
        <v>0</v>
      </c>
      <c r="G115" s="334">
        <f t="shared" si="25"/>
        <v>28.9963199</v>
      </c>
      <c r="H115" s="363"/>
      <c r="I115" s="363">
        <f>+OBS!N95+OBS!P95+OBS!R95+OBS!T95</f>
        <v>0</v>
      </c>
      <c r="J115" s="363">
        <f>OBS!L95</f>
        <v>0</v>
      </c>
      <c r="K115" s="363">
        <f>OBS!S95+OBS!U95+OBS!Q95</f>
        <v>0</v>
      </c>
      <c r="L115" s="363">
        <f>OBS!M97</f>
        <v>0</v>
      </c>
      <c r="M115" s="363">
        <f>Exotic_Pos!B107</f>
        <v>0</v>
      </c>
      <c r="N115" s="334">
        <f t="shared" si="26"/>
        <v>0</v>
      </c>
      <c r="O115" s="363"/>
      <c r="P115" s="363">
        <f>+OBS!AB97</f>
        <v>0</v>
      </c>
      <c r="Q115" s="363">
        <f>+OBS!AC97</f>
        <v>0</v>
      </c>
      <c r="R115" s="314">
        <f>+OBS!AD97</f>
        <v>0</v>
      </c>
      <c r="S115" s="314">
        <f>+OBS!AE97</f>
        <v>0</v>
      </c>
      <c r="T115" s="334">
        <f t="shared" si="27"/>
        <v>0</v>
      </c>
      <c r="U115" s="363"/>
      <c r="V115" s="395">
        <f t="shared" si="28"/>
        <v>39814</v>
      </c>
      <c r="W115" s="445">
        <f t="shared" si="29"/>
        <v>28.9963199</v>
      </c>
      <c r="X115" s="445">
        <f t="shared" si="30"/>
        <v>0</v>
      </c>
      <c r="Y115" s="445">
        <f t="shared" si="31"/>
        <v>0</v>
      </c>
      <c r="Z115" s="446">
        <f t="shared" si="32"/>
        <v>28.9963199</v>
      </c>
      <c r="AA115" s="407"/>
    </row>
    <row r="116" spans="1:27" s="181" customFormat="1" ht="12.95" customHeight="1" x14ac:dyDescent="0.2">
      <c r="A116" s="395">
        <v>39845</v>
      </c>
      <c r="B116" s="363">
        <f>+OBS!D96</f>
        <v>26.9797677</v>
      </c>
      <c r="C116" s="396">
        <f>OBS!B96</f>
        <v>0</v>
      </c>
      <c r="D116" s="363">
        <f>OBS!E96</f>
        <v>0</v>
      </c>
      <c r="E116" s="363">
        <f>+OBS!C96</f>
        <v>0</v>
      </c>
      <c r="F116" s="30">
        <v>0</v>
      </c>
      <c r="G116" s="334">
        <f t="shared" si="25"/>
        <v>26.9797677</v>
      </c>
      <c r="H116" s="363"/>
      <c r="I116" s="363">
        <f>+OBS!N96+OBS!P96+OBS!R96+OBS!T96</f>
        <v>0</v>
      </c>
      <c r="J116" s="363">
        <f>OBS!L96</f>
        <v>0</v>
      </c>
      <c r="K116" s="363">
        <f>OBS!S96+OBS!U96+OBS!Q96</f>
        <v>0</v>
      </c>
      <c r="L116" s="363">
        <f>OBS!M98</f>
        <v>0</v>
      </c>
      <c r="M116" s="363">
        <f>Exotic_Pos!B108</f>
        <v>0</v>
      </c>
      <c r="N116" s="334">
        <f t="shared" si="26"/>
        <v>0</v>
      </c>
      <c r="O116" s="363"/>
      <c r="P116" s="363">
        <f>+OBS!AB98</f>
        <v>0</v>
      </c>
      <c r="Q116" s="363">
        <f>+OBS!AC98</f>
        <v>0</v>
      </c>
      <c r="R116" s="314">
        <f>+OBS!AD98</f>
        <v>0</v>
      </c>
      <c r="S116" s="314">
        <f>+OBS!AE98</f>
        <v>0</v>
      </c>
      <c r="T116" s="334">
        <f t="shared" si="27"/>
        <v>0</v>
      </c>
      <c r="U116" s="363"/>
      <c r="V116" s="395">
        <f t="shared" si="28"/>
        <v>39845</v>
      </c>
      <c r="W116" s="445">
        <f t="shared" si="29"/>
        <v>26.9797677</v>
      </c>
      <c r="X116" s="445">
        <f t="shared" si="30"/>
        <v>0</v>
      </c>
      <c r="Y116" s="445">
        <f t="shared" si="31"/>
        <v>0</v>
      </c>
      <c r="Z116" s="446">
        <f t="shared" si="32"/>
        <v>26.9797677</v>
      </c>
      <c r="AA116" s="407"/>
    </row>
    <row r="117" spans="1:27" s="181" customFormat="1" ht="12.95" customHeight="1" x14ac:dyDescent="0.2">
      <c r="A117" s="397">
        <v>39873</v>
      </c>
      <c r="B117" s="364">
        <f>+OBS!D97</f>
        <v>31.3227704</v>
      </c>
      <c r="C117" s="398">
        <f>OBS!B97</f>
        <v>0</v>
      </c>
      <c r="D117" s="364">
        <f>OBS!E97</f>
        <v>0</v>
      </c>
      <c r="E117" s="364">
        <f>+OBS!C97</f>
        <v>0</v>
      </c>
      <c r="F117" s="183">
        <v>0</v>
      </c>
      <c r="G117" s="336">
        <f t="shared" si="25"/>
        <v>31.3227704</v>
      </c>
      <c r="H117" s="364"/>
      <c r="I117" s="364">
        <f>+OBS!N97+OBS!P97+OBS!R97+OBS!T97</f>
        <v>0</v>
      </c>
      <c r="J117" s="364">
        <f>OBS!L97</f>
        <v>0</v>
      </c>
      <c r="K117" s="364">
        <f>OBS!S97+OBS!U97+OBS!Q97</f>
        <v>0</v>
      </c>
      <c r="L117" s="364">
        <f>OBS!M99</f>
        <v>0</v>
      </c>
      <c r="M117" s="364">
        <f>Exotic_Pos!B109</f>
        <v>0</v>
      </c>
      <c r="N117" s="336">
        <f t="shared" si="26"/>
        <v>0</v>
      </c>
      <c r="O117" s="364"/>
      <c r="P117" s="364">
        <f>+OBS!AB99</f>
        <v>0</v>
      </c>
      <c r="Q117" s="364">
        <f>+OBS!AC99</f>
        <v>0</v>
      </c>
      <c r="R117" s="315">
        <f>+OBS!AD99</f>
        <v>0</v>
      </c>
      <c r="S117" s="315">
        <f>+OBS!AE99</f>
        <v>0</v>
      </c>
      <c r="T117" s="336">
        <f t="shared" si="27"/>
        <v>0</v>
      </c>
      <c r="U117" s="364"/>
      <c r="V117" s="397">
        <f t="shared" si="28"/>
        <v>39873</v>
      </c>
      <c r="W117" s="448">
        <f t="shared" si="29"/>
        <v>31.3227704</v>
      </c>
      <c r="X117" s="448">
        <f t="shared" si="30"/>
        <v>0</v>
      </c>
      <c r="Y117" s="448">
        <f t="shared" si="31"/>
        <v>0</v>
      </c>
      <c r="Z117" s="449">
        <f t="shared" si="32"/>
        <v>31.3227704</v>
      </c>
      <c r="AA117" s="407"/>
    </row>
    <row r="118" spans="1:27" s="181" customFormat="1" ht="12.95" customHeight="1" x14ac:dyDescent="0.2">
      <c r="A118" s="395">
        <v>39904</v>
      </c>
      <c r="B118" s="363">
        <f>+OBS!D98</f>
        <v>34.762239899999997</v>
      </c>
      <c r="C118" s="396">
        <f>OBS!B98</f>
        <v>0</v>
      </c>
      <c r="D118" s="363">
        <f>OBS!E98</f>
        <v>0</v>
      </c>
      <c r="E118" s="363">
        <f>+OBS!C98</f>
        <v>0</v>
      </c>
      <c r="F118" s="30">
        <v>0</v>
      </c>
      <c r="G118" s="334">
        <f t="shared" si="25"/>
        <v>34.762239899999997</v>
      </c>
      <c r="H118" s="363"/>
      <c r="I118" s="363">
        <f>+OBS!N98+OBS!P98+OBS!R98+OBS!T98</f>
        <v>9.9999999999999995E-8</v>
      </c>
      <c r="J118" s="363">
        <f>OBS!L98</f>
        <v>0</v>
      </c>
      <c r="K118" s="363">
        <f>OBS!S98+OBS!U98+OBS!Q98</f>
        <v>0</v>
      </c>
      <c r="L118" s="363">
        <f>OBS!M100</f>
        <v>0</v>
      </c>
      <c r="M118" s="363">
        <f>Exotic_Pos!B110</f>
        <v>0</v>
      </c>
      <c r="N118" s="334">
        <f t="shared" si="26"/>
        <v>9.9999999999999995E-8</v>
      </c>
      <c r="O118" s="363"/>
      <c r="P118" s="363">
        <f>+OBS!AB100</f>
        <v>0</v>
      </c>
      <c r="Q118" s="363">
        <f>+OBS!AC100</f>
        <v>0</v>
      </c>
      <c r="R118" s="314">
        <f>+OBS!AD100</f>
        <v>0</v>
      </c>
      <c r="S118" s="314">
        <f>+OBS!AE100</f>
        <v>0</v>
      </c>
      <c r="T118" s="334">
        <f t="shared" si="27"/>
        <v>0</v>
      </c>
      <c r="U118" s="363"/>
      <c r="V118" s="395">
        <f t="shared" si="28"/>
        <v>39904</v>
      </c>
      <c r="W118" s="445">
        <f t="shared" si="29"/>
        <v>34.762239899999997</v>
      </c>
      <c r="X118" s="445">
        <f t="shared" si="30"/>
        <v>9.9999999999999995E-8</v>
      </c>
      <c r="Y118" s="445">
        <f t="shared" si="31"/>
        <v>0</v>
      </c>
      <c r="Z118" s="446">
        <f t="shared" si="32"/>
        <v>34.762239999999998</v>
      </c>
      <c r="AA118" s="407"/>
    </row>
    <row r="119" spans="1:27" s="181" customFormat="1" ht="12.95" customHeight="1" x14ac:dyDescent="0.2">
      <c r="A119" s="395">
        <v>39934</v>
      </c>
      <c r="B119" s="363">
        <f>+OBS!D99</f>
        <v>28.5097296</v>
      </c>
      <c r="C119" s="396">
        <f>OBS!B99</f>
        <v>0</v>
      </c>
      <c r="D119" s="363">
        <f>OBS!E99</f>
        <v>0</v>
      </c>
      <c r="E119" s="363">
        <f>+OBS!C99</f>
        <v>0</v>
      </c>
      <c r="F119" s="30">
        <v>0</v>
      </c>
      <c r="G119" s="334">
        <f t="shared" si="25"/>
        <v>28.5097296</v>
      </c>
      <c r="H119" s="363"/>
      <c r="I119" s="363">
        <f>+OBS!N99+OBS!P99+OBS!R99+OBS!T99</f>
        <v>0</v>
      </c>
      <c r="J119" s="363">
        <f>OBS!L99</f>
        <v>0</v>
      </c>
      <c r="K119" s="363">
        <f>OBS!S99+OBS!U99+OBS!Q99</f>
        <v>0</v>
      </c>
      <c r="L119" s="363">
        <f>OBS!M101</f>
        <v>0</v>
      </c>
      <c r="M119" s="363">
        <f>Exotic_Pos!B111</f>
        <v>0</v>
      </c>
      <c r="N119" s="334">
        <f t="shared" si="26"/>
        <v>0</v>
      </c>
      <c r="O119" s="363"/>
      <c r="P119" s="363">
        <f>+OBS!AB101</f>
        <v>0</v>
      </c>
      <c r="Q119" s="363">
        <f>+OBS!AC101</f>
        <v>0</v>
      </c>
      <c r="R119" s="314">
        <f>+OBS!AD101</f>
        <v>0</v>
      </c>
      <c r="S119" s="314">
        <f>+OBS!AE101</f>
        <v>0</v>
      </c>
      <c r="T119" s="334">
        <f t="shared" si="27"/>
        <v>0</v>
      </c>
      <c r="U119" s="363"/>
      <c r="V119" s="395">
        <f t="shared" si="28"/>
        <v>39934</v>
      </c>
      <c r="W119" s="445">
        <f t="shared" si="29"/>
        <v>28.5097296</v>
      </c>
      <c r="X119" s="445">
        <f t="shared" si="30"/>
        <v>0</v>
      </c>
      <c r="Y119" s="445">
        <f t="shared" si="31"/>
        <v>0</v>
      </c>
      <c r="Z119" s="446">
        <f t="shared" si="32"/>
        <v>28.5097296</v>
      </c>
      <c r="AA119" s="407"/>
    </row>
    <row r="120" spans="1:27" s="181" customFormat="1" ht="12.95" customHeight="1" x14ac:dyDescent="0.2">
      <c r="A120" s="397">
        <v>39965</v>
      </c>
      <c r="B120" s="364">
        <f>+OBS!D100</f>
        <v>20.634931099999999</v>
      </c>
      <c r="C120" s="398">
        <f>OBS!B100</f>
        <v>0</v>
      </c>
      <c r="D120" s="364">
        <f>OBS!E100</f>
        <v>0</v>
      </c>
      <c r="E120" s="364">
        <f>+OBS!C100</f>
        <v>0</v>
      </c>
      <c r="F120" s="183">
        <v>0</v>
      </c>
      <c r="G120" s="336">
        <f t="shared" si="25"/>
        <v>20.634931099999999</v>
      </c>
      <c r="H120" s="364"/>
      <c r="I120" s="364">
        <f>+OBS!N100+OBS!P100+OBS!R100+OBS!T100</f>
        <v>0</v>
      </c>
      <c r="J120" s="364">
        <f>OBS!L100</f>
        <v>0</v>
      </c>
      <c r="K120" s="364">
        <f>OBS!S100+OBS!U100+OBS!Q100</f>
        <v>0</v>
      </c>
      <c r="L120" s="364">
        <f>OBS!M102</f>
        <v>0</v>
      </c>
      <c r="M120" s="364">
        <f>Exotic_Pos!B112</f>
        <v>0</v>
      </c>
      <c r="N120" s="336">
        <f t="shared" si="26"/>
        <v>0</v>
      </c>
      <c r="O120" s="364"/>
      <c r="P120" s="364">
        <f>+OBS!AB102</f>
        <v>0</v>
      </c>
      <c r="Q120" s="364">
        <f>+OBS!AC102</f>
        <v>0</v>
      </c>
      <c r="R120" s="315">
        <f>+OBS!AD102</f>
        <v>0</v>
      </c>
      <c r="S120" s="315">
        <f>+OBS!AE102</f>
        <v>0</v>
      </c>
      <c r="T120" s="336">
        <f t="shared" si="27"/>
        <v>0</v>
      </c>
      <c r="U120" s="364"/>
      <c r="V120" s="397">
        <f t="shared" si="28"/>
        <v>39965</v>
      </c>
      <c r="W120" s="448">
        <f t="shared" si="29"/>
        <v>20.634931099999999</v>
      </c>
      <c r="X120" s="448">
        <f t="shared" si="30"/>
        <v>0</v>
      </c>
      <c r="Y120" s="448">
        <f t="shared" si="31"/>
        <v>0</v>
      </c>
      <c r="Z120" s="449">
        <f t="shared" si="32"/>
        <v>20.634931099999999</v>
      </c>
      <c r="AA120" s="407"/>
    </row>
    <row r="121" spans="1:27" s="181" customFormat="1" ht="12.95" customHeight="1" x14ac:dyDescent="0.2">
      <c r="A121" s="395">
        <v>39995</v>
      </c>
      <c r="B121" s="363">
        <f>+OBS!D101</f>
        <v>23.308455500000001</v>
      </c>
      <c r="C121" s="396">
        <f>OBS!B101</f>
        <v>0</v>
      </c>
      <c r="D121" s="363">
        <f>OBS!E101</f>
        <v>0</v>
      </c>
      <c r="E121" s="363">
        <f>+OBS!C101</f>
        <v>0</v>
      </c>
      <c r="F121" s="30">
        <v>0</v>
      </c>
      <c r="G121" s="334">
        <f t="shared" si="25"/>
        <v>23.308455500000001</v>
      </c>
      <c r="H121" s="363"/>
      <c r="I121" s="363">
        <f>+OBS!N101+OBS!P101+OBS!R101+OBS!T101</f>
        <v>-9.9999999999999995E-8</v>
      </c>
      <c r="J121" s="363">
        <f>OBS!L101</f>
        <v>0</v>
      </c>
      <c r="K121" s="363">
        <f>OBS!S101+OBS!U101+OBS!Q101</f>
        <v>0</v>
      </c>
      <c r="L121" s="363">
        <f>OBS!M103</f>
        <v>0</v>
      </c>
      <c r="M121" s="363">
        <f>Exotic_Pos!B113</f>
        <v>0</v>
      </c>
      <c r="N121" s="334">
        <f t="shared" si="26"/>
        <v>-9.9999999999999995E-8</v>
      </c>
      <c r="O121" s="363"/>
      <c r="P121" s="363">
        <f>+OBS!AB103</f>
        <v>0</v>
      </c>
      <c r="Q121" s="363">
        <f>+OBS!AC103</f>
        <v>0</v>
      </c>
      <c r="R121" s="314">
        <f>+OBS!AD103</f>
        <v>0</v>
      </c>
      <c r="S121" s="314">
        <f>+OBS!AE103</f>
        <v>0</v>
      </c>
      <c r="T121" s="334">
        <f t="shared" si="27"/>
        <v>0</v>
      </c>
      <c r="U121" s="363"/>
      <c r="V121" s="395">
        <f t="shared" si="28"/>
        <v>39995</v>
      </c>
      <c r="W121" s="445">
        <f t="shared" si="29"/>
        <v>23.308455500000001</v>
      </c>
      <c r="X121" s="445">
        <f t="shared" si="30"/>
        <v>-9.9999999999999995E-8</v>
      </c>
      <c r="Y121" s="445">
        <f t="shared" si="31"/>
        <v>0</v>
      </c>
      <c r="Z121" s="446">
        <f t="shared" si="32"/>
        <v>23.3084554</v>
      </c>
      <c r="AA121" s="407"/>
    </row>
    <row r="122" spans="1:27" s="181" customFormat="1" ht="12.95" customHeight="1" x14ac:dyDescent="0.2">
      <c r="A122" s="395">
        <v>40026</v>
      </c>
      <c r="B122" s="363">
        <f>+OBS!D102</f>
        <v>17.7909328</v>
      </c>
      <c r="C122" s="396">
        <f>OBS!B102</f>
        <v>0</v>
      </c>
      <c r="D122" s="363">
        <f>OBS!E102</f>
        <v>0</v>
      </c>
      <c r="E122" s="363">
        <f>+OBS!C102</f>
        <v>0</v>
      </c>
      <c r="F122" s="30">
        <v>0</v>
      </c>
      <c r="G122" s="334">
        <f t="shared" si="25"/>
        <v>17.7909328</v>
      </c>
      <c r="H122" s="363"/>
      <c r="I122" s="363">
        <f>+OBS!N102+OBS!P102+OBS!R102+OBS!T102</f>
        <v>9.9999999999999995E-8</v>
      </c>
      <c r="J122" s="363">
        <f>OBS!L102</f>
        <v>0</v>
      </c>
      <c r="K122" s="363">
        <f>OBS!S102+OBS!U102+OBS!Q102</f>
        <v>0</v>
      </c>
      <c r="L122" s="363">
        <f>OBS!M104</f>
        <v>0</v>
      </c>
      <c r="M122" s="363">
        <f>Exotic_Pos!B114</f>
        <v>0</v>
      </c>
      <c r="N122" s="334">
        <f t="shared" si="26"/>
        <v>9.9999999999999995E-8</v>
      </c>
      <c r="O122" s="363"/>
      <c r="P122" s="363">
        <f>+OBS!AB104</f>
        <v>0</v>
      </c>
      <c r="Q122" s="363">
        <f>+OBS!AC104</f>
        <v>0</v>
      </c>
      <c r="R122" s="314">
        <f>+OBS!AD104</f>
        <v>0</v>
      </c>
      <c r="S122" s="314">
        <f>+OBS!AE104</f>
        <v>0</v>
      </c>
      <c r="T122" s="334">
        <f t="shared" si="27"/>
        <v>0</v>
      </c>
      <c r="U122" s="363"/>
      <c r="V122" s="395">
        <f t="shared" si="28"/>
        <v>40026</v>
      </c>
      <c r="W122" s="445">
        <f t="shared" si="29"/>
        <v>17.7909328</v>
      </c>
      <c r="X122" s="445">
        <f t="shared" si="30"/>
        <v>9.9999999999999995E-8</v>
      </c>
      <c r="Y122" s="445">
        <f t="shared" si="31"/>
        <v>0</v>
      </c>
      <c r="Z122" s="446">
        <f t="shared" si="32"/>
        <v>17.790932900000001</v>
      </c>
      <c r="AA122" s="407"/>
    </row>
    <row r="123" spans="1:27" s="181" customFormat="1" ht="12.95" customHeight="1" x14ac:dyDescent="0.2">
      <c r="A123" s="397">
        <v>40057</v>
      </c>
      <c r="B123" s="364">
        <f>+OBS!D103</f>
        <v>9.6320267000000008</v>
      </c>
      <c r="C123" s="398">
        <f>OBS!B103</f>
        <v>0</v>
      </c>
      <c r="D123" s="364">
        <f>OBS!E103</f>
        <v>0</v>
      </c>
      <c r="E123" s="364">
        <f>+OBS!C103</f>
        <v>0</v>
      </c>
      <c r="F123" s="183">
        <v>0</v>
      </c>
      <c r="G123" s="336">
        <f t="shared" si="25"/>
        <v>9.6320267000000008</v>
      </c>
      <c r="H123" s="364"/>
      <c r="I123" s="364">
        <f>+OBS!N103+OBS!P103+OBS!R103+OBS!T103</f>
        <v>-8.2416E-3</v>
      </c>
      <c r="J123" s="364">
        <f>OBS!L103</f>
        <v>0</v>
      </c>
      <c r="K123" s="364">
        <f>OBS!S103+OBS!U103+OBS!Q103</f>
        <v>0</v>
      </c>
      <c r="L123" s="364">
        <f>OBS!M105</f>
        <v>0</v>
      </c>
      <c r="M123" s="364">
        <f>Exotic_Pos!B115</f>
        <v>0</v>
      </c>
      <c r="N123" s="336">
        <f t="shared" si="26"/>
        <v>-8.2416E-3</v>
      </c>
      <c r="O123" s="364"/>
      <c r="P123" s="364">
        <f>+OBS!AB105</f>
        <v>0</v>
      </c>
      <c r="Q123" s="364">
        <f>+OBS!AC105</f>
        <v>0</v>
      </c>
      <c r="R123" s="315">
        <f>+OBS!AD105</f>
        <v>0</v>
      </c>
      <c r="S123" s="315">
        <f>+OBS!AE105</f>
        <v>0</v>
      </c>
      <c r="T123" s="336">
        <f t="shared" si="27"/>
        <v>0</v>
      </c>
      <c r="U123" s="364"/>
      <c r="V123" s="397">
        <f t="shared" si="28"/>
        <v>40057</v>
      </c>
      <c r="W123" s="448">
        <f t="shared" si="29"/>
        <v>9.6320267000000008</v>
      </c>
      <c r="X123" s="448">
        <f t="shared" si="30"/>
        <v>-8.2416E-3</v>
      </c>
      <c r="Y123" s="448">
        <f t="shared" si="31"/>
        <v>0</v>
      </c>
      <c r="Z123" s="449">
        <f t="shared" si="32"/>
        <v>9.623785100000001</v>
      </c>
      <c r="AA123" s="407"/>
    </row>
    <row r="124" spans="1:27" s="181" customFormat="1" ht="12.95" customHeight="1" x14ac:dyDescent="0.2">
      <c r="A124" s="395">
        <v>40087</v>
      </c>
      <c r="B124" s="363">
        <f>+OBS!D104</f>
        <v>10.606242399999999</v>
      </c>
      <c r="C124" s="396">
        <f>OBS!B104</f>
        <v>0</v>
      </c>
      <c r="D124" s="363">
        <f>OBS!E104</f>
        <v>0</v>
      </c>
      <c r="E124" s="363">
        <f>+OBS!C104</f>
        <v>0</v>
      </c>
      <c r="F124" s="30">
        <v>0</v>
      </c>
      <c r="G124" s="334">
        <f t="shared" si="25"/>
        <v>10.606242399999999</v>
      </c>
      <c r="H124" s="363"/>
      <c r="I124" s="363">
        <f>+OBS!N104+OBS!P104+OBS!R104+OBS!T104</f>
        <v>-4.1208E-3</v>
      </c>
      <c r="J124" s="363">
        <f>OBS!L104</f>
        <v>0</v>
      </c>
      <c r="K124" s="363">
        <f>OBS!S104+OBS!U104+OBS!Q104</f>
        <v>0</v>
      </c>
      <c r="L124" s="363">
        <f>OBS!M106</f>
        <v>0</v>
      </c>
      <c r="M124" s="363">
        <f>Exotic_Pos!B116</f>
        <v>0</v>
      </c>
      <c r="N124" s="334">
        <f t="shared" si="26"/>
        <v>-4.1208E-3</v>
      </c>
      <c r="O124" s="363"/>
      <c r="P124" s="363">
        <f>+OBS!AB106</f>
        <v>0</v>
      </c>
      <c r="Q124" s="363">
        <f>+OBS!AC106</f>
        <v>0</v>
      </c>
      <c r="R124" s="314">
        <f>+OBS!AD106</f>
        <v>0</v>
      </c>
      <c r="S124" s="314">
        <f>+OBS!AE106</f>
        <v>0</v>
      </c>
      <c r="T124" s="334">
        <f t="shared" si="27"/>
        <v>0</v>
      </c>
      <c r="U124" s="363"/>
      <c r="V124" s="395">
        <f t="shared" si="28"/>
        <v>40087</v>
      </c>
      <c r="W124" s="445">
        <f t="shared" si="29"/>
        <v>10.606242399999999</v>
      </c>
      <c r="X124" s="445">
        <f t="shared" si="30"/>
        <v>-4.1208E-3</v>
      </c>
      <c r="Y124" s="445">
        <f t="shared" si="31"/>
        <v>0</v>
      </c>
      <c r="Z124" s="446">
        <f t="shared" si="32"/>
        <v>10.602121599999998</v>
      </c>
      <c r="AA124" s="407"/>
    </row>
    <row r="125" spans="1:27" s="181" customFormat="1" ht="12.95" customHeight="1" x14ac:dyDescent="0.2">
      <c r="A125" s="395">
        <v>40118</v>
      </c>
      <c r="B125" s="363">
        <f>+OBS!D105</f>
        <v>7.4388842000000004</v>
      </c>
      <c r="C125" s="396">
        <f>OBS!B105</f>
        <v>0</v>
      </c>
      <c r="D125" s="363">
        <f>OBS!E105</f>
        <v>0</v>
      </c>
      <c r="E125" s="363">
        <f>+OBS!C105</f>
        <v>0</v>
      </c>
      <c r="F125" s="30">
        <v>0</v>
      </c>
      <c r="G125" s="334">
        <f t="shared" si="25"/>
        <v>7.4388842000000004</v>
      </c>
      <c r="H125" s="363"/>
      <c r="I125" s="363">
        <f>+OBS!N105+OBS!P105+OBS!R105+OBS!T105</f>
        <v>0</v>
      </c>
      <c r="J125" s="363">
        <f>OBS!L105</f>
        <v>0</v>
      </c>
      <c r="K125" s="363">
        <f>OBS!S105+OBS!U105+OBS!Q105</f>
        <v>0</v>
      </c>
      <c r="L125" s="363">
        <f>OBS!M107</f>
        <v>0</v>
      </c>
      <c r="M125" s="363">
        <f>Exotic_Pos!B117</f>
        <v>0</v>
      </c>
      <c r="N125" s="334">
        <f t="shared" si="26"/>
        <v>0</v>
      </c>
      <c r="O125" s="363"/>
      <c r="P125" s="363">
        <f>+OBS!AB107</f>
        <v>0</v>
      </c>
      <c r="Q125" s="363">
        <f>+OBS!AC107</f>
        <v>0</v>
      </c>
      <c r="R125" s="314">
        <f>+OBS!AD107</f>
        <v>0</v>
      </c>
      <c r="S125" s="314">
        <f>+OBS!AE107</f>
        <v>0</v>
      </c>
      <c r="T125" s="334">
        <f t="shared" si="27"/>
        <v>0</v>
      </c>
      <c r="U125" s="363"/>
      <c r="V125" s="395">
        <f t="shared" si="28"/>
        <v>40118</v>
      </c>
      <c r="W125" s="445">
        <f t="shared" si="29"/>
        <v>7.4388842000000004</v>
      </c>
      <c r="X125" s="445">
        <f t="shared" si="30"/>
        <v>0</v>
      </c>
      <c r="Y125" s="445">
        <f t="shared" si="31"/>
        <v>0</v>
      </c>
      <c r="Z125" s="446">
        <f t="shared" si="32"/>
        <v>7.4388842000000004</v>
      </c>
      <c r="AA125" s="407"/>
    </row>
    <row r="126" spans="1:27" s="181" customFormat="1" ht="12.95" customHeight="1" x14ac:dyDescent="0.2">
      <c r="A126" s="397">
        <v>40148</v>
      </c>
      <c r="B126" s="364">
        <f>+OBS!D106</f>
        <v>4.4954789999999996</v>
      </c>
      <c r="C126" s="398">
        <f>OBS!B106</f>
        <v>0</v>
      </c>
      <c r="D126" s="364">
        <f>OBS!E106</f>
        <v>0</v>
      </c>
      <c r="E126" s="364">
        <f>+OBS!C106</f>
        <v>0</v>
      </c>
      <c r="F126" s="183">
        <v>0</v>
      </c>
      <c r="G126" s="336">
        <f t="shared" si="25"/>
        <v>4.4954789999999996</v>
      </c>
      <c r="H126" s="364"/>
      <c r="I126" s="364">
        <f>+OBS!N106+OBS!P106+OBS!R106+OBS!T106</f>
        <v>0</v>
      </c>
      <c r="J126" s="364">
        <f>OBS!L106</f>
        <v>0</v>
      </c>
      <c r="K126" s="364">
        <f>OBS!S106+OBS!U106+OBS!Q106</f>
        <v>0</v>
      </c>
      <c r="L126" s="364">
        <f>OBS!M108</f>
        <v>0</v>
      </c>
      <c r="M126" s="364">
        <f>Exotic_Pos!B118</f>
        <v>0</v>
      </c>
      <c r="N126" s="336">
        <f t="shared" si="26"/>
        <v>0</v>
      </c>
      <c r="O126" s="364"/>
      <c r="P126" s="364">
        <f>+OBS!AB108</f>
        <v>0</v>
      </c>
      <c r="Q126" s="364">
        <f>+OBS!AC108</f>
        <v>0</v>
      </c>
      <c r="R126" s="315">
        <f>+OBS!AD108</f>
        <v>0</v>
      </c>
      <c r="S126" s="315">
        <f>+OBS!AE108</f>
        <v>0</v>
      </c>
      <c r="T126" s="336">
        <f t="shared" si="27"/>
        <v>0</v>
      </c>
      <c r="U126" s="364"/>
      <c r="V126" s="397">
        <f t="shared" si="28"/>
        <v>40148</v>
      </c>
      <c r="W126" s="448">
        <f t="shared" si="29"/>
        <v>4.4954789999999996</v>
      </c>
      <c r="X126" s="448">
        <f t="shared" si="30"/>
        <v>0</v>
      </c>
      <c r="Y126" s="448">
        <f t="shared" si="31"/>
        <v>0</v>
      </c>
      <c r="Z126" s="449">
        <f t="shared" si="32"/>
        <v>4.4954789999999996</v>
      </c>
      <c r="AA126" s="407"/>
    </row>
    <row r="127" spans="1:27" s="181" customFormat="1" ht="12.95" customHeight="1" x14ac:dyDescent="0.2">
      <c r="A127" s="395">
        <v>40179</v>
      </c>
      <c r="B127" s="363">
        <f>+OBS!D107</f>
        <v>3.8504965000000002</v>
      </c>
      <c r="C127" s="396">
        <f>OBS!B107</f>
        <v>0</v>
      </c>
      <c r="D127" s="363">
        <f>OBS!E107</f>
        <v>0</v>
      </c>
      <c r="E127" s="363">
        <f>+OBS!C107</f>
        <v>0</v>
      </c>
      <c r="F127" s="30">
        <v>0</v>
      </c>
      <c r="G127" s="334">
        <f t="shared" si="25"/>
        <v>3.8504965000000002</v>
      </c>
      <c r="H127" s="363"/>
      <c r="I127" s="363">
        <f>+OBS!N107+OBS!P107+OBS!R107+OBS!T107</f>
        <v>0</v>
      </c>
      <c r="J127" s="363">
        <f>OBS!L107</f>
        <v>0</v>
      </c>
      <c r="K127" s="363">
        <f>OBS!S107+OBS!U107+OBS!Q107</f>
        <v>0</v>
      </c>
      <c r="L127" s="363">
        <f>OBS!M109</f>
        <v>0</v>
      </c>
      <c r="M127" s="363">
        <f>Exotic_Pos!B119</f>
        <v>0</v>
      </c>
      <c r="N127" s="334">
        <f t="shared" si="26"/>
        <v>0</v>
      </c>
      <c r="O127" s="363"/>
      <c r="P127" s="363">
        <f>+OBS!AB109</f>
        <v>0</v>
      </c>
      <c r="Q127" s="363">
        <f>+OBS!AC109</f>
        <v>0</v>
      </c>
      <c r="R127" s="314">
        <f>+OBS!AD109</f>
        <v>0</v>
      </c>
      <c r="S127" s="314">
        <f>+OBS!AE109</f>
        <v>0</v>
      </c>
      <c r="T127" s="334">
        <f t="shared" si="27"/>
        <v>0</v>
      </c>
      <c r="U127" s="363"/>
      <c r="V127" s="395">
        <f t="shared" si="28"/>
        <v>40179</v>
      </c>
      <c r="W127" s="445">
        <f t="shared" si="29"/>
        <v>3.8504965000000002</v>
      </c>
      <c r="X127" s="445">
        <f t="shared" si="30"/>
        <v>0</v>
      </c>
      <c r="Y127" s="445">
        <f t="shared" si="31"/>
        <v>0</v>
      </c>
      <c r="Z127" s="446">
        <f t="shared" si="32"/>
        <v>3.8504965000000002</v>
      </c>
      <c r="AA127" s="407"/>
    </row>
    <row r="128" spans="1:27" s="181" customFormat="1" ht="12.95" customHeight="1" x14ac:dyDescent="0.2">
      <c r="A128" s="395">
        <v>40210</v>
      </c>
      <c r="B128" s="363">
        <f>+OBS!D108</f>
        <v>-2.4890401999999998</v>
      </c>
      <c r="C128" s="396">
        <f>OBS!B108</f>
        <v>0</v>
      </c>
      <c r="D128" s="363">
        <f>OBS!E108</f>
        <v>0</v>
      </c>
      <c r="E128" s="363">
        <f>+OBS!C108</f>
        <v>0</v>
      </c>
      <c r="F128" s="30">
        <v>0</v>
      </c>
      <c r="G128" s="334">
        <f t="shared" si="25"/>
        <v>-2.4890401999999998</v>
      </c>
      <c r="H128" s="363"/>
      <c r="I128" s="363">
        <f>+OBS!N108+OBS!P108+OBS!R108+OBS!T108</f>
        <v>0</v>
      </c>
      <c r="J128" s="363">
        <f>OBS!L108</f>
        <v>0</v>
      </c>
      <c r="K128" s="363">
        <f>OBS!S108+OBS!U108+OBS!Q108</f>
        <v>0</v>
      </c>
      <c r="L128" s="363">
        <f>OBS!M110</f>
        <v>0</v>
      </c>
      <c r="M128" s="363">
        <f>Exotic_Pos!B120</f>
        <v>0</v>
      </c>
      <c r="N128" s="334">
        <f t="shared" si="26"/>
        <v>0</v>
      </c>
      <c r="O128" s="363"/>
      <c r="P128" s="363">
        <f>+OBS!AB110</f>
        <v>0</v>
      </c>
      <c r="Q128" s="363">
        <f>+OBS!AC110</f>
        <v>0</v>
      </c>
      <c r="R128" s="314">
        <f>+OBS!AD110</f>
        <v>0</v>
      </c>
      <c r="S128" s="314">
        <f>+OBS!AE110</f>
        <v>0</v>
      </c>
      <c r="T128" s="334">
        <f t="shared" si="27"/>
        <v>0</v>
      </c>
      <c r="U128" s="363"/>
      <c r="V128" s="395">
        <f t="shared" si="28"/>
        <v>40210</v>
      </c>
      <c r="W128" s="445">
        <f t="shared" si="29"/>
        <v>-2.4890401999999998</v>
      </c>
      <c r="X128" s="445">
        <f t="shared" si="30"/>
        <v>0</v>
      </c>
      <c r="Y128" s="445">
        <f t="shared" si="31"/>
        <v>0</v>
      </c>
      <c r="Z128" s="446">
        <f t="shared" si="32"/>
        <v>-2.4890401999999998</v>
      </c>
      <c r="AA128" s="407"/>
    </row>
    <row r="129" spans="1:62" s="181" customFormat="1" ht="12.95" customHeight="1" x14ac:dyDescent="0.2">
      <c r="A129" s="397">
        <v>40238</v>
      </c>
      <c r="B129" s="364">
        <f>+OBS!D109</f>
        <v>-7.3194824000000001</v>
      </c>
      <c r="C129" s="398">
        <f>OBS!B109</f>
        <v>0</v>
      </c>
      <c r="D129" s="364">
        <f>OBS!E109</f>
        <v>0</v>
      </c>
      <c r="E129" s="364">
        <f>+OBS!C109</f>
        <v>0</v>
      </c>
      <c r="F129" s="183">
        <v>0</v>
      </c>
      <c r="G129" s="336">
        <f t="shared" si="25"/>
        <v>-7.3194824000000001</v>
      </c>
      <c r="H129" s="364"/>
      <c r="I129" s="364">
        <f>+OBS!N109+OBS!P109+OBS!R109+OBS!T109</f>
        <v>0</v>
      </c>
      <c r="J129" s="364">
        <f>OBS!L109</f>
        <v>0</v>
      </c>
      <c r="K129" s="364">
        <f>OBS!S109+OBS!U109+OBS!Q109</f>
        <v>0</v>
      </c>
      <c r="L129" s="364">
        <f>OBS!M111</f>
        <v>0</v>
      </c>
      <c r="M129" s="364">
        <f>Exotic_Pos!B121</f>
        <v>0</v>
      </c>
      <c r="N129" s="336">
        <f t="shared" si="26"/>
        <v>0</v>
      </c>
      <c r="O129" s="364"/>
      <c r="P129" s="364">
        <f>+OBS!AB111</f>
        <v>0</v>
      </c>
      <c r="Q129" s="364">
        <f>+OBS!AC111</f>
        <v>0</v>
      </c>
      <c r="R129" s="315">
        <f>+OBS!AD111</f>
        <v>0</v>
      </c>
      <c r="S129" s="315">
        <f>+OBS!AE111</f>
        <v>0</v>
      </c>
      <c r="T129" s="336">
        <f t="shared" si="27"/>
        <v>0</v>
      </c>
      <c r="U129" s="364"/>
      <c r="V129" s="397">
        <f t="shared" si="28"/>
        <v>40238</v>
      </c>
      <c r="W129" s="448">
        <f t="shared" si="29"/>
        <v>-7.3194824000000001</v>
      </c>
      <c r="X129" s="448">
        <f t="shared" si="30"/>
        <v>0</v>
      </c>
      <c r="Y129" s="448">
        <f t="shared" si="31"/>
        <v>0</v>
      </c>
      <c r="Z129" s="449">
        <f t="shared" si="32"/>
        <v>-7.3194824000000001</v>
      </c>
      <c r="AA129" s="407"/>
    </row>
    <row r="130" spans="1:62" s="181" customFormat="1" ht="12.95" customHeight="1" x14ac:dyDescent="0.2">
      <c r="A130" s="395">
        <v>40269</v>
      </c>
      <c r="B130" s="363">
        <f>+OBS!D110</f>
        <v>-5.2217811999999997</v>
      </c>
      <c r="C130" s="396">
        <f>OBS!B110</f>
        <v>0</v>
      </c>
      <c r="D130" s="363">
        <f>OBS!E110</f>
        <v>0</v>
      </c>
      <c r="E130" s="363">
        <f>+OBS!C110</f>
        <v>0</v>
      </c>
      <c r="F130" s="30">
        <v>0</v>
      </c>
      <c r="G130" s="334">
        <f t="shared" si="25"/>
        <v>-5.2217811999999997</v>
      </c>
      <c r="H130" s="363"/>
      <c r="I130" s="363">
        <f>+OBS!N110+OBS!P110+OBS!R110+OBS!T110</f>
        <v>0</v>
      </c>
      <c r="J130" s="363">
        <f>OBS!L110</f>
        <v>0</v>
      </c>
      <c r="K130" s="363">
        <f>OBS!S110+OBS!U110+OBS!Q110</f>
        <v>0</v>
      </c>
      <c r="L130" s="363">
        <f>OBS!M112</f>
        <v>0</v>
      </c>
      <c r="M130" s="363">
        <f>Exotic_Pos!B122</f>
        <v>0</v>
      </c>
      <c r="N130" s="334">
        <f t="shared" si="26"/>
        <v>0</v>
      </c>
      <c r="O130" s="363"/>
      <c r="P130" s="363">
        <f>+OBS!AB112</f>
        <v>0</v>
      </c>
      <c r="Q130" s="363">
        <f>+OBS!AC112</f>
        <v>0</v>
      </c>
      <c r="R130" s="314">
        <f>+OBS!AD112</f>
        <v>0</v>
      </c>
      <c r="S130" s="314">
        <f>+OBS!AE112</f>
        <v>0</v>
      </c>
      <c r="T130" s="334">
        <f t="shared" si="27"/>
        <v>0</v>
      </c>
      <c r="U130" s="363"/>
      <c r="V130" s="395">
        <f t="shared" si="28"/>
        <v>40269</v>
      </c>
      <c r="W130" s="445">
        <f t="shared" si="29"/>
        <v>-5.2217811999999997</v>
      </c>
      <c r="X130" s="445">
        <f t="shared" si="30"/>
        <v>0</v>
      </c>
      <c r="Y130" s="445">
        <f t="shared" si="31"/>
        <v>0</v>
      </c>
      <c r="Z130" s="446">
        <f t="shared" si="32"/>
        <v>-5.2217811999999997</v>
      </c>
      <c r="AA130" s="407"/>
    </row>
    <row r="131" spans="1:62" s="181" customFormat="1" ht="12.95" customHeight="1" x14ac:dyDescent="0.2">
      <c r="A131" s="395">
        <v>40299</v>
      </c>
      <c r="B131" s="363">
        <f>+OBS!D111</f>
        <v>-3.0923493</v>
      </c>
      <c r="C131" s="396">
        <f>OBS!B111</f>
        <v>0</v>
      </c>
      <c r="D131" s="363">
        <f>OBS!E111</f>
        <v>0</v>
      </c>
      <c r="E131" s="363">
        <f>+OBS!C111</f>
        <v>0</v>
      </c>
      <c r="F131" s="30">
        <v>0</v>
      </c>
      <c r="G131" s="334">
        <f t="shared" si="25"/>
        <v>-3.0923493</v>
      </c>
      <c r="H131" s="363"/>
      <c r="I131" s="363">
        <f>+OBS!N111+OBS!P111+OBS!R111+OBS!T111</f>
        <v>0</v>
      </c>
      <c r="J131" s="363">
        <f>OBS!L111</f>
        <v>0</v>
      </c>
      <c r="K131" s="363">
        <f>OBS!S111+OBS!U111+OBS!Q111</f>
        <v>0</v>
      </c>
      <c r="L131" s="363">
        <f>OBS!M113</f>
        <v>0</v>
      </c>
      <c r="M131" s="363">
        <f>Exotic_Pos!B123</f>
        <v>0</v>
      </c>
      <c r="N131" s="334">
        <f t="shared" si="26"/>
        <v>0</v>
      </c>
      <c r="O131" s="363"/>
      <c r="P131" s="363">
        <f>+OBS!AB113</f>
        <v>0</v>
      </c>
      <c r="Q131" s="363">
        <f>+OBS!AC113</f>
        <v>0</v>
      </c>
      <c r="R131" s="314">
        <f>+OBS!AD113</f>
        <v>0</v>
      </c>
      <c r="S131" s="314">
        <f>+OBS!AE113</f>
        <v>0</v>
      </c>
      <c r="T131" s="334">
        <f t="shared" si="27"/>
        <v>0</v>
      </c>
      <c r="U131" s="363"/>
      <c r="V131" s="395">
        <f t="shared" si="28"/>
        <v>40299</v>
      </c>
      <c r="W131" s="445">
        <f t="shared" si="29"/>
        <v>-3.0923493</v>
      </c>
      <c r="X131" s="445">
        <f t="shared" si="30"/>
        <v>0</v>
      </c>
      <c r="Y131" s="445">
        <f t="shared" si="31"/>
        <v>0</v>
      </c>
      <c r="Z131" s="446">
        <f t="shared" si="32"/>
        <v>-3.0923493</v>
      </c>
      <c r="AA131" s="407"/>
    </row>
    <row r="132" spans="1:62" s="181" customFormat="1" ht="12.95" customHeight="1" x14ac:dyDescent="0.2">
      <c r="A132" s="397">
        <v>40330</v>
      </c>
      <c r="B132" s="364">
        <f>+OBS!D112</f>
        <v>-1.0573112</v>
      </c>
      <c r="C132" s="398">
        <f>OBS!B112</f>
        <v>0</v>
      </c>
      <c r="D132" s="364">
        <f>OBS!E112</f>
        <v>0</v>
      </c>
      <c r="E132" s="364">
        <f>+OBS!C112</f>
        <v>0</v>
      </c>
      <c r="F132" s="183">
        <v>0</v>
      </c>
      <c r="G132" s="336">
        <f t="shared" si="25"/>
        <v>-1.0573112</v>
      </c>
      <c r="H132" s="364"/>
      <c r="I132" s="364">
        <f>+OBS!N112+OBS!P112+OBS!R112+OBS!T112</f>
        <v>0</v>
      </c>
      <c r="J132" s="364">
        <f>OBS!L112</f>
        <v>0</v>
      </c>
      <c r="K132" s="364">
        <f>OBS!S112+OBS!U112+OBS!Q112</f>
        <v>0</v>
      </c>
      <c r="L132" s="364">
        <f>OBS!M114</f>
        <v>0</v>
      </c>
      <c r="M132" s="364">
        <f>Exotic_Pos!B124</f>
        <v>0</v>
      </c>
      <c r="N132" s="336">
        <f t="shared" si="26"/>
        <v>0</v>
      </c>
      <c r="O132" s="364"/>
      <c r="P132" s="364">
        <f>+OBS!AB114</f>
        <v>0</v>
      </c>
      <c r="Q132" s="364">
        <f>+OBS!AC114</f>
        <v>0</v>
      </c>
      <c r="R132" s="315">
        <f>+OBS!AD114</f>
        <v>0</v>
      </c>
      <c r="S132" s="315">
        <f>+OBS!AE114</f>
        <v>0</v>
      </c>
      <c r="T132" s="336">
        <f t="shared" si="27"/>
        <v>0</v>
      </c>
      <c r="U132" s="364"/>
      <c r="V132" s="397">
        <f t="shared" si="28"/>
        <v>40330</v>
      </c>
      <c r="W132" s="448">
        <f t="shared" si="29"/>
        <v>-1.0573112</v>
      </c>
      <c r="X132" s="448">
        <f t="shared" si="30"/>
        <v>0</v>
      </c>
      <c r="Y132" s="448">
        <f t="shared" si="31"/>
        <v>0</v>
      </c>
      <c r="Z132" s="449">
        <f t="shared" si="32"/>
        <v>-1.0573112</v>
      </c>
      <c r="AA132" s="407"/>
    </row>
    <row r="133" spans="1:62" s="181" customFormat="1" ht="12.95" customHeight="1" x14ac:dyDescent="0.2">
      <c r="A133" s="395">
        <v>40360</v>
      </c>
      <c r="B133" s="363">
        <f>+OBS!D113</f>
        <v>-2.7200434000000002</v>
      </c>
      <c r="C133" s="396">
        <f>OBS!B113</f>
        <v>0</v>
      </c>
      <c r="D133" s="363">
        <f>OBS!E113</f>
        <v>0</v>
      </c>
      <c r="E133" s="363">
        <f>+OBS!C113</f>
        <v>0</v>
      </c>
      <c r="F133" s="30">
        <v>0</v>
      </c>
      <c r="G133" s="334">
        <f t="shared" si="25"/>
        <v>-2.7200434000000002</v>
      </c>
      <c r="H133" s="363"/>
      <c r="I133" s="363">
        <f>+OBS!N113+OBS!P113+OBS!R113+OBS!T113</f>
        <v>0</v>
      </c>
      <c r="J133" s="363">
        <f>OBS!L113</f>
        <v>0</v>
      </c>
      <c r="K133" s="363">
        <f>OBS!S113+OBS!U113+OBS!Q113</f>
        <v>0</v>
      </c>
      <c r="L133" s="363">
        <f>OBS!M115</f>
        <v>0</v>
      </c>
      <c r="M133" s="363">
        <f>Exotic_Pos!B125</f>
        <v>0</v>
      </c>
      <c r="N133" s="334">
        <f t="shared" si="26"/>
        <v>0</v>
      </c>
      <c r="O133" s="363"/>
      <c r="P133" s="363">
        <f>+OBS!AB115</f>
        <v>0</v>
      </c>
      <c r="Q133" s="363">
        <f>+OBS!AC115</f>
        <v>0</v>
      </c>
      <c r="R133" s="314">
        <f>+OBS!AD115</f>
        <v>0</v>
      </c>
      <c r="S133" s="314">
        <f>+OBS!AE115</f>
        <v>0</v>
      </c>
      <c r="T133" s="334">
        <f t="shared" si="27"/>
        <v>0</v>
      </c>
      <c r="U133" s="363"/>
      <c r="V133" s="395">
        <f t="shared" si="28"/>
        <v>40360</v>
      </c>
      <c r="W133" s="445">
        <f t="shared" si="29"/>
        <v>-2.7200434000000002</v>
      </c>
      <c r="X133" s="445">
        <f t="shared" si="30"/>
        <v>0</v>
      </c>
      <c r="Y133" s="445">
        <f t="shared" si="31"/>
        <v>0</v>
      </c>
      <c r="Z133" s="446">
        <f t="shared" si="32"/>
        <v>-2.7200434000000002</v>
      </c>
      <c r="AA133" s="407"/>
    </row>
    <row r="134" spans="1:62" s="181" customFormat="1" ht="12.95" customHeight="1" x14ac:dyDescent="0.2">
      <c r="A134" s="395">
        <v>40391</v>
      </c>
      <c r="B134" s="363">
        <f>+OBS!D114</f>
        <v>-2.4655445999999999</v>
      </c>
      <c r="C134" s="396">
        <f>OBS!B114</f>
        <v>0</v>
      </c>
      <c r="D134" s="363">
        <f>OBS!E114</f>
        <v>0</v>
      </c>
      <c r="E134" s="363">
        <f>+OBS!C114</f>
        <v>0</v>
      </c>
      <c r="F134" s="30">
        <v>0</v>
      </c>
      <c r="G134" s="334">
        <f t="shared" si="25"/>
        <v>-2.4655445999999999</v>
      </c>
      <c r="H134" s="363"/>
      <c r="I134" s="363">
        <f>+OBS!N114+OBS!P114+OBS!R114+OBS!T114</f>
        <v>0</v>
      </c>
      <c r="J134" s="363">
        <f>OBS!L114</f>
        <v>0</v>
      </c>
      <c r="K134" s="363">
        <f>OBS!S114+OBS!U114+OBS!Q114</f>
        <v>0</v>
      </c>
      <c r="L134" s="363">
        <f>OBS!M116</f>
        <v>0</v>
      </c>
      <c r="M134" s="363">
        <f>Exotic_Pos!B126</f>
        <v>0</v>
      </c>
      <c r="N134" s="334">
        <f t="shared" si="26"/>
        <v>0</v>
      </c>
      <c r="O134" s="363"/>
      <c r="P134" s="363">
        <f>+OBS!AB116</f>
        <v>0</v>
      </c>
      <c r="Q134" s="363">
        <f>+OBS!AC116</f>
        <v>0</v>
      </c>
      <c r="R134" s="314">
        <f>+OBS!AD116</f>
        <v>0</v>
      </c>
      <c r="S134" s="314">
        <f>+OBS!AE116</f>
        <v>0</v>
      </c>
      <c r="T134" s="334">
        <f t="shared" si="27"/>
        <v>0</v>
      </c>
      <c r="U134" s="363"/>
      <c r="V134" s="395">
        <f t="shared" si="28"/>
        <v>40391</v>
      </c>
      <c r="W134" s="445">
        <f t="shared" si="29"/>
        <v>-2.4655445999999999</v>
      </c>
      <c r="X134" s="445">
        <f t="shared" si="30"/>
        <v>0</v>
      </c>
      <c r="Y134" s="445">
        <f t="shared" si="31"/>
        <v>0</v>
      </c>
      <c r="Z134" s="446">
        <f t="shared" si="32"/>
        <v>-2.4655445999999999</v>
      </c>
      <c r="AA134" s="407"/>
    </row>
    <row r="135" spans="1:62" s="181" customFormat="1" ht="12.95" customHeight="1" x14ac:dyDescent="0.2">
      <c r="A135" s="397">
        <v>40422</v>
      </c>
      <c r="B135" s="364">
        <f>+OBS!D115</f>
        <v>1.2514072000000001</v>
      </c>
      <c r="C135" s="398">
        <f>OBS!B115</f>
        <v>0</v>
      </c>
      <c r="D135" s="364">
        <f>OBS!E115</f>
        <v>0</v>
      </c>
      <c r="E135" s="364">
        <f>+OBS!C115</f>
        <v>0</v>
      </c>
      <c r="F135" s="183">
        <v>0</v>
      </c>
      <c r="G135" s="336">
        <f t="shared" si="25"/>
        <v>1.2514072000000001</v>
      </c>
      <c r="H135" s="364"/>
      <c r="I135" s="364">
        <f>+OBS!N115+OBS!P115+OBS!R115+OBS!T115</f>
        <v>0</v>
      </c>
      <c r="J135" s="364">
        <f>OBS!L115</f>
        <v>0</v>
      </c>
      <c r="K135" s="364">
        <f>OBS!S115+OBS!U115+OBS!Q115</f>
        <v>0</v>
      </c>
      <c r="L135" s="364">
        <f>OBS!M117</f>
        <v>0</v>
      </c>
      <c r="M135" s="364">
        <f>Exotic_Pos!B127</f>
        <v>0</v>
      </c>
      <c r="N135" s="336">
        <f t="shared" si="26"/>
        <v>0</v>
      </c>
      <c r="O135" s="364"/>
      <c r="P135" s="364">
        <f>+OBS!AB117</f>
        <v>0</v>
      </c>
      <c r="Q135" s="364">
        <f>+OBS!AC117</f>
        <v>0</v>
      </c>
      <c r="R135" s="315">
        <f>+OBS!AD117</f>
        <v>0</v>
      </c>
      <c r="S135" s="315">
        <f>+OBS!AE117</f>
        <v>0</v>
      </c>
      <c r="T135" s="336">
        <f t="shared" si="27"/>
        <v>0</v>
      </c>
      <c r="U135" s="364"/>
      <c r="V135" s="397">
        <f t="shared" si="28"/>
        <v>40422</v>
      </c>
      <c r="W135" s="448">
        <f t="shared" si="29"/>
        <v>1.2514072000000001</v>
      </c>
      <c r="X135" s="448">
        <f t="shared" si="30"/>
        <v>0</v>
      </c>
      <c r="Y135" s="448">
        <f t="shared" si="31"/>
        <v>0</v>
      </c>
      <c r="Z135" s="449">
        <f t="shared" si="32"/>
        <v>1.2514072000000001</v>
      </c>
      <c r="AA135" s="407"/>
    </row>
    <row r="136" spans="1:62" s="181" customFormat="1" ht="12.95" customHeight="1" x14ac:dyDescent="0.2">
      <c r="A136" s="395">
        <v>40452</v>
      </c>
      <c r="B136" s="363">
        <f>+OBS!D116</f>
        <v>0.30405870000000002</v>
      </c>
      <c r="C136" s="396">
        <f>OBS!B116</f>
        <v>0</v>
      </c>
      <c r="D136" s="363">
        <f>OBS!E116</f>
        <v>0</v>
      </c>
      <c r="E136" s="363">
        <f>+OBS!C116</f>
        <v>0</v>
      </c>
      <c r="F136" s="30">
        <v>0</v>
      </c>
      <c r="G136" s="334">
        <f t="shared" si="25"/>
        <v>0.30405870000000002</v>
      </c>
      <c r="H136" s="363"/>
      <c r="I136" s="363">
        <f>+OBS!N116+OBS!P116+OBS!R116+OBS!T116</f>
        <v>0</v>
      </c>
      <c r="J136" s="363">
        <f>OBS!L116</f>
        <v>0</v>
      </c>
      <c r="K136" s="363">
        <f>OBS!S116+OBS!U116+OBS!Q116</f>
        <v>0</v>
      </c>
      <c r="L136" s="363">
        <f>OBS!M118</f>
        <v>0</v>
      </c>
      <c r="M136" s="363">
        <f>Exotic_Pos!B128</f>
        <v>0</v>
      </c>
      <c r="N136" s="334">
        <f t="shared" si="26"/>
        <v>0</v>
      </c>
      <c r="O136" s="363"/>
      <c r="P136" s="363">
        <f>+OBS!AB118</f>
        <v>0</v>
      </c>
      <c r="Q136" s="363">
        <f>+OBS!AC118</f>
        <v>0</v>
      </c>
      <c r="R136" s="314">
        <f>+OBS!AD118</f>
        <v>0</v>
      </c>
      <c r="S136" s="314">
        <f>+OBS!AE118</f>
        <v>0</v>
      </c>
      <c r="T136" s="334">
        <f t="shared" si="27"/>
        <v>0</v>
      </c>
      <c r="U136" s="363"/>
      <c r="V136" s="395">
        <f t="shared" si="28"/>
        <v>40452</v>
      </c>
      <c r="W136" s="445">
        <f t="shared" si="29"/>
        <v>0.30405870000000002</v>
      </c>
      <c r="X136" s="445">
        <f t="shared" si="30"/>
        <v>0</v>
      </c>
      <c r="Y136" s="445">
        <f t="shared" si="31"/>
        <v>0</v>
      </c>
      <c r="Z136" s="446">
        <f t="shared" si="32"/>
        <v>0.30405870000000002</v>
      </c>
      <c r="AA136" s="407"/>
    </row>
    <row r="137" spans="1:62" s="181" customFormat="1" ht="12.95" customHeight="1" x14ac:dyDescent="0.2">
      <c r="A137" s="395">
        <v>40483</v>
      </c>
      <c r="B137" s="363">
        <f>+OBS!D117</f>
        <v>-2.3475413999999999</v>
      </c>
      <c r="C137" s="396">
        <f>OBS!B117</f>
        <v>0</v>
      </c>
      <c r="D137" s="363">
        <f>OBS!E117</f>
        <v>0</v>
      </c>
      <c r="E137" s="363">
        <f>+OBS!C117</f>
        <v>0</v>
      </c>
      <c r="F137" s="30">
        <v>0</v>
      </c>
      <c r="G137" s="334">
        <f t="shared" si="25"/>
        <v>-2.3475413999999999</v>
      </c>
      <c r="H137" s="363"/>
      <c r="I137" s="363">
        <f>+OBS!N117+OBS!P117+OBS!R117+OBS!T117</f>
        <v>0</v>
      </c>
      <c r="J137" s="363">
        <f>OBS!L117</f>
        <v>0</v>
      </c>
      <c r="K137" s="363">
        <f>OBS!S117+OBS!U117+OBS!Q117</f>
        <v>0</v>
      </c>
      <c r="L137" s="363">
        <f>OBS!M119</f>
        <v>0</v>
      </c>
      <c r="M137" s="363">
        <f>Exotic_Pos!B129</f>
        <v>0</v>
      </c>
      <c r="N137" s="334">
        <f t="shared" si="26"/>
        <v>0</v>
      </c>
      <c r="O137" s="363"/>
      <c r="P137" s="363">
        <f>+OBS!AB119</f>
        <v>0</v>
      </c>
      <c r="Q137" s="363">
        <f>+OBS!AC119</f>
        <v>0</v>
      </c>
      <c r="R137" s="314">
        <f>+OBS!AD119</f>
        <v>0</v>
      </c>
      <c r="S137" s="314">
        <f>+OBS!AE119</f>
        <v>0</v>
      </c>
      <c r="T137" s="334">
        <f t="shared" si="27"/>
        <v>0</v>
      </c>
      <c r="U137" s="363"/>
      <c r="V137" s="395">
        <f t="shared" si="28"/>
        <v>40483</v>
      </c>
      <c r="W137" s="445">
        <f t="shared" si="29"/>
        <v>-2.3475413999999999</v>
      </c>
      <c r="X137" s="445">
        <f t="shared" si="30"/>
        <v>0</v>
      </c>
      <c r="Y137" s="445">
        <f t="shared" si="31"/>
        <v>0</v>
      </c>
      <c r="Z137" s="446">
        <f t="shared" si="32"/>
        <v>-2.3475413999999999</v>
      </c>
      <c r="AA137" s="407"/>
    </row>
    <row r="138" spans="1:62" s="181" customFormat="1" ht="12.95" customHeight="1" x14ac:dyDescent="0.2">
      <c r="A138" s="395">
        <v>40513</v>
      </c>
      <c r="B138" s="363">
        <f>+OBS!D118</f>
        <v>-4.7912764000000001</v>
      </c>
      <c r="C138" s="396">
        <f>OBS!B118</f>
        <v>0</v>
      </c>
      <c r="D138" s="363">
        <f>OBS!E118</f>
        <v>0</v>
      </c>
      <c r="E138" s="363">
        <f>+OBS!C118</f>
        <v>0</v>
      </c>
      <c r="F138" s="30">
        <v>0</v>
      </c>
      <c r="G138" s="334">
        <f t="shared" si="25"/>
        <v>-4.7912764000000001</v>
      </c>
      <c r="H138" s="363"/>
      <c r="I138" s="363">
        <f>+OBS!N118+OBS!P118+OBS!R118+OBS!T118</f>
        <v>0</v>
      </c>
      <c r="J138" s="363">
        <f>OBS!L118</f>
        <v>0</v>
      </c>
      <c r="K138" s="363">
        <f>OBS!S118+OBS!U118+OBS!Q118</f>
        <v>0</v>
      </c>
      <c r="L138" s="363">
        <f>OBS!M120</f>
        <v>0</v>
      </c>
      <c r="M138" s="363">
        <f>Exotic_Pos!B130</f>
        <v>0</v>
      </c>
      <c r="N138" s="334">
        <f t="shared" si="26"/>
        <v>0</v>
      </c>
      <c r="O138" s="363"/>
      <c r="P138" s="363">
        <f>+OBS!AB120</f>
        <v>0</v>
      </c>
      <c r="Q138" s="363">
        <f>+OBS!AC120</f>
        <v>0</v>
      </c>
      <c r="R138" s="314">
        <f>+OBS!AD120</f>
        <v>0</v>
      </c>
      <c r="S138" s="314">
        <f>+OBS!AE120</f>
        <v>0</v>
      </c>
      <c r="T138" s="334">
        <f t="shared" si="27"/>
        <v>0</v>
      </c>
      <c r="U138" s="363"/>
      <c r="V138" s="395">
        <f t="shared" si="28"/>
        <v>40513</v>
      </c>
      <c r="W138" s="445">
        <f t="shared" si="29"/>
        <v>-4.7912764000000001</v>
      </c>
      <c r="X138" s="445">
        <f t="shared" si="30"/>
        <v>0</v>
      </c>
      <c r="Y138" s="445">
        <f t="shared" si="31"/>
        <v>0</v>
      </c>
      <c r="Z138" s="446">
        <f t="shared" si="32"/>
        <v>-4.7912764000000001</v>
      </c>
      <c r="AA138" s="407"/>
    </row>
    <row r="139" spans="1:62" s="181" customFormat="1" ht="12.95" customHeight="1" x14ac:dyDescent="0.2">
      <c r="A139" s="395">
        <v>40544</v>
      </c>
      <c r="B139" s="363">
        <f>+OBS!D119</f>
        <v>-6.3964648000000004</v>
      </c>
      <c r="C139" s="396">
        <f>OBS!B119</f>
        <v>0</v>
      </c>
      <c r="D139" s="363">
        <f>OBS!E119</f>
        <v>0</v>
      </c>
      <c r="E139" s="363">
        <f>+OBS!C119</f>
        <v>0</v>
      </c>
      <c r="F139" s="30">
        <v>0</v>
      </c>
      <c r="G139" s="334">
        <f t="shared" si="25"/>
        <v>-6.3964648000000004</v>
      </c>
      <c r="H139" s="363"/>
      <c r="I139" s="363">
        <f>+OBS!N119+OBS!P119+OBS!R119+OBS!T119</f>
        <v>0</v>
      </c>
      <c r="J139" s="363">
        <f>OBS!L119</f>
        <v>0</v>
      </c>
      <c r="K139" s="363">
        <f>OBS!S119+OBS!U119+OBS!Q119</f>
        <v>0</v>
      </c>
      <c r="L139" s="363">
        <f>OBS!M121</f>
        <v>0</v>
      </c>
      <c r="M139" s="363">
        <f>Exotic_Pos!B131</f>
        <v>0</v>
      </c>
      <c r="N139" s="334">
        <f t="shared" si="26"/>
        <v>0</v>
      </c>
      <c r="O139" s="363"/>
      <c r="P139" s="363">
        <f>+OBS!AB121</f>
        <v>0</v>
      </c>
      <c r="Q139" s="363">
        <f>+OBS!AC121</f>
        <v>0</v>
      </c>
      <c r="R139" s="314">
        <f>+OBS!AD121</f>
        <v>0</v>
      </c>
      <c r="S139" s="314">
        <f>+OBS!AE121</f>
        <v>0</v>
      </c>
      <c r="T139" s="334">
        <f t="shared" si="27"/>
        <v>0</v>
      </c>
      <c r="U139" s="363"/>
      <c r="V139" s="395">
        <f t="shared" si="28"/>
        <v>40544</v>
      </c>
      <c r="W139" s="445">
        <f t="shared" si="29"/>
        <v>-6.3964648000000004</v>
      </c>
      <c r="X139" s="445">
        <f t="shared" si="30"/>
        <v>0</v>
      </c>
      <c r="Y139" s="445">
        <f t="shared" si="31"/>
        <v>0</v>
      </c>
      <c r="Z139" s="446">
        <f t="shared" si="32"/>
        <v>-6.3964648000000004</v>
      </c>
      <c r="AA139" s="407"/>
    </row>
    <row r="140" spans="1:62" s="181" customFormat="1" ht="12.95" customHeight="1" x14ac:dyDescent="0.2">
      <c r="A140" s="395">
        <v>40575</v>
      </c>
      <c r="B140" s="363">
        <f>+OBS!D120</f>
        <v>-3.9807168000000002</v>
      </c>
      <c r="C140" s="396">
        <f>OBS!B120</f>
        <v>0</v>
      </c>
      <c r="D140" s="363">
        <f>OBS!E120</f>
        <v>0</v>
      </c>
      <c r="E140" s="363">
        <f>+OBS!C120</f>
        <v>0</v>
      </c>
      <c r="F140" s="30">
        <v>0</v>
      </c>
      <c r="G140" s="334">
        <f>SUM(B140:F140)</f>
        <v>-3.9807168000000002</v>
      </c>
      <c r="H140" s="363"/>
      <c r="I140" s="363">
        <f>+OBS!N120+OBS!P120+OBS!R120+OBS!T120</f>
        <v>0</v>
      </c>
      <c r="J140" s="363">
        <f>OBS!L120</f>
        <v>0</v>
      </c>
      <c r="K140" s="363">
        <f>OBS!S120+OBS!U120+OBS!Q120</f>
        <v>0</v>
      </c>
      <c r="L140" s="363">
        <f>OBS!M122</f>
        <v>0</v>
      </c>
      <c r="M140" s="363">
        <f>Exotic_Pos!B132</f>
        <v>0</v>
      </c>
      <c r="N140" s="334">
        <f>SUM(I140:M140)</f>
        <v>0</v>
      </c>
      <c r="O140" s="363"/>
      <c r="P140" s="363">
        <f>+OBS!AB122</f>
        <v>0</v>
      </c>
      <c r="Q140" s="363">
        <f>+OBS!AC122</f>
        <v>0</v>
      </c>
      <c r="R140" s="314">
        <f>+OBS!AD122</f>
        <v>0</v>
      </c>
      <c r="S140" s="314">
        <f>+OBS!AE122</f>
        <v>0</v>
      </c>
      <c r="T140" s="334">
        <f>SUM(P140:S140)</f>
        <v>0</v>
      </c>
      <c r="U140" s="363"/>
      <c r="V140" s="395">
        <f>+A140</f>
        <v>40575</v>
      </c>
      <c r="W140" s="445">
        <f>+G140</f>
        <v>-3.9807168000000002</v>
      </c>
      <c r="X140" s="445">
        <f>+N140</f>
        <v>0</v>
      </c>
      <c r="Y140" s="445">
        <f>+T140</f>
        <v>0</v>
      </c>
      <c r="Z140" s="446">
        <f>+W140+X140+Y140</f>
        <v>-3.9807168000000002</v>
      </c>
      <c r="AA140" s="407"/>
    </row>
    <row r="141" spans="1:62" s="181" customFormat="1" ht="12.95" customHeight="1" x14ac:dyDescent="0.2">
      <c r="A141" s="395">
        <v>40603</v>
      </c>
      <c r="B141" s="363">
        <f>+OBS!D121</f>
        <v>2416.5777673999987</v>
      </c>
      <c r="C141" s="396">
        <f>OBS!B121</f>
        <v>84.654468899999969</v>
      </c>
      <c r="D141" s="363">
        <f>OBS!E121</f>
        <v>0</v>
      </c>
      <c r="E141" s="363">
        <f>+OBS!C121</f>
        <v>0</v>
      </c>
      <c r="F141" s="30">
        <v>0</v>
      </c>
      <c r="G141" s="334">
        <f>SUM(B141:F141)</f>
        <v>2501.2322362999985</v>
      </c>
      <c r="H141" s="363"/>
      <c r="I141" s="363">
        <f>+OBS!N121+OBS!P121+OBS!R121+OBS!T121</f>
        <v>-2061.8681606000018</v>
      </c>
      <c r="J141" s="363">
        <f>OBS!L121</f>
        <v>-120</v>
      </c>
      <c r="K141" s="363">
        <f>OBS!S121+OBS!U121+OBS!Q121</f>
        <v>-323.72696030000003</v>
      </c>
      <c r="L141" s="363">
        <f>OBS!M123</f>
        <v>0</v>
      </c>
      <c r="M141" s="363">
        <f>Exotic_Pos!B133</f>
        <v>0</v>
      </c>
      <c r="N141" s="334">
        <f>SUM(I141:M141)</f>
        <v>-2505.5951209000018</v>
      </c>
      <c r="O141" s="363"/>
      <c r="P141" s="363"/>
      <c r="Q141" s="363"/>
      <c r="R141" s="314"/>
      <c r="S141" s="314"/>
      <c r="T141" s="334"/>
      <c r="U141" s="363"/>
      <c r="V141" s="395">
        <f>+A141</f>
        <v>40603</v>
      </c>
      <c r="W141" s="445">
        <f>+G141</f>
        <v>2501.2322362999985</v>
      </c>
      <c r="X141" s="445">
        <f>+N141</f>
        <v>-2505.5951209000018</v>
      </c>
      <c r="Y141" s="445">
        <f>+T141</f>
        <v>0</v>
      </c>
      <c r="Z141" s="446">
        <f>+W141+X141+Y141</f>
        <v>-4.3628846000033263</v>
      </c>
      <c r="AA141" s="407"/>
    </row>
    <row r="142" spans="1:62" s="181" customFormat="1" ht="12.95" customHeight="1" thickBot="1" x14ac:dyDescent="0.25">
      <c r="A142" s="643" t="s">
        <v>16</v>
      </c>
      <c r="B142" s="402">
        <f t="shared" ref="B142:G142" si="33">SUM(B23:B140)</f>
        <v>2416.5777673999987</v>
      </c>
      <c r="C142" s="402">
        <f t="shared" si="33"/>
        <v>84.654468899999969</v>
      </c>
      <c r="D142" s="402">
        <f t="shared" si="33"/>
        <v>0</v>
      </c>
      <c r="E142" s="402">
        <f t="shared" si="33"/>
        <v>0</v>
      </c>
      <c r="F142" s="359">
        <f t="shared" si="33"/>
        <v>0</v>
      </c>
      <c r="G142" s="360">
        <f t="shared" si="33"/>
        <v>2501.2322362999998</v>
      </c>
      <c r="H142" s="645"/>
      <c r="I142" s="410">
        <f t="shared" ref="I142:T142" si="34">SUM(I23:I140)</f>
        <v>-2061.8681606000018</v>
      </c>
      <c r="J142" s="410">
        <f t="shared" si="34"/>
        <v>-120</v>
      </c>
      <c r="K142" s="410">
        <f t="shared" si="34"/>
        <v>-323.72696030000003</v>
      </c>
      <c r="L142" s="410">
        <f t="shared" si="34"/>
        <v>0</v>
      </c>
      <c r="M142" s="410">
        <f t="shared" si="34"/>
        <v>0</v>
      </c>
      <c r="N142" s="362">
        <f t="shared" si="34"/>
        <v>-2505.5951208999995</v>
      </c>
      <c r="O142" s="410">
        <f t="shared" si="34"/>
        <v>0</v>
      </c>
      <c r="P142" s="410">
        <f t="shared" si="34"/>
        <v>0</v>
      </c>
      <c r="Q142" s="410">
        <f t="shared" si="34"/>
        <v>0</v>
      </c>
      <c r="R142" s="361">
        <f t="shared" si="34"/>
        <v>0</v>
      </c>
      <c r="S142" s="361">
        <f t="shared" si="34"/>
        <v>0</v>
      </c>
      <c r="T142" s="362">
        <f t="shared" si="34"/>
        <v>0</v>
      </c>
      <c r="U142" s="644"/>
      <c r="V142" s="644" t="s">
        <v>16</v>
      </c>
      <c r="W142" s="453">
        <f>SUM(W23:W140)</f>
        <v>2501.2322362999998</v>
      </c>
      <c r="X142" s="453">
        <f>SUM(X23:X140)</f>
        <v>-2505.5951208999995</v>
      </c>
      <c r="Y142" s="453">
        <f>SUM(Y23:Y140)</f>
        <v>0</v>
      </c>
      <c r="Z142" s="453">
        <f>SUM(Z23:Z140)</f>
        <v>-4.3628846000001289</v>
      </c>
      <c r="AA142" s="421"/>
    </row>
    <row r="143" spans="1:62" s="181" customFormat="1" ht="12.95" customHeight="1" thickTop="1" x14ac:dyDescent="0.2">
      <c r="A143" s="403"/>
      <c r="B143" s="403"/>
      <c r="C143" s="403"/>
      <c r="D143" s="403"/>
      <c r="E143" s="403"/>
      <c r="F143" s="33"/>
      <c r="G143" s="33"/>
      <c r="H143" s="403"/>
      <c r="I143" s="411"/>
      <c r="J143" s="411"/>
      <c r="K143" s="411"/>
      <c r="L143" s="411"/>
      <c r="M143" s="411"/>
      <c r="N143" s="23"/>
      <c r="O143" s="387"/>
      <c r="P143" s="387"/>
      <c r="Q143" s="387"/>
      <c r="R143" s="23"/>
      <c r="S143" s="23"/>
      <c r="T143" s="23"/>
      <c r="U143" s="369"/>
      <c r="V143" s="373"/>
      <c r="W143" s="373"/>
      <c r="X143" s="373"/>
      <c r="Y143" s="373"/>
      <c r="Z143" s="373"/>
      <c r="AA143" s="407"/>
    </row>
    <row r="144" spans="1:62" ht="12.95" customHeight="1" x14ac:dyDescent="0.2">
      <c r="A144" s="403"/>
      <c r="B144" s="403"/>
      <c r="C144" s="403"/>
      <c r="D144" s="403"/>
      <c r="E144" s="403"/>
      <c r="F144" s="33"/>
      <c r="G144" s="33"/>
      <c r="H144" s="403"/>
      <c r="I144" s="411"/>
      <c r="J144" s="411"/>
      <c r="K144" s="411"/>
      <c r="L144" s="411"/>
      <c r="M144" s="411"/>
      <c r="N144" s="23"/>
      <c r="O144" s="387"/>
      <c r="P144" s="387"/>
      <c r="Q144" s="387"/>
      <c r="R144" s="23"/>
      <c r="S144" s="23"/>
      <c r="T144" s="23"/>
      <c r="U144" s="369"/>
      <c r="V144" s="373"/>
      <c r="AA144" s="407"/>
      <c r="AB144" s="181"/>
      <c r="AC144" s="181"/>
      <c r="AD144" s="181"/>
      <c r="AE144" s="181"/>
      <c r="AF144" s="181"/>
      <c r="AG144" s="181"/>
      <c r="AH144" s="181"/>
      <c r="AI144" s="181"/>
      <c r="AJ144" s="181"/>
      <c r="AK144" s="181"/>
      <c r="AL144" s="181"/>
      <c r="AM144" s="181"/>
      <c r="AN144" s="181"/>
      <c r="AO144" s="181"/>
      <c r="AP144" s="181"/>
      <c r="AQ144" s="181"/>
      <c r="AR144" s="181"/>
      <c r="AS144" s="181"/>
      <c r="AT144" s="181"/>
      <c r="AU144" s="181"/>
      <c r="AV144" s="181"/>
      <c r="AW144" s="181"/>
      <c r="AX144" s="181"/>
      <c r="AY144" s="181"/>
      <c r="AZ144" s="181"/>
      <c r="BA144" s="181"/>
      <c r="BB144" s="181"/>
      <c r="BC144" s="181"/>
      <c r="BD144" s="181"/>
      <c r="BE144" s="181"/>
      <c r="BF144" s="181"/>
      <c r="BG144" s="181"/>
      <c r="BH144" s="181"/>
      <c r="BI144" s="181"/>
      <c r="BJ144" s="181"/>
    </row>
    <row r="145" spans="1:62" ht="12.95" customHeight="1" x14ac:dyDescent="0.2">
      <c r="A145" s="33"/>
      <c r="B145" s="33"/>
      <c r="C145" s="33"/>
      <c r="D145" s="33"/>
      <c r="E145" s="33"/>
      <c r="F145" s="33"/>
      <c r="G145" s="33"/>
      <c r="H145" s="403"/>
      <c r="I145" s="411"/>
      <c r="J145" s="411"/>
      <c r="K145" s="411"/>
      <c r="L145" s="411"/>
      <c r="M145" s="411"/>
      <c r="N145" s="23"/>
      <c r="O145" s="387"/>
      <c r="P145" s="387"/>
      <c r="Q145" s="387"/>
      <c r="R145" s="23"/>
      <c r="S145" s="23"/>
      <c r="T145" s="23"/>
      <c r="U145" s="369"/>
      <c r="V145" s="373"/>
      <c r="AA145" s="407"/>
      <c r="AB145" s="181"/>
      <c r="AC145" s="181"/>
      <c r="AD145" s="181"/>
      <c r="AE145" s="181"/>
      <c r="AF145" s="181"/>
      <c r="AG145" s="181"/>
      <c r="AH145" s="181"/>
      <c r="AI145" s="181"/>
      <c r="AJ145" s="181"/>
      <c r="AK145" s="181"/>
      <c r="AL145" s="181"/>
      <c r="AM145" s="181"/>
      <c r="AN145" s="181"/>
      <c r="AO145" s="181"/>
      <c r="AP145" s="181"/>
      <c r="AQ145" s="181"/>
      <c r="AR145" s="181"/>
      <c r="AS145" s="181"/>
      <c r="AT145" s="181"/>
      <c r="AU145" s="181"/>
      <c r="AV145" s="181"/>
      <c r="AW145" s="181"/>
      <c r="AX145" s="181"/>
      <c r="AY145" s="181"/>
      <c r="AZ145" s="181"/>
      <c r="BA145" s="181"/>
      <c r="BB145" s="181"/>
      <c r="BC145" s="181"/>
      <c r="BD145" s="181"/>
      <c r="BE145" s="181"/>
      <c r="BF145" s="181"/>
      <c r="BG145" s="181"/>
      <c r="BH145" s="181"/>
      <c r="BI145" s="181"/>
      <c r="BJ145" s="181"/>
    </row>
    <row r="146" spans="1:62" ht="12.95" customHeight="1" x14ac:dyDescent="0.2">
      <c r="A146" s="33"/>
      <c r="B146" s="33"/>
      <c r="C146" s="33"/>
      <c r="D146" s="33"/>
      <c r="E146" s="33"/>
      <c r="F146" s="33"/>
      <c r="G146" s="33"/>
      <c r="H146" s="403"/>
      <c r="I146" s="411"/>
      <c r="J146" s="411"/>
      <c r="K146" s="411"/>
      <c r="L146" s="411"/>
      <c r="M146" s="411"/>
      <c r="N146" s="23"/>
      <c r="O146" s="387"/>
      <c r="P146" s="387"/>
      <c r="Q146" s="387"/>
      <c r="R146" s="23"/>
      <c r="S146" s="23"/>
      <c r="T146" s="23"/>
      <c r="U146" s="369"/>
      <c r="V146" s="373"/>
      <c r="AA146" s="407"/>
      <c r="AB146" s="181"/>
      <c r="AQ146" s="181"/>
      <c r="AR146" s="181"/>
      <c r="AS146" s="181"/>
      <c r="AT146" s="181"/>
      <c r="AU146" s="181"/>
      <c r="AV146" s="181"/>
      <c r="AW146" s="181"/>
      <c r="AX146" s="181"/>
      <c r="AY146" s="181"/>
      <c r="AZ146" s="181"/>
      <c r="BA146" s="181"/>
      <c r="BB146" s="181"/>
      <c r="BC146" s="181"/>
      <c r="BD146" s="181"/>
      <c r="BE146" s="181"/>
      <c r="BF146" s="181"/>
      <c r="BG146" s="181"/>
      <c r="BH146" s="181"/>
      <c r="BI146" s="181"/>
      <c r="BJ146" s="181"/>
    </row>
    <row r="147" spans="1:62" ht="12.95" customHeight="1" x14ac:dyDescent="0.2">
      <c r="A147" s="33"/>
      <c r="B147" s="33"/>
      <c r="C147" s="33"/>
      <c r="D147" s="33"/>
      <c r="E147" s="33"/>
      <c r="F147" s="33"/>
      <c r="G147" s="33"/>
      <c r="H147" s="403"/>
      <c r="I147" s="29"/>
      <c r="J147" s="29"/>
      <c r="K147" s="29"/>
      <c r="L147" s="29"/>
      <c r="M147" s="29"/>
      <c r="N147" s="23"/>
      <c r="O147" s="387"/>
      <c r="P147" s="387"/>
      <c r="Q147" s="387"/>
      <c r="R147" s="23"/>
      <c r="S147" s="23"/>
      <c r="T147" s="23"/>
      <c r="U147" s="369"/>
      <c r="V147" s="373"/>
      <c r="AA147" s="407"/>
      <c r="AB147" s="181"/>
    </row>
    <row r="148" spans="1:62" ht="12.95" customHeight="1" x14ac:dyDescent="0.2">
      <c r="A148" s="33"/>
      <c r="B148" s="33"/>
      <c r="C148" s="33"/>
      <c r="D148" s="33"/>
      <c r="E148" s="33"/>
      <c r="F148" s="33"/>
      <c r="G148" s="33"/>
      <c r="H148" s="403"/>
      <c r="I148" s="29"/>
      <c r="J148" s="29"/>
      <c r="K148" s="29"/>
      <c r="L148" s="29"/>
      <c r="M148" s="29"/>
      <c r="N148" s="23"/>
      <c r="O148" s="387"/>
      <c r="P148" s="387"/>
      <c r="Q148" s="387"/>
      <c r="R148" s="23"/>
      <c r="S148" s="23"/>
      <c r="T148" s="23"/>
      <c r="U148" s="369"/>
      <c r="V148" s="373"/>
      <c r="AA148" s="407"/>
      <c r="AB148" s="181"/>
    </row>
    <row r="149" spans="1:62" ht="12.95" customHeight="1" x14ac:dyDescent="0.2">
      <c r="A149" s="33"/>
      <c r="B149" s="33"/>
      <c r="C149" s="33"/>
      <c r="D149" s="33"/>
      <c r="E149" s="33"/>
      <c r="F149" s="33"/>
      <c r="G149" s="33"/>
      <c r="H149" s="403"/>
      <c r="I149" s="29"/>
      <c r="J149" s="29"/>
      <c r="K149" s="29"/>
      <c r="L149" s="29"/>
      <c r="M149" s="29"/>
      <c r="N149" s="23"/>
      <c r="O149" s="387"/>
      <c r="P149" s="387"/>
      <c r="Q149" s="387"/>
      <c r="R149" s="23"/>
      <c r="S149" s="23"/>
      <c r="T149" s="23"/>
      <c r="U149" s="369"/>
      <c r="V149" s="373"/>
      <c r="AA149" s="407"/>
      <c r="AB149" s="181"/>
    </row>
    <row r="150" spans="1:62" ht="12.95" customHeight="1" x14ac:dyDescent="0.2">
      <c r="A150" s="33"/>
      <c r="B150" s="33"/>
      <c r="C150" s="33"/>
      <c r="D150" s="33"/>
      <c r="E150" s="33"/>
      <c r="F150" s="33"/>
      <c r="G150" s="33"/>
      <c r="H150" s="403"/>
      <c r="I150" s="29"/>
      <c r="J150" s="29"/>
      <c r="K150" s="29"/>
      <c r="L150" s="29"/>
      <c r="M150" s="29"/>
      <c r="N150" s="23"/>
      <c r="O150" s="387"/>
      <c r="P150" s="387"/>
      <c r="Q150" s="387"/>
      <c r="R150" s="23"/>
      <c r="S150" s="23"/>
      <c r="T150" s="23"/>
      <c r="U150" s="369"/>
      <c r="V150" s="373"/>
      <c r="AA150" s="407"/>
      <c r="AB150" s="181"/>
    </row>
    <row r="151" spans="1:62" ht="12.95" customHeight="1" x14ac:dyDescent="0.2">
      <c r="A151" s="33"/>
      <c r="B151" s="33"/>
      <c r="C151" s="33"/>
      <c r="D151" s="33"/>
      <c r="E151" s="33"/>
      <c r="F151" s="33"/>
      <c r="G151" s="33"/>
      <c r="H151" s="403"/>
      <c r="I151" s="29"/>
      <c r="J151" s="29"/>
      <c r="K151" s="29"/>
      <c r="L151" s="29"/>
      <c r="M151" s="29"/>
      <c r="N151" s="23"/>
      <c r="O151" s="387"/>
      <c r="P151" s="387"/>
      <c r="Q151" s="387"/>
      <c r="R151" s="23"/>
      <c r="S151" s="23"/>
      <c r="T151" s="23"/>
      <c r="U151" s="369"/>
      <c r="V151" s="373"/>
      <c r="AA151" s="407"/>
      <c r="AB151" s="181"/>
    </row>
    <row r="152" spans="1:62" ht="12.95" customHeight="1" x14ac:dyDescent="0.2">
      <c r="A152" s="33"/>
      <c r="B152" s="33"/>
      <c r="C152" s="33"/>
      <c r="D152" s="33"/>
      <c r="E152" s="33"/>
      <c r="F152" s="33"/>
      <c r="G152" s="33"/>
      <c r="H152" s="403"/>
      <c r="I152" s="29"/>
      <c r="J152" s="29"/>
      <c r="K152" s="29"/>
      <c r="L152" s="29"/>
      <c r="M152" s="29"/>
      <c r="N152" s="23"/>
      <c r="O152" s="387"/>
      <c r="P152" s="387"/>
      <c r="Q152" s="387"/>
      <c r="R152" s="23"/>
      <c r="S152" s="23"/>
      <c r="T152" s="23"/>
      <c r="U152" s="369"/>
      <c r="V152" s="373"/>
      <c r="AA152" s="407"/>
      <c r="AB152" s="181"/>
    </row>
    <row r="153" spans="1:62" ht="12.95" customHeight="1" x14ac:dyDescent="0.2">
      <c r="A153" s="33"/>
      <c r="B153" s="33"/>
      <c r="C153" s="33"/>
      <c r="D153" s="33"/>
      <c r="E153" s="33"/>
      <c r="F153" s="33"/>
      <c r="G153" s="33"/>
      <c r="H153" s="403"/>
      <c r="I153" s="29"/>
      <c r="J153" s="29"/>
      <c r="K153" s="29"/>
      <c r="L153" s="29"/>
      <c r="M153" s="29"/>
      <c r="N153" s="23"/>
      <c r="O153" s="387"/>
      <c r="P153" s="387"/>
      <c r="Q153" s="387"/>
      <c r="R153" s="23"/>
      <c r="S153" s="23"/>
      <c r="T153" s="23"/>
      <c r="U153" s="369"/>
      <c r="V153" s="373"/>
      <c r="AA153" s="407"/>
      <c r="AB153" s="181"/>
    </row>
    <row r="154" spans="1:62" ht="12.95" customHeight="1" x14ac:dyDescent="0.2">
      <c r="A154" s="33"/>
      <c r="B154" s="33"/>
      <c r="C154" s="33"/>
      <c r="D154" s="33"/>
      <c r="E154" s="33"/>
      <c r="F154" s="33"/>
      <c r="G154" s="33"/>
      <c r="H154" s="403"/>
      <c r="I154" s="29"/>
      <c r="J154" s="29"/>
      <c r="K154" s="29"/>
      <c r="L154" s="29"/>
      <c r="M154" s="29"/>
      <c r="N154" s="23"/>
      <c r="O154" s="387"/>
      <c r="P154" s="387"/>
      <c r="Q154" s="387"/>
      <c r="R154" s="23"/>
      <c r="S154" s="23"/>
      <c r="T154" s="23"/>
      <c r="U154" s="369"/>
      <c r="V154" s="373"/>
      <c r="AA154" s="181"/>
      <c r="AB154" s="181"/>
    </row>
    <row r="155" spans="1:62" x14ac:dyDescent="0.2">
      <c r="A155" s="33"/>
      <c r="B155" s="33"/>
      <c r="C155" s="33"/>
      <c r="D155" s="33"/>
      <c r="E155" s="33"/>
      <c r="F155" s="33"/>
      <c r="G155" s="33"/>
      <c r="H155" s="403"/>
      <c r="I155" s="29"/>
      <c r="J155" s="29"/>
      <c r="K155" s="29"/>
      <c r="L155" s="29"/>
      <c r="M155" s="29"/>
      <c r="N155" s="23"/>
      <c r="O155" s="387"/>
      <c r="P155" s="387"/>
      <c r="Q155" s="387"/>
      <c r="R155" s="23"/>
      <c r="S155" s="23"/>
      <c r="T155" s="23"/>
      <c r="U155" s="369"/>
      <c r="V155" s="373"/>
    </row>
    <row r="156" spans="1:62" x14ac:dyDescent="0.2">
      <c r="A156" s="19"/>
      <c r="B156" s="19"/>
      <c r="C156" s="19"/>
      <c r="D156" s="19"/>
      <c r="E156" s="19"/>
      <c r="F156" s="19"/>
      <c r="G156" s="19"/>
      <c r="H156" s="407"/>
      <c r="I156" s="19"/>
      <c r="J156" s="19"/>
      <c r="K156" s="19"/>
      <c r="L156" s="19"/>
      <c r="M156" s="19"/>
      <c r="N156" s="19"/>
      <c r="O156" s="407"/>
      <c r="P156" s="407"/>
      <c r="Q156" s="407"/>
      <c r="R156" s="19"/>
      <c r="S156" s="19"/>
      <c r="T156" s="19"/>
      <c r="U156" s="369"/>
      <c r="V156" s="373"/>
    </row>
    <row r="157" spans="1:62" x14ac:dyDescent="0.2">
      <c r="A157" s="28"/>
      <c r="B157" s="28"/>
      <c r="C157" s="28"/>
      <c r="D157" s="28"/>
      <c r="E157" s="28"/>
      <c r="F157" s="28"/>
      <c r="G157" s="28"/>
      <c r="H157" s="392"/>
      <c r="I157" s="36"/>
      <c r="J157" s="36"/>
      <c r="K157" s="36"/>
      <c r="L157" s="36"/>
      <c r="M157" s="36"/>
      <c r="N157" s="28"/>
      <c r="O157" s="392"/>
      <c r="P157" s="392"/>
      <c r="Q157" s="392"/>
      <c r="R157" s="28"/>
      <c r="S157" s="28"/>
      <c r="T157" s="28"/>
      <c r="U157" s="369"/>
      <c r="V157" s="373"/>
    </row>
    <row r="158" spans="1:62" x14ac:dyDescent="0.2">
      <c r="A158" s="37"/>
      <c r="B158" s="37"/>
      <c r="C158" s="37"/>
      <c r="D158" s="37"/>
      <c r="E158" s="37"/>
      <c r="F158" s="37"/>
      <c r="G158" s="37"/>
      <c r="H158" s="37"/>
      <c r="I158" s="36"/>
      <c r="J158" s="36"/>
      <c r="K158" s="36"/>
      <c r="L158" s="36"/>
      <c r="M158" s="36"/>
      <c r="N158" s="28"/>
      <c r="O158" s="392"/>
      <c r="P158" s="392"/>
      <c r="Q158" s="392"/>
      <c r="R158" s="28"/>
      <c r="S158" s="28"/>
      <c r="T158" s="28"/>
      <c r="U158" s="369"/>
      <c r="V158" s="373"/>
    </row>
    <row r="159" spans="1:62" x14ac:dyDescent="0.2">
      <c r="A159" s="37"/>
      <c r="B159" s="37"/>
      <c r="C159" s="37"/>
      <c r="D159" s="37"/>
      <c r="E159" s="37"/>
      <c r="F159" s="37"/>
      <c r="G159" s="37"/>
      <c r="H159" s="37"/>
      <c r="I159" s="36"/>
      <c r="J159" s="36"/>
      <c r="K159" s="36"/>
      <c r="L159" s="36"/>
      <c r="M159" s="36"/>
      <c r="N159" s="28"/>
      <c r="O159" s="28"/>
      <c r="P159" s="28"/>
      <c r="Q159" s="28"/>
      <c r="R159" s="28"/>
      <c r="S159" s="28"/>
      <c r="T159" s="28"/>
      <c r="U159" s="35"/>
    </row>
    <row r="160" spans="1:62" x14ac:dyDescent="0.2">
      <c r="A160" s="38"/>
      <c r="B160" s="38"/>
      <c r="C160" s="38"/>
      <c r="D160" s="38"/>
      <c r="E160" s="38"/>
      <c r="F160" s="38"/>
      <c r="G160" s="38"/>
      <c r="H160" s="38"/>
      <c r="I160" s="39"/>
      <c r="J160" s="39"/>
      <c r="K160" s="39"/>
      <c r="L160" s="39"/>
      <c r="M160" s="39"/>
      <c r="N160" s="38"/>
      <c r="P160" s="38"/>
      <c r="Q160" s="38"/>
      <c r="R160" s="38"/>
      <c r="S160" s="38"/>
      <c r="T160" s="38"/>
    </row>
    <row r="161" spans="1:20" x14ac:dyDescent="0.2">
      <c r="A161" s="38"/>
      <c r="B161" s="38"/>
      <c r="C161" s="38"/>
      <c r="D161" s="38"/>
      <c r="E161" s="38"/>
      <c r="F161" s="38"/>
      <c r="G161" s="38"/>
      <c r="H161" s="38"/>
      <c r="I161" s="39"/>
      <c r="J161" s="39"/>
      <c r="K161" s="39"/>
      <c r="L161" s="39"/>
      <c r="M161" s="39"/>
      <c r="N161" s="38"/>
      <c r="P161" s="38"/>
      <c r="Q161" s="38"/>
      <c r="R161" s="38"/>
      <c r="S161" s="38"/>
      <c r="T161" s="38"/>
    </row>
    <row r="162" spans="1:20" x14ac:dyDescent="0.2">
      <c r="A162" s="38"/>
      <c r="B162" s="38"/>
      <c r="C162" s="38"/>
      <c r="D162" s="38"/>
      <c r="E162" s="38"/>
      <c r="F162" s="38"/>
      <c r="G162" s="38"/>
      <c r="H162" s="38"/>
      <c r="I162" s="39"/>
      <c r="J162" s="39"/>
      <c r="K162" s="39"/>
      <c r="L162" s="39"/>
      <c r="M162" s="39"/>
      <c r="N162" s="38"/>
      <c r="P162" s="38"/>
      <c r="Q162" s="38"/>
      <c r="R162" s="38"/>
      <c r="S162" s="38"/>
      <c r="T162" s="38"/>
    </row>
    <row r="163" spans="1:20" x14ac:dyDescent="0.2">
      <c r="A163" s="38"/>
      <c r="B163" s="38"/>
      <c r="C163" s="38"/>
      <c r="D163" s="38"/>
      <c r="E163" s="38"/>
      <c r="F163" s="38"/>
      <c r="G163" s="38"/>
      <c r="H163" s="38"/>
      <c r="I163" s="39"/>
      <c r="J163" s="39"/>
      <c r="K163" s="39"/>
      <c r="L163" s="39"/>
      <c r="M163" s="39"/>
      <c r="N163" s="38"/>
      <c r="P163" s="38"/>
      <c r="Q163" s="38"/>
      <c r="R163" s="38"/>
      <c r="S163" s="38"/>
      <c r="T163" s="38"/>
    </row>
    <row r="164" spans="1:20" x14ac:dyDescent="0.2">
      <c r="A164" s="38"/>
      <c r="B164" s="38"/>
      <c r="C164" s="38"/>
      <c r="D164" s="38"/>
      <c r="E164" s="38"/>
      <c r="F164" s="38"/>
      <c r="G164" s="38"/>
      <c r="H164" s="38"/>
      <c r="I164" s="38"/>
      <c r="J164" s="38"/>
      <c r="K164" s="38"/>
      <c r="L164" s="38"/>
      <c r="M164" s="38"/>
      <c r="N164" s="38"/>
      <c r="P164" s="38"/>
      <c r="Q164" s="38"/>
      <c r="R164" s="38"/>
      <c r="S164" s="38"/>
      <c r="T164" s="38"/>
    </row>
    <row r="165" spans="1:20" x14ac:dyDescent="0.2">
      <c r="A165" s="38"/>
      <c r="B165" s="38"/>
      <c r="C165" s="38"/>
      <c r="D165" s="38"/>
      <c r="E165" s="38"/>
      <c r="F165" s="38"/>
      <c r="G165" s="38"/>
      <c r="H165" s="38"/>
      <c r="I165" s="38"/>
      <c r="J165" s="38"/>
      <c r="K165" s="38"/>
      <c r="L165" s="38"/>
      <c r="M165" s="38"/>
      <c r="N165" s="38"/>
      <c r="P165" s="38"/>
      <c r="Q165" s="38"/>
      <c r="R165" s="38"/>
      <c r="S165" s="38"/>
      <c r="T165" s="38"/>
    </row>
    <row r="166" spans="1:20" x14ac:dyDescent="0.2">
      <c r="A166" s="38"/>
      <c r="B166" s="38"/>
      <c r="C166" s="38"/>
      <c r="D166" s="38"/>
      <c r="E166" s="38"/>
      <c r="F166" s="38"/>
      <c r="G166" s="38"/>
      <c r="H166" s="38"/>
      <c r="I166" s="38"/>
      <c r="J166" s="38"/>
      <c r="K166" s="38"/>
      <c r="L166" s="38"/>
      <c r="M166" s="38"/>
      <c r="N166" s="38"/>
      <c r="P166" s="38"/>
      <c r="Q166" s="38"/>
      <c r="R166" s="38"/>
      <c r="S166" s="38"/>
      <c r="T166" s="38"/>
    </row>
    <row r="167" spans="1:20" x14ac:dyDescent="0.2">
      <c r="A167" s="38"/>
      <c r="B167" s="38"/>
      <c r="C167" s="38"/>
      <c r="D167" s="38"/>
      <c r="E167" s="38"/>
      <c r="F167" s="38"/>
      <c r="G167" s="38"/>
      <c r="H167" s="38"/>
      <c r="I167" s="38"/>
      <c r="J167" s="38"/>
      <c r="K167" s="38"/>
      <c r="L167" s="38"/>
      <c r="M167" s="38"/>
      <c r="N167" s="38"/>
      <c r="P167" s="38"/>
      <c r="Q167" s="38"/>
      <c r="R167" s="38"/>
      <c r="S167" s="38"/>
      <c r="T167" s="38"/>
    </row>
    <row r="168" spans="1:20" x14ac:dyDescent="0.2">
      <c r="A168" s="38"/>
      <c r="B168" s="38"/>
      <c r="C168" s="38"/>
      <c r="D168" s="38"/>
      <c r="E168" s="38"/>
      <c r="F168" s="38"/>
      <c r="G168" s="38"/>
      <c r="H168" s="38"/>
      <c r="I168" s="38"/>
      <c r="J168" s="38"/>
      <c r="K168" s="38"/>
      <c r="L168" s="38"/>
      <c r="M168" s="38"/>
      <c r="N168" s="38"/>
      <c r="P168" s="38"/>
      <c r="Q168" s="38"/>
      <c r="R168" s="38"/>
      <c r="S168" s="38"/>
      <c r="T168" s="38"/>
    </row>
    <row r="169" spans="1:20" x14ac:dyDescent="0.2">
      <c r="A169" s="38"/>
      <c r="B169" s="38"/>
      <c r="C169" s="38"/>
      <c r="D169" s="38"/>
      <c r="E169" s="38"/>
      <c r="F169" s="38"/>
      <c r="G169" s="38"/>
      <c r="H169" s="38"/>
      <c r="I169" s="38"/>
      <c r="J169" s="38"/>
      <c r="K169" s="38"/>
      <c r="L169" s="38"/>
      <c r="M169" s="38"/>
      <c r="N169" s="38"/>
      <c r="P169" s="38"/>
      <c r="Q169" s="38"/>
      <c r="R169" s="38"/>
      <c r="S169" s="38"/>
      <c r="T169" s="38"/>
    </row>
    <row r="170" spans="1:20" x14ac:dyDescent="0.2">
      <c r="A170" s="38"/>
      <c r="B170" s="38"/>
      <c r="C170" s="38"/>
      <c r="D170" s="38"/>
      <c r="E170" s="38"/>
      <c r="F170" s="38"/>
      <c r="G170" s="38"/>
      <c r="H170" s="38"/>
      <c r="I170" s="38"/>
      <c r="J170" s="38"/>
      <c r="K170" s="38"/>
      <c r="L170" s="38"/>
      <c r="M170" s="38"/>
      <c r="N170" s="38"/>
      <c r="P170" s="38"/>
      <c r="Q170" s="38"/>
      <c r="R170" s="38"/>
      <c r="S170" s="38"/>
      <c r="T170" s="38"/>
    </row>
    <row r="171" spans="1:20" x14ac:dyDescent="0.2">
      <c r="A171" s="38"/>
      <c r="B171" s="38"/>
      <c r="C171" s="38"/>
      <c r="D171" s="38"/>
      <c r="E171" s="38"/>
      <c r="F171" s="38"/>
      <c r="G171" s="38"/>
      <c r="H171" s="38"/>
      <c r="I171" s="38"/>
      <c r="J171" s="38"/>
      <c r="K171" s="38"/>
      <c r="L171" s="38"/>
      <c r="M171" s="38"/>
      <c r="N171" s="38"/>
      <c r="P171" s="38"/>
      <c r="Q171" s="38"/>
      <c r="R171" s="38"/>
      <c r="S171" s="38"/>
      <c r="T171" s="38"/>
    </row>
    <row r="172" spans="1:20" x14ac:dyDescent="0.2">
      <c r="A172" s="38"/>
      <c r="B172" s="38"/>
      <c r="C172" s="38"/>
      <c r="D172" s="38"/>
      <c r="E172" s="38"/>
      <c r="F172" s="38"/>
      <c r="G172" s="38"/>
      <c r="H172" s="38"/>
      <c r="I172" s="38"/>
      <c r="J172" s="38"/>
      <c r="K172" s="38"/>
      <c r="L172" s="38"/>
      <c r="M172" s="38"/>
      <c r="N172" s="38"/>
      <c r="P172" s="38"/>
      <c r="Q172" s="38"/>
      <c r="R172" s="38"/>
      <c r="S172" s="38"/>
      <c r="T172" s="38"/>
    </row>
    <row r="173" spans="1:20" x14ac:dyDescent="0.2">
      <c r="A173" s="38"/>
      <c r="B173" s="38"/>
      <c r="C173" s="38"/>
      <c r="D173" s="38"/>
      <c r="E173" s="38"/>
      <c r="F173" s="38"/>
      <c r="G173" s="38"/>
      <c r="H173" s="38"/>
      <c r="I173" s="38"/>
      <c r="J173" s="38"/>
      <c r="K173" s="38"/>
      <c r="L173" s="38"/>
      <c r="M173" s="38"/>
      <c r="N173" s="38"/>
      <c r="P173" s="38"/>
      <c r="Q173" s="38"/>
      <c r="R173" s="38"/>
      <c r="S173" s="38"/>
      <c r="T173" s="38"/>
    </row>
    <row r="174" spans="1:20" x14ac:dyDescent="0.2">
      <c r="A174" s="38"/>
      <c r="B174" s="38"/>
      <c r="C174" s="38"/>
      <c r="D174" s="38"/>
      <c r="E174" s="38"/>
      <c r="F174" s="38"/>
      <c r="G174" s="38"/>
      <c r="H174" s="38"/>
      <c r="I174" s="38"/>
      <c r="J174" s="38"/>
      <c r="K174" s="38"/>
      <c r="L174" s="38"/>
      <c r="M174" s="38"/>
      <c r="N174" s="38"/>
      <c r="P174" s="38"/>
      <c r="Q174" s="38"/>
      <c r="R174" s="38"/>
      <c r="S174" s="38"/>
      <c r="T174" s="38"/>
    </row>
    <row r="175" spans="1:20" x14ac:dyDescent="0.2">
      <c r="A175" s="38"/>
      <c r="B175" s="38"/>
      <c r="C175" s="38"/>
      <c r="D175" s="38"/>
      <c r="E175" s="38"/>
      <c r="F175" s="38"/>
      <c r="G175" s="38"/>
      <c r="H175" s="38"/>
      <c r="I175" s="38"/>
      <c r="J175" s="38"/>
      <c r="K175" s="38"/>
      <c r="L175" s="38"/>
      <c r="M175" s="38"/>
      <c r="N175" s="38"/>
      <c r="P175" s="38"/>
      <c r="Q175" s="38"/>
      <c r="R175" s="38"/>
      <c r="S175" s="38"/>
      <c r="T175" s="38"/>
    </row>
    <row r="176" spans="1:20" x14ac:dyDescent="0.2">
      <c r="A176" s="38"/>
      <c r="B176" s="38"/>
      <c r="C176" s="38"/>
      <c r="D176" s="38"/>
      <c r="E176" s="38"/>
      <c r="F176" s="38"/>
      <c r="G176" s="38"/>
      <c r="H176" s="38"/>
      <c r="I176" s="38"/>
      <c r="J176" s="38"/>
      <c r="K176" s="38"/>
      <c r="L176" s="38"/>
      <c r="M176" s="38"/>
      <c r="N176" s="38"/>
      <c r="P176" s="38"/>
      <c r="Q176" s="38"/>
      <c r="R176" s="38"/>
      <c r="S176" s="38"/>
      <c r="T176" s="38"/>
    </row>
    <row r="177" spans="1:20" x14ac:dyDescent="0.2">
      <c r="A177" s="38"/>
      <c r="B177" s="38"/>
      <c r="C177" s="38"/>
      <c r="D177" s="38"/>
      <c r="E177" s="38"/>
      <c r="F177" s="38"/>
      <c r="G177" s="38"/>
      <c r="H177" s="38"/>
      <c r="I177" s="38"/>
      <c r="J177" s="38"/>
      <c r="K177" s="38"/>
      <c r="L177" s="38"/>
      <c r="M177" s="38"/>
      <c r="N177" s="38"/>
      <c r="P177" s="38"/>
      <c r="Q177" s="38"/>
      <c r="R177" s="38"/>
      <c r="S177" s="38"/>
      <c r="T177" s="38"/>
    </row>
    <row r="178" spans="1:20" x14ac:dyDescent="0.2">
      <c r="A178" s="38"/>
      <c r="B178" s="38"/>
      <c r="C178" s="38"/>
      <c r="D178" s="38"/>
      <c r="E178" s="38"/>
      <c r="F178" s="38"/>
      <c r="G178" s="38"/>
      <c r="H178" s="38"/>
      <c r="I178" s="38"/>
      <c r="J178" s="38"/>
      <c r="K178" s="38"/>
      <c r="L178" s="38"/>
      <c r="M178" s="38"/>
      <c r="N178" s="38"/>
      <c r="P178" s="38"/>
      <c r="Q178" s="38"/>
      <c r="R178" s="38"/>
      <c r="S178" s="38"/>
      <c r="T178" s="38"/>
    </row>
    <row r="179" spans="1:20" x14ac:dyDescent="0.2">
      <c r="A179" s="38"/>
      <c r="B179" s="38"/>
      <c r="C179" s="38"/>
      <c r="D179" s="38"/>
      <c r="E179" s="38"/>
      <c r="F179" s="38"/>
      <c r="G179" s="38"/>
      <c r="H179" s="38"/>
      <c r="I179" s="38"/>
      <c r="J179" s="38"/>
      <c r="K179" s="38"/>
      <c r="L179" s="38"/>
      <c r="M179" s="38"/>
      <c r="N179" s="38"/>
      <c r="P179" s="38"/>
      <c r="Q179" s="38"/>
      <c r="R179" s="38"/>
      <c r="S179" s="38"/>
      <c r="T179" s="38"/>
    </row>
    <row r="180" spans="1:20" x14ac:dyDescent="0.2">
      <c r="A180" s="38"/>
      <c r="B180" s="38"/>
      <c r="C180" s="38"/>
      <c r="D180" s="38"/>
      <c r="E180" s="38"/>
      <c r="F180" s="38"/>
      <c r="G180" s="38"/>
      <c r="H180" s="38"/>
      <c r="I180" s="38"/>
      <c r="J180" s="38"/>
      <c r="K180" s="38"/>
      <c r="L180" s="38"/>
      <c r="M180" s="38"/>
      <c r="N180" s="38"/>
      <c r="P180" s="38"/>
      <c r="Q180" s="38"/>
      <c r="R180" s="38"/>
      <c r="S180" s="38"/>
      <c r="T180" s="38"/>
    </row>
    <row r="181" spans="1:20" x14ac:dyDescent="0.2">
      <c r="A181" s="38"/>
      <c r="B181" s="38"/>
      <c r="C181" s="38"/>
      <c r="D181" s="38"/>
      <c r="E181" s="38"/>
      <c r="F181" s="38"/>
      <c r="G181" s="38"/>
      <c r="H181" s="38"/>
      <c r="I181" s="38"/>
      <c r="J181" s="38"/>
      <c r="K181" s="38"/>
      <c r="L181" s="38"/>
      <c r="M181" s="38"/>
      <c r="N181" s="38"/>
      <c r="P181" s="38"/>
      <c r="Q181" s="38"/>
      <c r="R181" s="38"/>
      <c r="S181" s="38"/>
      <c r="T181" s="38"/>
    </row>
    <row r="182" spans="1:20" x14ac:dyDescent="0.2">
      <c r="A182" s="38"/>
      <c r="B182" s="38"/>
      <c r="C182" s="38"/>
      <c r="D182" s="38"/>
      <c r="E182" s="38"/>
      <c r="F182" s="38"/>
      <c r="G182" s="38"/>
      <c r="H182" s="38"/>
      <c r="I182" s="38"/>
      <c r="J182" s="38"/>
      <c r="K182" s="38"/>
      <c r="L182" s="38"/>
      <c r="M182" s="38"/>
      <c r="N182" s="38"/>
      <c r="P182" s="38"/>
      <c r="Q182" s="38"/>
      <c r="R182" s="38"/>
      <c r="S182" s="38"/>
      <c r="T182" s="38"/>
    </row>
    <row r="183" spans="1:20" x14ac:dyDescent="0.2">
      <c r="A183" s="38"/>
      <c r="B183" s="38"/>
      <c r="C183" s="38"/>
      <c r="D183" s="38"/>
      <c r="E183" s="38"/>
      <c r="F183" s="38"/>
      <c r="G183" s="38"/>
      <c r="H183" s="38"/>
      <c r="I183" s="38"/>
      <c r="J183" s="38"/>
      <c r="K183" s="38"/>
      <c r="L183" s="38"/>
      <c r="M183" s="38"/>
      <c r="N183" s="38"/>
      <c r="P183" s="38"/>
      <c r="Q183" s="38"/>
      <c r="R183" s="38"/>
      <c r="S183" s="38"/>
      <c r="T183" s="38"/>
    </row>
    <row r="184" spans="1:20" x14ac:dyDescent="0.2">
      <c r="A184" s="38"/>
      <c r="B184" s="38"/>
      <c r="C184" s="38"/>
      <c r="D184" s="38"/>
      <c r="E184" s="38"/>
      <c r="F184" s="38"/>
      <c r="G184" s="38"/>
      <c r="H184" s="38"/>
      <c r="I184" s="38"/>
      <c r="J184" s="38"/>
      <c r="K184" s="38"/>
      <c r="L184" s="38"/>
      <c r="M184" s="38"/>
      <c r="N184" s="38"/>
      <c r="P184" s="38"/>
      <c r="Q184" s="38"/>
      <c r="R184" s="38"/>
      <c r="S184" s="38"/>
      <c r="T184" s="38"/>
    </row>
    <row r="185" spans="1:20" x14ac:dyDescent="0.2">
      <c r="A185" s="38"/>
      <c r="B185" s="38"/>
      <c r="C185" s="38"/>
      <c r="D185" s="38"/>
      <c r="E185" s="38"/>
      <c r="F185" s="38"/>
      <c r="G185" s="38"/>
      <c r="H185" s="38"/>
      <c r="I185" s="38"/>
      <c r="J185" s="38"/>
      <c r="K185" s="38"/>
      <c r="L185" s="38"/>
      <c r="M185" s="38"/>
      <c r="N185" s="38"/>
      <c r="P185" s="38"/>
      <c r="Q185" s="38"/>
      <c r="R185" s="38"/>
      <c r="S185" s="38"/>
      <c r="T185" s="38"/>
    </row>
    <row r="186" spans="1:20" x14ac:dyDescent="0.2">
      <c r="A186" s="38"/>
      <c r="B186" s="38"/>
      <c r="C186" s="38"/>
      <c r="D186" s="38"/>
      <c r="E186" s="38"/>
      <c r="F186" s="38"/>
      <c r="G186" s="38"/>
      <c r="H186" s="38"/>
      <c r="I186" s="38"/>
      <c r="J186" s="38"/>
      <c r="K186" s="38"/>
      <c r="L186" s="38"/>
      <c r="M186" s="38"/>
      <c r="N186" s="38"/>
      <c r="P186" s="38"/>
      <c r="Q186" s="38"/>
      <c r="R186" s="38"/>
      <c r="S186" s="38"/>
      <c r="T186" s="38"/>
    </row>
    <row r="187" spans="1:20" x14ac:dyDescent="0.2">
      <c r="A187" s="38"/>
      <c r="B187" s="38"/>
      <c r="C187" s="38"/>
      <c r="D187" s="38"/>
      <c r="E187" s="38"/>
      <c r="F187" s="38"/>
      <c r="G187" s="38"/>
      <c r="H187" s="38"/>
      <c r="I187" s="38"/>
      <c r="J187" s="38"/>
      <c r="K187" s="38"/>
      <c r="L187" s="38"/>
      <c r="M187" s="38"/>
      <c r="N187" s="38"/>
      <c r="P187" s="38"/>
      <c r="Q187" s="38"/>
      <c r="R187" s="38"/>
      <c r="S187" s="38"/>
      <c r="T187" s="38"/>
    </row>
    <row r="188" spans="1:20" x14ac:dyDescent="0.2">
      <c r="A188" s="38"/>
      <c r="B188" s="38"/>
      <c r="C188" s="38"/>
      <c r="D188" s="38"/>
      <c r="E188" s="38"/>
      <c r="F188" s="38"/>
      <c r="G188" s="38"/>
      <c r="H188" s="38"/>
      <c r="I188" s="38"/>
      <c r="J188" s="38"/>
      <c r="K188" s="38"/>
      <c r="L188" s="38"/>
      <c r="M188" s="38"/>
      <c r="N188" s="38"/>
      <c r="P188" s="38"/>
      <c r="Q188" s="38"/>
      <c r="R188" s="38"/>
      <c r="S188" s="38"/>
      <c r="T188" s="38"/>
    </row>
    <row r="189" spans="1:20" x14ac:dyDescent="0.2">
      <c r="A189" s="38"/>
      <c r="B189" s="38"/>
      <c r="C189" s="38"/>
      <c r="D189" s="38"/>
      <c r="E189" s="38"/>
      <c r="F189" s="38"/>
      <c r="G189" s="38"/>
      <c r="H189" s="38"/>
      <c r="I189" s="38"/>
      <c r="J189" s="38"/>
      <c r="K189" s="38"/>
      <c r="L189" s="38"/>
      <c r="M189" s="38"/>
      <c r="N189" s="38"/>
      <c r="P189" s="38"/>
      <c r="Q189" s="38"/>
      <c r="R189" s="38"/>
      <c r="S189" s="38"/>
      <c r="T189" s="38"/>
    </row>
    <row r="190" spans="1:20" x14ac:dyDescent="0.2">
      <c r="A190" s="38"/>
      <c r="B190" s="38"/>
      <c r="C190" s="38"/>
      <c r="D190" s="38"/>
      <c r="E190" s="38"/>
      <c r="F190" s="38"/>
      <c r="G190" s="38"/>
      <c r="H190" s="38"/>
      <c r="I190" s="38"/>
      <c r="J190" s="38"/>
      <c r="K190" s="38"/>
      <c r="L190" s="38"/>
      <c r="M190" s="38"/>
      <c r="N190" s="38"/>
      <c r="P190" s="38"/>
      <c r="Q190" s="38"/>
      <c r="R190" s="38"/>
      <c r="S190" s="38"/>
      <c r="T190" s="38"/>
    </row>
  </sheetData>
  <phoneticPr fontId="51" type="noConversion"/>
  <printOptions horizontalCentered="1"/>
  <pageMargins left="0" right="0.3" top="0.17" bottom="0.21" header="0.17" footer="0.19"/>
  <pageSetup paperSize="5" scale="46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pageSetUpPr fitToPage="1"/>
  </sheetPr>
  <dimension ref="A1:BE189"/>
  <sheetViews>
    <sheetView showGridLines="0" zoomScale="75" zoomScaleNormal="75" workbookViewId="0">
      <pane xSplit="1" ySplit="11" topLeftCell="B12" activePane="bottomRight" state="frozen"/>
      <selection activeCell="N92" sqref="N92:N103"/>
      <selection pane="topRight" activeCell="N92" sqref="N92:N103"/>
      <selection pane="bottomLeft" activeCell="N92" sqref="N92:N103"/>
      <selection pane="bottomRight" activeCell="A11" sqref="A11:AM200"/>
    </sheetView>
  </sheetViews>
  <sheetFormatPr defaultRowHeight="12.75" x14ac:dyDescent="0.2"/>
  <cols>
    <col min="1" max="1" width="13.109375" style="3" bestFit="1" customWidth="1"/>
    <col min="2" max="4" width="11.5546875" style="3" customWidth="1"/>
    <col min="5" max="5" width="5.5546875" style="3" customWidth="1"/>
    <col min="6" max="8" width="11.5546875" style="3" customWidth="1"/>
    <col min="9" max="9" width="5.5546875" style="3" customWidth="1"/>
    <col min="10" max="11" width="11.5546875" style="3" customWidth="1"/>
    <col min="12" max="12" width="10.5546875" style="3" customWidth="1"/>
    <col min="13" max="13" width="10.5546875" style="3" hidden="1" customWidth="1"/>
    <col min="14" max="14" width="11.5546875" style="3" customWidth="1"/>
    <col min="15" max="15" width="5.5546875" style="1" customWidth="1"/>
    <col min="16" max="20" width="11.5546875" style="1" customWidth="1"/>
    <col min="21" max="21" width="5.5546875" customWidth="1"/>
    <col min="22" max="22" width="11.5546875" customWidth="1"/>
    <col min="23" max="25" width="10.5546875" customWidth="1"/>
    <col min="26" max="26" width="11.5546875" customWidth="1"/>
  </cols>
  <sheetData>
    <row r="1" spans="1:57" x14ac:dyDescent="0.2">
      <c r="A1" s="328"/>
      <c r="B1" s="328"/>
      <c r="C1" s="328"/>
      <c r="D1" s="328"/>
      <c r="E1" s="328"/>
      <c r="F1" s="329"/>
      <c r="G1" s="329"/>
      <c r="H1" s="330"/>
      <c r="I1" s="330"/>
      <c r="J1" s="330"/>
      <c r="K1" s="330"/>
      <c r="L1" s="330"/>
      <c r="M1" s="330"/>
      <c r="N1" s="330"/>
      <c r="O1" s="330"/>
      <c r="P1" s="35"/>
      <c r="Q1" s="35"/>
      <c r="R1" s="35"/>
      <c r="S1" s="35"/>
      <c r="T1" s="35"/>
      <c r="U1" s="327"/>
    </row>
    <row r="2" spans="1:57" ht="5.0999999999999996" customHeight="1" thickBot="1" x14ac:dyDescent="0.25">
      <c r="A2" s="2"/>
      <c r="B2" s="2"/>
      <c r="C2" s="2"/>
      <c r="D2" s="2"/>
      <c r="E2" s="2"/>
    </row>
    <row r="3" spans="1:57" ht="27" customHeight="1" thickTop="1" thickBot="1" x14ac:dyDescent="0.35">
      <c r="A3" s="297" t="s">
        <v>174</v>
      </c>
      <c r="B3" s="298"/>
      <c r="C3" s="298"/>
      <c r="D3" s="298"/>
      <c r="E3" s="298"/>
      <c r="F3" s="298"/>
      <c r="G3" s="298"/>
      <c r="H3" s="298"/>
      <c r="I3" s="298"/>
      <c r="J3" s="298"/>
      <c r="K3" s="298"/>
      <c r="L3" s="298"/>
      <c r="M3" s="298"/>
      <c r="N3" s="298"/>
      <c r="O3" s="298"/>
      <c r="P3" s="298"/>
      <c r="Q3" s="298"/>
      <c r="R3" s="298"/>
      <c r="S3" s="298"/>
      <c r="T3" s="268"/>
    </row>
    <row r="4" spans="1:57" ht="5.0999999999999996" customHeight="1" thickTop="1" x14ac:dyDescent="0.2">
      <c r="A4" s="4"/>
      <c r="B4" s="4"/>
      <c r="C4" s="4"/>
      <c r="D4" s="4"/>
      <c r="E4" s="4"/>
    </row>
    <row r="5" spans="1:57" ht="18" x14ac:dyDescent="0.25">
      <c r="A5" s="323">
        <f>+Wti!A5</f>
        <v>37014</v>
      </c>
      <c r="B5" s="324"/>
      <c r="C5" s="324"/>
      <c r="D5" s="324"/>
      <c r="E5" s="324"/>
      <c r="F5" s="324"/>
      <c r="G5" s="324"/>
      <c r="H5" s="324"/>
      <c r="I5" s="324"/>
      <c r="J5" s="324"/>
      <c r="K5" s="324"/>
      <c r="L5" s="324"/>
      <c r="M5" s="324"/>
      <c r="N5" s="324"/>
      <c r="O5" s="325"/>
      <c r="P5" s="326"/>
      <c r="Q5" s="326"/>
      <c r="R5" s="326"/>
      <c r="S5" s="326"/>
      <c r="T5" s="326"/>
      <c r="U5" s="327"/>
      <c r="V5" s="327"/>
      <c r="W5" s="327"/>
    </row>
    <row r="6" spans="1:57" x14ac:dyDescent="0.2">
      <c r="A6" s="7"/>
      <c r="B6" s="7"/>
      <c r="C6" s="7"/>
      <c r="D6" s="7"/>
      <c r="E6" s="7"/>
      <c r="F6" s="5"/>
      <c r="G6" s="5"/>
      <c r="H6" s="7"/>
      <c r="I6" s="7"/>
      <c r="J6" s="7"/>
      <c r="K6" s="7"/>
      <c r="L6" s="7"/>
      <c r="M6" s="7"/>
      <c r="N6" s="7"/>
      <c r="T6" s="7"/>
    </row>
    <row r="7" spans="1:57" x14ac:dyDescent="0.2">
      <c r="A7" s="8"/>
      <c r="B7" s="438" t="s">
        <v>218</v>
      </c>
      <c r="C7" s="439"/>
      <c r="D7" s="460"/>
      <c r="E7" s="8"/>
      <c r="F7" s="438" t="s">
        <v>219</v>
      </c>
      <c r="G7" s="439"/>
      <c r="H7" s="440"/>
      <c r="I7"/>
      <c r="J7" s="438" t="s">
        <v>220</v>
      </c>
      <c r="K7" s="439"/>
      <c r="L7" s="439"/>
      <c r="M7" s="439"/>
      <c r="N7" s="440"/>
      <c r="Q7" s="438" t="s">
        <v>221</v>
      </c>
      <c r="R7" s="438"/>
      <c r="S7" s="438"/>
      <c r="T7" s="461"/>
    </row>
    <row r="8" spans="1:57" x14ac:dyDescent="0.2">
      <c r="A8" s="9"/>
      <c r="B8" s="306"/>
      <c r="C8" s="306"/>
      <c r="D8" s="13"/>
      <c r="E8" s="10"/>
      <c r="F8" s="11"/>
      <c r="G8" s="11"/>
      <c r="H8"/>
      <c r="I8"/>
      <c r="J8" s="11"/>
      <c r="K8" s="11"/>
      <c r="L8" s="11"/>
      <c r="M8" s="11"/>
      <c r="N8"/>
      <c r="O8" s="12"/>
    </row>
    <row r="9" spans="1:57" s="11" customFormat="1" ht="12" x14ac:dyDescent="0.2">
      <c r="A9" s="14"/>
      <c r="B9" s="15" t="s">
        <v>5</v>
      </c>
      <c r="C9" s="15" t="s">
        <v>12</v>
      </c>
      <c r="D9" s="15" t="s">
        <v>14</v>
      </c>
      <c r="E9" s="14"/>
      <c r="F9" s="15" t="s">
        <v>5</v>
      </c>
      <c r="G9" s="15" t="s">
        <v>12</v>
      </c>
      <c r="H9" s="320" t="s">
        <v>14</v>
      </c>
      <c r="I9" s="17"/>
      <c r="J9" s="15" t="s">
        <v>169</v>
      </c>
      <c r="K9" s="15" t="s">
        <v>170</v>
      </c>
      <c r="L9" s="15" t="s">
        <v>171</v>
      </c>
      <c r="M9" s="15" t="s">
        <v>172</v>
      </c>
      <c r="N9" s="320" t="s">
        <v>14</v>
      </c>
      <c r="O9" s="18"/>
      <c r="P9" s="41"/>
      <c r="Q9" s="321" t="s">
        <v>16</v>
      </c>
      <c r="R9" s="321" t="s">
        <v>16</v>
      </c>
      <c r="S9" s="321" t="s">
        <v>16</v>
      </c>
      <c r="T9" s="321" t="s">
        <v>16</v>
      </c>
    </row>
    <row r="10" spans="1:57" s="22" customFormat="1" ht="12" thickBot="1" x14ac:dyDescent="0.25">
      <c r="A10" s="20"/>
      <c r="B10" s="20"/>
      <c r="C10" s="20"/>
      <c r="D10" s="319"/>
      <c r="E10" s="20"/>
      <c r="F10" s="20"/>
      <c r="G10" s="20"/>
      <c r="H10" s="15"/>
      <c r="I10" s="15"/>
      <c r="J10" s="20"/>
      <c r="K10" s="20"/>
      <c r="L10" s="20"/>
      <c r="M10" s="20"/>
      <c r="N10" s="15"/>
      <c r="O10" s="21"/>
      <c r="P10" s="16"/>
      <c r="Q10" s="16" t="s">
        <v>222</v>
      </c>
      <c r="R10" s="16" t="s">
        <v>223</v>
      </c>
      <c r="S10" s="16" t="s">
        <v>224</v>
      </c>
      <c r="T10" s="418" t="s">
        <v>65</v>
      </c>
    </row>
    <row r="11" spans="1:57" s="22" customFormat="1" ht="12.95" customHeight="1" thickBot="1" x14ac:dyDescent="0.25">
      <c r="A11" s="23" t="s">
        <v>20</v>
      </c>
      <c r="B11" s="24">
        <f t="shared" ref="B11:H11" si="0">+B141</f>
        <v>0</v>
      </c>
      <c r="C11" s="24">
        <f t="shared" si="0"/>
        <v>0</v>
      </c>
      <c r="D11" s="331">
        <f t="shared" si="0"/>
        <v>0</v>
      </c>
      <c r="E11" s="23"/>
      <c r="F11" s="24">
        <f t="shared" si="0"/>
        <v>0</v>
      </c>
      <c r="G11" s="24">
        <f t="shared" si="0"/>
        <v>0</v>
      </c>
      <c r="H11" s="340">
        <f t="shared" si="0"/>
        <v>0</v>
      </c>
      <c r="I11" s="308"/>
      <c r="J11" s="24">
        <f>+J141</f>
        <v>0</v>
      </c>
      <c r="K11" s="24">
        <f>+K141</f>
        <v>0</v>
      </c>
      <c r="L11" s="24">
        <f>+L141</f>
        <v>0</v>
      </c>
      <c r="M11" s="24">
        <f>+M141</f>
        <v>0</v>
      </c>
      <c r="N11" s="340">
        <f>+N141</f>
        <v>0</v>
      </c>
      <c r="O11" s="1"/>
      <c r="P11" s="23" t="str">
        <f>+A11</f>
        <v>Totals</v>
      </c>
      <c r="Q11" s="454">
        <f>+Q141</f>
        <v>0</v>
      </c>
      <c r="R11" s="454">
        <f>+R141</f>
        <v>0</v>
      </c>
      <c r="S11" s="454">
        <f>+S141</f>
        <v>0</v>
      </c>
      <c r="T11" s="455">
        <f>+T141</f>
        <v>0</v>
      </c>
    </row>
    <row r="12" spans="1:57" s="22" customFormat="1" ht="12.95" customHeight="1" x14ac:dyDescent="0.2">
      <c r="A12" s="23"/>
      <c r="B12" s="23"/>
      <c r="C12" s="23"/>
      <c r="D12" s="21"/>
      <c r="E12" s="23"/>
      <c r="F12" s="23"/>
      <c r="G12" s="23"/>
      <c r="H12" s="21"/>
      <c r="I12" s="309"/>
      <c r="J12" s="23"/>
      <c r="K12" s="23"/>
      <c r="L12" s="23"/>
      <c r="M12" s="23"/>
      <c r="N12" s="21"/>
      <c r="O12" s="1"/>
      <c r="P12" s="23"/>
      <c r="Q12" s="21"/>
      <c r="R12" s="21"/>
      <c r="S12" s="21"/>
      <c r="T12" s="21"/>
    </row>
    <row r="13" spans="1:57" s="261" customFormat="1" ht="12.95" customHeight="1" x14ac:dyDescent="0.2">
      <c r="A13" s="23" t="s">
        <v>21</v>
      </c>
      <c r="B13" s="23">
        <f>SUM(B23:B30)</f>
        <v>0</v>
      </c>
      <c r="C13" s="23">
        <f>SUM(C23:C30)</f>
        <v>0</v>
      </c>
      <c r="D13" s="332">
        <f t="shared" ref="D13:D18" si="1">SUM(B13:C13)</f>
        <v>0</v>
      </c>
      <c r="E13" s="23"/>
      <c r="F13" s="23">
        <f>SUM(F23:F30)</f>
        <v>0</v>
      </c>
      <c r="G13" s="23">
        <f>SUM(G23:G30)</f>
        <v>0</v>
      </c>
      <c r="H13" s="341">
        <f t="shared" ref="H13:H18" si="2">SUM(F13:G13)</f>
        <v>0</v>
      </c>
      <c r="I13" s="310"/>
      <c r="J13" s="23">
        <f>SUM(J23:J30)</f>
        <v>0</v>
      </c>
      <c r="K13" s="23">
        <f>SUM(K23:K30)</f>
        <v>0</v>
      </c>
      <c r="L13" s="23">
        <f>SUM(L23:L30)</f>
        <v>0</v>
      </c>
      <c r="M13" s="23">
        <f>SUM(M23:M30)</f>
        <v>0</v>
      </c>
      <c r="N13" s="341">
        <f t="shared" ref="N13:N18" si="3">SUM(J13:L13)</f>
        <v>0</v>
      </c>
      <c r="O13" s="23"/>
      <c r="P13" s="23" t="str">
        <f t="shared" ref="P13:P18" si="4">+A13</f>
        <v>Cal 01</v>
      </c>
      <c r="Q13" s="442">
        <f t="shared" ref="Q13:Q18" si="5">+D13</f>
        <v>0</v>
      </c>
      <c r="R13" s="442">
        <f t="shared" ref="R13:R18" si="6">+H13</f>
        <v>0</v>
      </c>
      <c r="S13" s="442">
        <f t="shared" ref="S13:S18" si="7">+N13</f>
        <v>0</v>
      </c>
      <c r="T13" s="442">
        <f t="shared" ref="T13:T18" si="8">SUM(Q13:S13)</f>
        <v>0</v>
      </c>
      <c r="U13" s="181"/>
      <c r="V13" s="181"/>
      <c r="W13" s="181"/>
      <c r="X13" s="181"/>
      <c r="Y13" s="181"/>
      <c r="Z13" s="181"/>
      <c r="AA13" s="181"/>
      <c r="AB13" s="181"/>
      <c r="AC13" s="181"/>
      <c r="AD13" s="181"/>
      <c r="AE13" s="181"/>
      <c r="AF13" s="181"/>
      <c r="AG13" s="181"/>
      <c r="AH13" s="181"/>
      <c r="AI13" s="181"/>
      <c r="AJ13" s="181"/>
      <c r="AK13" s="181"/>
      <c r="AL13" s="181"/>
      <c r="AM13" s="181"/>
      <c r="AN13" s="181"/>
      <c r="AO13" s="181"/>
      <c r="AP13" s="181"/>
      <c r="AQ13" s="181"/>
      <c r="AR13" s="181"/>
      <c r="AS13" s="181"/>
      <c r="AT13" s="181"/>
      <c r="AU13" s="181"/>
      <c r="AV13" s="181"/>
      <c r="AW13" s="181"/>
      <c r="AX13" s="181"/>
      <c r="AY13" s="181"/>
      <c r="AZ13" s="181"/>
      <c r="BA13" s="181"/>
      <c r="BB13" s="181"/>
      <c r="BC13" s="181"/>
      <c r="BD13" s="181"/>
      <c r="BE13" s="181"/>
    </row>
    <row r="14" spans="1:57" s="185" customFormat="1" ht="12.95" customHeight="1" x14ac:dyDescent="0.2">
      <c r="A14" s="23" t="s">
        <v>22</v>
      </c>
      <c r="B14" s="23">
        <f>SUM(B31:B42)</f>
        <v>0</v>
      </c>
      <c r="C14" s="23">
        <f>SUM(C31:C42)</f>
        <v>0</v>
      </c>
      <c r="D14" s="332">
        <f t="shared" si="1"/>
        <v>0</v>
      </c>
      <c r="E14" s="23"/>
      <c r="F14" s="23">
        <f>SUM(F31:F42)</f>
        <v>0</v>
      </c>
      <c r="G14" s="23">
        <f>SUM(G31:G42)</f>
        <v>0</v>
      </c>
      <c r="H14" s="341">
        <f t="shared" si="2"/>
        <v>0</v>
      </c>
      <c r="I14" s="310"/>
      <c r="J14" s="23">
        <f>SUM(J31:J42)</f>
        <v>0</v>
      </c>
      <c r="K14" s="23">
        <f>SUM(K31:K42)</f>
        <v>0</v>
      </c>
      <c r="L14" s="23">
        <f>SUM(L31:L42)</f>
        <v>0</v>
      </c>
      <c r="M14" s="23">
        <f>SUM(M31:M42)</f>
        <v>0</v>
      </c>
      <c r="N14" s="341">
        <f t="shared" si="3"/>
        <v>0</v>
      </c>
      <c r="O14" s="23"/>
      <c r="P14" s="23" t="str">
        <f t="shared" si="4"/>
        <v>Cal 02</v>
      </c>
      <c r="Q14" s="442">
        <f t="shared" si="5"/>
        <v>0</v>
      </c>
      <c r="R14" s="442">
        <f t="shared" si="6"/>
        <v>0</v>
      </c>
      <c r="S14" s="442">
        <f t="shared" si="7"/>
        <v>0</v>
      </c>
      <c r="T14" s="456">
        <f t="shared" si="8"/>
        <v>0</v>
      </c>
      <c r="U14" s="181"/>
      <c r="V14" s="181"/>
      <c r="W14" s="181"/>
      <c r="X14" s="181"/>
      <c r="Y14" s="181"/>
      <c r="Z14" s="181"/>
      <c r="AA14" s="181"/>
      <c r="AB14" s="181"/>
      <c r="AC14" s="181"/>
      <c r="AD14" s="181"/>
      <c r="AE14" s="181"/>
      <c r="AF14" s="181"/>
      <c r="AG14" s="181"/>
      <c r="AH14" s="181"/>
      <c r="AI14" s="181"/>
      <c r="AJ14" s="181"/>
      <c r="AK14" s="181"/>
      <c r="AL14" s="181"/>
      <c r="AM14" s="181"/>
      <c r="AN14" s="181"/>
      <c r="AO14" s="181"/>
      <c r="AP14" s="181"/>
      <c r="AQ14" s="181"/>
      <c r="AR14" s="181"/>
      <c r="AS14" s="181"/>
      <c r="AT14" s="181"/>
      <c r="AU14" s="181"/>
      <c r="AV14" s="181"/>
      <c r="AW14" s="181"/>
      <c r="AX14" s="181"/>
      <c r="AY14" s="181"/>
      <c r="AZ14" s="181"/>
      <c r="BA14" s="181"/>
      <c r="BB14" s="181"/>
      <c r="BC14" s="181"/>
      <c r="BD14" s="181"/>
      <c r="BE14" s="181"/>
    </row>
    <row r="15" spans="1:57" s="185" customFormat="1" ht="12.95" customHeight="1" x14ac:dyDescent="0.2">
      <c r="A15" s="23" t="s">
        <v>23</v>
      </c>
      <c r="B15" s="23">
        <f>SUM(B43:B54)</f>
        <v>0</v>
      </c>
      <c r="C15" s="23">
        <f>SUM(C43:C54)</f>
        <v>0</v>
      </c>
      <c r="D15" s="332">
        <f t="shared" si="1"/>
        <v>0</v>
      </c>
      <c r="E15" s="23"/>
      <c r="F15" s="23">
        <f>SUM(F43:F54)</f>
        <v>0</v>
      </c>
      <c r="G15" s="23">
        <f>SUM(G43:G54)</f>
        <v>0</v>
      </c>
      <c r="H15" s="341">
        <f t="shared" si="2"/>
        <v>0</v>
      </c>
      <c r="I15" s="310"/>
      <c r="J15" s="23">
        <f>SUM(J43:J54)</f>
        <v>0</v>
      </c>
      <c r="K15" s="23">
        <f>SUM(K43:K54)</f>
        <v>0</v>
      </c>
      <c r="L15" s="23">
        <f>SUM(L43:L54)</f>
        <v>0</v>
      </c>
      <c r="M15" s="23">
        <f>SUM(M43:M54)</f>
        <v>0</v>
      </c>
      <c r="N15" s="341">
        <f t="shared" si="3"/>
        <v>0</v>
      </c>
      <c r="O15" s="23"/>
      <c r="P15" s="23" t="str">
        <f t="shared" si="4"/>
        <v>Cal 03</v>
      </c>
      <c r="Q15" s="442">
        <f t="shared" si="5"/>
        <v>0</v>
      </c>
      <c r="R15" s="442">
        <f t="shared" si="6"/>
        <v>0</v>
      </c>
      <c r="S15" s="442">
        <f t="shared" si="7"/>
        <v>0</v>
      </c>
      <c r="T15" s="456">
        <f t="shared" si="8"/>
        <v>0</v>
      </c>
      <c r="U15" s="181"/>
      <c r="V15" s="181"/>
      <c r="W15" s="181"/>
      <c r="X15" s="181"/>
      <c r="Y15" s="181"/>
      <c r="Z15" s="181"/>
      <c r="AA15" s="181"/>
      <c r="AB15" s="181"/>
      <c r="AC15" s="181"/>
      <c r="AD15" s="181"/>
      <c r="AE15" s="181"/>
      <c r="AF15" s="181"/>
      <c r="AG15" s="181"/>
      <c r="AH15" s="181"/>
      <c r="AI15" s="181"/>
      <c r="AJ15" s="181"/>
      <c r="AK15" s="181"/>
      <c r="AL15" s="181"/>
      <c r="AM15" s="181"/>
      <c r="AN15" s="181"/>
      <c r="AO15" s="181"/>
      <c r="AP15" s="181"/>
      <c r="AQ15" s="181"/>
      <c r="AR15" s="181"/>
      <c r="AS15" s="181"/>
      <c r="AT15" s="181"/>
      <c r="AU15" s="181"/>
      <c r="AV15" s="181"/>
      <c r="AW15" s="181"/>
      <c r="AX15" s="181"/>
      <c r="AY15" s="181"/>
      <c r="AZ15" s="181"/>
      <c r="BA15" s="181"/>
      <c r="BB15" s="181"/>
      <c r="BC15" s="181"/>
      <c r="BD15" s="181"/>
      <c r="BE15" s="181"/>
    </row>
    <row r="16" spans="1:57" s="185" customFormat="1" ht="12.95" customHeight="1" x14ac:dyDescent="0.2">
      <c r="A16" s="23" t="s">
        <v>24</v>
      </c>
      <c r="B16" s="23">
        <f>SUM(B55:B66)</f>
        <v>0</v>
      </c>
      <c r="C16" s="23">
        <f>SUM(C55:C66)</f>
        <v>0</v>
      </c>
      <c r="D16" s="332">
        <f t="shared" si="1"/>
        <v>0</v>
      </c>
      <c r="E16" s="23"/>
      <c r="F16" s="23">
        <f>SUM(F55:F66)</f>
        <v>0</v>
      </c>
      <c r="G16" s="23">
        <f>SUM(G55:G66)</f>
        <v>0</v>
      </c>
      <c r="H16" s="341">
        <f t="shared" si="2"/>
        <v>0</v>
      </c>
      <c r="I16" s="310"/>
      <c r="J16" s="23">
        <f>SUM(J55:J66)</f>
        <v>0</v>
      </c>
      <c r="K16" s="23">
        <f>SUM(K55:K66)</f>
        <v>0</v>
      </c>
      <c r="L16" s="23">
        <f>SUM(L55:L66)</f>
        <v>0</v>
      </c>
      <c r="M16" s="23">
        <f>SUM(M55:M66)</f>
        <v>0</v>
      </c>
      <c r="N16" s="341">
        <f t="shared" si="3"/>
        <v>0</v>
      </c>
      <c r="O16" s="23"/>
      <c r="P16" s="23" t="str">
        <f t="shared" si="4"/>
        <v>Cal 04</v>
      </c>
      <c r="Q16" s="442">
        <f t="shared" si="5"/>
        <v>0</v>
      </c>
      <c r="R16" s="442">
        <f t="shared" si="6"/>
        <v>0</v>
      </c>
      <c r="S16" s="442">
        <f t="shared" si="7"/>
        <v>0</v>
      </c>
      <c r="T16" s="456">
        <f t="shared" si="8"/>
        <v>0</v>
      </c>
      <c r="U16" s="181"/>
      <c r="V16" s="181"/>
      <c r="W16" s="181"/>
      <c r="X16" s="181"/>
      <c r="Y16" s="181"/>
      <c r="Z16" s="181"/>
      <c r="AA16" s="181"/>
      <c r="AB16" s="181"/>
      <c r="AC16" s="181"/>
      <c r="AD16" s="181"/>
      <c r="AE16" s="181"/>
      <c r="AF16" s="181"/>
      <c r="AG16" s="181"/>
      <c r="AH16" s="181"/>
      <c r="AI16" s="181"/>
      <c r="AJ16" s="181"/>
      <c r="AK16" s="181"/>
      <c r="AL16" s="181"/>
      <c r="AM16" s="181"/>
      <c r="AN16" s="181"/>
      <c r="AO16" s="181"/>
      <c r="AP16" s="181"/>
      <c r="AQ16" s="181"/>
      <c r="AR16" s="181"/>
      <c r="AS16" s="181"/>
      <c r="AT16" s="181"/>
      <c r="AU16" s="181"/>
      <c r="AV16" s="181"/>
      <c r="AW16" s="181"/>
      <c r="AX16" s="181"/>
      <c r="AY16" s="181"/>
      <c r="AZ16" s="181"/>
      <c r="BA16" s="181"/>
      <c r="BB16" s="181"/>
      <c r="BC16" s="181"/>
      <c r="BD16" s="181"/>
      <c r="BE16" s="181"/>
    </row>
    <row r="17" spans="1:57" s="185" customFormat="1" ht="12.95" customHeight="1" x14ac:dyDescent="0.2">
      <c r="A17" s="23" t="s">
        <v>25</v>
      </c>
      <c r="B17" s="23">
        <f>SUM(B67:B78)</f>
        <v>0</v>
      </c>
      <c r="C17" s="23">
        <f>SUM(C67:C78)</f>
        <v>0</v>
      </c>
      <c r="D17" s="332">
        <f t="shared" si="1"/>
        <v>0</v>
      </c>
      <c r="E17" s="23"/>
      <c r="F17" s="23">
        <f>SUM(F67:F78)</f>
        <v>0</v>
      </c>
      <c r="G17" s="23">
        <f>SUM(G67:G78)</f>
        <v>0</v>
      </c>
      <c r="H17" s="341">
        <f t="shared" si="2"/>
        <v>0</v>
      </c>
      <c r="I17" s="310"/>
      <c r="J17" s="23">
        <f>SUM(J67:J78)</f>
        <v>0</v>
      </c>
      <c r="K17" s="23">
        <f>SUM(K67:K78)</f>
        <v>0</v>
      </c>
      <c r="L17" s="23">
        <f>SUM(L67:L78)</f>
        <v>0</v>
      </c>
      <c r="M17" s="23">
        <f>SUM(M67:M78)</f>
        <v>0</v>
      </c>
      <c r="N17" s="341">
        <f t="shared" si="3"/>
        <v>0</v>
      </c>
      <c r="O17" s="23"/>
      <c r="P17" s="23" t="str">
        <f t="shared" si="4"/>
        <v>Cal 05</v>
      </c>
      <c r="Q17" s="442">
        <f t="shared" si="5"/>
        <v>0</v>
      </c>
      <c r="R17" s="442">
        <f t="shared" si="6"/>
        <v>0</v>
      </c>
      <c r="S17" s="442">
        <f t="shared" si="7"/>
        <v>0</v>
      </c>
      <c r="T17" s="456">
        <f t="shared" si="8"/>
        <v>0</v>
      </c>
      <c r="U17" s="181"/>
      <c r="V17" s="181"/>
      <c r="W17" s="181"/>
      <c r="X17" s="181"/>
      <c r="Y17" s="181"/>
      <c r="Z17" s="181"/>
      <c r="AA17" s="181"/>
      <c r="AB17" s="181"/>
      <c r="AC17" s="181"/>
      <c r="AD17" s="181"/>
      <c r="AE17" s="181"/>
      <c r="AF17" s="181"/>
      <c r="AG17" s="181"/>
      <c r="AH17" s="181"/>
      <c r="AI17" s="181"/>
      <c r="AJ17" s="181"/>
      <c r="AK17" s="181"/>
      <c r="AL17" s="181"/>
      <c r="AM17" s="181"/>
      <c r="AN17" s="181"/>
      <c r="AO17" s="181"/>
      <c r="AP17" s="181"/>
      <c r="AQ17" s="181"/>
      <c r="AR17" s="181"/>
      <c r="AS17" s="181"/>
      <c r="AT17" s="181"/>
      <c r="AU17" s="181"/>
      <c r="AV17" s="181"/>
      <c r="AW17" s="181"/>
      <c r="AX17" s="181"/>
      <c r="AY17" s="181"/>
      <c r="AZ17" s="181"/>
      <c r="BA17" s="181"/>
      <c r="BB17" s="181"/>
      <c r="BC17" s="181"/>
      <c r="BD17" s="181"/>
      <c r="BE17" s="181"/>
    </row>
    <row r="18" spans="1:57" s="262" customFormat="1" ht="12.95" customHeight="1" thickBot="1" x14ac:dyDescent="0.25">
      <c r="A18" s="291" t="s">
        <v>26</v>
      </c>
      <c r="B18" s="263">
        <f>SUM(B79:B125)</f>
        <v>0</v>
      </c>
      <c r="C18" s="263">
        <f>SUM(C79:C125)</f>
        <v>0</v>
      </c>
      <c r="D18" s="332">
        <f t="shared" si="1"/>
        <v>0</v>
      </c>
      <c r="F18" s="263">
        <f>SUM(F79:F125)</f>
        <v>0</v>
      </c>
      <c r="G18" s="263">
        <f>SUM(G79:G125)</f>
        <v>0</v>
      </c>
      <c r="H18" s="343">
        <f t="shared" si="2"/>
        <v>0</v>
      </c>
      <c r="I18" s="312"/>
      <c r="J18" s="263">
        <f>SUM(J79:J125)</f>
        <v>0</v>
      </c>
      <c r="K18" s="263">
        <f>SUM(K79:K125)</f>
        <v>0</v>
      </c>
      <c r="L18" s="263">
        <f>SUM(L79:L125)</f>
        <v>0</v>
      </c>
      <c r="M18" s="263">
        <f>SUM(M79:M125)</f>
        <v>0</v>
      </c>
      <c r="N18" s="343">
        <f t="shared" si="3"/>
        <v>0</v>
      </c>
      <c r="P18" s="23" t="str">
        <f t="shared" si="4"/>
        <v>Cal 06-END</v>
      </c>
      <c r="Q18" s="444">
        <f t="shared" si="5"/>
        <v>0</v>
      </c>
      <c r="R18" s="444">
        <f t="shared" si="6"/>
        <v>0</v>
      </c>
      <c r="S18" s="444">
        <f t="shared" si="7"/>
        <v>0</v>
      </c>
      <c r="T18" s="456">
        <f t="shared" si="8"/>
        <v>0</v>
      </c>
      <c r="U18" s="181"/>
      <c r="V18" s="181"/>
      <c r="W18" s="181"/>
      <c r="X18" s="181"/>
      <c r="Y18" s="181"/>
      <c r="Z18" s="181"/>
      <c r="AA18" s="181"/>
      <c r="AB18" s="181"/>
      <c r="AC18" s="181"/>
      <c r="AD18" s="181"/>
      <c r="AE18" s="181"/>
      <c r="AF18" s="181"/>
      <c r="AG18" s="181"/>
      <c r="AH18" s="181"/>
      <c r="AI18" s="181"/>
      <c r="AJ18" s="181"/>
      <c r="AK18" s="181"/>
      <c r="AL18" s="181"/>
      <c r="AM18" s="181"/>
      <c r="AN18" s="181"/>
      <c r="AO18" s="181"/>
      <c r="AP18" s="181"/>
      <c r="AQ18" s="181"/>
      <c r="AR18" s="181"/>
      <c r="AS18" s="181"/>
      <c r="AT18" s="181"/>
      <c r="AU18" s="181"/>
      <c r="AV18" s="181"/>
      <c r="AW18" s="181"/>
      <c r="AX18" s="181"/>
      <c r="AY18" s="181"/>
      <c r="AZ18" s="181"/>
      <c r="BA18" s="181"/>
      <c r="BB18" s="181"/>
      <c r="BC18" s="181"/>
      <c r="BD18" s="181"/>
      <c r="BE18" s="181"/>
    </row>
    <row r="19" spans="1:57" s="22" customFormat="1" ht="12.95" customHeight="1" thickBot="1" x14ac:dyDescent="0.25">
      <c r="A19" s="23" t="s">
        <v>20</v>
      </c>
      <c r="B19" s="24">
        <f>SUM(B13:B18)</f>
        <v>0</v>
      </c>
      <c r="C19" s="24">
        <f>SUM(C13:C18)</f>
        <v>0</v>
      </c>
      <c r="D19" s="331">
        <f>SUM(D13:D18)</f>
        <v>0</v>
      </c>
      <c r="E19" s="23"/>
      <c r="F19" s="24">
        <f>SUM(F13:F18)</f>
        <v>0</v>
      </c>
      <c r="G19" s="24">
        <f>SUM(G13:G18)</f>
        <v>0</v>
      </c>
      <c r="H19" s="344">
        <f>SUM(H13:H18)</f>
        <v>0</v>
      </c>
      <c r="I19" s="313"/>
      <c r="J19" s="24">
        <f>SUM(J13:J18)</f>
        <v>0</v>
      </c>
      <c r="K19" s="24">
        <f>SUM(K13:K18)</f>
        <v>0</v>
      </c>
      <c r="L19" s="24">
        <f>SUM(L13:L18)</f>
        <v>0</v>
      </c>
      <c r="M19" s="24">
        <f>SUM(M13:M18)</f>
        <v>0</v>
      </c>
      <c r="N19" s="344">
        <f>SUM(N13:N18)</f>
        <v>0</v>
      </c>
      <c r="O19" s="23"/>
      <c r="P19" s="23" t="s">
        <v>20</v>
      </c>
      <c r="Q19" s="455">
        <f>SUM(Q13:Q18)</f>
        <v>0</v>
      </c>
      <c r="R19" s="455">
        <f>SUM(R13:R18)</f>
        <v>0</v>
      </c>
      <c r="S19" s="455">
        <f>SUM(S13:S18)</f>
        <v>0</v>
      </c>
      <c r="T19" s="454">
        <f>SUM(T13:T18)</f>
        <v>0</v>
      </c>
      <c r="U19" s="181"/>
      <c r="V19" s="181"/>
      <c r="W19" s="181"/>
      <c r="X19" s="181"/>
      <c r="Y19" s="181"/>
      <c r="Z19" s="181"/>
      <c r="AA19" s="181"/>
      <c r="AB19" s="181"/>
      <c r="AC19" s="181"/>
      <c r="AD19" s="181"/>
      <c r="AE19" s="181"/>
      <c r="AF19" s="181"/>
      <c r="AG19" s="181"/>
      <c r="AH19" s="181"/>
      <c r="AI19" s="181"/>
      <c r="AJ19" s="181"/>
      <c r="AK19" s="181"/>
      <c r="AL19" s="181"/>
      <c r="AM19" s="181"/>
      <c r="AN19" s="181"/>
      <c r="AO19" s="181"/>
      <c r="AP19" s="181"/>
      <c r="AQ19" s="181"/>
      <c r="AR19" s="181"/>
      <c r="AS19" s="181"/>
      <c r="AT19" s="181"/>
      <c r="AU19" s="181"/>
      <c r="AV19" s="181"/>
      <c r="AW19" s="181"/>
      <c r="AX19" s="181"/>
      <c r="AY19" s="181"/>
      <c r="AZ19" s="181"/>
      <c r="BA19" s="181"/>
      <c r="BB19" s="181"/>
      <c r="BC19" s="181"/>
      <c r="BD19" s="181"/>
      <c r="BE19" s="181"/>
    </row>
    <row r="20" spans="1:57" ht="12.95" customHeight="1" x14ac:dyDescent="0.2">
      <c r="A20" s="28"/>
      <c r="B20" s="28"/>
      <c r="C20" s="28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32"/>
      <c r="P20" s="189"/>
      <c r="Q20" s="169"/>
      <c r="R20" s="169"/>
      <c r="S20" s="174"/>
      <c r="T20" s="169"/>
      <c r="U20" s="181"/>
      <c r="V20" s="181"/>
      <c r="W20" s="181"/>
      <c r="X20" s="181"/>
      <c r="Y20" s="181"/>
      <c r="Z20" s="181"/>
      <c r="AA20" s="181"/>
      <c r="AB20" s="181"/>
      <c r="AC20" s="181"/>
      <c r="AD20" s="181"/>
      <c r="AE20" s="181"/>
      <c r="AF20" s="181"/>
      <c r="AG20" s="181"/>
      <c r="AH20" s="181"/>
      <c r="AI20" s="181"/>
      <c r="AJ20" s="181"/>
      <c r="AK20" s="181"/>
      <c r="AL20" s="181"/>
      <c r="AM20" s="181"/>
      <c r="AN20" s="181"/>
      <c r="AO20" s="181"/>
      <c r="AP20" s="181"/>
      <c r="AQ20" s="181"/>
      <c r="AR20" s="181"/>
      <c r="AS20" s="181"/>
      <c r="AT20" s="181"/>
      <c r="AU20" s="181"/>
      <c r="AV20" s="181"/>
      <c r="AW20" s="181"/>
      <c r="AX20" s="181"/>
      <c r="AY20" s="181"/>
      <c r="AZ20" s="181"/>
      <c r="BA20" s="181"/>
      <c r="BB20" s="181"/>
      <c r="BC20" s="181"/>
      <c r="BD20" s="181"/>
      <c r="BE20" s="181"/>
    </row>
    <row r="21" spans="1:57" s="181" customFormat="1" ht="12.95" customHeight="1" thickBot="1" x14ac:dyDescent="0.25">
      <c r="A21" s="178"/>
      <c r="B21" s="167"/>
      <c r="C21" s="167"/>
      <c r="D21" s="167"/>
      <c r="E21" s="167"/>
      <c r="F21" s="167"/>
      <c r="G21" s="167"/>
      <c r="H21" s="167"/>
      <c r="I21" s="167"/>
      <c r="J21" s="167"/>
      <c r="K21" s="167"/>
      <c r="L21" s="167"/>
      <c r="M21" s="167"/>
      <c r="N21" s="167"/>
      <c r="O21" s="167"/>
      <c r="P21" s="168"/>
      <c r="Q21" s="168"/>
      <c r="R21" s="168"/>
      <c r="S21" s="167"/>
      <c r="T21" s="167"/>
    </row>
    <row r="22" spans="1:57" s="181" customFormat="1" ht="12.95" customHeight="1" x14ac:dyDescent="0.2">
      <c r="A22" s="670"/>
      <c r="B22" s="671"/>
      <c r="C22" s="671"/>
      <c r="D22" s="671"/>
      <c r="E22" s="671"/>
      <c r="F22" s="671"/>
      <c r="G22" s="671"/>
      <c r="H22" s="671"/>
      <c r="I22" s="671"/>
      <c r="J22" s="671"/>
      <c r="K22" s="671"/>
      <c r="L22" s="671"/>
      <c r="M22" s="671"/>
      <c r="N22" s="671"/>
      <c r="O22" s="671"/>
      <c r="P22" s="26"/>
      <c r="Q22" s="26"/>
      <c r="R22" s="26"/>
      <c r="S22" s="671"/>
      <c r="T22" s="671"/>
    </row>
    <row r="23" spans="1:57" s="181" customFormat="1" ht="12.95" customHeight="1" x14ac:dyDescent="0.2">
      <c r="A23" s="186">
        <v>37012</v>
      </c>
      <c r="B23" s="30">
        <f>+OBS!X3</f>
        <v>0</v>
      </c>
      <c r="C23" s="26">
        <f>+OBS!Y3</f>
        <v>0</v>
      </c>
      <c r="D23" s="334">
        <f t="shared" ref="D23:D79" si="9">SUM(B23:C23)</f>
        <v>0</v>
      </c>
      <c r="E23" s="30"/>
      <c r="F23" s="30">
        <f>+OBS!V3</f>
        <v>0</v>
      </c>
      <c r="G23" s="30">
        <f>+OBS!W3+Exotic_Pos!F15</f>
        <v>0</v>
      </c>
      <c r="H23" s="334">
        <f t="shared" ref="H23:H79" si="10">SUM(F23:G23)</f>
        <v>0</v>
      </c>
      <c r="I23" s="314"/>
      <c r="J23" s="314">
        <f>+OBS!AF3</f>
        <v>0</v>
      </c>
      <c r="K23" s="314">
        <f>+OBS!AG3</f>
        <v>0</v>
      </c>
      <c r="L23" s="314">
        <f>+OBS!AH3</f>
        <v>0</v>
      </c>
      <c r="M23" s="314">
        <f>+OBS!AI5</f>
        <v>0</v>
      </c>
      <c r="N23" s="334">
        <f t="shared" ref="N23:N79" si="11">SUM(J23:L23)</f>
        <v>0</v>
      </c>
      <c r="O23" s="30"/>
      <c r="P23" s="186">
        <f t="shared" ref="P23:P79" si="12">+A23</f>
        <v>37012</v>
      </c>
      <c r="Q23" s="445">
        <f t="shared" ref="Q23:Q79" si="13">+D23</f>
        <v>0</v>
      </c>
      <c r="R23" s="446">
        <f t="shared" ref="R23:R79" si="14">+H23</f>
        <v>0</v>
      </c>
      <c r="S23" s="446">
        <f t="shared" ref="S23:S79" si="15">+N23</f>
        <v>0</v>
      </c>
      <c r="T23" s="446">
        <f t="shared" ref="T23:T79" si="16">SUM(Q23:S23)</f>
        <v>0</v>
      </c>
    </row>
    <row r="24" spans="1:57" s="181" customFormat="1" ht="12.95" customHeight="1" x14ac:dyDescent="0.2">
      <c r="A24" s="187">
        <v>37043</v>
      </c>
      <c r="B24" s="183">
        <f>+OBS!X4</f>
        <v>0</v>
      </c>
      <c r="C24" s="190">
        <f>+OBS!Y4</f>
        <v>0</v>
      </c>
      <c r="D24" s="336">
        <f t="shared" si="9"/>
        <v>0</v>
      </c>
      <c r="E24" s="183"/>
      <c r="F24" s="183">
        <f>+OBS!V4</f>
        <v>0</v>
      </c>
      <c r="G24" s="183">
        <f>+OBS!W4+Exotic_Pos!F16</f>
        <v>0</v>
      </c>
      <c r="H24" s="336">
        <f t="shared" si="10"/>
        <v>0</v>
      </c>
      <c r="I24" s="315"/>
      <c r="J24" s="315">
        <f>+OBS!AF4</f>
        <v>0</v>
      </c>
      <c r="K24" s="315">
        <f>+OBS!AG4</f>
        <v>0</v>
      </c>
      <c r="L24" s="315">
        <f>+OBS!AH4</f>
        <v>0</v>
      </c>
      <c r="M24" s="315">
        <f>+OBS!AI6</f>
        <v>0</v>
      </c>
      <c r="N24" s="336">
        <f t="shared" si="11"/>
        <v>0</v>
      </c>
      <c r="O24" s="183"/>
      <c r="P24" s="187">
        <f t="shared" si="12"/>
        <v>37043</v>
      </c>
      <c r="Q24" s="448">
        <f t="shared" si="13"/>
        <v>0</v>
      </c>
      <c r="R24" s="449">
        <f t="shared" si="14"/>
        <v>0</v>
      </c>
      <c r="S24" s="449">
        <f t="shared" si="15"/>
        <v>0</v>
      </c>
      <c r="T24" s="449">
        <f t="shared" si="16"/>
        <v>0</v>
      </c>
    </row>
    <row r="25" spans="1:57" s="181" customFormat="1" ht="12.95" customHeight="1" x14ac:dyDescent="0.2">
      <c r="A25" s="186">
        <v>37073</v>
      </c>
      <c r="B25" s="30">
        <f>+OBS!X5</f>
        <v>0</v>
      </c>
      <c r="C25" s="26">
        <f>+OBS!Y5</f>
        <v>0</v>
      </c>
      <c r="D25" s="334">
        <f t="shared" si="9"/>
        <v>0</v>
      </c>
      <c r="E25" s="30"/>
      <c r="F25" s="30">
        <f>+OBS!V5</f>
        <v>0</v>
      </c>
      <c r="G25" s="30">
        <f>+OBS!W5+Exotic_Pos!F17</f>
        <v>0</v>
      </c>
      <c r="H25" s="334">
        <f t="shared" si="10"/>
        <v>0</v>
      </c>
      <c r="I25" s="314"/>
      <c r="J25" s="314">
        <f>+OBS!AF5</f>
        <v>0</v>
      </c>
      <c r="K25" s="314">
        <f>+OBS!AG5</f>
        <v>0</v>
      </c>
      <c r="L25" s="314">
        <f>+OBS!AH5</f>
        <v>0</v>
      </c>
      <c r="M25" s="314">
        <f>+OBS!AI7</f>
        <v>0</v>
      </c>
      <c r="N25" s="334">
        <f t="shared" si="11"/>
        <v>0</v>
      </c>
      <c r="O25" s="30"/>
      <c r="P25" s="186">
        <f t="shared" si="12"/>
        <v>37073</v>
      </c>
      <c r="Q25" s="445">
        <f t="shared" si="13"/>
        <v>0</v>
      </c>
      <c r="R25" s="446">
        <f t="shared" si="14"/>
        <v>0</v>
      </c>
      <c r="S25" s="446">
        <f t="shared" si="15"/>
        <v>0</v>
      </c>
      <c r="T25" s="446">
        <f t="shared" si="16"/>
        <v>0</v>
      </c>
    </row>
    <row r="26" spans="1:57" s="260" customFormat="1" ht="12.95" customHeight="1" x14ac:dyDescent="0.2">
      <c r="A26" s="186">
        <v>37104</v>
      </c>
      <c r="B26" s="30">
        <f>+OBS!X6</f>
        <v>0</v>
      </c>
      <c r="C26" s="26">
        <f>+OBS!Y6</f>
        <v>0</v>
      </c>
      <c r="D26" s="334">
        <f t="shared" si="9"/>
        <v>0</v>
      </c>
      <c r="E26" s="30"/>
      <c r="F26" s="30">
        <f>+OBS!V6</f>
        <v>0</v>
      </c>
      <c r="G26" s="30">
        <f>+OBS!W6+Exotic_Pos!F18</f>
        <v>0</v>
      </c>
      <c r="H26" s="334">
        <f t="shared" si="10"/>
        <v>0</v>
      </c>
      <c r="I26" s="314"/>
      <c r="J26" s="314">
        <f>+OBS!AF6</f>
        <v>0</v>
      </c>
      <c r="K26" s="314">
        <f>+OBS!AG6</f>
        <v>0</v>
      </c>
      <c r="L26" s="314">
        <f>+OBS!AH6</f>
        <v>0</v>
      </c>
      <c r="M26" s="314">
        <f>+OBS!AI8</f>
        <v>0</v>
      </c>
      <c r="N26" s="334">
        <f t="shared" si="11"/>
        <v>0</v>
      </c>
      <c r="O26" s="30"/>
      <c r="P26" s="186">
        <f t="shared" si="12"/>
        <v>37104</v>
      </c>
      <c r="Q26" s="445">
        <f t="shared" si="13"/>
        <v>0</v>
      </c>
      <c r="R26" s="446">
        <f t="shared" si="14"/>
        <v>0</v>
      </c>
      <c r="S26" s="446">
        <f t="shared" si="15"/>
        <v>0</v>
      </c>
      <c r="T26" s="446">
        <f t="shared" si="16"/>
        <v>0</v>
      </c>
      <c r="U26" s="181"/>
      <c r="V26" s="181"/>
      <c r="W26" s="181"/>
      <c r="X26" s="181"/>
      <c r="Y26" s="181"/>
      <c r="Z26" s="181"/>
      <c r="AA26" s="181"/>
      <c r="AB26" s="181"/>
      <c r="AC26" s="181"/>
      <c r="AD26" s="181"/>
      <c r="AE26" s="181"/>
      <c r="AF26" s="181"/>
      <c r="AG26" s="181"/>
      <c r="AH26" s="181"/>
      <c r="AI26" s="181"/>
      <c r="AJ26" s="181"/>
      <c r="AK26" s="181"/>
      <c r="AL26" s="181"/>
      <c r="AM26" s="181"/>
      <c r="AN26" s="181"/>
      <c r="AO26" s="181"/>
      <c r="AP26" s="181"/>
      <c r="AQ26" s="181"/>
      <c r="AR26" s="181"/>
      <c r="AS26" s="181"/>
      <c r="AT26" s="181"/>
      <c r="AU26" s="181"/>
      <c r="AV26" s="181"/>
      <c r="AW26" s="181"/>
      <c r="AX26" s="181"/>
      <c r="AY26" s="181"/>
      <c r="AZ26" s="181"/>
      <c r="BA26" s="181"/>
      <c r="BB26" s="181"/>
      <c r="BC26" s="181"/>
      <c r="BD26" s="181"/>
      <c r="BE26" s="181"/>
    </row>
    <row r="27" spans="1:57" s="181" customFormat="1" ht="12.95" customHeight="1" x14ac:dyDescent="0.2">
      <c r="A27" s="187">
        <v>37135</v>
      </c>
      <c r="B27" s="183">
        <f>+OBS!X7</f>
        <v>0</v>
      </c>
      <c r="C27" s="190">
        <f>+OBS!Y7</f>
        <v>0</v>
      </c>
      <c r="D27" s="336">
        <f t="shared" si="9"/>
        <v>0</v>
      </c>
      <c r="E27" s="183"/>
      <c r="F27" s="183">
        <f>+OBS!V7</f>
        <v>0</v>
      </c>
      <c r="G27" s="183">
        <f>+OBS!W7+Exotic_Pos!F19</f>
        <v>0</v>
      </c>
      <c r="H27" s="336">
        <f t="shared" si="10"/>
        <v>0</v>
      </c>
      <c r="I27" s="315"/>
      <c r="J27" s="315">
        <f>+OBS!AF7</f>
        <v>0</v>
      </c>
      <c r="K27" s="315">
        <f>+OBS!AG7</f>
        <v>0</v>
      </c>
      <c r="L27" s="315">
        <f>+OBS!AH7</f>
        <v>0</v>
      </c>
      <c r="M27" s="315">
        <f>+OBS!AI9</f>
        <v>0</v>
      </c>
      <c r="N27" s="336">
        <f t="shared" si="11"/>
        <v>0</v>
      </c>
      <c r="O27" s="183"/>
      <c r="P27" s="187">
        <f t="shared" si="12"/>
        <v>37135</v>
      </c>
      <c r="Q27" s="448">
        <f t="shared" si="13"/>
        <v>0</v>
      </c>
      <c r="R27" s="449">
        <f t="shared" si="14"/>
        <v>0</v>
      </c>
      <c r="S27" s="449">
        <f t="shared" si="15"/>
        <v>0</v>
      </c>
      <c r="T27" s="449">
        <f t="shared" si="16"/>
        <v>0</v>
      </c>
    </row>
    <row r="28" spans="1:57" s="181" customFormat="1" ht="12.95" customHeight="1" x14ac:dyDescent="0.2">
      <c r="A28" s="186">
        <v>37165</v>
      </c>
      <c r="B28" s="30">
        <f>+OBS!X8</f>
        <v>0</v>
      </c>
      <c r="C28" s="26">
        <f>+OBS!Y8</f>
        <v>0</v>
      </c>
      <c r="D28" s="334">
        <f t="shared" si="9"/>
        <v>0</v>
      </c>
      <c r="E28" s="30"/>
      <c r="F28" s="30">
        <f>+OBS!V8</f>
        <v>0</v>
      </c>
      <c r="G28" s="30">
        <f>+OBS!W8+Exotic_Pos!F20</f>
        <v>0</v>
      </c>
      <c r="H28" s="334">
        <f t="shared" si="10"/>
        <v>0</v>
      </c>
      <c r="I28" s="314"/>
      <c r="J28" s="314">
        <f>+OBS!AF8</f>
        <v>0</v>
      </c>
      <c r="K28" s="314">
        <f>+OBS!AG8</f>
        <v>0</v>
      </c>
      <c r="L28" s="314">
        <f>+OBS!AH8</f>
        <v>0</v>
      </c>
      <c r="M28" s="314">
        <f>+OBS!AI10</f>
        <v>0</v>
      </c>
      <c r="N28" s="334">
        <f t="shared" si="11"/>
        <v>0</v>
      </c>
      <c r="O28" s="30"/>
      <c r="P28" s="186">
        <f t="shared" si="12"/>
        <v>37165</v>
      </c>
      <c r="Q28" s="445">
        <f t="shared" si="13"/>
        <v>0</v>
      </c>
      <c r="R28" s="446">
        <f t="shared" si="14"/>
        <v>0</v>
      </c>
      <c r="S28" s="446">
        <f t="shared" si="15"/>
        <v>0</v>
      </c>
      <c r="T28" s="446">
        <f t="shared" si="16"/>
        <v>0</v>
      </c>
    </row>
    <row r="29" spans="1:57" s="181" customFormat="1" ht="12.95" customHeight="1" x14ac:dyDescent="0.2">
      <c r="A29" s="186">
        <v>37196</v>
      </c>
      <c r="B29" s="30">
        <f>+OBS!X9</f>
        <v>0</v>
      </c>
      <c r="C29" s="26">
        <f>+OBS!Y9</f>
        <v>0</v>
      </c>
      <c r="D29" s="334">
        <f t="shared" si="9"/>
        <v>0</v>
      </c>
      <c r="E29" s="30"/>
      <c r="F29" s="30">
        <f>+OBS!V9</f>
        <v>0</v>
      </c>
      <c r="G29" s="30">
        <f>+OBS!W9+Exotic_Pos!F21</f>
        <v>0</v>
      </c>
      <c r="H29" s="334">
        <f t="shared" si="10"/>
        <v>0</v>
      </c>
      <c r="I29" s="314"/>
      <c r="J29" s="314">
        <f>+OBS!AF9</f>
        <v>0</v>
      </c>
      <c r="K29" s="314">
        <f>+OBS!AG9</f>
        <v>0</v>
      </c>
      <c r="L29" s="314">
        <f>+OBS!AH9</f>
        <v>0</v>
      </c>
      <c r="M29" s="314">
        <f>+OBS!AI11</f>
        <v>0</v>
      </c>
      <c r="N29" s="334">
        <f t="shared" si="11"/>
        <v>0</v>
      </c>
      <c r="O29" s="30"/>
      <c r="P29" s="186">
        <f t="shared" si="12"/>
        <v>37196</v>
      </c>
      <c r="Q29" s="445">
        <f t="shared" si="13"/>
        <v>0</v>
      </c>
      <c r="R29" s="446">
        <f t="shared" si="14"/>
        <v>0</v>
      </c>
      <c r="S29" s="446">
        <f t="shared" si="15"/>
        <v>0</v>
      </c>
      <c r="T29" s="446">
        <f t="shared" si="16"/>
        <v>0</v>
      </c>
    </row>
    <row r="30" spans="1:57" s="181" customFormat="1" ht="12.95" customHeight="1" thickBot="1" x14ac:dyDescent="0.25">
      <c r="A30" s="251">
        <v>37226</v>
      </c>
      <c r="B30" s="231">
        <f>+OBS!X10</f>
        <v>0</v>
      </c>
      <c r="C30" s="168">
        <f>+OBS!Y10</f>
        <v>0</v>
      </c>
      <c r="D30" s="338">
        <f t="shared" si="9"/>
        <v>0</v>
      </c>
      <c r="E30" s="231"/>
      <c r="F30" s="231">
        <f>+OBS!V10</f>
        <v>0</v>
      </c>
      <c r="G30" s="231">
        <f>+OBS!W10+Exotic_Pos!F22</f>
        <v>0</v>
      </c>
      <c r="H30" s="338">
        <f t="shared" si="10"/>
        <v>0</v>
      </c>
      <c r="I30" s="317"/>
      <c r="J30" s="317">
        <f>+OBS!AF10</f>
        <v>0</v>
      </c>
      <c r="K30" s="317">
        <f>+OBS!AG10</f>
        <v>0</v>
      </c>
      <c r="L30" s="317">
        <f>+OBS!AH10</f>
        <v>0</v>
      </c>
      <c r="M30" s="317">
        <f>+OBS!AI12</f>
        <v>0</v>
      </c>
      <c r="N30" s="338">
        <f t="shared" si="11"/>
        <v>0</v>
      </c>
      <c r="O30" s="231"/>
      <c r="P30" s="251">
        <f t="shared" si="12"/>
        <v>37226</v>
      </c>
      <c r="Q30" s="451">
        <f t="shared" si="13"/>
        <v>0</v>
      </c>
      <c r="R30" s="452">
        <f t="shared" si="14"/>
        <v>0</v>
      </c>
      <c r="S30" s="452">
        <f t="shared" si="15"/>
        <v>0</v>
      </c>
      <c r="T30" s="452">
        <f t="shared" si="16"/>
        <v>0</v>
      </c>
    </row>
    <row r="31" spans="1:57" s="181" customFormat="1" ht="12.95" customHeight="1" x14ac:dyDescent="0.2">
      <c r="A31" s="186">
        <v>37257</v>
      </c>
      <c r="B31" s="30">
        <f>+OBS!X11</f>
        <v>0</v>
      </c>
      <c r="C31" s="26">
        <f>+OBS!Y11</f>
        <v>0</v>
      </c>
      <c r="D31" s="334">
        <f t="shared" si="9"/>
        <v>0</v>
      </c>
      <c r="E31" s="30"/>
      <c r="F31" s="30">
        <f>+OBS!V11</f>
        <v>0</v>
      </c>
      <c r="G31" s="30">
        <f>+OBS!W11+Exotic_Pos!F23</f>
        <v>0</v>
      </c>
      <c r="H31" s="334">
        <f t="shared" si="10"/>
        <v>0</v>
      </c>
      <c r="I31" s="314"/>
      <c r="J31" s="314">
        <f>+OBS!AF11</f>
        <v>0</v>
      </c>
      <c r="K31" s="314">
        <f>+OBS!AG11</f>
        <v>0</v>
      </c>
      <c r="L31" s="314">
        <f>+OBS!AH11</f>
        <v>0</v>
      </c>
      <c r="M31" s="314">
        <f>+OBS!AI13</f>
        <v>0</v>
      </c>
      <c r="N31" s="334">
        <f t="shared" si="11"/>
        <v>0</v>
      </c>
      <c r="O31" s="30"/>
      <c r="P31" s="186">
        <f t="shared" si="12"/>
        <v>37257</v>
      </c>
      <c r="Q31" s="445">
        <f t="shared" si="13"/>
        <v>0</v>
      </c>
      <c r="R31" s="446">
        <f t="shared" si="14"/>
        <v>0</v>
      </c>
      <c r="S31" s="446">
        <f t="shared" si="15"/>
        <v>0</v>
      </c>
      <c r="T31" s="446">
        <f t="shared" si="16"/>
        <v>0</v>
      </c>
    </row>
    <row r="32" spans="1:57" s="264" customFormat="1" ht="12.95" customHeight="1" thickBot="1" x14ac:dyDescent="0.25">
      <c r="A32" s="186">
        <v>37288</v>
      </c>
      <c r="B32" s="30">
        <f>+OBS!X12</f>
        <v>0</v>
      </c>
      <c r="C32" s="26">
        <f>+OBS!Y12</f>
        <v>0</v>
      </c>
      <c r="D32" s="335">
        <f t="shared" si="9"/>
        <v>0</v>
      </c>
      <c r="E32" s="26"/>
      <c r="F32" s="30">
        <f>+OBS!V12</f>
        <v>0</v>
      </c>
      <c r="G32" s="30">
        <f>+OBS!W12+Exotic_Pos!F24</f>
        <v>0</v>
      </c>
      <c r="H32" s="335">
        <f t="shared" si="10"/>
        <v>0</v>
      </c>
      <c r="I32" s="26"/>
      <c r="J32" s="26">
        <f>+OBS!AF12</f>
        <v>0</v>
      </c>
      <c r="K32" s="26">
        <f>+OBS!AG12</f>
        <v>0</v>
      </c>
      <c r="L32" s="26">
        <f>+OBS!AH12</f>
        <v>0</v>
      </c>
      <c r="M32" s="26">
        <f>+OBS!AI14</f>
        <v>0</v>
      </c>
      <c r="N32" s="335">
        <f t="shared" si="11"/>
        <v>0</v>
      </c>
      <c r="O32" s="26"/>
      <c r="P32" s="188">
        <f t="shared" si="12"/>
        <v>37288</v>
      </c>
      <c r="Q32" s="447">
        <f t="shared" si="13"/>
        <v>0</v>
      </c>
      <c r="R32" s="447">
        <f t="shared" si="14"/>
        <v>0</v>
      </c>
      <c r="S32" s="447">
        <f t="shared" si="15"/>
        <v>0</v>
      </c>
      <c r="T32" s="447">
        <f t="shared" si="16"/>
        <v>0</v>
      </c>
      <c r="U32" s="181"/>
      <c r="V32" s="181"/>
      <c r="W32" s="181"/>
      <c r="X32" s="181"/>
      <c r="Y32" s="181"/>
      <c r="Z32" s="181"/>
      <c r="AA32" s="181"/>
      <c r="AB32" s="181"/>
      <c r="AC32" s="181"/>
      <c r="AD32" s="181"/>
      <c r="AE32" s="181"/>
      <c r="AF32" s="181"/>
      <c r="AG32" s="181"/>
      <c r="AH32" s="181"/>
      <c r="AI32" s="181"/>
      <c r="AJ32" s="181"/>
      <c r="AK32" s="181"/>
      <c r="AL32" s="181"/>
      <c r="AM32" s="181"/>
      <c r="AN32" s="181"/>
      <c r="AO32" s="181"/>
      <c r="AP32" s="181"/>
      <c r="AQ32" s="181"/>
      <c r="AR32" s="181"/>
      <c r="AS32" s="181"/>
      <c r="AT32" s="181"/>
      <c r="AU32" s="181"/>
      <c r="AV32" s="181"/>
      <c r="AW32" s="181"/>
      <c r="AX32" s="181"/>
      <c r="AY32" s="181"/>
      <c r="AZ32" s="181"/>
      <c r="BA32" s="181"/>
      <c r="BB32" s="181"/>
      <c r="BC32" s="181"/>
      <c r="BD32" s="181"/>
      <c r="BE32" s="181"/>
    </row>
    <row r="33" spans="1:57" s="181" customFormat="1" ht="12.95" customHeight="1" x14ac:dyDescent="0.2">
      <c r="A33" s="187">
        <v>37316</v>
      </c>
      <c r="B33" s="183">
        <f>+OBS!X13</f>
        <v>0</v>
      </c>
      <c r="C33" s="190">
        <f>+OBS!Y13</f>
        <v>0</v>
      </c>
      <c r="D33" s="336">
        <f t="shared" si="9"/>
        <v>0</v>
      </c>
      <c r="E33" s="183"/>
      <c r="F33" s="183">
        <f>+OBS!V13</f>
        <v>0</v>
      </c>
      <c r="G33" s="183">
        <f>+OBS!W13+Exotic_Pos!F25</f>
        <v>0</v>
      </c>
      <c r="H33" s="336">
        <f t="shared" si="10"/>
        <v>0</v>
      </c>
      <c r="I33" s="315"/>
      <c r="J33" s="315">
        <f>+OBS!AF13</f>
        <v>0</v>
      </c>
      <c r="K33" s="315">
        <f>+OBS!AG13</f>
        <v>0</v>
      </c>
      <c r="L33" s="315">
        <f>+OBS!AH13</f>
        <v>0</v>
      </c>
      <c r="M33" s="315">
        <f>+OBS!AI15</f>
        <v>0</v>
      </c>
      <c r="N33" s="336">
        <f t="shared" si="11"/>
        <v>0</v>
      </c>
      <c r="O33" s="183"/>
      <c r="P33" s="187">
        <f t="shared" si="12"/>
        <v>37316</v>
      </c>
      <c r="Q33" s="448">
        <f t="shared" si="13"/>
        <v>0</v>
      </c>
      <c r="R33" s="449">
        <f t="shared" si="14"/>
        <v>0</v>
      </c>
      <c r="S33" s="449">
        <f t="shared" si="15"/>
        <v>0</v>
      </c>
      <c r="T33" s="449">
        <f t="shared" si="16"/>
        <v>0</v>
      </c>
    </row>
    <row r="34" spans="1:57" s="181" customFormat="1" ht="12.95" customHeight="1" x14ac:dyDescent="0.2">
      <c r="A34" s="186">
        <v>37347</v>
      </c>
      <c r="B34" s="30">
        <f>+OBS!X14</f>
        <v>0</v>
      </c>
      <c r="C34" s="26">
        <f>+OBS!Y14</f>
        <v>0</v>
      </c>
      <c r="D34" s="337">
        <f t="shared" si="9"/>
        <v>0</v>
      </c>
      <c r="E34" s="30"/>
      <c r="F34" s="30">
        <f>+OBS!V14</f>
        <v>0</v>
      </c>
      <c r="G34" s="30">
        <f>+OBS!W14+Exotic_Pos!F26</f>
        <v>0</v>
      </c>
      <c r="H34" s="337">
        <f t="shared" si="10"/>
        <v>0</v>
      </c>
      <c r="I34" s="316"/>
      <c r="J34" s="316">
        <f>+OBS!AF14</f>
        <v>0</v>
      </c>
      <c r="K34" s="316">
        <f>+OBS!AG14</f>
        <v>0</v>
      </c>
      <c r="L34" s="316">
        <f>+OBS!AH14</f>
        <v>0</v>
      </c>
      <c r="M34" s="316">
        <f>+OBS!AI16</f>
        <v>0</v>
      </c>
      <c r="N34" s="337">
        <f t="shared" si="11"/>
        <v>0</v>
      </c>
      <c r="O34" s="30"/>
      <c r="P34" s="186">
        <f t="shared" si="12"/>
        <v>37347</v>
      </c>
      <c r="Q34" s="445">
        <f t="shared" si="13"/>
        <v>0</v>
      </c>
      <c r="R34" s="450">
        <f t="shared" si="14"/>
        <v>0</v>
      </c>
      <c r="S34" s="450">
        <f t="shared" si="15"/>
        <v>0</v>
      </c>
      <c r="T34" s="450">
        <f t="shared" si="16"/>
        <v>0</v>
      </c>
    </row>
    <row r="35" spans="1:57" s="181" customFormat="1" ht="12.95" customHeight="1" x14ac:dyDescent="0.2">
      <c r="A35" s="186">
        <v>37377</v>
      </c>
      <c r="B35" s="30">
        <f>+OBS!X15</f>
        <v>0</v>
      </c>
      <c r="C35" s="26">
        <f>+OBS!Y15</f>
        <v>0</v>
      </c>
      <c r="D35" s="334">
        <f t="shared" si="9"/>
        <v>0</v>
      </c>
      <c r="E35" s="30"/>
      <c r="F35" s="30">
        <f>+OBS!V15</f>
        <v>0</v>
      </c>
      <c r="G35" s="30">
        <f>+OBS!W15+Exotic_Pos!F27</f>
        <v>0</v>
      </c>
      <c r="H35" s="334">
        <f t="shared" si="10"/>
        <v>0</v>
      </c>
      <c r="I35" s="314"/>
      <c r="J35" s="314">
        <f>+OBS!AF15</f>
        <v>0</v>
      </c>
      <c r="K35" s="314">
        <f>+OBS!AG15</f>
        <v>0</v>
      </c>
      <c r="L35" s="314">
        <f>+OBS!AH15</f>
        <v>0</v>
      </c>
      <c r="M35" s="314">
        <f>+OBS!AI17</f>
        <v>0</v>
      </c>
      <c r="N35" s="334">
        <f t="shared" si="11"/>
        <v>0</v>
      </c>
      <c r="O35" s="30"/>
      <c r="P35" s="186">
        <f t="shared" si="12"/>
        <v>37377</v>
      </c>
      <c r="Q35" s="445">
        <f t="shared" si="13"/>
        <v>0</v>
      </c>
      <c r="R35" s="446">
        <f t="shared" si="14"/>
        <v>0</v>
      </c>
      <c r="S35" s="446">
        <f t="shared" si="15"/>
        <v>0</v>
      </c>
      <c r="T35" s="446">
        <f t="shared" si="16"/>
        <v>0</v>
      </c>
    </row>
    <row r="36" spans="1:57" s="181" customFormat="1" ht="12.95" customHeight="1" x14ac:dyDescent="0.2">
      <c r="A36" s="187">
        <v>37408</v>
      </c>
      <c r="B36" s="183">
        <f>+OBS!X16</f>
        <v>0</v>
      </c>
      <c r="C36" s="190">
        <f>+OBS!Y16</f>
        <v>0</v>
      </c>
      <c r="D36" s="336">
        <f t="shared" si="9"/>
        <v>0</v>
      </c>
      <c r="E36" s="183"/>
      <c r="F36" s="183">
        <f>+OBS!V16</f>
        <v>0</v>
      </c>
      <c r="G36" s="183">
        <f>+OBS!W16+Exotic_Pos!F28</f>
        <v>0</v>
      </c>
      <c r="H36" s="336">
        <f t="shared" si="10"/>
        <v>0</v>
      </c>
      <c r="I36" s="315"/>
      <c r="J36" s="315">
        <f>+OBS!AF16</f>
        <v>0</v>
      </c>
      <c r="K36" s="315">
        <f>+OBS!AG16</f>
        <v>0</v>
      </c>
      <c r="L36" s="315">
        <f>+OBS!AH16</f>
        <v>0</v>
      </c>
      <c r="M36" s="315">
        <f>+OBS!AI18</f>
        <v>0</v>
      </c>
      <c r="N36" s="336">
        <f t="shared" si="11"/>
        <v>0</v>
      </c>
      <c r="O36" s="183"/>
      <c r="P36" s="187">
        <f t="shared" si="12"/>
        <v>37408</v>
      </c>
      <c r="Q36" s="448">
        <f t="shared" si="13"/>
        <v>0</v>
      </c>
      <c r="R36" s="449">
        <f t="shared" si="14"/>
        <v>0</v>
      </c>
      <c r="S36" s="449">
        <f t="shared" si="15"/>
        <v>0</v>
      </c>
      <c r="T36" s="449">
        <f t="shared" si="16"/>
        <v>0</v>
      </c>
    </row>
    <row r="37" spans="1:57" s="181" customFormat="1" ht="12.95" customHeight="1" x14ac:dyDescent="0.2">
      <c r="A37" s="186">
        <v>37438</v>
      </c>
      <c r="B37" s="30">
        <f>+OBS!X17</f>
        <v>0</v>
      </c>
      <c r="C37" s="26">
        <f>+OBS!Y17</f>
        <v>0</v>
      </c>
      <c r="D37" s="334">
        <f t="shared" si="9"/>
        <v>0</v>
      </c>
      <c r="E37" s="30"/>
      <c r="F37" s="30">
        <f>+OBS!V17</f>
        <v>0</v>
      </c>
      <c r="G37" s="30">
        <f>+OBS!W17+Exotic_Pos!F29</f>
        <v>0</v>
      </c>
      <c r="H37" s="334">
        <f t="shared" si="10"/>
        <v>0</v>
      </c>
      <c r="I37" s="314"/>
      <c r="J37" s="314">
        <f>+OBS!AF17</f>
        <v>0</v>
      </c>
      <c r="K37" s="314">
        <f>+OBS!AG17</f>
        <v>0</v>
      </c>
      <c r="L37" s="314">
        <f>+OBS!AH17</f>
        <v>0</v>
      </c>
      <c r="M37" s="314">
        <f>+OBS!AI19</f>
        <v>0</v>
      </c>
      <c r="N37" s="334">
        <f t="shared" si="11"/>
        <v>0</v>
      </c>
      <c r="O37" s="30"/>
      <c r="P37" s="186">
        <f t="shared" si="12"/>
        <v>37438</v>
      </c>
      <c r="Q37" s="445">
        <f t="shared" si="13"/>
        <v>0</v>
      </c>
      <c r="R37" s="446">
        <f t="shared" si="14"/>
        <v>0</v>
      </c>
      <c r="S37" s="446">
        <f t="shared" si="15"/>
        <v>0</v>
      </c>
      <c r="T37" s="446">
        <f t="shared" si="16"/>
        <v>0</v>
      </c>
    </row>
    <row r="38" spans="1:57" s="260" customFormat="1" ht="12.95" customHeight="1" x14ac:dyDescent="0.2">
      <c r="A38" s="186">
        <v>37469</v>
      </c>
      <c r="B38" s="30">
        <f>+OBS!X18</f>
        <v>0</v>
      </c>
      <c r="C38" s="26">
        <f>+OBS!Y18</f>
        <v>0</v>
      </c>
      <c r="D38" s="334">
        <f t="shared" si="9"/>
        <v>0</v>
      </c>
      <c r="E38" s="30"/>
      <c r="F38" s="30">
        <f>+OBS!V18</f>
        <v>0</v>
      </c>
      <c r="G38" s="30">
        <f>+OBS!W18+Exotic_Pos!F30</f>
        <v>0</v>
      </c>
      <c r="H38" s="334">
        <f t="shared" si="10"/>
        <v>0</v>
      </c>
      <c r="I38" s="314"/>
      <c r="J38" s="314">
        <f>+OBS!AF18</f>
        <v>0</v>
      </c>
      <c r="K38" s="314">
        <f>+OBS!AG18</f>
        <v>0</v>
      </c>
      <c r="L38" s="314">
        <f>+OBS!AH18</f>
        <v>0</v>
      </c>
      <c r="M38" s="314">
        <f>+OBS!AI20</f>
        <v>0</v>
      </c>
      <c r="N38" s="334">
        <f t="shared" si="11"/>
        <v>0</v>
      </c>
      <c r="O38" s="30"/>
      <c r="P38" s="186">
        <f t="shared" si="12"/>
        <v>37469</v>
      </c>
      <c r="Q38" s="445">
        <f t="shared" si="13"/>
        <v>0</v>
      </c>
      <c r="R38" s="446">
        <f t="shared" si="14"/>
        <v>0</v>
      </c>
      <c r="S38" s="446">
        <f t="shared" si="15"/>
        <v>0</v>
      </c>
      <c r="T38" s="446">
        <f t="shared" si="16"/>
        <v>0</v>
      </c>
      <c r="U38" s="181"/>
      <c r="V38" s="181"/>
      <c r="W38" s="181"/>
      <c r="X38" s="181"/>
      <c r="Y38" s="181"/>
      <c r="Z38" s="181"/>
      <c r="AA38" s="181"/>
      <c r="AB38" s="181"/>
      <c r="AC38" s="181"/>
      <c r="AD38" s="181"/>
      <c r="AE38" s="181"/>
      <c r="AF38" s="181"/>
      <c r="AG38" s="181"/>
      <c r="AH38" s="181"/>
      <c r="AI38" s="181"/>
      <c r="AJ38" s="181"/>
      <c r="AK38" s="181"/>
      <c r="AL38" s="181"/>
      <c r="AM38" s="181"/>
      <c r="AN38" s="181"/>
      <c r="AO38" s="181"/>
      <c r="AP38" s="181"/>
      <c r="AQ38" s="181"/>
      <c r="AR38" s="181"/>
      <c r="AS38" s="181"/>
      <c r="AT38" s="181"/>
      <c r="AU38" s="181"/>
      <c r="AV38" s="181"/>
      <c r="AW38" s="181"/>
      <c r="AX38" s="181"/>
      <c r="AY38" s="181"/>
      <c r="AZ38" s="181"/>
      <c r="BA38" s="181"/>
      <c r="BB38" s="181"/>
      <c r="BC38" s="181"/>
      <c r="BD38" s="181"/>
      <c r="BE38" s="181"/>
    </row>
    <row r="39" spans="1:57" s="181" customFormat="1" ht="12.95" customHeight="1" x14ac:dyDescent="0.2">
      <c r="A39" s="187">
        <v>37500</v>
      </c>
      <c r="B39" s="183">
        <f>+OBS!X19</f>
        <v>0</v>
      </c>
      <c r="C39" s="190">
        <f>+OBS!Y19</f>
        <v>0</v>
      </c>
      <c r="D39" s="336">
        <f t="shared" si="9"/>
        <v>0</v>
      </c>
      <c r="E39" s="183"/>
      <c r="F39" s="183">
        <f>+OBS!V19</f>
        <v>0</v>
      </c>
      <c r="G39" s="183">
        <f>+OBS!W19+Exotic_Pos!F31</f>
        <v>0</v>
      </c>
      <c r="H39" s="336">
        <f t="shared" si="10"/>
        <v>0</v>
      </c>
      <c r="I39" s="315"/>
      <c r="J39" s="315">
        <f>+OBS!AF19</f>
        <v>0</v>
      </c>
      <c r="K39" s="315">
        <f>+OBS!AG19</f>
        <v>0</v>
      </c>
      <c r="L39" s="315">
        <f>+OBS!AH19</f>
        <v>0</v>
      </c>
      <c r="M39" s="315">
        <f>+OBS!AI21</f>
        <v>0</v>
      </c>
      <c r="N39" s="336">
        <f t="shared" si="11"/>
        <v>0</v>
      </c>
      <c r="O39" s="183"/>
      <c r="P39" s="187">
        <f t="shared" si="12"/>
        <v>37500</v>
      </c>
      <c r="Q39" s="448">
        <f t="shared" si="13"/>
        <v>0</v>
      </c>
      <c r="R39" s="449">
        <f t="shared" si="14"/>
        <v>0</v>
      </c>
      <c r="S39" s="449">
        <f t="shared" si="15"/>
        <v>0</v>
      </c>
      <c r="T39" s="449">
        <f t="shared" si="16"/>
        <v>0</v>
      </c>
    </row>
    <row r="40" spans="1:57" s="181" customFormat="1" ht="12.95" customHeight="1" x14ac:dyDescent="0.2">
      <c r="A40" s="186">
        <v>37530</v>
      </c>
      <c r="B40" s="30">
        <f>+OBS!X20</f>
        <v>0</v>
      </c>
      <c r="C40" s="26">
        <f>+OBS!Y20</f>
        <v>0</v>
      </c>
      <c r="D40" s="334">
        <f t="shared" si="9"/>
        <v>0</v>
      </c>
      <c r="E40" s="30"/>
      <c r="F40" s="30">
        <f>+OBS!V20</f>
        <v>0</v>
      </c>
      <c r="G40" s="30">
        <f>+OBS!W20+Exotic_Pos!F32</f>
        <v>0</v>
      </c>
      <c r="H40" s="334">
        <f t="shared" si="10"/>
        <v>0</v>
      </c>
      <c r="I40" s="314"/>
      <c r="J40" s="314">
        <f>+OBS!AF20</f>
        <v>0</v>
      </c>
      <c r="K40" s="314">
        <f>+OBS!AG20</f>
        <v>0</v>
      </c>
      <c r="L40" s="314">
        <f>+OBS!AH20</f>
        <v>0</v>
      </c>
      <c r="M40" s="314">
        <f>+OBS!AI22</f>
        <v>0</v>
      </c>
      <c r="N40" s="334">
        <f t="shared" si="11"/>
        <v>0</v>
      </c>
      <c r="O40" s="30"/>
      <c r="P40" s="186">
        <f t="shared" si="12"/>
        <v>37530</v>
      </c>
      <c r="Q40" s="445">
        <f t="shared" si="13"/>
        <v>0</v>
      </c>
      <c r="R40" s="446">
        <f t="shared" si="14"/>
        <v>0</v>
      </c>
      <c r="S40" s="446">
        <f t="shared" si="15"/>
        <v>0</v>
      </c>
      <c r="T40" s="446">
        <f t="shared" si="16"/>
        <v>0</v>
      </c>
    </row>
    <row r="41" spans="1:57" s="181" customFormat="1" ht="12.95" customHeight="1" x14ac:dyDescent="0.2">
      <c r="A41" s="186">
        <v>37561</v>
      </c>
      <c r="B41" s="30">
        <f>+OBS!X21</f>
        <v>0</v>
      </c>
      <c r="C41" s="26">
        <f>+OBS!Y21</f>
        <v>0</v>
      </c>
      <c r="D41" s="334">
        <f t="shared" si="9"/>
        <v>0</v>
      </c>
      <c r="E41" s="30"/>
      <c r="F41" s="30">
        <f>+OBS!V21</f>
        <v>0</v>
      </c>
      <c r="G41" s="30">
        <f>+OBS!W21+Exotic_Pos!F33</f>
        <v>0</v>
      </c>
      <c r="H41" s="334">
        <f t="shared" si="10"/>
        <v>0</v>
      </c>
      <c r="I41" s="314"/>
      <c r="J41" s="314">
        <f>+OBS!AF21</f>
        <v>0</v>
      </c>
      <c r="K41" s="314">
        <f>+OBS!AG21</f>
        <v>0</v>
      </c>
      <c r="L41" s="314">
        <f>+OBS!AH21</f>
        <v>0</v>
      </c>
      <c r="M41" s="314">
        <f>+OBS!AI23</f>
        <v>0</v>
      </c>
      <c r="N41" s="334">
        <f t="shared" si="11"/>
        <v>0</v>
      </c>
      <c r="O41" s="30"/>
      <c r="P41" s="186">
        <f t="shared" si="12"/>
        <v>37561</v>
      </c>
      <c r="Q41" s="445">
        <f t="shared" si="13"/>
        <v>0</v>
      </c>
      <c r="R41" s="446">
        <f t="shared" si="14"/>
        <v>0</v>
      </c>
      <c r="S41" s="446">
        <f t="shared" si="15"/>
        <v>0</v>
      </c>
      <c r="T41" s="446">
        <f t="shared" si="16"/>
        <v>0</v>
      </c>
    </row>
    <row r="42" spans="1:57" s="181" customFormat="1" ht="12.95" customHeight="1" thickBot="1" x14ac:dyDescent="0.25">
      <c r="A42" s="251">
        <v>37591</v>
      </c>
      <c r="B42" s="231">
        <f>+OBS!X22</f>
        <v>0</v>
      </c>
      <c r="C42" s="168">
        <f>+OBS!Y22</f>
        <v>0</v>
      </c>
      <c r="D42" s="338">
        <f t="shared" si="9"/>
        <v>0</v>
      </c>
      <c r="E42" s="231"/>
      <c r="F42" s="231">
        <f>+OBS!V22</f>
        <v>0</v>
      </c>
      <c r="G42" s="231">
        <f>+OBS!W22+Exotic_Pos!F34</f>
        <v>0</v>
      </c>
      <c r="H42" s="338">
        <f t="shared" si="10"/>
        <v>0</v>
      </c>
      <c r="I42" s="317"/>
      <c r="J42" s="317">
        <f>+OBS!AF22</f>
        <v>0</v>
      </c>
      <c r="K42" s="317">
        <f>+OBS!AG22</f>
        <v>0</v>
      </c>
      <c r="L42" s="317">
        <f>+OBS!AH22</f>
        <v>0</v>
      </c>
      <c r="M42" s="317">
        <f>+OBS!AI24</f>
        <v>0</v>
      </c>
      <c r="N42" s="338">
        <f t="shared" si="11"/>
        <v>0</v>
      </c>
      <c r="O42" s="231"/>
      <c r="P42" s="251">
        <f t="shared" si="12"/>
        <v>37591</v>
      </c>
      <c r="Q42" s="451">
        <f t="shared" si="13"/>
        <v>0</v>
      </c>
      <c r="R42" s="452">
        <f t="shared" si="14"/>
        <v>0</v>
      </c>
      <c r="S42" s="452">
        <f t="shared" si="15"/>
        <v>0</v>
      </c>
      <c r="T42" s="452">
        <f t="shared" si="16"/>
        <v>0</v>
      </c>
    </row>
    <row r="43" spans="1:57" s="181" customFormat="1" ht="12.95" hidden="1" customHeight="1" x14ac:dyDescent="0.2">
      <c r="A43" s="186">
        <v>37622</v>
      </c>
      <c r="B43" s="30">
        <f>+OBS!X23</f>
        <v>0</v>
      </c>
      <c r="C43" s="26">
        <f>+OBS!Y23</f>
        <v>0</v>
      </c>
      <c r="D43" s="334">
        <f t="shared" si="9"/>
        <v>0</v>
      </c>
      <c r="E43" s="30"/>
      <c r="F43" s="30">
        <f>+OBS!V23</f>
        <v>0</v>
      </c>
      <c r="G43" s="30">
        <f>+OBS!W23+Exotic_Pos!F35</f>
        <v>0</v>
      </c>
      <c r="H43" s="334">
        <f t="shared" si="10"/>
        <v>0</v>
      </c>
      <c r="I43" s="314"/>
      <c r="J43" s="314">
        <f>+OBS!AF23</f>
        <v>0</v>
      </c>
      <c r="K43" s="314">
        <f>+OBS!AG23</f>
        <v>0</v>
      </c>
      <c r="L43" s="314">
        <f>+OBS!AH23</f>
        <v>0</v>
      </c>
      <c r="M43" s="314">
        <f>+OBS!AI25</f>
        <v>0</v>
      </c>
      <c r="N43" s="334">
        <f t="shared" si="11"/>
        <v>0</v>
      </c>
      <c r="O43" s="30"/>
      <c r="P43" s="186">
        <f t="shared" si="12"/>
        <v>37622</v>
      </c>
      <c r="Q43" s="445">
        <f t="shared" si="13"/>
        <v>0</v>
      </c>
      <c r="R43" s="446">
        <f t="shared" si="14"/>
        <v>0</v>
      </c>
      <c r="S43" s="446">
        <f t="shared" si="15"/>
        <v>0</v>
      </c>
      <c r="T43" s="446">
        <f t="shared" si="16"/>
        <v>0</v>
      </c>
    </row>
    <row r="44" spans="1:57" s="264" customFormat="1" ht="12.95" hidden="1" customHeight="1" thickBot="1" x14ac:dyDescent="0.25">
      <c r="A44" s="186">
        <v>37653</v>
      </c>
      <c r="B44" s="30">
        <f>+OBS!X24</f>
        <v>0</v>
      </c>
      <c r="C44" s="26">
        <f>+OBS!Y24</f>
        <v>0</v>
      </c>
      <c r="D44" s="335">
        <f t="shared" si="9"/>
        <v>0</v>
      </c>
      <c r="E44" s="26"/>
      <c r="F44" s="30">
        <f>+OBS!V24</f>
        <v>0</v>
      </c>
      <c r="G44" s="30">
        <f>+OBS!W24+Exotic_Pos!F36</f>
        <v>0</v>
      </c>
      <c r="H44" s="335">
        <f t="shared" si="10"/>
        <v>0</v>
      </c>
      <c r="I44" s="26"/>
      <c r="J44" s="26">
        <f>+OBS!AF24</f>
        <v>0</v>
      </c>
      <c r="K44" s="26">
        <f>+OBS!AG24</f>
        <v>0</v>
      </c>
      <c r="L44" s="26">
        <f>+OBS!AH24</f>
        <v>0</v>
      </c>
      <c r="M44" s="26">
        <f>+OBS!AI26</f>
        <v>0</v>
      </c>
      <c r="N44" s="335">
        <f t="shared" si="11"/>
        <v>0</v>
      </c>
      <c r="O44" s="26"/>
      <c r="P44" s="188">
        <f t="shared" si="12"/>
        <v>37653</v>
      </c>
      <c r="Q44" s="447">
        <f t="shared" si="13"/>
        <v>0</v>
      </c>
      <c r="R44" s="447">
        <f t="shared" si="14"/>
        <v>0</v>
      </c>
      <c r="S44" s="447">
        <f t="shared" si="15"/>
        <v>0</v>
      </c>
      <c r="T44" s="447">
        <f t="shared" si="16"/>
        <v>0</v>
      </c>
      <c r="U44" s="181"/>
      <c r="V44" s="181"/>
      <c r="W44" s="181"/>
      <c r="X44" s="181"/>
      <c r="Y44" s="181"/>
      <c r="Z44" s="181"/>
      <c r="AA44" s="181"/>
      <c r="AB44" s="181"/>
      <c r="AC44" s="181"/>
      <c r="AD44" s="181"/>
      <c r="AE44" s="181"/>
      <c r="AF44" s="181"/>
      <c r="AG44" s="181"/>
      <c r="AH44" s="181"/>
      <c r="AI44" s="181"/>
      <c r="AJ44" s="181"/>
      <c r="AK44" s="181"/>
      <c r="AL44" s="181"/>
      <c r="AM44" s="181"/>
      <c r="AN44" s="181"/>
      <c r="AO44" s="181"/>
      <c r="AP44" s="181"/>
      <c r="AQ44" s="181"/>
      <c r="AR44" s="181"/>
      <c r="AS44" s="181"/>
      <c r="AT44" s="181"/>
      <c r="AU44" s="181"/>
      <c r="AV44" s="181"/>
      <c r="AW44" s="181"/>
      <c r="AX44" s="181"/>
      <c r="AY44" s="181"/>
      <c r="AZ44" s="181"/>
      <c r="BA44" s="181"/>
      <c r="BB44" s="181"/>
      <c r="BC44" s="181"/>
      <c r="BD44" s="181"/>
      <c r="BE44" s="181"/>
    </row>
    <row r="45" spans="1:57" s="181" customFormat="1" ht="12.95" hidden="1" customHeight="1" x14ac:dyDescent="0.2">
      <c r="A45" s="187">
        <v>37681</v>
      </c>
      <c r="B45" s="183">
        <f>+OBS!X25</f>
        <v>0</v>
      </c>
      <c r="C45" s="190">
        <f>+OBS!Y25</f>
        <v>0</v>
      </c>
      <c r="D45" s="336">
        <f t="shared" si="9"/>
        <v>0</v>
      </c>
      <c r="E45" s="183"/>
      <c r="F45" s="183">
        <f>+OBS!V25</f>
        <v>0</v>
      </c>
      <c r="G45" s="183">
        <f>+OBS!W25+Exotic_Pos!F37</f>
        <v>0</v>
      </c>
      <c r="H45" s="336">
        <f t="shared" si="10"/>
        <v>0</v>
      </c>
      <c r="I45" s="315"/>
      <c r="J45" s="315">
        <f>+OBS!AF25</f>
        <v>0</v>
      </c>
      <c r="K45" s="315">
        <f>+OBS!AG25</f>
        <v>0</v>
      </c>
      <c r="L45" s="315">
        <f>+OBS!AH25</f>
        <v>0</v>
      </c>
      <c r="M45" s="315">
        <f>+OBS!AI27</f>
        <v>0</v>
      </c>
      <c r="N45" s="336">
        <f t="shared" si="11"/>
        <v>0</v>
      </c>
      <c r="O45" s="183"/>
      <c r="P45" s="187">
        <f t="shared" si="12"/>
        <v>37681</v>
      </c>
      <c r="Q45" s="448">
        <f t="shared" si="13"/>
        <v>0</v>
      </c>
      <c r="R45" s="449">
        <f t="shared" si="14"/>
        <v>0</v>
      </c>
      <c r="S45" s="449">
        <f t="shared" si="15"/>
        <v>0</v>
      </c>
      <c r="T45" s="449">
        <f t="shared" si="16"/>
        <v>0</v>
      </c>
    </row>
    <row r="46" spans="1:57" s="181" customFormat="1" ht="12.95" hidden="1" customHeight="1" x14ac:dyDescent="0.2">
      <c r="A46" s="186">
        <v>37712</v>
      </c>
      <c r="B46" s="30">
        <f>+OBS!X26</f>
        <v>0</v>
      </c>
      <c r="C46" s="26">
        <f>+OBS!Y26</f>
        <v>0</v>
      </c>
      <c r="D46" s="337">
        <f t="shared" si="9"/>
        <v>0</v>
      </c>
      <c r="E46" s="30"/>
      <c r="F46" s="30">
        <f>+OBS!V26</f>
        <v>0</v>
      </c>
      <c r="G46" s="30">
        <f>+OBS!W26+Exotic_Pos!F38</f>
        <v>0</v>
      </c>
      <c r="H46" s="337">
        <f t="shared" si="10"/>
        <v>0</v>
      </c>
      <c r="I46" s="316"/>
      <c r="J46" s="316">
        <f>+OBS!AF26</f>
        <v>0</v>
      </c>
      <c r="K46" s="316">
        <f>+OBS!AG26</f>
        <v>0</v>
      </c>
      <c r="L46" s="316">
        <f>+OBS!AH26</f>
        <v>0</v>
      </c>
      <c r="M46" s="316">
        <f>+OBS!AI28</f>
        <v>0</v>
      </c>
      <c r="N46" s="337">
        <f t="shared" si="11"/>
        <v>0</v>
      </c>
      <c r="O46" s="30"/>
      <c r="P46" s="186">
        <f t="shared" si="12"/>
        <v>37712</v>
      </c>
      <c r="Q46" s="445">
        <f t="shared" si="13"/>
        <v>0</v>
      </c>
      <c r="R46" s="450">
        <f t="shared" si="14"/>
        <v>0</v>
      </c>
      <c r="S46" s="450">
        <f t="shared" si="15"/>
        <v>0</v>
      </c>
      <c r="T46" s="450">
        <f t="shared" si="16"/>
        <v>0</v>
      </c>
    </row>
    <row r="47" spans="1:57" s="181" customFormat="1" ht="12.95" hidden="1" customHeight="1" x14ac:dyDescent="0.2">
      <c r="A47" s="186">
        <v>37742</v>
      </c>
      <c r="B47" s="30">
        <f>+OBS!X27</f>
        <v>0</v>
      </c>
      <c r="C47" s="26">
        <f>+OBS!Y27</f>
        <v>0</v>
      </c>
      <c r="D47" s="334">
        <f t="shared" si="9"/>
        <v>0</v>
      </c>
      <c r="E47" s="30"/>
      <c r="F47" s="30">
        <f>+OBS!V27</f>
        <v>0</v>
      </c>
      <c r="G47" s="30">
        <f>+OBS!W27+Exotic_Pos!F39</f>
        <v>0</v>
      </c>
      <c r="H47" s="334">
        <f t="shared" si="10"/>
        <v>0</v>
      </c>
      <c r="I47" s="314"/>
      <c r="J47" s="314">
        <f>+OBS!AF27</f>
        <v>0</v>
      </c>
      <c r="K47" s="314">
        <f>+OBS!AG27</f>
        <v>0</v>
      </c>
      <c r="L47" s="314">
        <f>+OBS!AH27</f>
        <v>0</v>
      </c>
      <c r="M47" s="314">
        <f>+OBS!AI29</f>
        <v>0</v>
      </c>
      <c r="N47" s="334">
        <f t="shared" si="11"/>
        <v>0</v>
      </c>
      <c r="O47" s="30"/>
      <c r="P47" s="186">
        <f t="shared" si="12"/>
        <v>37742</v>
      </c>
      <c r="Q47" s="445">
        <f t="shared" si="13"/>
        <v>0</v>
      </c>
      <c r="R47" s="446">
        <f t="shared" si="14"/>
        <v>0</v>
      </c>
      <c r="S47" s="446">
        <f t="shared" si="15"/>
        <v>0</v>
      </c>
      <c r="T47" s="446">
        <f t="shared" si="16"/>
        <v>0</v>
      </c>
    </row>
    <row r="48" spans="1:57" s="181" customFormat="1" ht="12.95" hidden="1" customHeight="1" x14ac:dyDescent="0.2">
      <c r="A48" s="187">
        <v>37773</v>
      </c>
      <c r="B48" s="183">
        <f>+OBS!X28</f>
        <v>0</v>
      </c>
      <c r="C48" s="190">
        <f>+OBS!Y28</f>
        <v>0</v>
      </c>
      <c r="D48" s="336">
        <f t="shared" si="9"/>
        <v>0</v>
      </c>
      <c r="E48" s="183"/>
      <c r="F48" s="183">
        <f>+OBS!V28</f>
        <v>0</v>
      </c>
      <c r="G48" s="183">
        <f>+OBS!W28+Exotic_Pos!F40</f>
        <v>0</v>
      </c>
      <c r="H48" s="336">
        <f t="shared" si="10"/>
        <v>0</v>
      </c>
      <c r="I48" s="315"/>
      <c r="J48" s="315">
        <f>+OBS!AF28</f>
        <v>0</v>
      </c>
      <c r="K48" s="315">
        <f>+OBS!AG28</f>
        <v>0</v>
      </c>
      <c r="L48" s="315">
        <f>+OBS!AH28</f>
        <v>0</v>
      </c>
      <c r="M48" s="315">
        <f>+OBS!AI30</f>
        <v>0</v>
      </c>
      <c r="N48" s="336">
        <f t="shared" si="11"/>
        <v>0</v>
      </c>
      <c r="O48" s="183"/>
      <c r="P48" s="187">
        <f t="shared" si="12"/>
        <v>37773</v>
      </c>
      <c r="Q48" s="448">
        <f t="shared" si="13"/>
        <v>0</v>
      </c>
      <c r="R48" s="449">
        <f t="shared" si="14"/>
        <v>0</v>
      </c>
      <c r="S48" s="449">
        <f t="shared" si="15"/>
        <v>0</v>
      </c>
      <c r="T48" s="449">
        <f t="shared" si="16"/>
        <v>0</v>
      </c>
    </row>
    <row r="49" spans="1:57" s="181" customFormat="1" ht="12.95" hidden="1" customHeight="1" x14ac:dyDescent="0.2">
      <c r="A49" s="186">
        <v>37803</v>
      </c>
      <c r="B49" s="30">
        <f>+OBS!X29</f>
        <v>0</v>
      </c>
      <c r="C49" s="26">
        <f>+OBS!Y29</f>
        <v>0</v>
      </c>
      <c r="D49" s="334">
        <f t="shared" si="9"/>
        <v>0</v>
      </c>
      <c r="E49" s="30"/>
      <c r="F49" s="30">
        <f>+OBS!V29</f>
        <v>0</v>
      </c>
      <c r="G49" s="30">
        <f>+OBS!W29+Exotic_Pos!F41</f>
        <v>0</v>
      </c>
      <c r="H49" s="334">
        <f t="shared" si="10"/>
        <v>0</v>
      </c>
      <c r="I49" s="314"/>
      <c r="J49" s="314">
        <f>+OBS!AF29</f>
        <v>0</v>
      </c>
      <c r="K49" s="314">
        <f>+OBS!AG29</f>
        <v>0</v>
      </c>
      <c r="L49" s="314">
        <f>+OBS!AH29</f>
        <v>0</v>
      </c>
      <c r="M49" s="314">
        <f>+OBS!AI31</f>
        <v>0</v>
      </c>
      <c r="N49" s="334">
        <f t="shared" si="11"/>
        <v>0</v>
      </c>
      <c r="O49" s="30"/>
      <c r="P49" s="186">
        <f t="shared" si="12"/>
        <v>37803</v>
      </c>
      <c r="Q49" s="445">
        <f t="shared" si="13"/>
        <v>0</v>
      </c>
      <c r="R49" s="446">
        <f t="shared" si="14"/>
        <v>0</v>
      </c>
      <c r="S49" s="446">
        <f t="shared" si="15"/>
        <v>0</v>
      </c>
      <c r="T49" s="446">
        <f t="shared" si="16"/>
        <v>0</v>
      </c>
    </row>
    <row r="50" spans="1:57" s="260" customFormat="1" ht="12.95" hidden="1" customHeight="1" x14ac:dyDescent="0.2">
      <c r="A50" s="186">
        <v>37834</v>
      </c>
      <c r="B50" s="30">
        <f>+OBS!X30</f>
        <v>0</v>
      </c>
      <c r="C50" s="26">
        <f>+OBS!Y30</f>
        <v>0</v>
      </c>
      <c r="D50" s="334">
        <f t="shared" si="9"/>
        <v>0</v>
      </c>
      <c r="E50" s="30"/>
      <c r="F50" s="30">
        <f>+OBS!V30</f>
        <v>0</v>
      </c>
      <c r="G50" s="30">
        <f>+OBS!W30+Exotic_Pos!F42</f>
        <v>0</v>
      </c>
      <c r="H50" s="334">
        <f t="shared" si="10"/>
        <v>0</v>
      </c>
      <c r="I50" s="314"/>
      <c r="J50" s="314">
        <f>+OBS!AF30</f>
        <v>0</v>
      </c>
      <c r="K50" s="314">
        <f>+OBS!AG30</f>
        <v>0</v>
      </c>
      <c r="L50" s="314">
        <f>+OBS!AH30</f>
        <v>0</v>
      </c>
      <c r="M50" s="314">
        <f>+OBS!AI32</f>
        <v>0</v>
      </c>
      <c r="N50" s="334">
        <f t="shared" si="11"/>
        <v>0</v>
      </c>
      <c r="O50" s="30"/>
      <c r="P50" s="186">
        <f t="shared" si="12"/>
        <v>37834</v>
      </c>
      <c r="Q50" s="445">
        <f t="shared" si="13"/>
        <v>0</v>
      </c>
      <c r="R50" s="446">
        <f t="shared" si="14"/>
        <v>0</v>
      </c>
      <c r="S50" s="446">
        <f t="shared" si="15"/>
        <v>0</v>
      </c>
      <c r="T50" s="446">
        <f t="shared" si="16"/>
        <v>0</v>
      </c>
      <c r="U50" s="181"/>
      <c r="V50" s="181"/>
      <c r="W50" s="181"/>
      <c r="X50" s="181"/>
      <c r="Y50" s="181"/>
      <c r="Z50" s="181"/>
      <c r="AA50" s="181"/>
      <c r="AB50" s="181"/>
      <c r="AC50" s="181"/>
      <c r="AD50" s="181"/>
      <c r="AE50" s="181"/>
      <c r="AF50" s="181"/>
      <c r="AG50" s="181"/>
      <c r="AH50" s="181"/>
      <c r="AI50" s="181"/>
      <c r="AJ50" s="181"/>
      <c r="AK50" s="181"/>
      <c r="AL50" s="181"/>
      <c r="AM50" s="181"/>
      <c r="AN50" s="181"/>
      <c r="AO50" s="181"/>
      <c r="AP50" s="181"/>
      <c r="AQ50" s="181"/>
      <c r="AR50" s="181"/>
      <c r="AS50" s="181"/>
      <c r="AT50" s="181"/>
      <c r="AU50" s="181"/>
      <c r="AV50" s="181"/>
      <c r="AW50" s="181"/>
      <c r="AX50" s="181"/>
      <c r="AY50" s="181"/>
      <c r="AZ50" s="181"/>
      <c r="BA50" s="181"/>
      <c r="BB50" s="181"/>
      <c r="BC50" s="181"/>
      <c r="BD50" s="181"/>
      <c r="BE50" s="181"/>
    </row>
    <row r="51" spans="1:57" s="181" customFormat="1" ht="12.95" hidden="1" customHeight="1" x14ac:dyDescent="0.2">
      <c r="A51" s="187">
        <v>37865</v>
      </c>
      <c r="B51" s="183">
        <f>+OBS!X31</f>
        <v>0</v>
      </c>
      <c r="C51" s="190">
        <f>+OBS!Y31</f>
        <v>0</v>
      </c>
      <c r="D51" s="336">
        <f t="shared" si="9"/>
        <v>0</v>
      </c>
      <c r="E51" s="183"/>
      <c r="F51" s="183">
        <f>+OBS!V31</f>
        <v>0</v>
      </c>
      <c r="G51" s="183">
        <f>+OBS!W31+Exotic_Pos!F43</f>
        <v>0</v>
      </c>
      <c r="H51" s="336">
        <f t="shared" si="10"/>
        <v>0</v>
      </c>
      <c r="I51" s="315"/>
      <c r="J51" s="315">
        <f>+OBS!AF31</f>
        <v>0</v>
      </c>
      <c r="K51" s="315">
        <f>+OBS!AG31</f>
        <v>0</v>
      </c>
      <c r="L51" s="315">
        <f>+OBS!AH31</f>
        <v>0</v>
      </c>
      <c r="M51" s="315">
        <f>+OBS!AI33</f>
        <v>0</v>
      </c>
      <c r="N51" s="336">
        <f t="shared" si="11"/>
        <v>0</v>
      </c>
      <c r="O51" s="183"/>
      <c r="P51" s="187">
        <f t="shared" si="12"/>
        <v>37865</v>
      </c>
      <c r="Q51" s="448">
        <f t="shared" si="13"/>
        <v>0</v>
      </c>
      <c r="R51" s="449">
        <f t="shared" si="14"/>
        <v>0</v>
      </c>
      <c r="S51" s="449">
        <f t="shared" si="15"/>
        <v>0</v>
      </c>
      <c r="T51" s="449">
        <f t="shared" si="16"/>
        <v>0</v>
      </c>
    </row>
    <row r="52" spans="1:57" s="181" customFormat="1" ht="12.95" hidden="1" customHeight="1" x14ac:dyDescent="0.2">
      <c r="A52" s="186">
        <v>37895</v>
      </c>
      <c r="B52" s="30">
        <f>+OBS!X32</f>
        <v>0</v>
      </c>
      <c r="C52" s="26">
        <f>+OBS!Y32</f>
        <v>0</v>
      </c>
      <c r="D52" s="334">
        <f t="shared" si="9"/>
        <v>0</v>
      </c>
      <c r="E52" s="30"/>
      <c r="F52" s="30">
        <f>+OBS!V32</f>
        <v>0</v>
      </c>
      <c r="G52" s="30">
        <f>+OBS!W32+Exotic_Pos!F44</f>
        <v>0</v>
      </c>
      <c r="H52" s="334">
        <f t="shared" si="10"/>
        <v>0</v>
      </c>
      <c r="I52" s="314"/>
      <c r="J52" s="314">
        <f>+OBS!AF32</f>
        <v>0</v>
      </c>
      <c r="K52" s="314">
        <f>+OBS!AG32</f>
        <v>0</v>
      </c>
      <c r="L52" s="314">
        <f>+OBS!AH32</f>
        <v>0</v>
      </c>
      <c r="M52" s="314">
        <f>+OBS!AI34</f>
        <v>0</v>
      </c>
      <c r="N52" s="334">
        <f t="shared" si="11"/>
        <v>0</v>
      </c>
      <c r="O52" s="30"/>
      <c r="P52" s="186">
        <f t="shared" si="12"/>
        <v>37895</v>
      </c>
      <c r="Q52" s="445">
        <f t="shared" si="13"/>
        <v>0</v>
      </c>
      <c r="R52" s="446">
        <f t="shared" si="14"/>
        <v>0</v>
      </c>
      <c r="S52" s="446">
        <f t="shared" si="15"/>
        <v>0</v>
      </c>
      <c r="T52" s="446">
        <f t="shared" si="16"/>
        <v>0</v>
      </c>
    </row>
    <row r="53" spans="1:57" s="181" customFormat="1" ht="12.95" hidden="1" customHeight="1" x14ac:dyDescent="0.2">
      <c r="A53" s="186">
        <v>37926</v>
      </c>
      <c r="B53" s="30">
        <f>+OBS!X33</f>
        <v>0</v>
      </c>
      <c r="C53" s="26">
        <f>+OBS!Y33</f>
        <v>0</v>
      </c>
      <c r="D53" s="334">
        <f t="shared" si="9"/>
        <v>0</v>
      </c>
      <c r="E53" s="30"/>
      <c r="F53" s="30">
        <f>+OBS!V33</f>
        <v>0</v>
      </c>
      <c r="G53" s="30">
        <f>+OBS!W33+Exotic_Pos!F45</f>
        <v>0</v>
      </c>
      <c r="H53" s="334">
        <f t="shared" si="10"/>
        <v>0</v>
      </c>
      <c r="I53" s="314"/>
      <c r="J53" s="314">
        <f>+OBS!AF33</f>
        <v>0</v>
      </c>
      <c r="K53" s="314">
        <f>+OBS!AG33</f>
        <v>0</v>
      </c>
      <c r="L53" s="314">
        <f>+OBS!AH33</f>
        <v>0</v>
      </c>
      <c r="M53" s="314">
        <f>+OBS!AI35</f>
        <v>0</v>
      </c>
      <c r="N53" s="334">
        <f t="shared" si="11"/>
        <v>0</v>
      </c>
      <c r="O53" s="30"/>
      <c r="P53" s="186">
        <f t="shared" si="12"/>
        <v>37926</v>
      </c>
      <c r="Q53" s="445">
        <f t="shared" si="13"/>
        <v>0</v>
      </c>
      <c r="R53" s="446">
        <f t="shared" si="14"/>
        <v>0</v>
      </c>
      <c r="S53" s="446">
        <f t="shared" si="15"/>
        <v>0</v>
      </c>
      <c r="T53" s="446">
        <f t="shared" si="16"/>
        <v>0</v>
      </c>
    </row>
    <row r="54" spans="1:57" s="181" customFormat="1" ht="12.95" hidden="1" customHeight="1" thickBot="1" x14ac:dyDescent="0.25">
      <c r="A54" s="251">
        <v>37956</v>
      </c>
      <c r="B54" s="231">
        <f>+OBS!X34</f>
        <v>0</v>
      </c>
      <c r="C54" s="168">
        <f>+OBS!Y34</f>
        <v>0</v>
      </c>
      <c r="D54" s="338">
        <f t="shared" si="9"/>
        <v>0</v>
      </c>
      <c r="E54" s="231"/>
      <c r="F54" s="231">
        <f>+OBS!V34</f>
        <v>0</v>
      </c>
      <c r="G54" s="231">
        <f>+OBS!W34+Exotic_Pos!F46</f>
        <v>0</v>
      </c>
      <c r="H54" s="338">
        <f t="shared" si="10"/>
        <v>0</v>
      </c>
      <c r="I54" s="317"/>
      <c r="J54" s="317">
        <f>+OBS!AF34</f>
        <v>0</v>
      </c>
      <c r="K54" s="317">
        <f>+OBS!AG34</f>
        <v>0</v>
      </c>
      <c r="L54" s="317">
        <f>+OBS!AH34</f>
        <v>0</v>
      </c>
      <c r="M54" s="317">
        <f>+OBS!AI36</f>
        <v>0</v>
      </c>
      <c r="N54" s="338">
        <f t="shared" si="11"/>
        <v>0</v>
      </c>
      <c r="O54" s="231"/>
      <c r="P54" s="251">
        <f t="shared" si="12"/>
        <v>37956</v>
      </c>
      <c r="Q54" s="451">
        <f t="shared" si="13"/>
        <v>0</v>
      </c>
      <c r="R54" s="452">
        <f t="shared" si="14"/>
        <v>0</v>
      </c>
      <c r="S54" s="452">
        <f t="shared" si="15"/>
        <v>0</v>
      </c>
      <c r="T54" s="452">
        <f t="shared" si="16"/>
        <v>0</v>
      </c>
    </row>
    <row r="55" spans="1:57" s="181" customFormat="1" ht="12.95" hidden="1" customHeight="1" x14ac:dyDescent="0.2">
      <c r="A55" s="186">
        <v>37987</v>
      </c>
      <c r="B55" s="30">
        <f>+OBS!X35</f>
        <v>0</v>
      </c>
      <c r="C55" s="26">
        <f>+OBS!Y35</f>
        <v>0</v>
      </c>
      <c r="D55" s="334">
        <f t="shared" si="9"/>
        <v>0</v>
      </c>
      <c r="E55" s="30"/>
      <c r="F55" s="30">
        <f>+OBS!V35</f>
        <v>0</v>
      </c>
      <c r="G55" s="30">
        <f>+OBS!W35+Exotic_Pos!F47</f>
        <v>0</v>
      </c>
      <c r="H55" s="334">
        <f t="shared" si="10"/>
        <v>0</v>
      </c>
      <c r="I55" s="314"/>
      <c r="J55" s="314">
        <f>+OBS!AF35</f>
        <v>0</v>
      </c>
      <c r="K55" s="314">
        <f>+OBS!AG35</f>
        <v>0</v>
      </c>
      <c r="L55" s="314">
        <f>+OBS!AH35</f>
        <v>0</v>
      </c>
      <c r="M55" s="314">
        <f>+OBS!AI37</f>
        <v>0</v>
      </c>
      <c r="N55" s="334">
        <f t="shared" si="11"/>
        <v>0</v>
      </c>
      <c r="O55" s="30"/>
      <c r="P55" s="186">
        <f t="shared" si="12"/>
        <v>37987</v>
      </c>
      <c r="Q55" s="445">
        <f t="shared" si="13"/>
        <v>0</v>
      </c>
      <c r="R55" s="446">
        <f t="shared" si="14"/>
        <v>0</v>
      </c>
      <c r="S55" s="446">
        <f t="shared" si="15"/>
        <v>0</v>
      </c>
      <c r="T55" s="446">
        <f t="shared" si="16"/>
        <v>0</v>
      </c>
    </row>
    <row r="56" spans="1:57" s="264" customFormat="1" ht="12.95" hidden="1" customHeight="1" thickBot="1" x14ac:dyDescent="0.25">
      <c r="A56" s="186">
        <v>38018</v>
      </c>
      <c r="B56" s="30">
        <f>+OBS!X36</f>
        <v>0</v>
      </c>
      <c r="C56" s="26">
        <f>+OBS!Y36</f>
        <v>0</v>
      </c>
      <c r="D56" s="335">
        <f t="shared" si="9"/>
        <v>0</v>
      </c>
      <c r="E56" s="26"/>
      <c r="F56" s="30">
        <f>+OBS!V36</f>
        <v>0</v>
      </c>
      <c r="G56" s="30">
        <f>+OBS!W36+Exotic_Pos!F48</f>
        <v>0</v>
      </c>
      <c r="H56" s="335">
        <f t="shared" si="10"/>
        <v>0</v>
      </c>
      <c r="I56" s="26"/>
      <c r="J56" s="26">
        <f>+OBS!AF36</f>
        <v>0</v>
      </c>
      <c r="K56" s="26">
        <f>+OBS!AG36</f>
        <v>0</v>
      </c>
      <c r="L56" s="26">
        <f>+OBS!AH36</f>
        <v>0</v>
      </c>
      <c r="M56" s="26">
        <f>+OBS!AI38</f>
        <v>0</v>
      </c>
      <c r="N56" s="335">
        <f t="shared" si="11"/>
        <v>0</v>
      </c>
      <c r="O56" s="26"/>
      <c r="P56" s="188">
        <f t="shared" si="12"/>
        <v>38018</v>
      </c>
      <c r="Q56" s="447">
        <f t="shared" si="13"/>
        <v>0</v>
      </c>
      <c r="R56" s="447">
        <f t="shared" si="14"/>
        <v>0</v>
      </c>
      <c r="S56" s="447">
        <f t="shared" si="15"/>
        <v>0</v>
      </c>
      <c r="T56" s="447">
        <f t="shared" si="16"/>
        <v>0</v>
      </c>
      <c r="U56" s="181"/>
      <c r="V56" s="181"/>
      <c r="W56" s="181"/>
      <c r="X56" s="181"/>
      <c r="Y56" s="181"/>
      <c r="Z56" s="181"/>
      <c r="AA56" s="181"/>
      <c r="AB56" s="181"/>
      <c r="AC56" s="181"/>
      <c r="AD56" s="181"/>
      <c r="AE56" s="181"/>
      <c r="AF56" s="181"/>
      <c r="AG56" s="181"/>
      <c r="AH56" s="181"/>
      <c r="AI56" s="181"/>
      <c r="AJ56" s="181"/>
      <c r="AK56" s="181"/>
      <c r="AL56" s="181"/>
      <c r="AM56" s="181"/>
      <c r="AN56" s="181"/>
      <c r="AO56" s="181"/>
      <c r="AP56" s="181"/>
      <c r="AQ56" s="181"/>
      <c r="AR56" s="181"/>
      <c r="AS56" s="181"/>
      <c r="AT56" s="181"/>
      <c r="AU56" s="181"/>
      <c r="AV56" s="181"/>
      <c r="AW56" s="181"/>
      <c r="AX56" s="181"/>
      <c r="AY56" s="181"/>
      <c r="AZ56" s="181"/>
      <c r="BA56" s="181"/>
      <c r="BB56" s="181"/>
      <c r="BC56" s="181"/>
      <c r="BD56" s="181"/>
      <c r="BE56" s="181"/>
    </row>
    <row r="57" spans="1:57" s="181" customFormat="1" ht="12.95" hidden="1" customHeight="1" x14ac:dyDescent="0.2">
      <c r="A57" s="187">
        <v>38047</v>
      </c>
      <c r="B57" s="183">
        <f>+OBS!X37</f>
        <v>0</v>
      </c>
      <c r="C57" s="190">
        <f>+OBS!Y37</f>
        <v>0</v>
      </c>
      <c r="D57" s="336">
        <f t="shared" si="9"/>
        <v>0</v>
      </c>
      <c r="E57" s="183"/>
      <c r="F57" s="183">
        <f>+OBS!V37</f>
        <v>0</v>
      </c>
      <c r="G57" s="183">
        <f>+OBS!W37+Exotic_Pos!F49</f>
        <v>0</v>
      </c>
      <c r="H57" s="336">
        <f t="shared" si="10"/>
        <v>0</v>
      </c>
      <c r="I57" s="315"/>
      <c r="J57" s="315">
        <f>+OBS!AF37</f>
        <v>0</v>
      </c>
      <c r="K57" s="315">
        <f>+OBS!AG37</f>
        <v>0</v>
      </c>
      <c r="L57" s="315">
        <f>+OBS!AH37</f>
        <v>0</v>
      </c>
      <c r="M57" s="315">
        <f>+OBS!AI39</f>
        <v>0</v>
      </c>
      <c r="N57" s="336">
        <f t="shared" si="11"/>
        <v>0</v>
      </c>
      <c r="O57" s="183"/>
      <c r="P57" s="187">
        <f t="shared" si="12"/>
        <v>38047</v>
      </c>
      <c r="Q57" s="448">
        <f t="shared" si="13"/>
        <v>0</v>
      </c>
      <c r="R57" s="449">
        <f t="shared" si="14"/>
        <v>0</v>
      </c>
      <c r="S57" s="449">
        <f t="shared" si="15"/>
        <v>0</v>
      </c>
      <c r="T57" s="449">
        <f t="shared" si="16"/>
        <v>0</v>
      </c>
    </row>
    <row r="58" spans="1:57" s="181" customFormat="1" ht="12.95" hidden="1" customHeight="1" x14ac:dyDescent="0.2">
      <c r="A58" s="186">
        <v>38078</v>
      </c>
      <c r="B58" s="30">
        <f>+OBS!X38</f>
        <v>0</v>
      </c>
      <c r="C58" s="26">
        <f>+OBS!Y38</f>
        <v>0</v>
      </c>
      <c r="D58" s="337">
        <f t="shared" si="9"/>
        <v>0</v>
      </c>
      <c r="E58" s="30"/>
      <c r="F58" s="30">
        <f>+OBS!V38</f>
        <v>0</v>
      </c>
      <c r="G58" s="30">
        <f>+OBS!W38+Exotic_Pos!F50</f>
        <v>0</v>
      </c>
      <c r="H58" s="337">
        <f t="shared" si="10"/>
        <v>0</v>
      </c>
      <c r="I58" s="316"/>
      <c r="J58" s="316">
        <f>+OBS!AF38</f>
        <v>0</v>
      </c>
      <c r="K58" s="316">
        <f>+OBS!AG38</f>
        <v>0</v>
      </c>
      <c r="L58" s="316">
        <f>+OBS!AH38</f>
        <v>0</v>
      </c>
      <c r="M58" s="316">
        <f>+OBS!AI40</f>
        <v>0</v>
      </c>
      <c r="N58" s="337">
        <f t="shared" si="11"/>
        <v>0</v>
      </c>
      <c r="O58" s="30"/>
      <c r="P58" s="186">
        <f t="shared" si="12"/>
        <v>38078</v>
      </c>
      <c r="Q58" s="445">
        <f t="shared" si="13"/>
        <v>0</v>
      </c>
      <c r="R58" s="450">
        <f t="shared" si="14"/>
        <v>0</v>
      </c>
      <c r="S58" s="450">
        <f t="shared" si="15"/>
        <v>0</v>
      </c>
      <c r="T58" s="450">
        <f t="shared" si="16"/>
        <v>0</v>
      </c>
    </row>
    <row r="59" spans="1:57" s="181" customFormat="1" ht="12.95" hidden="1" customHeight="1" x14ac:dyDescent="0.2">
      <c r="A59" s="186">
        <v>38108</v>
      </c>
      <c r="B59" s="30">
        <f>+OBS!X39</f>
        <v>0</v>
      </c>
      <c r="C59" s="26">
        <f>+OBS!Y39</f>
        <v>0</v>
      </c>
      <c r="D59" s="334">
        <f t="shared" si="9"/>
        <v>0</v>
      </c>
      <c r="E59" s="30"/>
      <c r="F59" s="30">
        <f>+OBS!V39</f>
        <v>0</v>
      </c>
      <c r="G59" s="30">
        <f>+OBS!W39+Exotic_Pos!F51</f>
        <v>0</v>
      </c>
      <c r="H59" s="334">
        <f t="shared" si="10"/>
        <v>0</v>
      </c>
      <c r="I59" s="314"/>
      <c r="J59" s="314">
        <f>+OBS!AF39</f>
        <v>0</v>
      </c>
      <c r="K59" s="314">
        <f>+OBS!AG39</f>
        <v>0</v>
      </c>
      <c r="L59" s="314">
        <f>+OBS!AH39</f>
        <v>0</v>
      </c>
      <c r="M59" s="314">
        <f>+OBS!AI41</f>
        <v>0</v>
      </c>
      <c r="N59" s="334">
        <f t="shared" si="11"/>
        <v>0</v>
      </c>
      <c r="O59" s="30"/>
      <c r="P59" s="186">
        <f t="shared" si="12"/>
        <v>38108</v>
      </c>
      <c r="Q59" s="445">
        <f t="shared" si="13"/>
        <v>0</v>
      </c>
      <c r="R59" s="446">
        <f t="shared" si="14"/>
        <v>0</v>
      </c>
      <c r="S59" s="446">
        <f t="shared" si="15"/>
        <v>0</v>
      </c>
      <c r="T59" s="446">
        <f t="shared" si="16"/>
        <v>0</v>
      </c>
    </row>
    <row r="60" spans="1:57" s="181" customFormat="1" ht="12.95" hidden="1" customHeight="1" x14ac:dyDescent="0.2">
      <c r="A60" s="187">
        <v>38139</v>
      </c>
      <c r="B60" s="183">
        <f>+OBS!X40</f>
        <v>0</v>
      </c>
      <c r="C60" s="190">
        <f>+OBS!Y40</f>
        <v>0</v>
      </c>
      <c r="D60" s="336">
        <f t="shared" si="9"/>
        <v>0</v>
      </c>
      <c r="E60" s="183"/>
      <c r="F60" s="183">
        <f>+OBS!V40</f>
        <v>0</v>
      </c>
      <c r="G60" s="183">
        <f>+OBS!W40+Exotic_Pos!F52</f>
        <v>0</v>
      </c>
      <c r="H60" s="336">
        <f t="shared" si="10"/>
        <v>0</v>
      </c>
      <c r="I60" s="315"/>
      <c r="J60" s="315">
        <f>+OBS!AF40</f>
        <v>0</v>
      </c>
      <c r="K60" s="315">
        <f>+OBS!AG40</f>
        <v>0</v>
      </c>
      <c r="L60" s="315">
        <f>+OBS!AH40</f>
        <v>0</v>
      </c>
      <c r="M60" s="315">
        <f>+OBS!AI42</f>
        <v>0</v>
      </c>
      <c r="N60" s="336">
        <f t="shared" si="11"/>
        <v>0</v>
      </c>
      <c r="O60" s="183"/>
      <c r="P60" s="187">
        <f t="shared" si="12"/>
        <v>38139</v>
      </c>
      <c r="Q60" s="448">
        <f t="shared" si="13"/>
        <v>0</v>
      </c>
      <c r="R60" s="449">
        <f t="shared" si="14"/>
        <v>0</v>
      </c>
      <c r="S60" s="449">
        <f t="shared" si="15"/>
        <v>0</v>
      </c>
      <c r="T60" s="449">
        <f t="shared" si="16"/>
        <v>0</v>
      </c>
    </row>
    <row r="61" spans="1:57" s="181" customFormat="1" ht="12.95" hidden="1" customHeight="1" x14ac:dyDescent="0.2">
      <c r="A61" s="186">
        <v>38169</v>
      </c>
      <c r="B61" s="30">
        <f>+OBS!X41</f>
        <v>0</v>
      </c>
      <c r="C61" s="26">
        <f>+OBS!Y41</f>
        <v>0</v>
      </c>
      <c r="D61" s="334">
        <f t="shared" si="9"/>
        <v>0</v>
      </c>
      <c r="E61" s="30"/>
      <c r="F61" s="30">
        <f>+OBS!V41</f>
        <v>0</v>
      </c>
      <c r="G61" s="30">
        <f>+OBS!W41+Exotic_Pos!F53</f>
        <v>0</v>
      </c>
      <c r="H61" s="334">
        <f t="shared" si="10"/>
        <v>0</v>
      </c>
      <c r="I61" s="314"/>
      <c r="J61" s="314">
        <f>+OBS!AF41</f>
        <v>0</v>
      </c>
      <c r="K61" s="314">
        <f>+OBS!AG41</f>
        <v>0</v>
      </c>
      <c r="L61" s="314">
        <f>+OBS!AH41</f>
        <v>0</v>
      </c>
      <c r="M61" s="314">
        <f>+OBS!AI43</f>
        <v>0</v>
      </c>
      <c r="N61" s="334">
        <f t="shared" si="11"/>
        <v>0</v>
      </c>
      <c r="O61" s="30"/>
      <c r="P61" s="186">
        <f t="shared" si="12"/>
        <v>38169</v>
      </c>
      <c r="Q61" s="445">
        <f t="shared" si="13"/>
        <v>0</v>
      </c>
      <c r="R61" s="446">
        <f t="shared" si="14"/>
        <v>0</v>
      </c>
      <c r="S61" s="446">
        <f t="shared" si="15"/>
        <v>0</v>
      </c>
      <c r="T61" s="446">
        <f t="shared" si="16"/>
        <v>0</v>
      </c>
    </row>
    <row r="62" spans="1:57" s="260" customFormat="1" ht="12.95" hidden="1" customHeight="1" x14ac:dyDescent="0.2">
      <c r="A62" s="186">
        <v>38200</v>
      </c>
      <c r="B62" s="30">
        <f>+OBS!X42</f>
        <v>0</v>
      </c>
      <c r="C62" s="26">
        <f>+OBS!Y42</f>
        <v>0</v>
      </c>
      <c r="D62" s="334">
        <f t="shared" si="9"/>
        <v>0</v>
      </c>
      <c r="E62" s="30"/>
      <c r="F62" s="30">
        <f>+OBS!V42</f>
        <v>0</v>
      </c>
      <c r="G62" s="30">
        <f>+OBS!W42+Exotic_Pos!F54</f>
        <v>0</v>
      </c>
      <c r="H62" s="334">
        <f t="shared" si="10"/>
        <v>0</v>
      </c>
      <c r="I62" s="314"/>
      <c r="J62" s="314">
        <f>+OBS!AF42</f>
        <v>0</v>
      </c>
      <c r="K62" s="314">
        <f>+OBS!AG42</f>
        <v>0</v>
      </c>
      <c r="L62" s="314">
        <f>+OBS!AH42</f>
        <v>0</v>
      </c>
      <c r="M62" s="314">
        <f>+OBS!AI44</f>
        <v>0</v>
      </c>
      <c r="N62" s="334">
        <f t="shared" si="11"/>
        <v>0</v>
      </c>
      <c r="O62" s="30"/>
      <c r="P62" s="186">
        <f t="shared" si="12"/>
        <v>38200</v>
      </c>
      <c r="Q62" s="445">
        <f t="shared" si="13"/>
        <v>0</v>
      </c>
      <c r="R62" s="446">
        <f t="shared" si="14"/>
        <v>0</v>
      </c>
      <c r="S62" s="446">
        <f t="shared" si="15"/>
        <v>0</v>
      </c>
      <c r="T62" s="446">
        <f t="shared" si="16"/>
        <v>0</v>
      </c>
      <c r="U62" s="181"/>
      <c r="V62" s="181"/>
      <c r="W62" s="181"/>
      <c r="X62" s="181"/>
      <c r="Y62" s="181"/>
      <c r="Z62" s="181"/>
      <c r="AA62" s="181"/>
      <c r="AB62" s="181"/>
      <c r="AC62" s="181"/>
      <c r="AD62" s="181"/>
      <c r="AE62" s="181"/>
      <c r="AF62" s="181"/>
      <c r="AG62" s="181"/>
      <c r="AH62" s="181"/>
      <c r="AI62" s="181"/>
      <c r="AJ62" s="181"/>
      <c r="AK62" s="181"/>
      <c r="AL62" s="181"/>
      <c r="AM62" s="181"/>
      <c r="AN62" s="181"/>
      <c r="AO62" s="181"/>
      <c r="AP62" s="181"/>
      <c r="AQ62" s="181"/>
      <c r="AR62" s="181"/>
      <c r="AS62" s="181"/>
      <c r="AT62" s="181"/>
      <c r="AU62" s="181"/>
      <c r="AV62" s="181"/>
      <c r="AW62" s="181"/>
      <c r="AX62" s="181"/>
      <c r="AY62" s="181"/>
      <c r="AZ62" s="181"/>
      <c r="BA62" s="181"/>
      <c r="BB62" s="181"/>
      <c r="BC62" s="181"/>
      <c r="BD62" s="181"/>
      <c r="BE62" s="181"/>
    </row>
    <row r="63" spans="1:57" s="181" customFormat="1" ht="12.95" hidden="1" customHeight="1" x14ac:dyDescent="0.2">
      <c r="A63" s="187">
        <v>38231</v>
      </c>
      <c r="B63" s="183">
        <f>+OBS!X43</f>
        <v>0</v>
      </c>
      <c r="C63" s="190">
        <f>+OBS!Y43</f>
        <v>0</v>
      </c>
      <c r="D63" s="336">
        <f t="shared" si="9"/>
        <v>0</v>
      </c>
      <c r="E63" s="183"/>
      <c r="F63" s="183">
        <f>+OBS!V43</f>
        <v>0</v>
      </c>
      <c r="G63" s="183">
        <f>+OBS!W43+Exotic_Pos!F55</f>
        <v>0</v>
      </c>
      <c r="H63" s="336">
        <f t="shared" si="10"/>
        <v>0</v>
      </c>
      <c r="I63" s="315"/>
      <c r="J63" s="315">
        <f>+OBS!AF43</f>
        <v>0</v>
      </c>
      <c r="K63" s="315">
        <f>+OBS!AG43</f>
        <v>0</v>
      </c>
      <c r="L63" s="315">
        <f>+OBS!AH43</f>
        <v>0</v>
      </c>
      <c r="M63" s="315">
        <f>+OBS!AI45</f>
        <v>0</v>
      </c>
      <c r="N63" s="336">
        <f t="shared" si="11"/>
        <v>0</v>
      </c>
      <c r="O63" s="183"/>
      <c r="P63" s="187">
        <f t="shared" si="12"/>
        <v>38231</v>
      </c>
      <c r="Q63" s="448">
        <f t="shared" si="13"/>
        <v>0</v>
      </c>
      <c r="R63" s="449">
        <f t="shared" si="14"/>
        <v>0</v>
      </c>
      <c r="S63" s="449">
        <f t="shared" si="15"/>
        <v>0</v>
      </c>
      <c r="T63" s="449">
        <f t="shared" si="16"/>
        <v>0</v>
      </c>
    </row>
    <row r="64" spans="1:57" s="181" customFormat="1" ht="12.95" hidden="1" customHeight="1" x14ac:dyDescent="0.2">
      <c r="A64" s="186">
        <v>38261</v>
      </c>
      <c r="B64" s="30">
        <f>+OBS!X44</f>
        <v>0</v>
      </c>
      <c r="C64" s="26">
        <f>+OBS!Y44</f>
        <v>0</v>
      </c>
      <c r="D64" s="334">
        <f t="shared" si="9"/>
        <v>0</v>
      </c>
      <c r="E64" s="30"/>
      <c r="F64" s="30">
        <f>+OBS!V44</f>
        <v>0</v>
      </c>
      <c r="G64" s="30">
        <f>+OBS!W44+Exotic_Pos!F56</f>
        <v>0</v>
      </c>
      <c r="H64" s="334">
        <f t="shared" si="10"/>
        <v>0</v>
      </c>
      <c r="I64" s="314"/>
      <c r="J64" s="314">
        <f>+OBS!AF44</f>
        <v>0</v>
      </c>
      <c r="K64" s="314">
        <f>+OBS!AG44</f>
        <v>0</v>
      </c>
      <c r="L64" s="314">
        <f>+OBS!AH44</f>
        <v>0</v>
      </c>
      <c r="M64" s="314">
        <f>+OBS!AI46</f>
        <v>0</v>
      </c>
      <c r="N64" s="334">
        <f t="shared" si="11"/>
        <v>0</v>
      </c>
      <c r="O64" s="30"/>
      <c r="P64" s="186">
        <f t="shared" si="12"/>
        <v>38261</v>
      </c>
      <c r="Q64" s="445">
        <f t="shared" si="13"/>
        <v>0</v>
      </c>
      <c r="R64" s="446">
        <f t="shared" si="14"/>
        <v>0</v>
      </c>
      <c r="S64" s="446">
        <f t="shared" si="15"/>
        <v>0</v>
      </c>
      <c r="T64" s="446">
        <f t="shared" si="16"/>
        <v>0</v>
      </c>
    </row>
    <row r="65" spans="1:57" s="181" customFormat="1" ht="12.95" hidden="1" customHeight="1" x14ac:dyDescent="0.2">
      <c r="A65" s="186">
        <v>38292</v>
      </c>
      <c r="B65" s="30">
        <f>+OBS!X45</f>
        <v>0</v>
      </c>
      <c r="C65" s="26">
        <f>+OBS!Y45</f>
        <v>0</v>
      </c>
      <c r="D65" s="334">
        <f t="shared" si="9"/>
        <v>0</v>
      </c>
      <c r="E65" s="30"/>
      <c r="F65" s="30">
        <f>+OBS!V45</f>
        <v>0</v>
      </c>
      <c r="G65" s="30">
        <f>+OBS!W45+Exotic_Pos!F57</f>
        <v>0</v>
      </c>
      <c r="H65" s="334">
        <f t="shared" si="10"/>
        <v>0</v>
      </c>
      <c r="I65" s="314"/>
      <c r="J65" s="314">
        <f>+OBS!AF45</f>
        <v>0</v>
      </c>
      <c r="K65" s="314">
        <f>+OBS!AG45</f>
        <v>0</v>
      </c>
      <c r="L65" s="314">
        <f>+OBS!AH45</f>
        <v>0</v>
      </c>
      <c r="M65" s="314">
        <f>+OBS!AI47</f>
        <v>0</v>
      </c>
      <c r="N65" s="334">
        <f t="shared" si="11"/>
        <v>0</v>
      </c>
      <c r="O65" s="30"/>
      <c r="P65" s="186">
        <f t="shared" si="12"/>
        <v>38292</v>
      </c>
      <c r="Q65" s="445">
        <f t="shared" si="13"/>
        <v>0</v>
      </c>
      <c r="R65" s="446">
        <f t="shared" si="14"/>
        <v>0</v>
      </c>
      <c r="S65" s="446">
        <f t="shared" si="15"/>
        <v>0</v>
      </c>
      <c r="T65" s="446">
        <f t="shared" si="16"/>
        <v>0</v>
      </c>
    </row>
    <row r="66" spans="1:57" s="181" customFormat="1" ht="12.95" hidden="1" customHeight="1" thickBot="1" x14ac:dyDescent="0.25">
      <c r="A66" s="251">
        <v>38322</v>
      </c>
      <c r="B66" s="231">
        <f>+OBS!X46</f>
        <v>0</v>
      </c>
      <c r="C66" s="168">
        <f>+OBS!Y46</f>
        <v>0</v>
      </c>
      <c r="D66" s="338">
        <f t="shared" si="9"/>
        <v>0</v>
      </c>
      <c r="E66" s="231"/>
      <c r="F66" s="231">
        <f>+OBS!V46</f>
        <v>0</v>
      </c>
      <c r="G66" s="231">
        <f>+OBS!W46+Exotic_Pos!F58</f>
        <v>0</v>
      </c>
      <c r="H66" s="338">
        <f t="shared" si="10"/>
        <v>0</v>
      </c>
      <c r="I66" s="317"/>
      <c r="J66" s="317">
        <f>+OBS!AF46</f>
        <v>0</v>
      </c>
      <c r="K66" s="317">
        <f>+OBS!AG46</f>
        <v>0</v>
      </c>
      <c r="L66" s="317">
        <f>+OBS!AH46</f>
        <v>0</v>
      </c>
      <c r="M66" s="317">
        <f>+OBS!AI48</f>
        <v>0</v>
      </c>
      <c r="N66" s="338">
        <f t="shared" si="11"/>
        <v>0</v>
      </c>
      <c r="O66" s="231"/>
      <c r="P66" s="251">
        <f t="shared" si="12"/>
        <v>38322</v>
      </c>
      <c r="Q66" s="451">
        <f t="shared" si="13"/>
        <v>0</v>
      </c>
      <c r="R66" s="452">
        <f t="shared" si="14"/>
        <v>0</v>
      </c>
      <c r="S66" s="452">
        <f t="shared" si="15"/>
        <v>0</v>
      </c>
      <c r="T66" s="452">
        <f t="shared" si="16"/>
        <v>0</v>
      </c>
    </row>
    <row r="67" spans="1:57" s="181" customFormat="1" ht="12.95" hidden="1" customHeight="1" x14ac:dyDescent="0.2">
      <c r="A67" s="186">
        <v>38353</v>
      </c>
      <c r="B67" s="30">
        <f>+OBS!X47</f>
        <v>0</v>
      </c>
      <c r="C67" s="26">
        <f>+OBS!Y47</f>
        <v>0</v>
      </c>
      <c r="D67" s="334">
        <f t="shared" si="9"/>
        <v>0</v>
      </c>
      <c r="E67" s="30"/>
      <c r="F67" s="30">
        <f>+OBS!V47</f>
        <v>0</v>
      </c>
      <c r="G67" s="30">
        <f>+OBS!W47+Exotic_Pos!F59</f>
        <v>0</v>
      </c>
      <c r="H67" s="334">
        <f t="shared" si="10"/>
        <v>0</v>
      </c>
      <c r="I67" s="314"/>
      <c r="J67" s="314">
        <f>+OBS!AF47</f>
        <v>0</v>
      </c>
      <c r="K67" s="314">
        <f>+OBS!AG47</f>
        <v>0</v>
      </c>
      <c r="L67" s="314">
        <f>+OBS!AH47</f>
        <v>0</v>
      </c>
      <c r="M67" s="314">
        <f>+OBS!AI49</f>
        <v>0</v>
      </c>
      <c r="N67" s="334">
        <f t="shared" si="11"/>
        <v>0</v>
      </c>
      <c r="O67" s="30"/>
      <c r="P67" s="186">
        <f t="shared" si="12"/>
        <v>38353</v>
      </c>
      <c r="Q67" s="445">
        <f t="shared" si="13"/>
        <v>0</v>
      </c>
      <c r="R67" s="446">
        <f t="shared" si="14"/>
        <v>0</v>
      </c>
      <c r="S67" s="446">
        <f t="shared" si="15"/>
        <v>0</v>
      </c>
      <c r="T67" s="446">
        <f t="shared" si="16"/>
        <v>0</v>
      </c>
    </row>
    <row r="68" spans="1:57" s="264" customFormat="1" ht="12.95" hidden="1" customHeight="1" thickBot="1" x14ac:dyDescent="0.25">
      <c r="A68" s="186">
        <v>38384</v>
      </c>
      <c r="B68" s="30">
        <f>+OBS!X48</f>
        <v>0</v>
      </c>
      <c r="C68" s="26">
        <f>+OBS!Y48</f>
        <v>0</v>
      </c>
      <c r="D68" s="335">
        <f t="shared" si="9"/>
        <v>0</v>
      </c>
      <c r="E68" s="26"/>
      <c r="F68" s="30">
        <f>+OBS!V48</f>
        <v>0</v>
      </c>
      <c r="G68" s="30">
        <f>+OBS!W48+Exotic_Pos!F60</f>
        <v>0</v>
      </c>
      <c r="H68" s="335">
        <f t="shared" si="10"/>
        <v>0</v>
      </c>
      <c r="I68" s="26"/>
      <c r="J68" s="26">
        <f>+OBS!AF48</f>
        <v>0</v>
      </c>
      <c r="K68" s="26">
        <f>+OBS!AG48</f>
        <v>0</v>
      </c>
      <c r="L68" s="26">
        <f>+OBS!AH48</f>
        <v>0</v>
      </c>
      <c r="M68" s="26">
        <f>+OBS!AI50</f>
        <v>0</v>
      </c>
      <c r="N68" s="335">
        <f t="shared" si="11"/>
        <v>0</v>
      </c>
      <c r="O68" s="26"/>
      <c r="P68" s="188">
        <f t="shared" si="12"/>
        <v>38384</v>
      </c>
      <c r="Q68" s="447">
        <f t="shared" si="13"/>
        <v>0</v>
      </c>
      <c r="R68" s="447">
        <f t="shared" si="14"/>
        <v>0</v>
      </c>
      <c r="S68" s="447">
        <f t="shared" si="15"/>
        <v>0</v>
      </c>
      <c r="T68" s="447">
        <f t="shared" si="16"/>
        <v>0</v>
      </c>
      <c r="U68" s="181"/>
      <c r="V68" s="181"/>
      <c r="W68" s="181"/>
      <c r="X68" s="181"/>
      <c r="Y68" s="181"/>
      <c r="Z68" s="181"/>
      <c r="AA68" s="181"/>
      <c r="AB68" s="181"/>
      <c r="AC68" s="181"/>
      <c r="AD68" s="181"/>
      <c r="AE68" s="181"/>
      <c r="AF68" s="181"/>
      <c r="AG68" s="181"/>
      <c r="AH68" s="181"/>
      <c r="AI68" s="181"/>
      <c r="AJ68" s="181"/>
      <c r="AK68" s="181"/>
      <c r="AL68" s="181"/>
      <c r="AM68" s="181"/>
      <c r="AN68" s="181"/>
      <c r="AO68" s="181"/>
      <c r="AP68" s="181"/>
      <c r="AQ68" s="181"/>
      <c r="AR68" s="181"/>
      <c r="AS68" s="181"/>
      <c r="AT68" s="181"/>
      <c r="AU68" s="181"/>
      <c r="AV68" s="181"/>
      <c r="AW68" s="181"/>
      <c r="AX68" s="181"/>
      <c r="AY68" s="181"/>
      <c r="AZ68" s="181"/>
      <c r="BA68" s="181"/>
      <c r="BB68" s="181"/>
      <c r="BC68" s="181"/>
      <c r="BD68" s="181"/>
      <c r="BE68" s="181"/>
    </row>
    <row r="69" spans="1:57" s="181" customFormat="1" ht="12.95" hidden="1" customHeight="1" x14ac:dyDescent="0.2">
      <c r="A69" s="187">
        <v>38412</v>
      </c>
      <c r="B69" s="183">
        <f>+OBS!X49</f>
        <v>0</v>
      </c>
      <c r="C69" s="190">
        <f>+OBS!Y49</f>
        <v>0</v>
      </c>
      <c r="D69" s="336">
        <f t="shared" si="9"/>
        <v>0</v>
      </c>
      <c r="E69" s="183"/>
      <c r="F69" s="183">
        <f>+OBS!V49</f>
        <v>0</v>
      </c>
      <c r="G69" s="183">
        <f>+OBS!W49+Exotic_Pos!F61</f>
        <v>0</v>
      </c>
      <c r="H69" s="336">
        <f t="shared" si="10"/>
        <v>0</v>
      </c>
      <c r="I69" s="315"/>
      <c r="J69" s="315">
        <f>+OBS!AF49</f>
        <v>0</v>
      </c>
      <c r="K69" s="315">
        <f>+OBS!AG49</f>
        <v>0</v>
      </c>
      <c r="L69" s="315">
        <f>+OBS!AH49</f>
        <v>0</v>
      </c>
      <c r="M69" s="315">
        <f>+OBS!AI51</f>
        <v>0</v>
      </c>
      <c r="N69" s="336">
        <f t="shared" si="11"/>
        <v>0</v>
      </c>
      <c r="O69" s="183"/>
      <c r="P69" s="187">
        <f t="shared" si="12"/>
        <v>38412</v>
      </c>
      <c r="Q69" s="448">
        <f t="shared" si="13"/>
        <v>0</v>
      </c>
      <c r="R69" s="449">
        <f t="shared" si="14"/>
        <v>0</v>
      </c>
      <c r="S69" s="449">
        <f t="shared" si="15"/>
        <v>0</v>
      </c>
      <c r="T69" s="449">
        <f t="shared" si="16"/>
        <v>0</v>
      </c>
    </row>
    <row r="70" spans="1:57" s="181" customFormat="1" ht="12.95" hidden="1" customHeight="1" x14ac:dyDescent="0.2">
      <c r="A70" s="186">
        <v>38443</v>
      </c>
      <c r="B70" s="30">
        <f>+OBS!X50</f>
        <v>0</v>
      </c>
      <c r="C70" s="26">
        <f>+OBS!Y50</f>
        <v>0</v>
      </c>
      <c r="D70" s="337">
        <f t="shared" si="9"/>
        <v>0</v>
      </c>
      <c r="E70" s="30"/>
      <c r="F70" s="30">
        <f>+OBS!V50</f>
        <v>0</v>
      </c>
      <c r="G70" s="30">
        <f>+OBS!W50+Exotic_Pos!F62</f>
        <v>0</v>
      </c>
      <c r="H70" s="337">
        <f t="shared" si="10"/>
        <v>0</v>
      </c>
      <c r="I70" s="316"/>
      <c r="J70" s="316">
        <f>+OBS!AF50</f>
        <v>0</v>
      </c>
      <c r="K70" s="316">
        <f>+OBS!AG50</f>
        <v>0</v>
      </c>
      <c r="L70" s="316">
        <f>+OBS!AH50</f>
        <v>0</v>
      </c>
      <c r="M70" s="316">
        <f>+OBS!AI52</f>
        <v>0</v>
      </c>
      <c r="N70" s="337">
        <f t="shared" si="11"/>
        <v>0</v>
      </c>
      <c r="O70" s="30"/>
      <c r="P70" s="186">
        <f t="shared" si="12"/>
        <v>38443</v>
      </c>
      <c r="Q70" s="445">
        <f t="shared" si="13"/>
        <v>0</v>
      </c>
      <c r="R70" s="450">
        <f t="shared" si="14"/>
        <v>0</v>
      </c>
      <c r="S70" s="450">
        <f t="shared" si="15"/>
        <v>0</v>
      </c>
      <c r="T70" s="450">
        <f t="shared" si="16"/>
        <v>0</v>
      </c>
    </row>
    <row r="71" spans="1:57" s="181" customFormat="1" ht="12.95" hidden="1" customHeight="1" x14ac:dyDescent="0.2">
      <c r="A71" s="186">
        <v>38473</v>
      </c>
      <c r="B71" s="30">
        <f>+OBS!X51</f>
        <v>0</v>
      </c>
      <c r="C71" s="26">
        <f>+OBS!Y51</f>
        <v>0</v>
      </c>
      <c r="D71" s="334">
        <f t="shared" si="9"/>
        <v>0</v>
      </c>
      <c r="E71" s="30"/>
      <c r="F71" s="30">
        <f>+OBS!V51</f>
        <v>0</v>
      </c>
      <c r="G71" s="30">
        <f>+OBS!W51+Exotic_Pos!F63</f>
        <v>0</v>
      </c>
      <c r="H71" s="334">
        <f t="shared" si="10"/>
        <v>0</v>
      </c>
      <c r="I71" s="314"/>
      <c r="J71" s="314">
        <f>+OBS!AF51</f>
        <v>0</v>
      </c>
      <c r="K71" s="314">
        <f>+OBS!AG51</f>
        <v>0</v>
      </c>
      <c r="L71" s="314">
        <f>+OBS!AH51</f>
        <v>0</v>
      </c>
      <c r="M71" s="314">
        <f>+OBS!AI53</f>
        <v>0</v>
      </c>
      <c r="N71" s="334">
        <f t="shared" si="11"/>
        <v>0</v>
      </c>
      <c r="O71" s="30"/>
      <c r="P71" s="186">
        <f t="shared" si="12"/>
        <v>38473</v>
      </c>
      <c r="Q71" s="445">
        <f t="shared" si="13"/>
        <v>0</v>
      </c>
      <c r="R71" s="446">
        <f t="shared" si="14"/>
        <v>0</v>
      </c>
      <c r="S71" s="446">
        <f t="shared" si="15"/>
        <v>0</v>
      </c>
      <c r="T71" s="446">
        <f t="shared" si="16"/>
        <v>0</v>
      </c>
    </row>
    <row r="72" spans="1:57" s="181" customFormat="1" ht="12.95" hidden="1" customHeight="1" x14ac:dyDescent="0.2">
      <c r="A72" s="187">
        <v>38504</v>
      </c>
      <c r="B72" s="183">
        <f>+OBS!X52</f>
        <v>0</v>
      </c>
      <c r="C72" s="190">
        <f>+OBS!Y52</f>
        <v>0</v>
      </c>
      <c r="D72" s="336">
        <f t="shared" si="9"/>
        <v>0</v>
      </c>
      <c r="E72" s="183"/>
      <c r="F72" s="183">
        <f>+OBS!V52</f>
        <v>0</v>
      </c>
      <c r="G72" s="183">
        <f>+OBS!W52+Exotic_Pos!F64</f>
        <v>0</v>
      </c>
      <c r="H72" s="336">
        <f t="shared" si="10"/>
        <v>0</v>
      </c>
      <c r="I72" s="315"/>
      <c r="J72" s="315">
        <f>+OBS!AF52</f>
        <v>0</v>
      </c>
      <c r="K72" s="315">
        <f>+OBS!AG52</f>
        <v>0</v>
      </c>
      <c r="L72" s="315">
        <f>+OBS!AH52</f>
        <v>0</v>
      </c>
      <c r="M72" s="315">
        <f>+OBS!AI54</f>
        <v>0</v>
      </c>
      <c r="N72" s="336">
        <f t="shared" si="11"/>
        <v>0</v>
      </c>
      <c r="O72" s="183"/>
      <c r="P72" s="187">
        <f t="shared" si="12"/>
        <v>38504</v>
      </c>
      <c r="Q72" s="448">
        <f t="shared" si="13"/>
        <v>0</v>
      </c>
      <c r="R72" s="449">
        <f t="shared" si="14"/>
        <v>0</v>
      </c>
      <c r="S72" s="449">
        <f t="shared" si="15"/>
        <v>0</v>
      </c>
      <c r="T72" s="449">
        <f t="shared" si="16"/>
        <v>0</v>
      </c>
    </row>
    <row r="73" spans="1:57" s="181" customFormat="1" ht="12.95" hidden="1" customHeight="1" x14ac:dyDescent="0.2">
      <c r="A73" s="186">
        <v>38534</v>
      </c>
      <c r="B73" s="30">
        <f>+OBS!X53</f>
        <v>0</v>
      </c>
      <c r="C73" s="26">
        <f>+OBS!Y53</f>
        <v>0</v>
      </c>
      <c r="D73" s="334">
        <f t="shared" si="9"/>
        <v>0</v>
      </c>
      <c r="E73" s="30"/>
      <c r="F73" s="30">
        <f>+OBS!V53</f>
        <v>0</v>
      </c>
      <c r="G73" s="30">
        <f>+OBS!W53+Exotic_Pos!F65</f>
        <v>0</v>
      </c>
      <c r="H73" s="334">
        <f t="shared" si="10"/>
        <v>0</v>
      </c>
      <c r="I73" s="314"/>
      <c r="J73" s="314">
        <f>+OBS!AF53</f>
        <v>0</v>
      </c>
      <c r="K73" s="314">
        <f>+OBS!AG53</f>
        <v>0</v>
      </c>
      <c r="L73" s="314">
        <f>+OBS!AH53</f>
        <v>0</v>
      </c>
      <c r="M73" s="314">
        <f>+OBS!AI55</f>
        <v>0</v>
      </c>
      <c r="N73" s="334">
        <f t="shared" si="11"/>
        <v>0</v>
      </c>
      <c r="O73" s="30"/>
      <c r="P73" s="186">
        <f t="shared" si="12"/>
        <v>38534</v>
      </c>
      <c r="Q73" s="445">
        <f t="shared" si="13"/>
        <v>0</v>
      </c>
      <c r="R73" s="446">
        <f t="shared" si="14"/>
        <v>0</v>
      </c>
      <c r="S73" s="446">
        <f t="shared" si="15"/>
        <v>0</v>
      </c>
      <c r="T73" s="446">
        <f t="shared" si="16"/>
        <v>0</v>
      </c>
    </row>
    <row r="74" spans="1:57" s="260" customFormat="1" ht="12.95" hidden="1" customHeight="1" x14ac:dyDescent="0.2">
      <c r="A74" s="186">
        <v>38565</v>
      </c>
      <c r="B74" s="30">
        <f>+OBS!X54</f>
        <v>0</v>
      </c>
      <c r="C74" s="26">
        <f>+OBS!Y54</f>
        <v>0</v>
      </c>
      <c r="D74" s="334">
        <f t="shared" si="9"/>
        <v>0</v>
      </c>
      <c r="E74" s="30"/>
      <c r="F74" s="30">
        <f>+OBS!V54</f>
        <v>0</v>
      </c>
      <c r="G74" s="30">
        <f>+OBS!W54+Exotic_Pos!F66</f>
        <v>0</v>
      </c>
      <c r="H74" s="334">
        <f t="shared" si="10"/>
        <v>0</v>
      </c>
      <c r="I74" s="314"/>
      <c r="J74" s="314">
        <f>+OBS!AF54</f>
        <v>0</v>
      </c>
      <c r="K74" s="314">
        <f>+OBS!AG54</f>
        <v>0</v>
      </c>
      <c r="L74" s="314">
        <f>+OBS!AH54</f>
        <v>0</v>
      </c>
      <c r="M74" s="314">
        <f>+OBS!AI56</f>
        <v>0</v>
      </c>
      <c r="N74" s="334">
        <f t="shared" si="11"/>
        <v>0</v>
      </c>
      <c r="O74" s="30"/>
      <c r="P74" s="186">
        <f t="shared" si="12"/>
        <v>38565</v>
      </c>
      <c r="Q74" s="445">
        <f t="shared" si="13"/>
        <v>0</v>
      </c>
      <c r="R74" s="446">
        <f t="shared" si="14"/>
        <v>0</v>
      </c>
      <c r="S74" s="446">
        <f t="shared" si="15"/>
        <v>0</v>
      </c>
      <c r="T74" s="446">
        <f t="shared" si="16"/>
        <v>0</v>
      </c>
      <c r="U74" s="181"/>
      <c r="V74" s="181"/>
      <c r="W74" s="181"/>
      <c r="X74" s="181"/>
      <c r="Y74" s="181"/>
      <c r="Z74" s="181"/>
      <c r="AA74" s="181"/>
      <c r="AB74" s="181"/>
      <c r="AC74" s="181"/>
      <c r="AD74" s="181"/>
      <c r="AE74" s="181"/>
      <c r="AF74" s="181"/>
      <c r="AG74" s="181"/>
      <c r="AH74" s="181"/>
      <c r="AI74" s="181"/>
      <c r="AJ74" s="181"/>
      <c r="AK74" s="181"/>
      <c r="AL74" s="181"/>
      <c r="AM74" s="181"/>
      <c r="AN74" s="181"/>
      <c r="AO74" s="181"/>
      <c r="AP74" s="181"/>
      <c r="AQ74" s="181"/>
      <c r="AR74" s="181"/>
      <c r="AS74" s="181"/>
      <c r="AT74" s="181"/>
      <c r="AU74" s="181"/>
      <c r="AV74" s="181"/>
      <c r="AW74" s="181"/>
      <c r="AX74" s="181"/>
      <c r="AY74" s="181"/>
      <c r="AZ74" s="181"/>
      <c r="BA74" s="181"/>
      <c r="BB74" s="181"/>
      <c r="BC74" s="181"/>
      <c r="BD74" s="181"/>
      <c r="BE74" s="181"/>
    </row>
    <row r="75" spans="1:57" s="181" customFormat="1" ht="12.95" hidden="1" customHeight="1" x14ac:dyDescent="0.2">
      <c r="A75" s="187">
        <v>38596</v>
      </c>
      <c r="B75" s="183">
        <f>+OBS!X55</f>
        <v>0</v>
      </c>
      <c r="C75" s="190">
        <f>+OBS!Y55</f>
        <v>0</v>
      </c>
      <c r="D75" s="336">
        <f t="shared" si="9"/>
        <v>0</v>
      </c>
      <c r="E75" s="183"/>
      <c r="F75" s="183">
        <f>+OBS!V55</f>
        <v>0</v>
      </c>
      <c r="G75" s="183">
        <f>+OBS!W55+Exotic_Pos!F67</f>
        <v>0</v>
      </c>
      <c r="H75" s="336">
        <f t="shared" si="10"/>
        <v>0</v>
      </c>
      <c r="I75" s="315"/>
      <c r="J75" s="315">
        <f>+OBS!AF55</f>
        <v>0</v>
      </c>
      <c r="K75" s="315">
        <f>+OBS!AG55</f>
        <v>0</v>
      </c>
      <c r="L75" s="315">
        <f>+OBS!AH55</f>
        <v>0</v>
      </c>
      <c r="M75" s="315">
        <f>+OBS!AI57</f>
        <v>0</v>
      </c>
      <c r="N75" s="336">
        <f t="shared" si="11"/>
        <v>0</v>
      </c>
      <c r="O75" s="183"/>
      <c r="P75" s="187">
        <f t="shared" si="12"/>
        <v>38596</v>
      </c>
      <c r="Q75" s="448">
        <f t="shared" si="13"/>
        <v>0</v>
      </c>
      <c r="R75" s="449">
        <f t="shared" si="14"/>
        <v>0</v>
      </c>
      <c r="S75" s="449">
        <f t="shared" si="15"/>
        <v>0</v>
      </c>
      <c r="T75" s="449">
        <f t="shared" si="16"/>
        <v>0</v>
      </c>
    </row>
    <row r="76" spans="1:57" s="181" customFormat="1" ht="12.95" hidden="1" customHeight="1" x14ac:dyDescent="0.2">
      <c r="A76" s="186">
        <v>38626</v>
      </c>
      <c r="B76" s="30">
        <f>+OBS!X56</f>
        <v>0</v>
      </c>
      <c r="C76" s="26">
        <f>+OBS!Y56</f>
        <v>0</v>
      </c>
      <c r="D76" s="334">
        <f t="shared" si="9"/>
        <v>0</v>
      </c>
      <c r="E76" s="30"/>
      <c r="F76" s="30">
        <f>+OBS!V56</f>
        <v>0</v>
      </c>
      <c r="G76" s="30">
        <f>+OBS!W56+Exotic_Pos!F68</f>
        <v>0</v>
      </c>
      <c r="H76" s="334">
        <f t="shared" si="10"/>
        <v>0</v>
      </c>
      <c r="I76" s="314"/>
      <c r="J76" s="314">
        <f>+OBS!AF56</f>
        <v>0</v>
      </c>
      <c r="K76" s="314">
        <f>+OBS!AG56</f>
        <v>0</v>
      </c>
      <c r="L76" s="314">
        <f>+OBS!AH56</f>
        <v>0</v>
      </c>
      <c r="M76" s="314">
        <f>+OBS!AI58</f>
        <v>0</v>
      </c>
      <c r="N76" s="334">
        <f t="shared" si="11"/>
        <v>0</v>
      </c>
      <c r="O76" s="30"/>
      <c r="P76" s="186">
        <f t="shared" si="12"/>
        <v>38626</v>
      </c>
      <c r="Q76" s="445">
        <f t="shared" si="13"/>
        <v>0</v>
      </c>
      <c r="R76" s="446">
        <f t="shared" si="14"/>
        <v>0</v>
      </c>
      <c r="S76" s="446">
        <f t="shared" si="15"/>
        <v>0</v>
      </c>
      <c r="T76" s="446">
        <f t="shared" si="16"/>
        <v>0</v>
      </c>
    </row>
    <row r="77" spans="1:57" s="181" customFormat="1" ht="12.95" hidden="1" customHeight="1" x14ac:dyDescent="0.2">
      <c r="A77" s="186">
        <v>38657</v>
      </c>
      <c r="B77" s="30">
        <f>+OBS!X57</f>
        <v>0</v>
      </c>
      <c r="C77" s="26">
        <f>+OBS!Y57</f>
        <v>0</v>
      </c>
      <c r="D77" s="334">
        <f t="shared" si="9"/>
        <v>0</v>
      </c>
      <c r="E77" s="30"/>
      <c r="F77" s="30">
        <f>+OBS!V57</f>
        <v>0</v>
      </c>
      <c r="G77" s="30">
        <f>+OBS!W57+Exotic_Pos!F69</f>
        <v>0</v>
      </c>
      <c r="H77" s="334">
        <f t="shared" si="10"/>
        <v>0</v>
      </c>
      <c r="I77" s="314"/>
      <c r="J77" s="314">
        <f>+OBS!AF57</f>
        <v>0</v>
      </c>
      <c r="K77" s="314">
        <f>+OBS!AG57</f>
        <v>0</v>
      </c>
      <c r="L77" s="314">
        <f>+OBS!AH57</f>
        <v>0</v>
      </c>
      <c r="M77" s="314">
        <f>+OBS!AI59</f>
        <v>0</v>
      </c>
      <c r="N77" s="334">
        <f t="shared" si="11"/>
        <v>0</v>
      </c>
      <c r="O77" s="30"/>
      <c r="P77" s="186">
        <f t="shared" si="12"/>
        <v>38657</v>
      </c>
      <c r="Q77" s="445">
        <f t="shared" si="13"/>
        <v>0</v>
      </c>
      <c r="R77" s="446">
        <f t="shared" si="14"/>
        <v>0</v>
      </c>
      <c r="S77" s="446">
        <f t="shared" si="15"/>
        <v>0</v>
      </c>
      <c r="T77" s="446">
        <f t="shared" si="16"/>
        <v>0</v>
      </c>
    </row>
    <row r="78" spans="1:57" s="181" customFormat="1" ht="12.95" hidden="1" customHeight="1" thickBot="1" x14ac:dyDescent="0.25">
      <c r="A78" s="251">
        <v>38687</v>
      </c>
      <c r="B78" s="231">
        <f>+OBS!X58</f>
        <v>0</v>
      </c>
      <c r="C78" s="168">
        <f>+OBS!Y58</f>
        <v>0</v>
      </c>
      <c r="D78" s="338">
        <f t="shared" si="9"/>
        <v>0</v>
      </c>
      <c r="E78" s="231"/>
      <c r="F78" s="231">
        <f>+OBS!V58</f>
        <v>0</v>
      </c>
      <c r="G78" s="231">
        <f>+OBS!W58+Exotic_Pos!F70</f>
        <v>0</v>
      </c>
      <c r="H78" s="338">
        <f t="shared" si="10"/>
        <v>0</v>
      </c>
      <c r="I78" s="317">
        <f>+Wti!I78-'Wti-Prior'!I78</f>
        <v>-0.42021130000000539</v>
      </c>
      <c r="J78" s="317">
        <f>+OBS!AF58</f>
        <v>0</v>
      </c>
      <c r="K78" s="317">
        <f>+OBS!AG58</f>
        <v>0</v>
      </c>
      <c r="L78" s="317">
        <f>+OBS!AH58</f>
        <v>0</v>
      </c>
      <c r="M78" s="317">
        <f>+OBS!AI60</f>
        <v>0</v>
      </c>
      <c r="N78" s="338">
        <f t="shared" si="11"/>
        <v>0</v>
      </c>
      <c r="O78" s="231"/>
      <c r="P78" s="251">
        <f t="shared" si="12"/>
        <v>38687</v>
      </c>
      <c r="Q78" s="451">
        <f t="shared" si="13"/>
        <v>0</v>
      </c>
      <c r="R78" s="452">
        <f t="shared" si="14"/>
        <v>0</v>
      </c>
      <c r="S78" s="452">
        <f t="shared" si="15"/>
        <v>0</v>
      </c>
      <c r="T78" s="452">
        <f t="shared" si="16"/>
        <v>0</v>
      </c>
    </row>
    <row r="79" spans="1:57" s="181" customFormat="1" ht="12.95" hidden="1" customHeight="1" x14ac:dyDescent="0.2">
      <c r="A79" s="186">
        <v>38718</v>
      </c>
      <c r="B79" s="30">
        <f>+OBS!X59</f>
        <v>0</v>
      </c>
      <c r="C79" s="26">
        <f>+OBS!Y59</f>
        <v>0</v>
      </c>
      <c r="D79" s="334">
        <f t="shared" si="9"/>
        <v>0</v>
      </c>
      <c r="E79" s="30"/>
      <c r="F79" s="30">
        <f>+OBS!V59</f>
        <v>0</v>
      </c>
      <c r="G79" s="30">
        <f>+OBS!W59+Exotic_Pos!F71</f>
        <v>0</v>
      </c>
      <c r="H79" s="334">
        <f t="shared" si="10"/>
        <v>0</v>
      </c>
      <c r="I79" s="314"/>
      <c r="J79" s="314">
        <f>+OBS!AF59</f>
        <v>0</v>
      </c>
      <c r="K79" s="314">
        <f>+OBS!AG59</f>
        <v>0</v>
      </c>
      <c r="L79" s="314">
        <f>+OBS!AH59</f>
        <v>0</v>
      </c>
      <c r="M79" s="314">
        <f>+OBS!AI61</f>
        <v>0</v>
      </c>
      <c r="N79" s="334">
        <f t="shared" si="11"/>
        <v>0</v>
      </c>
      <c r="O79" s="30"/>
      <c r="P79" s="186">
        <f t="shared" si="12"/>
        <v>38718</v>
      </c>
      <c r="Q79" s="445">
        <f t="shared" si="13"/>
        <v>0</v>
      </c>
      <c r="R79" s="446">
        <f t="shared" si="14"/>
        <v>0</v>
      </c>
      <c r="S79" s="446">
        <f t="shared" si="15"/>
        <v>0</v>
      </c>
      <c r="T79" s="446">
        <f t="shared" si="16"/>
        <v>0</v>
      </c>
    </row>
    <row r="80" spans="1:57" s="264" customFormat="1" ht="12.95" hidden="1" customHeight="1" thickBot="1" x14ac:dyDescent="0.25">
      <c r="A80" s="186">
        <v>38749</v>
      </c>
      <c r="B80" s="30">
        <f>+OBS!X60</f>
        <v>0</v>
      </c>
      <c r="C80" s="26">
        <f>+OBS!Y60</f>
        <v>0</v>
      </c>
      <c r="D80" s="335">
        <f t="shared" ref="D80:D140" si="17">SUM(B80:C80)</f>
        <v>0</v>
      </c>
      <c r="E80" s="26"/>
      <c r="F80" s="30">
        <f>+OBS!V60</f>
        <v>0</v>
      </c>
      <c r="G80" s="30">
        <f>+OBS!W60+Exotic_Pos!F72</f>
        <v>0</v>
      </c>
      <c r="H80" s="335">
        <f t="shared" ref="H80:H140" si="18">SUM(F80:G80)</f>
        <v>0</v>
      </c>
      <c r="I80" s="26"/>
      <c r="J80" s="26">
        <f>+OBS!AF60</f>
        <v>0</v>
      </c>
      <c r="K80" s="26">
        <f>+OBS!AG60</f>
        <v>0</v>
      </c>
      <c r="L80" s="26">
        <f>+OBS!AH60</f>
        <v>0</v>
      </c>
      <c r="M80" s="26">
        <f>+OBS!AI62</f>
        <v>0</v>
      </c>
      <c r="N80" s="335">
        <f t="shared" ref="N80:N140" si="19">SUM(J80:L80)</f>
        <v>0</v>
      </c>
      <c r="O80" s="26"/>
      <c r="P80" s="188">
        <f t="shared" ref="P80:P140" si="20">+A80</f>
        <v>38749</v>
      </c>
      <c r="Q80" s="447">
        <f t="shared" ref="Q80:Q140" si="21">+D80</f>
        <v>0</v>
      </c>
      <c r="R80" s="447">
        <f t="shared" ref="R80:R140" si="22">+H80</f>
        <v>0</v>
      </c>
      <c r="S80" s="447">
        <f t="shared" ref="S80:S140" si="23">+N80</f>
        <v>0</v>
      </c>
      <c r="T80" s="447">
        <f t="shared" ref="T80:T140" si="24">SUM(Q80:S80)</f>
        <v>0</v>
      </c>
      <c r="U80" s="181"/>
      <c r="V80" s="181"/>
      <c r="W80" s="181"/>
      <c r="X80" s="181"/>
      <c r="Y80" s="181"/>
      <c r="Z80" s="181"/>
      <c r="AA80" s="181"/>
      <c r="AB80" s="181"/>
      <c r="AC80" s="181"/>
      <c r="AD80" s="181"/>
      <c r="AE80" s="181"/>
      <c r="AF80" s="181"/>
      <c r="AG80" s="181"/>
      <c r="AH80" s="181"/>
      <c r="AI80" s="181"/>
      <c r="AJ80" s="181"/>
      <c r="AK80" s="181"/>
      <c r="AL80" s="181"/>
      <c r="AM80" s="181"/>
      <c r="AN80" s="181"/>
      <c r="AO80" s="181"/>
      <c r="AP80" s="181"/>
      <c r="AQ80" s="181"/>
      <c r="AR80" s="181"/>
      <c r="AS80" s="181"/>
      <c r="AT80" s="181"/>
      <c r="AU80" s="181"/>
      <c r="AV80" s="181"/>
      <c r="AW80" s="181"/>
      <c r="AX80" s="181"/>
      <c r="AY80" s="181"/>
      <c r="AZ80" s="181"/>
      <c r="BA80" s="181"/>
      <c r="BB80" s="181"/>
      <c r="BC80" s="181"/>
      <c r="BD80" s="181"/>
      <c r="BE80" s="181"/>
    </row>
    <row r="81" spans="1:57" s="181" customFormat="1" ht="12.95" hidden="1" customHeight="1" x14ac:dyDescent="0.2">
      <c r="A81" s="187">
        <v>38777</v>
      </c>
      <c r="B81" s="183">
        <f>+OBS!X61</f>
        <v>0</v>
      </c>
      <c r="C81" s="190">
        <f>+OBS!Y61</f>
        <v>0</v>
      </c>
      <c r="D81" s="336">
        <f t="shared" si="17"/>
        <v>0</v>
      </c>
      <c r="E81" s="183"/>
      <c r="F81" s="183">
        <f>+OBS!V61</f>
        <v>0</v>
      </c>
      <c r="G81" s="183">
        <f>+OBS!W61+Exotic_Pos!F73</f>
        <v>0</v>
      </c>
      <c r="H81" s="336">
        <f t="shared" si="18"/>
        <v>0</v>
      </c>
      <c r="I81" s="315"/>
      <c r="J81" s="315">
        <f>+OBS!AF61</f>
        <v>0</v>
      </c>
      <c r="K81" s="315">
        <f>+OBS!AG61</f>
        <v>0</v>
      </c>
      <c r="L81" s="315">
        <f>+OBS!AH61</f>
        <v>0</v>
      </c>
      <c r="M81" s="315">
        <f>+OBS!AI63</f>
        <v>0</v>
      </c>
      <c r="N81" s="336">
        <f t="shared" si="19"/>
        <v>0</v>
      </c>
      <c r="O81" s="183"/>
      <c r="P81" s="187">
        <f t="shared" si="20"/>
        <v>38777</v>
      </c>
      <c r="Q81" s="448">
        <f t="shared" si="21"/>
        <v>0</v>
      </c>
      <c r="R81" s="449">
        <f t="shared" si="22"/>
        <v>0</v>
      </c>
      <c r="S81" s="449">
        <f t="shared" si="23"/>
        <v>0</v>
      </c>
      <c r="T81" s="449">
        <f t="shared" si="24"/>
        <v>0</v>
      </c>
    </row>
    <row r="82" spans="1:57" s="181" customFormat="1" ht="12.95" hidden="1" customHeight="1" x14ac:dyDescent="0.2">
      <c r="A82" s="186">
        <v>38808</v>
      </c>
      <c r="B82" s="30">
        <f>+OBS!X62</f>
        <v>0</v>
      </c>
      <c r="C82" s="26">
        <f>+OBS!Y62</f>
        <v>0</v>
      </c>
      <c r="D82" s="337">
        <f t="shared" si="17"/>
        <v>0</v>
      </c>
      <c r="E82" s="30"/>
      <c r="F82" s="30">
        <f>+OBS!V62</f>
        <v>0</v>
      </c>
      <c r="G82" s="30">
        <f>+OBS!W62+Exotic_Pos!F74</f>
        <v>0</v>
      </c>
      <c r="H82" s="337">
        <f t="shared" si="18"/>
        <v>0</v>
      </c>
      <c r="I82" s="316"/>
      <c r="J82" s="316">
        <f>+OBS!AF62</f>
        <v>0</v>
      </c>
      <c r="K82" s="316">
        <f>+OBS!AG62</f>
        <v>0</v>
      </c>
      <c r="L82" s="316">
        <f>+OBS!AH62</f>
        <v>0</v>
      </c>
      <c r="M82" s="316">
        <f>+OBS!AI64</f>
        <v>0</v>
      </c>
      <c r="N82" s="337">
        <f t="shared" si="19"/>
        <v>0</v>
      </c>
      <c r="O82" s="30"/>
      <c r="P82" s="186">
        <f t="shared" si="20"/>
        <v>38808</v>
      </c>
      <c r="Q82" s="445">
        <f t="shared" si="21"/>
        <v>0</v>
      </c>
      <c r="R82" s="450">
        <f t="shared" si="22"/>
        <v>0</v>
      </c>
      <c r="S82" s="450">
        <f t="shared" si="23"/>
        <v>0</v>
      </c>
      <c r="T82" s="450">
        <f t="shared" si="24"/>
        <v>0</v>
      </c>
    </row>
    <row r="83" spans="1:57" s="181" customFormat="1" ht="12.95" hidden="1" customHeight="1" x14ac:dyDescent="0.2">
      <c r="A83" s="186">
        <v>38838</v>
      </c>
      <c r="B83" s="30">
        <f>+OBS!X63</f>
        <v>0</v>
      </c>
      <c r="C83" s="26">
        <f>+OBS!Y63</f>
        <v>0</v>
      </c>
      <c r="D83" s="334">
        <f t="shared" si="17"/>
        <v>0</v>
      </c>
      <c r="E83" s="30"/>
      <c r="F83" s="30">
        <f>+OBS!V63</f>
        <v>0</v>
      </c>
      <c r="G83" s="30">
        <f>+OBS!W63+Exotic_Pos!F75</f>
        <v>0</v>
      </c>
      <c r="H83" s="334">
        <f t="shared" si="18"/>
        <v>0</v>
      </c>
      <c r="I83" s="314"/>
      <c r="J83" s="314">
        <f>+OBS!AF63</f>
        <v>0</v>
      </c>
      <c r="K83" s="314">
        <f>+OBS!AG63</f>
        <v>0</v>
      </c>
      <c r="L83" s="314">
        <f>+OBS!AH63</f>
        <v>0</v>
      </c>
      <c r="M83" s="314">
        <f>+OBS!AI65</f>
        <v>0</v>
      </c>
      <c r="N83" s="334">
        <f t="shared" si="19"/>
        <v>0</v>
      </c>
      <c r="O83" s="30"/>
      <c r="P83" s="186">
        <f t="shared" si="20"/>
        <v>38838</v>
      </c>
      <c r="Q83" s="445">
        <f t="shared" si="21"/>
        <v>0</v>
      </c>
      <c r="R83" s="446">
        <f t="shared" si="22"/>
        <v>0</v>
      </c>
      <c r="S83" s="446">
        <f t="shared" si="23"/>
        <v>0</v>
      </c>
      <c r="T83" s="446">
        <f t="shared" si="24"/>
        <v>0</v>
      </c>
    </row>
    <row r="84" spans="1:57" s="181" customFormat="1" ht="12.95" hidden="1" customHeight="1" x14ac:dyDescent="0.2">
      <c r="A84" s="187">
        <v>38869</v>
      </c>
      <c r="B84" s="183">
        <f>+OBS!X64</f>
        <v>0</v>
      </c>
      <c r="C84" s="190">
        <f>+OBS!Y64</f>
        <v>0</v>
      </c>
      <c r="D84" s="336">
        <f t="shared" si="17"/>
        <v>0</v>
      </c>
      <c r="E84" s="183"/>
      <c r="F84" s="183">
        <f>+OBS!V64</f>
        <v>0</v>
      </c>
      <c r="G84" s="183">
        <f>+OBS!W64+Exotic_Pos!F76</f>
        <v>0</v>
      </c>
      <c r="H84" s="336">
        <f t="shared" si="18"/>
        <v>0</v>
      </c>
      <c r="I84" s="315"/>
      <c r="J84" s="315">
        <f>+OBS!AF64</f>
        <v>0</v>
      </c>
      <c r="K84" s="315">
        <f>+OBS!AG64</f>
        <v>0</v>
      </c>
      <c r="L84" s="315">
        <f>+OBS!AH64</f>
        <v>0</v>
      </c>
      <c r="M84" s="315">
        <f>+OBS!AI66</f>
        <v>0</v>
      </c>
      <c r="N84" s="336">
        <f t="shared" si="19"/>
        <v>0</v>
      </c>
      <c r="O84" s="183"/>
      <c r="P84" s="187">
        <f t="shared" si="20"/>
        <v>38869</v>
      </c>
      <c r="Q84" s="448">
        <f t="shared" si="21"/>
        <v>0</v>
      </c>
      <c r="R84" s="449">
        <f t="shared" si="22"/>
        <v>0</v>
      </c>
      <c r="S84" s="449">
        <f t="shared" si="23"/>
        <v>0</v>
      </c>
      <c r="T84" s="449">
        <f t="shared" si="24"/>
        <v>0</v>
      </c>
    </row>
    <row r="85" spans="1:57" s="181" customFormat="1" ht="12.95" hidden="1" customHeight="1" x14ac:dyDescent="0.2">
      <c r="A85" s="186">
        <v>38899</v>
      </c>
      <c r="B85" s="30">
        <f>+OBS!X65</f>
        <v>0</v>
      </c>
      <c r="C85" s="26">
        <f>+OBS!Y65</f>
        <v>0</v>
      </c>
      <c r="D85" s="334">
        <f t="shared" si="17"/>
        <v>0</v>
      </c>
      <c r="E85" s="30"/>
      <c r="F85" s="30">
        <f>+OBS!V65</f>
        <v>0</v>
      </c>
      <c r="G85" s="30">
        <f>+OBS!W65+Exotic_Pos!F77</f>
        <v>0</v>
      </c>
      <c r="H85" s="334">
        <f t="shared" si="18"/>
        <v>0</v>
      </c>
      <c r="I85" s="314"/>
      <c r="J85" s="314">
        <f>+OBS!AF65</f>
        <v>0</v>
      </c>
      <c r="K85" s="314">
        <f>+OBS!AG65</f>
        <v>0</v>
      </c>
      <c r="L85" s="314">
        <f>+OBS!AH65</f>
        <v>0</v>
      </c>
      <c r="M85" s="314">
        <f>+OBS!AI67</f>
        <v>0</v>
      </c>
      <c r="N85" s="334">
        <f t="shared" si="19"/>
        <v>0</v>
      </c>
      <c r="O85" s="30"/>
      <c r="P85" s="186">
        <f t="shared" si="20"/>
        <v>38899</v>
      </c>
      <c r="Q85" s="445">
        <f t="shared" si="21"/>
        <v>0</v>
      </c>
      <c r="R85" s="446">
        <f t="shared" si="22"/>
        <v>0</v>
      </c>
      <c r="S85" s="446">
        <f t="shared" si="23"/>
        <v>0</v>
      </c>
      <c r="T85" s="446">
        <f t="shared" si="24"/>
        <v>0</v>
      </c>
    </row>
    <row r="86" spans="1:57" s="260" customFormat="1" ht="12.95" hidden="1" customHeight="1" x14ac:dyDescent="0.2">
      <c r="A86" s="186">
        <v>38930</v>
      </c>
      <c r="B86" s="30">
        <f>+OBS!X66</f>
        <v>0</v>
      </c>
      <c r="C86" s="26">
        <f>+OBS!Y66</f>
        <v>0</v>
      </c>
      <c r="D86" s="334">
        <f t="shared" si="17"/>
        <v>0</v>
      </c>
      <c r="E86" s="30"/>
      <c r="F86" s="30">
        <f>+OBS!V66</f>
        <v>0</v>
      </c>
      <c r="G86" s="30">
        <f>+OBS!W66+Exotic_Pos!F78</f>
        <v>0</v>
      </c>
      <c r="H86" s="334">
        <f t="shared" si="18"/>
        <v>0</v>
      </c>
      <c r="I86" s="314"/>
      <c r="J86" s="314">
        <f>+OBS!AF66</f>
        <v>0</v>
      </c>
      <c r="K86" s="314">
        <f>+OBS!AG66</f>
        <v>0</v>
      </c>
      <c r="L86" s="314">
        <f>+OBS!AH66</f>
        <v>0</v>
      </c>
      <c r="M86" s="314">
        <f>+OBS!AI68</f>
        <v>0</v>
      </c>
      <c r="N86" s="334">
        <f t="shared" si="19"/>
        <v>0</v>
      </c>
      <c r="O86" s="30"/>
      <c r="P86" s="186">
        <f t="shared" si="20"/>
        <v>38930</v>
      </c>
      <c r="Q86" s="445">
        <f t="shared" si="21"/>
        <v>0</v>
      </c>
      <c r="R86" s="446">
        <f t="shared" si="22"/>
        <v>0</v>
      </c>
      <c r="S86" s="446">
        <f t="shared" si="23"/>
        <v>0</v>
      </c>
      <c r="T86" s="446">
        <f t="shared" si="24"/>
        <v>0</v>
      </c>
      <c r="U86" s="181"/>
      <c r="V86" s="181"/>
      <c r="W86" s="181"/>
      <c r="X86" s="181"/>
      <c r="Y86" s="181"/>
      <c r="Z86" s="181"/>
      <c r="AA86" s="181"/>
      <c r="AB86" s="181"/>
      <c r="AC86" s="181"/>
      <c r="AD86" s="181"/>
      <c r="AE86" s="181"/>
      <c r="AF86" s="181"/>
      <c r="AG86" s="181"/>
      <c r="AH86" s="181"/>
      <c r="AI86" s="181"/>
      <c r="AJ86" s="181"/>
      <c r="AK86" s="181"/>
      <c r="AL86" s="181"/>
      <c r="AM86" s="181"/>
      <c r="AN86" s="181"/>
      <c r="AO86" s="181"/>
      <c r="AP86" s="181"/>
      <c r="AQ86" s="181"/>
      <c r="AR86" s="181"/>
      <c r="AS86" s="181"/>
      <c r="AT86" s="181"/>
      <c r="AU86" s="181"/>
      <c r="AV86" s="181"/>
      <c r="AW86" s="181"/>
      <c r="AX86" s="181"/>
      <c r="AY86" s="181"/>
      <c r="AZ86" s="181"/>
      <c r="BA86" s="181"/>
      <c r="BB86" s="181"/>
      <c r="BC86" s="181"/>
      <c r="BD86" s="181"/>
      <c r="BE86" s="181"/>
    </row>
    <row r="87" spans="1:57" s="181" customFormat="1" ht="12.95" hidden="1" customHeight="1" x14ac:dyDescent="0.2">
      <c r="A87" s="187">
        <v>38961</v>
      </c>
      <c r="B87" s="183">
        <f>+OBS!X67</f>
        <v>0</v>
      </c>
      <c r="C87" s="190">
        <f>+OBS!Y67</f>
        <v>0</v>
      </c>
      <c r="D87" s="336">
        <f t="shared" si="17"/>
        <v>0</v>
      </c>
      <c r="E87" s="183"/>
      <c r="F87" s="183">
        <f>+OBS!V67</f>
        <v>0</v>
      </c>
      <c r="G87" s="183">
        <f>+OBS!W67+Exotic_Pos!F79</f>
        <v>0</v>
      </c>
      <c r="H87" s="336">
        <f t="shared" si="18"/>
        <v>0</v>
      </c>
      <c r="I87" s="315"/>
      <c r="J87" s="315">
        <f>+OBS!AF67</f>
        <v>0</v>
      </c>
      <c r="K87" s="315">
        <f>+OBS!AG67</f>
        <v>0</v>
      </c>
      <c r="L87" s="315">
        <f>+OBS!AH67</f>
        <v>0</v>
      </c>
      <c r="M87" s="315">
        <f>+OBS!AI69</f>
        <v>0</v>
      </c>
      <c r="N87" s="336">
        <f t="shared" si="19"/>
        <v>0</v>
      </c>
      <c r="O87" s="183"/>
      <c r="P87" s="187">
        <f t="shared" si="20"/>
        <v>38961</v>
      </c>
      <c r="Q87" s="448">
        <f t="shared" si="21"/>
        <v>0</v>
      </c>
      <c r="R87" s="449">
        <f t="shared" si="22"/>
        <v>0</v>
      </c>
      <c r="S87" s="449">
        <f t="shared" si="23"/>
        <v>0</v>
      </c>
      <c r="T87" s="449">
        <f t="shared" si="24"/>
        <v>0</v>
      </c>
    </row>
    <row r="88" spans="1:57" s="181" customFormat="1" ht="12.95" hidden="1" customHeight="1" x14ac:dyDescent="0.2">
      <c r="A88" s="186">
        <v>38991</v>
      </c>
      <c r="B88" s="30">
        <f>+OBS!X68</f>
        <v>0</v>
      </c>
      <c r="C88" s="26">
        <f>+OBS!Y68</f>
        <v>0</v>
      </c>
      <c r="D88" s="334">
        <f t="shared" si="17"/>
        <v>0</v>
      </c>
      <c r="E88" s="30"/>
      <c r="F88" s="30">
        <f>+OBS!V68</f>
        <v>0</v>
      </c>
      <c r="G88" s="30">
        <f>+OBS!W68+Exotic_Pos!F80</f>
        <v>0</v>
      </c>
      <c r="H88" s="334">
        <f t="shared" si="18"/>
        <v>0</v>
      </c>
      <c r="I88" s="314"/>
      <c r="J88" s="314">
        <f>+OBS!AF68</f>
        <v>0</v>
      </c>
      <c r="K88" s="314">
        <f>+OBS!AG68</f>
        <v>0</v>
      </c>
      <c r="L88" s="314">
        <f>+OBS!AH68</f>
        <v>0</v>
      </c>
      <c r="M88" s="314">
        <f>+OBS!AI70</f>
        <v>0</v>
      </c>
      <c r="N88" s="334">
        <f t="shared" si="19"/>
        <v>0</v>
      </c>
      <c r="O88" s="30"/>
      <c r="P88" s="186">
        <f t="shared" si="20"/>
        <v>38991</v>
      </c>
      <c r="Q88" s="445">
        <f t="shared" si="21"/>
        <v>0</v>
      </c>
      <c r="R88" s="446">
        <f t="shared" si="22"/>
        <v>0</v>
      </c>
      <c r="S88" s="446">
        <f t="shared" si="23"/>
        <v>0</v>
      </c>
      <c r="T88" s="446">
        <f t="shared" si="24"/>
        <v>0</v>
      </c>
    </row>
    <row r="89" spans="1:57" s="181" customFormat="1" ht="12.95" hidden="1" customHeight="1" x14ac:dyDescent="0.2">
      <c r="A89" s="186">
        <v>39022</v>
      </c>
      <c r="B89" s="30">
        <f>+OBS!X69</f>
        <v>0</v>
      </c>
      <c r="C89" s="26">
        <f>+OBS!Y69</f>
        <v>0</v>
      </c>
      <c r="D89" s="334">
        <f t="shared" si="17"/>
        <v>0</v>
      </c>
      <c r="E89" s="30"/>
      <c r="F89" s="30">
        <f>+OBS!V69</f>
        <v>0</v>
      </c>
      <c r="G89" s="30">
        <f>+OBS!W69+Exotic_Pos!F81</f>
        <v>0</v>
      </c>
      <c r="H89" s="334">
        <f t="shared" si="18"/>
        <v>0</v>
      </c>
      <c r="I89" s="314"/>
      <c r="J89" s="314">
        <f>+OBS!AF69</f>
        <v>0</v>
      </c>
      <c r="K89" s="314">
        <f>+OBS!AG69</f>
        <v>0</v>
      </c>
      <c r="L89" s="314">
        <f>+OBS!AH69</f>
        <v>0</v>
      </c>
      <c r="M89" s="314">
        <f>+OBS!AI71</f>
        <v>0</v>
      </c>
      <c r="N89" s="334">
        <f t="shared" si="19"/>
        <v>0</v>
      </c>
      <c r="O89" s="30"/>
      <c r="P89" s="186">
        <f t="shared" si="20"/>
        <v>39022</v>
      </c>
      <c r="Q89" s="445">
        <f t="shared" si="21"/>
        <v>0</v>
      </c>
      <c r="R89" s="446">
        <f t="shared" si="22"/>
        <v>0</v>
      </c>
      <c r="S89" s="446">
        <f t="shared" si="23"/>
        <v>0</v>
      </c>
      <c r="T89" s="446">
        <f t="shared" si="24"/>
        <v>0</v>
      </c>
    </row>
    <row r="90" spans="1:57" s="181" customFormat="1" ht="12.95" hidden="1" customHeight="1" thickBot="1" x14ac:dyDescent="0.25">
      <c r="A90" s="251">
        <v>39052</v>
      </c>
      <c r="B90" s="231">
        <f>+OBS!X70</f>
        <v>0</v>
      </c>
      <c r="C90" s="168">
        <f>+OBS!Y70</f>
        <v>0</v>
      </c>
      <c r="D90" s="338">
        <f t="shared" si="17"/>
        <v>0</v>
      </c>
      <c r="E90" s="231"/>
      <c r="F90" s="231">
        <f>+OBS!V70</f>
        <v>0</v>
      </c>
      <c r="G90" s="231">
        <f>+OBS!W70+Exotic_Pos!F82</f>
        <v>0</v>
      </c>
      <c r="H90" s="338">
        <f t="shared" si="18"/>
        <v>0</v>
      </c>
      <c r="I90" s="317"/>
      <c r="J90" s="317">
        <f>+OBS!AF70</f>
        <v>0</v>
      </c>
      <c r="K90" s="317">
        <f>+OBS!AG70</f>
        <v>0</v>
      </c>
      <c r="L90" s="317">
        <f>+OBS!AH70</f>
        <v>0</v>
      </c>
      <c r="M90" s="317">
        <f>+OBS!AI72</f>
        <v>0</v>
      </c>
      <c r="N90" s="338">
        <f t="shared" si="19"/>
        <v>0</v>
      </c>
      <c r="O90" s="231"/>
      <c r="P90" s="251">
        <f t="shared" si="20"/>
        <v>39052</v>
      </c>
      <c r="Q90" s="451">
        <f t="shared" si="21"/>
        <v>0</v>
      </c>
      <c r="R90" s="452">
        <f t="shared" si="22"/>
        <v>0</v>
      </c>
      <c r="S90" s="452">
        <f t="shared" si="23"/>
        <v>0</v>
      </c>
      <c r="T90" s="452">
        <f t="shared" si="24"/>
        <v>0</v>
      </c>
    </row>
    <row r="91" spans="1:57" s="181" customFormat="1" ht="12.95" hidden="1" customHeight="1" x14ac:dyDescent="0.2">
      <c r="A91" s="186">
        <v>39083</v>
      </c>
      <c r="B91" s="30">
        <f>+OBS!X71</f>
        <v>0</v>
      </c>
      <c r="C91" s="26">
        <f>+OBS!Y71</f>
        <v>0</v>
      </c>
      <c r="D91" s="334">
        <f t="shared" si="17"/>
        <v>0</v>
      </c>
      <c r="E91" s="30"/>
      <c r="F91" s="30">
        <f>+OBS!V71</f>
        <v>0</v>
      </c>
      <c r="G91" s="30">
        <f>+OBS!W71+Exotic_Pos!F83</f>
        <v>0</v>
      </c>
      <c r="H91" s="334">
        <f t="shared" si="18"/>
        <v>0</v>
      </c>
      <c r="I91" s="314"/>
      <c r="J91" s="314">
        <f>+OBS!AF71</f>
        <v>0</v>
      </c>
      <c r="K91" s="314">
        <f>+OBS!AG71</f>
        <v>0</v>
      </c>
      <c r="L91" s="314">
        <f>+OBS!AH71</f>
        <v>0</v>
      </c>
      <c r="M91" s="314">
        <f>+OBS!AI73</f>
        <v>0</v>
      </c>
      <c r="N91" s="334">
        <f t="shared" si="19"/>
        <v>0</v>
      </c>
      <c r="O91" s="30"/>
      <c r="P91" s="186">
        <f t="shared" si="20"/>
        <v>39083</v>
      </c>
      <c r="Q91" s="445">
        <f t="shared" si="21"/>
        <v>0</v>
      </c>
      <c r="R91" s="446">
        <f t="shared" si="22"/>
        <v>0</v>
      </c>
      <c r="S91" s="446">
        <f t="shared" si="23"/>
        <v>0</v>
      </c>
      <c r="T91" s="446">
        <f t="shared" si="24"/>
        <v>0</v>
      </c>
    </row>
    <row r="92" spans="1:57" s="264" customFormat="1" ht="12.95" hidden="1" customHeight="1" thickBot="1" x14ac:dyDescent="0.25">
      <c r="A92" s="186">
        <v>39114</v>
      </c>
      <c r="B92" s="30">
        <f>+OBS!X72</f>
        <v>0</v>
      </c>
      <c r="C92" s="26">
        <f>+OBS!Y72</f>
        <v>0</v>
      </c>
      <c r="D92" s="335">
        <f t="shared" si="17"/>
        <v>0</v>
      </c>
      <c r="E92" s="26"/>
      <c r="F92" s="30">
        <f>+OBS!V72</f>
        <v>0</v>
      </c>
      <c r="G92" s="30">
        <f>+OBS!W72+Exotic_Pos!F84</f>
        <v>0</v>
      </c>
      <c r="H92" s="335">
        <f t="shared" si="18"/>
        <v>0</v>
      </c>
      <c r="I92" s="26"/>
      <c r="J92" s="26">
        <f>+OBS!AF72</f>
        <v>0</v>
      </c>
      <c r="K92" s="26">
        <f>+OBS!AG72</f>
        <v>0</v>
      </c>
      <c r="L92" s="26">
        <f>+OBS!AH72</f>
        <v>0</v>
      </c>
      <c r="M92" s="26">
        <f>+OBS!AI74</f>
        <v>0</v>
      </c>
      <c r="N92" s="335">
        <f t="shared" si="19"/>
        <v>0</v>
      </c>
      <c r="O92" s="26"/>
      <c r="P92" s="188">
        <f t="shared" si="20"/>
        <v>39114</v>
      </c>
      <c r="Q92" s="447">
        <f t="shared" si="21"/>
        <v>0</v>
      </c>
      <c r="R92" s="447">
        <f t="shared" si="22"/>
        <v>0</v>
      </c>
      <c r="S92" s="447">
        <f t="shared" si="23"/>
        <v>0</v>
      </c>
      <c r="T92" s="447">
        <f t="shared" si="24"/>
        <v>0</v>
      </c>
      <c r="U92" s="181"/>
      <c r="V92" s="181"/>
      <c r="W92" s="181"/>
      <c r="X92" s="181"/>
      <c r="Y92" s="181"/>
      <c r="Z92" s="181"/>
      <c r="AA92" s="181"/>
      <c r="AB92" s="181"/>
      <c r="AC92" s="181"/>
      <c r="AD92" s="181"/>
      <c r="AE92" s="181"/>
      <c r="AF92" s="181"/>
      <c r="AG92" s="181"/>
      <c r="AH92" s="181"/>
      <c r="AI92" s="181"/>
      <c r="AJ92" s="181"/>
      <c r="AK92" s="181"/>
      <c r="AL92" s="181"/>
      <c r="AM92" s="181"/>
      <c r="AN92" s="181"/>
      <c r="AO92" s="181"/>
      <c r="AP92" s="181"/>
      <c r="AQ92" s="181"/>
      <c r="AR92" s="181"/>
      <c r="AS92" s="181"/>
      <c r="AT92" s="181"/>
      <c r="AU92" s="181"/>
      <c r="AV92" s="181"/>
      <c r="AW92" s="181"/>
      <c r="AX92" s="181"/>
      <c r="AY92" s="181"/>
      <c r="AZ92" s="181"/>
      <c r="BA92" s="181"/>
      <c r="BB92" s="181"/>
      <c r="BC92" s="181"/>
      <c r="BD92" s="181"/>
      <c r="BE92" s="181"/>
    </row>
    <row r="93" spans="1:57" s="181" customFormat="1" ht="12.95" hidden="1" customHeight="1" x14ac:dyDescent="0.2">
      <c r="A93" s="187">
        <v>39142</v>
      </c>
      <c r="B93" s="183">
        <f>+OBS!X73</f>
        <v>0</v>
      </c>
      <c r="C93" s="190">
        <f>+OBS!Y73</f>
        <v>0</v>
      </c>
      <c r="D93" s="336">
        <f t="shared" si="17"/>
        <v>0</v>
      </c>
      <c r="E93" s="183"/>
      <c r="F93" s="183">
        <f>+OBS!V73</f>
        <v>0</v>
      </c>
      <c r="G93" s="183">
        <f>+OBS!W73+Exotic_Pos!F85</f>
        <v>0</v>
      </c>
      <c r="H93" s="336">
        <f t="shared" si="18"/>
        <v>0</v>
      </c>
      <c r="I93" s="315"/>
      <c r="J93" s="315">
        <f>+OBS!AF73</f>
        <v>0</v>
      </c>
      <c r="K93" s="315">
        <f>+OBS!AG73</f>
        <v>0</v>
      </c>
      <c r="L93" s="315">
        <f>+OBS!AH73</f>
        <v>0</v>
      </c>
      <c r="M93" s="315">
        <f>+OBS!AI75</f>
        <v>0</v>
      </c>
      <c r="N93" s="336">
        <f t="shared" si="19"/>
        <v>0</v>
      </c>
      <c r="O93" s="183"/>
      <c r="P93" s="187">
        <f t="shared" si="20"/>
        <v>39142</v>
      </c>
      <c r="Q93" s="448">
        <f t="shared" si="21"/>
        <v>0</v>
      </c>
      <c r="R93" s="449">
        <f t="shared" si="22"/>
        <v>0</v>
      </c>
      <c r="S93" s="449">
        <f t="shared" si="23"/>
        <v>0</v>
      </c>
      <c r="T93" s="449">
        <f t="shared" si="24"/>
        <v>0</v>
      </c>
    </row>
    <row r="94" spans="1:57" s="181" customFormat="1" ht="12.95" hidden="1" customHeight="1" x14ac:dyDescent="0.2">
      <c r="A94" s="186">
        <v>39173</v>
      </c>
      <c r="B94" s="30">
        <f>+OBS!X74</f>
        <v>0</v>
      </c>
      <c r="C94" s="26">
        <f>+OBS!Y74</f>
        <v>0</v>
      </c>
      <c r="D94" s="337">
        <f t="shared" si="17"/>
        <v>0</v>
      </c>
      <c r="E94" s="30"/>
      <c r="F94" s="30">
        <f>+OBS!V74</f>
        <v>0</v>
      </c>
      <c r="G94" s="30">
        <f>+OBS!W74+Exotic_Pos!F86</f>
        <v>0</v>
      </c>
      <c r="H94" s="337">
        <f t="shared" si="18"/>
        <v>0</v>
      </c>
      <c r="I94" s="316"/>
      <c r="J94" s="316">
        <f>+OBS!AF74</f>
        <v>0</v>
      </c>
      <c r="K94" s="316">
        <f>+OBS!AG74</f>
        <v>0</v>
      </c>
      <c r="L94" s="316">
        <f>+OBS!AH74</f>
        <v>0</v>
      </c>
      <c r="M94" s="316">
        <f>+OBS!AI76</f>
        <v>0</v>
      </c>
      <c r="N94" s="337">
        <f t="shared" si="19"/>
        <v>0</v>
      </c>
      <c r="O94" s="30"/>
      <c r="P94" s="186">
        <f t="shared" si="20"/>
        <v>39173</v>
      </c>
      <c r="Q94" s="445">
        <f t="shared" si="21"/>
        <v>0</v>
      </c>
      <c r="R94" s="450">
        <f t="shared" si="22"/>
        <v>0</v>
      </c>
      <c r="S94" s="450">
        <f t="shared" si="23"/>
        <v>0</v>
      </c>
      <c r="T94" s="450">
        <f t="shared" si="24"/>
        <v>0</v>
      </c>
    </row>
    <row r="95" spans="1:57" s="181" customFormat="1" ht="12.95" hidden="1" customHeight="1" x14ac:dyDescent="0.2">
      <c r="A95" s="186">
        <v>39203</v>
      </c>
      <c r="B95" s="30">
        <f>+OBS!X75</f>
        <v>0</v>
      </c>
      <c r="C95" s="26">
        <f>+OBS!Y75</f>
        <v>0</v>
      </c>
      <c r="D95" s="334">
        <f t="shared" si="17"/>
        <v>0</v>
      </c>
      <c r="E95" s="30"/>
      <c r="F95" s="30">
        <f>+OBS!V75</f>
        <v>0</v>
      </c>
      <c r="G95" s="30">
        <f>+OBS!W75+Exotic_Pos!F87</f>
        <v>0</v>
      </c>
      <c r="H95" s="334">
        <f t="shared" si="18"/>
        <v>0</v>
      </c>
      <c r="I95" s="314"/>
      <c r="J95" s="314">
        <f>+OBS!AF75</f>
        <v>0</v>
      </c>
      <c r="K95" s="314">
        <f>+OBS!AG75</f>
        <v>0</v>
      </c>
      <c r="L95" s="314">
        <f>+OBS!AH75</f>
        <v>0</v>
      </c>
      <c r="M95" s="314">
        <f>+OBS!AI77</f>
        <v>0</v>
      </c>
      <c r="N95" s="334">
        <f t="shared" si="19"/>
        <v>0</v>
      </c>
      <c r="O95" s="30"/>
      <c r="P95" s="186">
        <f t="shared" si="20"/>
        <v>39203</v>
      </c>
      <c r="Q95" s="445">
        <f t="shared" si="21"/>
        <v>0</v>
      </c>
      <c r="R95" s="446">
        <f t="shared" si="22"/>
        <v>0</v>
      </c>
      <c r="S95" s="446">
        <f t="shared" si="23"/>
        <v>0</v>
      </c>
      <c r="T95" s="446">
        <f t="shared" si="24"/>
        <v>0</v>
      </c>
    </row>
    <row r="96" spans="1:57" s="181" customFormat="1" ht="12.95" hidden="1" customHeight="1" x14ac:dyDescent="0.2">
      <c r="A96" s="187">
        <v>39234</v>
      </c>
      <c r="B96" s="183">
        <f>+OBS!X76</f>
        <v>0</v>
      </c>
      <c r="C96" s="190">
        <f>+OBS!Y76</f>
        <v>0</v>
      </c>
      <c r="D96" s="336">
        <f t="shared" si="17"/>
        <v>0</v>
      </c>
      <c r="E96" s="183"/>
      <c r="F96" s="183">
        <f>+OBS!V76</f>
        <v>0</v>
      </c>
      <c r="G96" s="183">
        <f>+OBS!W76+Exotic_Pos!F88</f>
        <v>0</v>
      </c>
      <c r="H96" s="336">
        <f t="shared" si="18"/>
        <v>0</v>
      </c>
      <c r="I96" s="315"/>
      <c r="J96" s="315">
        <f>+OBS!AF76</f>
        <v>0</v>
      </c>
      <c r="K96" s="315">
        <f>+OBS!AG76</f>
        <v>0</v>
      </c>
      <c r="L96" s="315">
        <f>+OBS!AH76</f>
        <v>0</v>
      </c>
      <c r="M96" s="315">
        <f>+OBS!AI78</f>
        <v>0</v>
      </c>
      <c r="N96" s="336">
        <f t="shared" si="19"/>
        <v>0</v>
      </c>
      <c r="O96" s="183"/>
      <c r="P96" s="187">
        <f t="shared" si="20"/>
        <v>39234</v>
      </c>
      <c r="Q96" s="448">
        <f t="shared" si="21"/>
        <v>0</v>
      </c>
      <c r="R96" s="449">
        <f t="shared" si="22"/>
        <v>0</v>
      </c>
      <c r="S96" s="449">
        <f t="shared" si="23"/>
        <v>0</v>
      </c>
      <c r="T96" s="449">
        <f t="shared" si="24"/>
        <v>0</v>
      </c>
    </row>
    <row r="97" spans="1:57" s="181" customFormat="1" ht="12.95" hidden="1" customHeight="1" x14ac:dyDescent="0.2">
      <c r="A97" s="186">
        <v>39264</v>
      </c>
      <c r="B97" s="30">
        <f>+OBS!X77</f>
        <v>0</v>
      </c>
      <c r="C97" s="26">
        <f>+OBS!Y77</f>
        <v>0</v>
      </c>
      <c r="D97" s="334">
        <f t="shared" si="17"/>
        <v>0</v>
      </c>
      <c r="E97" s="30"/>
      <c r="F97" s="30">
        <f>+OBS!V77</f>
        <v>0</v>
      </c>
      <c r="G97" s="30">
        <f>+OBS!W77+Exotic_Pos!F89</f>
        <v>0</v>
      </c>
      <c r="H97" s="334">
        <f t="shared" si="18"/>
        <v>0</v>
      </c>
      <c r="I97" s="314"/>
      <c r="J97" s="314">
        <f>+OBS!AF77</f>
        <v>0</v>
      </c>
      <c r="K97" s="314">
        <f>+OBS!AG77</f>
        <v>0</v>
      </c>
      <c r="L97" s="314">
        <f>+OBS!AH77</f>
        <v>0</v>
      </c>
      <c r="M97" s="314">
        <f>+OBS!AI79</f>
        <v>0</v>
      </c>
      <c r="N97" s="334">
        <f t="shared" si="19"/>
        <v>0</v>
      </c>
      <c r="O97" s="30"/>
      <c r="P97" s="186">
        <f t="shared" si="20"/>
        <v>39264</v>
      </c>
      <c r="Q97" s="445">
        <f t="shared" si="21"/>
        <v>0</v>
      </c>
      <c r="R97" s="446">
        <f t="shared" si="22"/>
        <v>0</v>
      </c>
      <c r="S97" s="446">
        <f t="shared" si="23"/>
        <v>0</v>
      </c>
      <c r="T97" s="446">
        <f t="shared" si="24"/>
        <v>0</v>
      </c>
    </row>
    <row r="98" spans="1:57" s="260" customFormat="1" ht="12.95" hidden="1" customHeight="1" x14ac:dyDescent="0.2">
      <c r="A98" s="186">
        <v>39295</v>
      </c>
      <c r="B98" s="30">
        <f>+OBS!X78</f>
        <v>0</v>
      </c>
      <c r="C98" s="26">
        <f>+OBS!Y78</f>
        <v>0</v>
      </c>
      <c r="D98" s="334">
        <f t="shared" si="17"/>
        <v>0</v>
      </c>
      <c r="E98" s="30"/>
      <c r="F98" s="30">
        <f>+OBS!V78</f>
        <v>0</v>
      </c>
      <c r="G98" s="30">
        <f>+OBS!W78+Exotic_Pos!F90</f>
        <v>0</v>
      </c>
      <c r="H98" s="334">
        <f t="shared" si="18"/>
        <v>0</v>
      </c>
      <c r="I98" s="314"/>
      <c r="J98" s="314">
        <f>+OBS!AF78</f>
        <v>0</v>
      </c>
      <c r="K98" s="314">
        <f>+OBS!AG78</f>
        <v>0</v>
      </c>
      <c r="L98" s="314">
        <f>+OBS!AH78</f>
        <v>0</v>
      </c>
      <c r="M98" s="314">
        <f>+OBS!AI80</f>
        <v>0</v>
      </c>
      <c r="N98" s="334">
        <f t="shared" si="19"/>
        <v>0</v>
      </c>
      <c r="O98" s="30"/>
      <c r="P98" s="186">
        <f t="shared" si="20"/>
        <v>39295</v>
      </c>
      <c r="Q98" s="445">
        <f t="shared" si="21"/>
        <v>0</v>
      </c>
      <c r="R98" s="446">
        <f t="shared" si="22"/>
        <v>0</v>
      </c>
      <c r="S98" s="446">
        <f t="shared" si="23"/>
        <v>0</v>
      </c>
      <c r="T98" s="446">
        <f t="shared" si="24"/>
        <v>0</v>
      </c>
      <c r="U98" s="181"/>
      <c r="V98" s="181"/>
      <c r="W98" s="181"/>
      <c r="X98" s="181"/>
      <c r="Y98" s="181"/>
      <c r="Z98" s="181"/>
      <c r="AA98" s="181"/>
      <c r="AB98" s="181"/>
      <c r="AC98" s="181"/>
      <c r="AD98" s="181"/>
      <c r="AE98" s="181"/>
      <c r="AF98" s="181"/>
      <c r="AG98" s="181"/>
      <c r="AH98" s="181"/>
      <c r="AI98" s="181"/>
      <c r="AJ98" s="181"/>
      <c r="AK98" s="181"/>
      <c r="AL98" s="181"/>
      <c r="AM98" s="181"/>
      <c r="AN98" s="181"/>
      <c r="AO98" s="181"/>
      <c r="AP98" s="181"/>
      <c r="AQ98" s="181"/>
      <c r="AR98" s="181"/>
      <c r="AS98" s="181"/>
      <c r="AT98" s="181"/>
      <c r="AU98" s="181"/>
      <c r="AV98" s="181"/>
      <c r="AW98" s="181"/>
      <c r="AX98" s="181"/>
      <c r="AY98" s="181"/>
      <c r="AZ98" s="181"/>
      <c r="BA98" s="181"/>
      <c r="BB98" s="181"/>
      <c r="BC98" s="181"/>
      <c r="BD98" s="181"/>
      <c r="BE98" s="181"/>
    </row>
    <row r="99" spans="1:57" s="181" customFormat="1" ht="12.95" hidden="1" customHeight="1" x14ac:dyDescent="0.2">
      <c r="A99" s="187">
        <v>39326</v>
      </c>
      <c r="B99" s="183">
        <f>+OBS!X79</f>
        <v>0</v>
      </c>
      <c r="C99" s="190">
        <f>+OBS!Y79</f>
        <v>0</v>
      </c>
      <c r="D99" s="336">
        <f t="shared" si="17"/>
        <v>0</v>
      </c>
      <c r="E99" s="183"/>
      <c r="F99" s="183">
        <f>+OBS!V79</f>
        <v>0</v>
      </c>
      <c r="G99" s="183">
        <f>+OBS!W79+Exotic_Pos!F91</f>
        <v>0</v>
      </c>
      <c r="H99" s="336">
        <f t="shared" si="18"/>
        <v>0</v>
      </c>
      <c r="I99" s="315"/>
      <c r="J99" s="315">
        <f>+OBS!AF79</f>
        <v>0</v>
      </c>
      <c r="K99" s="315">
        <f>+OBS!AG79</f>
        <v>0</v>
      </c>
      <c r="L99" s="315">
        <f>+OBS!AH79</f>
        <v>0</v>
      </c>
      <c r="M99" s="315">
        <f>+OBS!AI81</f>
        <v>0</v>
      </c>
      <c r="N99" s="336">
        <f t="shared" si="19"/>
        <v>0</v>
      </c>
      <c r="O99" s="183"/>
      <c r="P99" s="187">
        <f t="shared" si="20"/>
        <v>39326</v>
      </c>
      <c r="Q99" s="448">
        <f t="shared" si="21"/>
        <v>0</v>
      </c>
      <c r="R99" s="449">
        <f t="shared" si="22"/>
        <v>0</v>
      </c>
      <c r="S99" s="449">
        <f t="shared" si="23"/>
        <v>0</v>
      </c>
      <c r="T99" s="449">
        <f t="shared" si="24"/>
        <v>0</v>
      </c>
    </row>
    <row r="100" spans="1:57" s="181" customFormat="1" ht="12.95" hidden="1" customHeight="1" x14ac:dyDescent="0.2">
      <c r="A100" s="186">
        <v>39356</v>
      </c>
      <c r="B100" s="30">
        <f>+OBS!X80</f>
        <v>0</v>
      </c>
      <c r="C100" s="26">
        <f>+OBS!Y80</f>
        <v>0</v>
      </c>
      <c r="D100" s="334">
        <f t="shared" si="17"/>
        <v>0</v>
      </c>
      <c r="E100" s="30"/>
      <c r="F100" s="30">
        <f>+OBS!V80</f>
        <v>0</v>
      </c>
      <c r="G100" s="30">
        <f>+OBS!W80+Exotic_Pos!F92</f>
        <v>0</v>
      </c>
      <c r="H100" s="334">
        <f t="shared" si="18"/>
        <v>0</v>
      </c>
      <c r="I100" s="314"/>
      <c r="J100" s="314">
        <f>+OBS!AF80</f>
        <v>0</v>
      </c>
      <c r="K100" s="314">
        <f>+OBS!AG80</f>
        <v>0</v>
      </c>
      <c r="L100" s="314">
        <f>+OBS!AH80</f>
        <v>0</v>
      </c>
      <c r="M100" s="314">
        <f>+OBS!AI82</f>
        <v>0</v>
      </c>
      <c r="N100" s="334">
        <f t="shared" si="19"/>
        <v>0</v>
      </c>
      <c r="O100" s="30"/>
      <c r="P100" s="186">
        <f t="shared" si="20"/>
        <v>39356</v>
      </c>
      <c r="Q100" s="445">
        <f t="shared" si="21"/>
        <v>0</v>
      </c>
      <c r="R100" s="446">
        <f t="shared" si="22"/>
        <v>0</v>
      </c>
      <c r="S100" s="446">
        <f t="shared" si="23"/>
        <v>0</v>
      </c>
      <c r="T100" s="446">
        <f t="shared" si="24"/>
        <v>0</v>
      </c>
    </row>
    <row r="101" spans="1:57" s="181" customFormat="1" ht="12.95" hidden="1" customHeight="1" x14ac:dyDescent="0.2">
      <c r="A101" s="186">
        <v>39387</v>
      </c>
      <c r="B101" s="30">
        <f>+OBS!X81</f>
        <v>0</v>
      </c>
      <c r="C101" s="26">
        <f>+OBS!Y81</f>
        <v>0</v>
      </c>
      <c r="D101" s="334">
        <f t="shared" si="17"/>
        <v>0</v>
      </c>
      <c r="E101" s="30"/>
      <c r="F101" s="30">
        <f>+OBS!V81</f>
        <v>0</v>
      </c>
      <c r="G101" s="30">
        <f>+OBS!W81+Exotic_Pos!F93</f>
        <v>0</v>
      </c>
      <c r="H101" s="334">
        <f t="shared" si="18"/>
        <v>0</v>
      </c>
      <c r="I101" s="314"/>
      <c r="J101" s="314">
        <f>+OBS!AF81</f>
        <v>0</v>
      </c>
      <c r="K101" s="314">
        <f>+OBS!AG81</f>
        <v>0</v>
      </c>
      <c r="L101" s="314">
        <f>+OBS!AH81</f>
        <v>0</v>
      </c>
      <c r="M101" s="314">
        <f>+OBS!AI83</f>
        <v>0</v>
      </c>
      <c r="N101" s="334">
        <f t="shared" si="19"/>
        <v>0</v>
      </c>
      <c r="O101" s="30"/>
      <c r="P101" s="186">
        <f t="shared" si="20"/>
        <v>39387</v>
      </c>
      <c r="Q101" s="445">
        <f t="shared" si="21"/>
        <v>0</v>
      </c>
      <c r="R101" s="446">
        <f t="shared" si="22"/>
        <v>0</v>
      </c>
      <c r="S101" s="446">
        <f t="shared" si="23"/>
        <v>0</v>
      </c>
      <c r="T101" s="446">
        <f t="shared" si="24"/>
        <v>0</v>
      </c>
    </row>
    <row r="102" spans="1:57" s="181" customFormat="1" ht="12.95" hidden="1" customHeight="1" thickBot="1" x14ac:dyDescent="0.25">
      <c r="A102" s="251">
        <v>39417</v>
      </c>
      <c r="B102" s="231">
        <f>+OBS!X82</f>
        <v>0</v>
      </c>
      <c r="C102" s="168">
        <f>+OBS!Y82</f>
        <v>0</v>
      </c>
      <c r="D102" s="338">
        <f t="shared" si="17"/>
        <v>0</v>
      </c>
      <c r="E102" s="231"/>
      <c r="F102" s="231">
        <f>+OBS!V82</f>
        <v>0</v>
      </c>
      <c r="G102" s="231">
        <f>+OBS!W82+Exotic_Pos!F94</f>
        <v>0</v>
      </c>
      <c r="H102" s="338">
        <f t="shared" si="18"/>
        <v>0</v>
      </c>
      <c r="I102" s="317"/>
      <c r="J102" s="317">
        <f>+OBS!AF82</f>
        <v>0</v>
      </c>
      <c r="K102" s="317">
        <f>+OBS!AG82</f>
        <v>0</v>
      </c>
      <c r="L102" s="317">
        <f>+OBS!AH82</f>
        <v>0</v>
      </c>
      <c r="M102" s="317">
        <f>+OBS!AI84</f>
        <v>0</v>
      </c>
      <c r="N102" s="338">
        <f t="shared" si="19"/>
        <v>0</v>
      </c>
      <c r="O102" s="231"/>
      <c r="P102" s="251">
        <f t="shared" si="20"/>
        <v>39417</v>
      </c>
      <c r="Q102" s="451">
        <f t="shared" si="21"/>
        <v>0</v>
      </c>
      <c r="R102" s="452">
        <f t="shared" si="22"/>
        <v>0</v>
      </c>
      <c r="S102" s="452">
        <f t="shared" si="23"/>
        <v>0</v>
      </c>
      <c r="T102" s="452">
        <f t="shared" si="24"/>
        <v>0</v>
      </c>
    </row>
    <row r="103" spans="1:57" s="181" customFormat="1" ht="12.95" hidden="1" customHeight="1" x14ac:dyDescent="0.2">
      <c r="A103" s="186">
        <v>39448</v>
      </c>
      <c r="B103" s="30">
        <f>+OBS!X83</f>
        <v>0</v>
      </c>
      <c r="C103" s="26">
        <f>+OBS!Y83</f>
        <v>0</v>
      </c>
      <c r="D103" s="334">
        <f t="shared" si="17"/>
        <v>0</v>
      </c>
      <c r="E103" s="30"/>
      <c r="F103" s="30">
        <f>+OBS!V83</f>
        <v>0</v>
      </c>
      <c r="G103" s="30">
        <f>+OBS!W83+Exotic_Pos!F95</f>
        <v>0</v>
      </c>
      <c r="H103" s="334">
        <f t="shared" si="18"/>
        <v>0</v>
      </c>
      <c r="I103" s="314"/>
      <c r="J103" s="314">
        <f>+OBS!AF83</f>
        <v>0</v>
      </c>
      <c r="K103" s="314">
        <f>+OBS!AG83</f>
        <v>0</v>
      </c>
      <c r="L103" s="314">
        <f>+OBS!AH83</f>
        <v>0</v>
      </c>
      <c r="M103" s="314">
        <f>+OBS!AI85</f>
        <v>0</v>
      </c>
      <c r="N103" s="334">
        <f t="shared" si="19"/>
        <v>0</v>
      </c>
      <c r="O103" s="30"/>
      <c r="P103" s="186">
        <f t="shared" si="20"/>
        <v>39448</v>
      </c>
      <c r="Q103" s="445">
        <f t="shared" si="21"/>
        <v>0</v>
      </c>
      <c r="R103" s="446">
        <f t="shared" si="22"/>
        <v>0</v>
      </c>
      <c r="S103" s="446">
        <f t="shared" si="23"/>
        <v>0</v>
      </c>
      <c r="T103" s="446">
        <f t="shared" si="24"/>
        <v>0</v>
      </c>
    </row>
    <row r="104" spans="1:57" s="264" customFormat="1" ht="12.95" hidden="1" customHeight="1" thickBot="1" x14ac:dyDescent="0.25">
      <c r="A104" s="186">
        <v>39479</v>
      </c>
      <c r="B104" s="30">
        <f>+OBS!X84</f>
        <v>0</v>
      </c>
      <c r="C104" s="26">
        <f>+OBS!Y84</f>
        <v>0</v>
      </c>
      <c r="D104" s="335">
        <f t="shared" si="17"/>
        <v>0</v>
      </c>
      <c r="E104" s="26"/>
      <c r="F104" s="30">
        <f>+OBS!V84</f>
        <v>0</v>
      </c>
      <c r="G104" s="30">
        <f>+OBS!W84+Exotic_Pos!F96</f>
        <v>0</v>
      </c>
      <c r="H104" s="335">
        <f t="shared" si="18"/>
        <v>0</v>
      </c>
      <c r="I104" s="26"/>
      <c r="J104" s="26">
        <f>+OBS!AF84</f>
        <v>0</v>
      </c>
      <c r="K104" s="26">
        <f>+OBS!AG84</f>
        <v>0</v>
      </c>
      <c r="L104" s="26">
        <f>+OBS!AH84</f>
        <v>0</v>
      </c>
      <c r="M104" s="26">
        <f>+OBS!AI86</f>
        <v>0</v>
      </c>
      <c r="N104" s="335">
        <f t="shared" si="19"/>
        <v>0</v>
      </c>
      <c r="O104" s="26"/>
      <c r="P104" s="188">
        <f t="shared" si="20"/>
        <v>39479</v>
      </c>
      <c r="Q104" s="447">
        <f t="shared" si="21"/>
        <v>0</v>
      </c>
      <c r="R104" s="447">
        <f t="shared" si="22"/>
        <v>0</v>
      </c>
      <c r="S104" s="447">
        <f t="shared" si="23"/>
        <v>0</v>
      </c>
      <c r="T104" s="447">
        <f t="shared" si="24"/>
        <v>0</v>
      </c>
      <c r="U104" s="181"/>
      <c r="V104" s="181"/>
      <c r="W104" s="181"/>
      <c r="X104" s="181"/>
      <c r="Y104" s="181"/>
      <c r="Z104" s="181"/>
      <c r="AA104" s="181"/>
      <c r="AB104" s="181"/>
      <c r="AC104" s="181"/>
      <c r="AD104" s="181"/>
      <c r="AE104" s="181"/>
      <c r="AF104" s="181"/>
      <c r="AG104" s="181"/>
      <c r="AH104" s="181"/>
      <c r="AI104" s="181"/>
      <c r="AJ104" s="181"/>
      <c r="AK104" s="181"/>
      <c r="AL104" s="181"/>
      <c r="AM104" s="181"/>
      <c r="AN104" s="181"/>
      <c r="AO104" s="181"/>
      <c r="AP104" s="181"/>
      <c r="AQ104" s="181"/>
      <c r="AR104" s="181"/>
      <c r="AS104" s="181"/>
      <c r="AT104" s="181"/>
      <c r="AU104" s="181"/>
      <c r="AV104" s="181"/>
      <c r="AW104" s="181"/>
      <c r="AX104" s="181"/>
      <c r="AY104" s="181"/>
      <c r="AZ104" s="181"/>
      <c r="BA104" s="181"/>
      <c r="BB104" s="181"/>
      <c r="BC104" s="181"/>
      <c r="BD104" s="181"/>
      <c r="BE104" s="181"/>
    </row>
    <row r="105" spans="1:57" s="181" customFormat="1" ht="12.95" hidden="1" customHeight="1" x14ac:dyDescent="0.2">
      <c r="A105" s="187">
        <v>39508</v>
      </c>
      <c r="B105" s="183">
        <f>+OBS!X85</f>
        <v>0</v>
      </c>
      <c r="C105" s="190">
        <f>+OBS!Y85</f>
        <v>0</v>
      </c>
      <c r="D105" s="336">
        <f t="shared" si="17"/>
        <v>0</v>
      </c>
      <c r="E105" s="183"/>
      <c r="F105" s="183">
        <f>+OBS!V85</f>
        <v>0</v>
      </c>
      <c r="G105" s="183">
        <f>+OBS!W85+Exotic_Pos!F97</f>
        <v>0</v>
      </c>
      <c r="H105" s="336">
        <f t="shared" si="18"/>
        <v>0</v>
      </c>
      <c r="I105" s="315"/>
      <c r="J105" s="315">
        <f>+OBS!AF85</f>
        <v>0</v>
      </c>
      <c r="K105" s="315">
        <f>+OBS!AG85</f>
        <v>0</v>
      </c>
      <c r="L105" s="315">
        <f>+OBS!AH85</f>
        <v>0</v>
      </c>
      <c r="M105" s="315">
        <f>+OBS!AI87</f>
        <v>0</v>
      </c>
      <c r="N105" s="336">
        <f t="shared" si="19"/>
        <v>0</v>
      </c>
      <c r="O105" s="183"/>
      <c r="P105" s="187">
        <f t="shared" si="20"/>
        <v>39508</v>
      </c>
      <c r="Q105" s="448">
        <f t="shared" si="21"/>
        <v>0</v>
      </c>
      <c r="R105" s="449">
        <f t="shared" si="22"/>
        <v>0</v>
      </c>
      <c r="S105" s="449">
        <f t="shared" si="23"/>
        <v>0</v>
      </c>
      <c r="T105" s="449">
        <f t="shared" si="24"/>
        <v>0</v>
      </c>
    </row>
    <row r="106" spans="1:57" s="181" customFormat="1" ht="12.95" hidden="1" customHeight="1" x14ac:dyDescent="0.2">
      <c r="A106" s="186">
        <v>39539</v>
      </c>
      <c r="B106" s="30">
        <f>+OBS!X86</f>
        <v>0</v>
      </c>
      <c r="C106" s="26">
        <f>+OBS!Y86</f>
        <v>0</v>
      </c>
      <c r="D106" s="337">
        <f t="shared" si="17"/>
        <v>0</v>
      </c>
      <c r="E106" s="30"/>
      <c r="F106" s="30">
        <f>+OBS!V86</f>
        <v>0</v>
      </c>
      <c r="G106" s="30">
        <f>+OBS!W86+Exotic_Pos!F98</f>
        <v>0</v>
      </c>
      <c r="H106" s="337">
        <f t="shared" si="18"/>
        <v>0</v>
      </c>
      <c r="I106" s="316"/>
      <c r="J106" s="316">
        <f>+OBS!AF86</f>
        <v>0</v>
      </c>
      <c r="K106" s="316">
        <f>+OBS!AG86</f>
        <v>0</v>
      </c>
      <c r="L106" s="316">
        <f>+OBS!AH86</f>
        <v>0</v>
      </c>
      <c r="M106" s="316">
        <f>+OBS!AI88</f>
        <v>0</v>
      </c>
      <c r="N106" s="337">
        <f t="shared" si="19"/>
        <v>0</v>
      </c>
      <c r="O106" s="30"/>
      <c r="P106" s="186">
        <f t="shared" si="20"/>
        <v>39539</v>
      </c>
      <c r="Q106" s="445">
        <f t="shared" si="21"/>
        <v>0</v>
      </c>
      <c r="R106" s="450">
        <f t="shared" si="22"/>
        <v>0</v>
      </c>
      <c r="S106" s="450">
        <f t="shared" si="23"/>
        <v>0</v>
      </c>
      <c r="T106" s="450">
        <f t="shared" si="24"/>
        <v>0</v>
      </c>
    </row>
    <row r="107" spans="1:57" s="181" customFormat="1" ht="12.95" hidden="1" customHeight="1" x14ac:dyDescent="0.2">
      <c r="A107" s="186">
        <v>39569</v>
      </c>
      <c r="B107" s="30">
        <f>+OBS!X87</f>
        <v>0</v>
      </c>
      <c r="C107" s="26">
        <f>+OBS!Y87</f>
        <v>0</v>
      </c>
      <c r="D107" s="334">
        <f t="shared" si="17"/>
        <v>0</v>
      </c>
      <c r="E107" s="30"/>
      <c r="F107" s="30">
        <f>+OBS!V87</f>
        <v>0</v>
      </c>
      <c r="G107" s="30">
        <f>+OBS!W87+Exotic_Pos!F99</f>
        <v>0</v>
      </c>
      <c r="H107" s="334">
        <f t="shared" si="18"/>
        <v>0</v>
      </c>
      <c r="I107" s="314"/>
      <c r="J107" s="314">
        <f>+OBS!AF87</f>
        <v>0</v>
      </c>
      <c r="K107" s="314">
        <f>+OBS!AG87</f>
        <v>0</v>
      </c>
      <c r="L107" s="314">
        <f>+OBS!AH87</f>
        <v>0</v>
      </c>
      <c r="M107" s="314">
        <f>+OBS!AI89</f>
        <v>0</v>
      </c>
      <c r="N107" s="334">
        <f t="shared" si="19"/>
        <v>0</v>
      </c>
      <c r="O107" s="30"/>
      <c r="P107" s="186">
        <f t="shared" si="20"/>
        <v>39569</v>
      </c>
      <c r="Q107" s="445">
        <f t="shared" si="21"/>
        <v>0</v>
      </c>
      <c r="R107" s="446">
        <f t="shared" si="22"/>
        <v>0</v>
      </c>
      <c r="S107" s="446">
        <f t="shared" si="23"/>
        <v>0</v>
      </c>
      <c r="T107" s="446">
        <f t="shared" si="24"/>
        <v>0</v>
      </c>
    </row>
    <row r="108" spans="1:57" s="181" customFormat="1" ht="12.95" hidden="1" customHeight="1" x14ac:dyDescent="0.2">
      <c r="A108" s="187">
        <v>39600</v>
      </c>
      <c r="B108" s="183">
        <f>+OBS!X88</f>
        <v>0</v>
      </c>
      <c r="C108" s="190">
        <f>+OBS!Y88</f>
        <v>0</v>
      </c>
      <c r="D108" s="336">
        <f t="shared" si="17"/>
        <v>0</v>
      </c>
      <c r="E108" s="183"/>
      <c r="F108" s="183">
        <f>+OBS!V88</f>
        <v>0</v>
      </c>
      <c r="G108" s="183">
        <f>+OBS!W88+Exotic_Pos!F100</f>
        <v>0</v>
      </c>
      <c r="H108" s="336">
        <f t="shared" si="18"/>
        <v>0</v>
      </c>
      <c r="I108" s="315"/>
      <c r="J108" s="315">
        <f>+OBS!AF88</f>
        <v>0</v>
      </c>
      <c r="K108" s="315">
        <f>+OBS!AG88</f>
        <v>0</v>
      </c>
      <c r="L108" s="315">
        <f>+OBS!AH88</f>
        <v>0</v>
      </c>
      <c r="M108" s="315">
        <f>+OBS!AI90</f>
        <v>0</v>
      </c>
      <c r="N108" s="336">
        <f t="shared" si="19"/>
        <v>0</v>
      </c>
      <c r="O108" s="183"/>
      <c r="P108" s="187">
        <f t="shared" si="20"/>
        <v>39600</v>
      </c>
      <c r="Q108" s="448">
        <f t="shared" si="21"/>
        <v>0</v>
      </c>
      <c r="R108" s="449">
        <f t="shared" si="22"/>
        <v>0</v>
      </c>
      <c r="S108" s="449">
        <f t="shared" si="23"/>
        <v>0</v>
      </c>
      <c r="T108" s="449">
        <f t="shared" si="24"/>
        <v>0</v>
      </c>
    </row>
    <row r="109" spans="1:57" s="181" customFormat="1" ht="12.95" hidden="1" customHeight="1" x14ac:dyDescent="0.2">
      <c r="A109" s="186">
        <v>39630</v>
      </c>
      <c r="B109" s="30">
        <f>+OBS!X89</f>
        <v>0</v>
      </c>
      <c r="C109" s="26">
        <f>+OBS!Y89</f>
        <v>0</v>
      </c>
      <c r="D109" s="334">
        <f t="shared" si="17"/>
        <v>0</v>
      </c>
      <c r="E109" s="30"/>
      <c r="F109" s="30">
        <f>+OBS!V89</f>
        <v>0</v>
      </c>
      <c r="G109" s="30">
        <f>+OBS!W89+Exotic_Pos!F101</f>
        <v>0</v>
      </c>
      <c r="H109" s="334">
        <f t="shared" si="18"/>
        <v>0</v>
      </c>
      <c r="I109" s="314"/>
      <c r="J109" s="314">
        <f>+OBS!AF89</f>
        <v>0</v>
      </c>
      <c r="K109" s="314">
        <f>+OBS!AG89</f>
        <v>0</v>
      </c>
      <c r="L109" s="314">
        <f>+OBS!AH89</f>
        <v>0</v>
      </c>
      <c r="M109" s="314">
        <f>+OBS!AI91</f>
        <v>0</v>
      </c>
      <c r="N109" s="334">
        <f t="shared" si="19"/>
        <v>0</v>
      </c>
      <c r="O109" s="30"/>
      <c r="P109" s="186">
        <f t="shared" si="20"/>
        <v>39630</v>
      </c>
      <c r="Q109" s="445">
        <f t="shared" si="21"/>
        <v>0</v>
      </c>
      <c r="R109" s="446">
        <f t="shared" si="22"/>
        <v>0</v>
      </c>
      <c r="S109" s="446">
        <f t="shared" si="23"/>
        <v>0</v>
      </c>
      <c r="T109" s="446">
        <f t="shared" si="24"/>
        <v>0</v>
      </c>
    </row>
    <row r="110" spans="1:57" s="181" customFormat="1" ht="12.95" hidden="1" customHeight="1" x14ac:dyDescent="0.2">
      <c r="A110" s="186">
        <v>39661</v>
      </c>
      <c r="B110" s="30">
        <f>+OBS!X90</f>
        <v>0</v>
      </c>
      <c r="C110" s="26">
        <f>+OBS!Y90</f>
        <v>0</v>
      </c>
      <c r="D110" s="334">
        <f t="shared" si="17"/>
        <v>0</v>
      </c>
      <c r="E110" s="30"/>
      <c r="F110" s="30">
        <f>+OBS!V90</f>
        <v>0</v>
      </c>
      <c r="G110" s="30">
        <f>+OBS!W90+Exotic_Pos!F102</f>
        <v>0</v>
      </c>
      <c r="H110" s="334">
        <f t="shared" si="18"/>
        <v>0</v>
      </c>
      <c r="I110" s="314"/>
      <c r="J110" s="314">
        <f>+OBS!AF90</f>
        <v>0</v>
      </c>
      <c r="K110" s="314">
        <f>+OBS!AG90</f>
        <v>0</v>
      </c>
      <c r="L110" s="314">
        <f>+OBS!AH90</f>
        <v>0</v>
      </c>
      <c r="M110" s="314">
        <f>+OBS!AI92</f>
        <v>0</v>
      </c>
      <c r="N110" s="334">
        <f t="shared" si="19"/>
        <v>0</v>
      </c>
      <c r="O110" s="30"/>
      <c r="P110" s="186">
        <f t="shared" si="20"/>
        <v>39661</v>
      </c>
      <c r="Q110" s="445">
        <f t="shared" si="21"/>
        <v>0</v>
      </c>
      <c r="R110" s="446">
        <f t="shared" si="22"/>
        <v>0</v>
      </c>
      <c r="S110" s="446">
        <f t="shared" si="23"/>
        <v>0</v>
      </c>
      <c r="T110" s="446">
        <f t="shared" si="24"/>
        <v>0</v>
      </c>
    </row>
    <row r="111" spans="1:57" s="181" customFormat="1" ht="12.95" hidden="1" customHeight="1" x14ac:dyDescent="0.2">
      <c r="A111" s="187">
        <v>39692</v>
      </c>
      <c r="B111" s="183">
        <f>+OBS!X91</f>
        <v>0</v>
      </c>
      <c r="C111" s="190">
        <f>+OBS!Y91</f>
        <v>0</v>
      </c>
      <c r="D111" s="336">
        <f t="shared" si="17"/>
        <v>0</v>
      </c>
      <c r="E111" s="183"/>
      <c r="F111" s="183">
        <f>+OBS!V91</f>
        <v>0</v>
      </c>
      <c r="G111" s="183">
        <f>+OBS!W91+Exotic_Pos!F103</f>
        <v>0</v>
      </c>
      <c r="H111" s="336">
        <f t="shared" si="18"/>
        <v>0</v>
      </c>
      <c r="I111" s="315"/>
      <c r="J111" s="315">
        <f>+OBS!AF91</f>
        <v>0</v>
      </c>
      <c r="K111" s="315">
        <f>+OBS!AG91</f>
        <v>0</v>
      </c>
      <c r="L111" s="315">
        <f>+OBS!AH91</f>
        <v>0</v>
      </c>
      <c r="M111" s="315">
        <f>+OBS!AI93</f>
        <v>0</v>
      </c>
      <c r="N111" s="336">
        <f t="shared" si="19"/>
        <v>0</v>
      </c>
      <c r="O111" s="183"/>
      <c r="P111" s="187">
        <f t="shared" si="20"/>
        <v>39692</v>
      </c>
      <c r="Q111" s="448">
        <f t="shared" si="21"/>
        <v>0</v>
      </c>
      <c r="R111" s="449">
        <f t="shared" si="22"/>
        <v>0</v>
      </c>
      <c r="S111" s="449">
        <f t="shared" si="23"/>
        <v>0</v>
      </c>
      <c r="T111" s="449">
        <f t="shared" si="24"/>
        <v>0</v>
      </c>
    </row>
    <row r="112" spans="1:57" s="181" customFormat="1" ht="12.95" hidden="1" customHeight="1" x14ac:dyDescent="0.2">
      <c r="A112" s="186">
        <v>39722</v>
      </c>
      <c r="B112" s="30">
        <f>+OBS!X92</f>
        <v>0</v>
      </c>
      <c r="C112" s="26">
        <f>+OBS!Y92</f>
        <v>0</v>
      </c>
      <c r="D112" s="334">
        <f t="shared" si="17"/>
        <v>0</v>
      </c>
      <c r="E112" s="30"/>
      <c r="F112" s="30">
        <f>+OBS!V92</f>
        <v>0</v>
      </c>
      <c r="G112" s="30">
        <f>+OBS!W92+Exotic_Pos!F104</f>
        <v>0</v>
      </c>
      <c r="H112" s="334">
        <f t="shared" si="18"/>
        <v>0</v>
      </c>
      <c r="I112" s="314"/>
      <c r="J112" s="314">
        <f>+OBS!AF92</f>
        <v>0</v>
      </c>
      <c r="K112" s="314">
        <f>+OBS!AG92</f>
        <v>0</v>
      </c>
      <c r="L112" s="314">
        <f>+OBS!AH92</f>
        <v>0</v>
      </c>
      <c r="M112" s="314">
        <f>+OBS!AI94</f>
        <v>0</v>
      </c>
      <c r="N112" s="334">
        <f t="shared" si="19"/>
        <v>0</v>
      </c>
      <c r="O112" s="30"/>
      <c r="P112" s="186">
        <f t="shared" si="20"/>
        <v>39722</v>
      </c>
      <c r="Q112" s="445">
        <f t="shared" si="21"/>
        <v>0</v>
      </c>
      <c r="R112" s="446">
        <f t="shared" si="22"/>
        <v>0</v>
      </c>
      <c r="S112" s="446">
        <f t="shared" si="23"/>
        <v>0</v>
      </c>
      <c r="T112" s="446">
        <f t="shared" si="24"/>
        <v>0</v>
      </c>
    </row>
    <row r="113" spans="1:20" s="181" customFormat="1" ht="12.95" hidden="1" customHeight="1" x14ac:dyDescent="0.2">
      <c r="A113" s="186">
        <v>39753</v>
      </c>
      <c r="B113" s="30">
        <f>+OBS!X93</f>
        <v>0</v>
      </c>
      <c r="C113" s="26">
        <f>+OBS!Y93</f>
        <v>0</v>
      </c>
      <c r="D113" s="334">
        <f t="shared" si="17"/>
        <v>0</v>
      </c>
      <c r="E113" s="30"/>
      <c r="F113" s="30">
        <f>+OBS!V93</f>
        <v>0</v>
      </c>
      <c r="G113" s="30">
        <f>+OBS!W93+Exotic_Pos!F105</f>
        <v>0</v>
      </c>
      <c r="H113" s="334">
        <f t="shared" si="18"/>
        <v>0</v>
      </c>
      <c r="I113" s="314"/>
      <c r="J113" s="314">
        <f>+OBS!AF93</f>
        <v>0</v>
      </c>
      <c r="K113" s="314">
        <f>+OBS!AG93</f>
        <v>0</v>
      </c>
      <c r="L113" s="314">
        <f>+OBS!AH93</f>
        <v>0</v>
      </c>
      <c r="M113" s="314">
        <f>+OBS!AI95</f>
        <v>0</v>
      </c>
      <c r="N113" s="334">
        <f t="shared" si="19"/>
        <v>0</v>
      </c>
      <c r="O113" s="30"/>
      <c r="P113" s="186">
        <f t="shared" si="20"/>
        <v>39753</v>
      </c>
      <c r="Q113" s="445">
        <f t="shared" si="21"/>
        <v>0</v>
      </c>
      <c r="R113" s="446">
        <f t="shared" si="22"/>
        <v>0</v>
      </c>
      <c r="S113" s="446">
        <f t="shared" si="23"/>
        <v>0</v>
      </c>
      <c r="T113" s="446">
        <f t="shared" si="24"/>
        <v>0</v>
      </c>
    </row>
    <row r="114" spans="1:20" s="181" customFormat="1" ht="12.95" hidden="1" customHeight="1" thickBot="1" x14ac:dyDescent="0.25">
      <c r="A114" s="251">
        <v>39783</v>
      </c>
      <c r="B114" s="231">
        <f>+OBS!X94</f>
        <v>0</v>
      </c>
      <c r="C114" s="168">
        <f>+OBS!Y94</f>
        <v>0</v>
      </c>
      <c r="D114" s="338">
        <f t="shared" si="17"/>
        <v>0</v>
      </c>
      <c r="E114" s="231"/>
      <c r="F114" s="231">
        <f>+OBS!V94</f>
        <v>0</v>
      </c>
      <c r="G114" s="231">
        <f>+OBS!W94+Exotic_Pos!F106</f>
        <v>0</v>
      </c>
      <c r="H114" s="338">
        <f t="shared" si="18"/>
        <v>0</v>
      </c>
      <c r="I114" s="317"/>
      <c r="J114" s="317">
        <f>+OBS!AF94</f>
        <v>0</v>
      </c>
      <c r="K114" s="317">
        <f>+OBS!AG94</f>
        <v>0</v>
      </c>
      <c r="L114" s="317">
        <f>+OBS!AH94</f>
        <v>0</v>
      </c>
      <c r="M114" s="317">
        <f>+OBS!AI96</f>
        <v>0</v>
      </c>
      <c r="N114" s="338">
        <f t="shared" si="19"/>
        <v>0</v>
      </c>
      <c r="O114" s="231"/>
      <c r="P114" s="251">
        <f t="shared" si="20"/>
        <v>39783</v>
      </c>
      <c r="Q114" s="451">
        <f t="shared" si="21"/>
        <v>0</v>
      </c>
      <c r="R114" s="452">
        <f t="shared" si="22"/>
        <v>0</v>
      </c>
      <c r="S114" s="452">
        <f t="shared" si="23"/>
        <v>0</v>
      </c>
      <c r="T114" s="452">
        <f t="shared" si="24"/>
        <v>0</v>
      </c>
    </row>
    <row r="115" spans="1:20" s="181" customFormat="1" ht="12.95" hidden="1" customHeight="1" x14ac:dyDescent="0.2">
      <c r="A115" s="186">
        <v>39814</v>
      </c>
      <c r="B115" s="30">
        <f>+OBS!X95</f>
        <v>0</v>
      </c>
      <c r="C115" s="26">
        <f>+OBS!Y95</f>
        <v>0</v>
      </c>
      <c r="D115" s="334">
        <f t="shared" si="17"/>
        <v>0</v>
      </c>
      <c r="E115" s="30"/>
      <c r="F115" s="30">
        <f>+OBS!V95</f>
        <v>0</v>
      </c>
      <c r="G115" s="30">
        <f>+OBS!W95+Exotic_Pos!F107</f>
        <v>0</v>
      </c>
      <c r="H115" s="334">
        <f t="shared" si="18"/>
        <v>0</v>
      </c>
      <c r="I115" s="314"/>
      <c r="J115" s="314">
        <f>+OBS!AF95</f>
        <v>0</v>
      </c>
      <c r="K115" s="314">
        <f>+OBS!AG95</f>
        <v>0</v>
      </c>
      <c r="L115" s="314">
        <f>+OBS!AH95</f>
        <v>0</v>
      </c>
      <c r="M115" s="314">
        <f>+OBS!AI97</f>
        <v>0</v>
      </c>
      <c r="N115" s="334">
        <f t="shared" si="19"/>
        <v>0</v>
      </c>
      <c r="O115" s="30"/>
      <c r="P115" s="186">
        <f t="shared" si="20"/>
        <v>39814</v>
      </c>
      <c r="Q115" s="445">
        <f t="shared" si="21"/>
        <v>0</v>
      </c>
      <c r="R115" s="446">
        <f t="shared" si="22"/>
        <v>0</v>
      </c>
      <c r="S115" s="446">
        <f t="shared" si="23"/>
        <v>0</v>
      </c>
      <c r="T115" s="446">
        <f t="shared" si="24"/>
        <v>0</v>
      </c>
    </row>
    <row r="116" spans="1:20" s="181" customFormat="1" ht="12.95" hidden="1" customHeight="1" x14ac:dyDescent="0.2">
      <c r="A116" s="186">
        <v>39845</v>
      </c>
      <c r="B116" s="30">
        <f>+OBS!X96</f>
        <v>0</v>
      </c>
      <c r="C116" s="26">
        <f>+OBS!Y96</f>
        <v>0</v>
      </c>
      <c r="D116" s="334">
        <f t="shared" si="17"/>
        <v>0</v>
      </c>
      <c r="E116" s="30"/>
      <c r="F116" s="30">
        <f>+OBS!V96</f>
        <v>0</v>
      </c>
      <c r="G116" s="30">
        <f>+OBS!W96+Exotic_Pos!F108</f>
        <v>0</v>
      </c>
      <c r="H116" s="334">
        <f t="shared" si="18"/>
        <v>0</v>
      </c>
      <c r="I116" s="314"/>
      <c r="J116" s="314">
        <f>+OBS!AF96</f>
        <v>0</v>
      </c>
      <c r="K116" s="314">
        <f>+OBS!AG96</f>
        <v>0</v>
      </c>
      <c r="L116" s="314">
        <f>+OBS!AH96</f>
        <v>0</v>
      </c>
      <c r="M116" s="314">
        <f>+OBS!AI98</f>
        <v>0</v>
      </c>
      <c r="N116" s="334">
        <f t="shared" si="19"/>
        <v>0</v>
      </c>
      <c r="O116" s="30"/>
      <c r="P116" s="186">
        <f t="shared" si="20"/>
        <v>39845</v>
      </c>
      <c r="Q116" s="445">
        <f t="shared" si="21"/>
        <v>0</v>
      </c>
      <c r="R116" s="446">
        <f t="shared" si="22"/>
        <v>0</v>
      </c>
      <c r="S116" s="446">
        <f t="shared" si="23"/>
        <v>0</v>
      </c>
      <c r="T116" s="446">
        <f t="shared" si="24"/>
        <v>0</v>
      </c>
    </row>
    <row r="117" spans="1:20" s="181" customFormat="1" ht="12.95" hidden="1" customHeight="1" x14ac:dyDescent="0.2">
      <c r="A117" s="187">
        <v>39873</v>
      </c>
      <c r="B117" s="183">
        <f>+OBS!X97</f>
        <v>0</v>
      </c>
      <c r="C117" s="190">
        <f>+OBS!Y97</f>
        <v>0</v>
      </c>
      <c r="D117" s="336">
        <f t="shared" si="17"/>
        <v>0</v>
      </c>
      <c r="E117" s="183"/>
      <c r="F117" s="183">
        <f>+OBS!V97</f>
        <v>0</v>
      </c>
      <c r="G117" s="183">
        <f>+OBS!W97+Exotic_Pos!F109</f>
        <v>0</v>
      </c>
      <c r="H117" s="336">
        <f t="shared" si="18"/>
        <v>0</v>
      </c>
      <c r="I117" s="315"/>
      <c r="J117" s="315">
        <f>+OBS!AF97</f>
        <v>0</v>
      </c>
      <c r="K117" s="315">
        <f>+OBS!AG97</f>
        <v>0</v>
      </c>
      <c r="L117" s="315">
        <f>+OBS!AH97</f>
        <v>0</v>
      </c>
      <c r="M117" s="315">
        <f>+OBS!AI99</f>
        <v>0</v>
      </c>
      <c r="N117" s="336">
        <f t="shared" si="19"/>
        <v>0</v>
      </c>
      <c r="O117" s="183"/>
      <c r="P117" s="187">
        <f t="shared" si="20"/>
        <v>39873</v>
      </c>
      <c r="Q117" s="448">
        <f t="shared" si="21"/>
        <v>0</v>
      </c>
      <c r="R117" s="449">
        <f t="shared" si="22"/>
        <v>0</v>
      </c>
      <c r="S117" s="449">
        <f t="shared" si="23"/>
        <v>0</v>
      </c>
      <c r="T117" s="449">
        <f t="shared" si="24"/>
        <v>0</v>
      </c>
    </row>
    <row r="118" spans="1:20" s="181" customFormat="1" ht="12.95" hidden="1" customHeight="1" x14ac:dyDescent="0.2">
      <c r="A118" s="186">
        <v>39904</v>
      </c>
      <c r="B118" s="30">
        <f>+OBS!X98</f>
        <v>0</v>
      </c>
      <c r="C118" s="26">
        <f>+OBS!Y98</f>
        <v>0</v>
      </c>
      <c r="D118" s="334">
        <f t="shared" si="17"/>
        <v>0</v>
      </c>
      <c r="E118" s="30"/>
      <c r="F118" s="30">
        <f>+OBS!V98</f>
        <v>0</v>
      </c>
      <c r="G118" s="30">
        <f>+OBS!W98+Exotic_Pos!F110</f>
        <v>0</v>
      </c>
      <c r="H118" s="334">
        <f t="shared" si="18"/>
        <v>0</v>
      </c>
      <c r="I118" s="314"/>
      <c r="J118" s="314">
        <f>+OBS!AF98</f>
        <v>0</v>
      </c>
      <c r="K118" s="314">
        <f>+OBS!AG98</f>
        <v>0</v>
      </c>
      <c r="L118" s="314">
        <f>+OBS!AH98</f>
        <v>0</v>
      </c>
      <c r="M118" s="314">
        <f>+OBS!AI100</f>
        <v>0</v>
      </c>
      <c r="N118" s="334">
        <f t="shared" si="19"/>
        <v>0</v>
      </c>
      <c r="O118" s="30"/>
      <c r="P118" s="186">
        <f t="shared" si="20"/>
        <v>39904</v>
      </c>
      <c r="Q118" s="445">
        <f t="shared" si="21"/>
        <v>0</v>
      </c>
      <c r="R118" s="446">
        <f t="shared" si="22"/>
        <v>0</v>
      </c>
      <c r="S118" s="446">
        <f t="shared" si="23"/>
        <v>0</v>
      </c>
      <c r="T118" s="446">
        <f t="shared" si="24"/>
        <v>0</v>
      </c>
    </row>
    <row r="119" spans="1:20" s="181" customFormat="1" ht="12.95" hidden="1" customHeight="1" x14ac:dyDescent="0.2">
      <c r="A119" s="186">
        <v>39934</v>
      </c>
      <c r="B119" s="30">
        <f>+OBS!X99</f>
        <v>0</v>
      </c>
      <c r="C119" s="26">
        <f>+OBS!Y99</f>
        <v>0</v>
      </c>
      <c r="D119" s="334">
        <f t="shared" si="17"/>
        <v>0</v>
      </c>
      <c r="E119" s="30"/>
      <c r="F119" s="30">
        <f>+OBS!V99</f>
        <v>0</v>
      </c>
      <c r="G119" s="30">
        <f>+OBS!W99+Exotic_Pos!F111</f>
        <v>0</v>
      </c>
      <c r="H119" s="334">
        <f t="shared" si="18"/>
        <v>0</v>
      </c>
      <c r="I119" s="314"/>
      <c r="J119" s="314">
        <f>+OBS!AF99</f>
        <v>0</v>
      </c>
      <c r="K119" s="314">
        <f>+OBS!AG99</f>
        <v>0</v>
      </c>
      <c r="L119" s="314">
        <f>+OBS!AH99</f>
        <v>0</v>
      </c>
      <c r="M119" s="314">
        <f>+OBS!AI101</f>
        <v>0</v>
      </c>
      <c r="N119" s="334">
        <f t="shared" si="19"/>
        <v>0</v>
      </c>
      <c r="O119" s="30"/>
      <c r="P119" s="186">
        <f t="shared" si="20"/>
        <v>39934</v>
      </c>
      <c r="Q119" s="445">
        <f t="shared" si="21"/>
        <v>0</v>
      </c>
      <c r="R119" s="446">
        <f t="shared" si="22"/>
        <v>0</v>
      </c>
      <c r="S119" s="446">
        <f t="shared" si="23"/>
        <v>0</v>
      </c>
      <c r="T119" s="446">
        <f t="shared" si="24"/>
        <v>0</v>
      </c>
    </row>
    <row r="120" spans="1:20" s="181" customFormat="1" ht="12.95" hidden="1" customHeight="1" x14ac:dyDescent="0.2">
      <c r="A120" s="187">
        <v>39965</v>
      </c>
      <c r="B120" s="183">
        <f>+OBS!X100</f>
        <v>0</v>
      </c>
      <c r="C120" s="190">
        <f>+OBS!Y100</f>
        <v>0</v>
      </c>
      <c r="D120" s="336">
        <f t="shared" si="17"/>
        <v>0</v>
      </c>
      <c r="E120" s="183"/>
      <c r="F120" s="183">
        <f>+OBS!V100</f>
        <v>0</v>
      </c>
      <c r="G120" s="183">
        <f>+OBS!W100+Exotic_Pos!F112</f>
        <v>0</v>
      </c>
      <c r="H120" s="336">
        <f t="shared" si="18"/>
        <v>0</v>
      </c>
      <c r="I120" s="315"/>
      <c r="J120" s="315">
        <f>+OBS!AF100</f>
        <v>0</v>
      </c>
      <c r="K120" s="315">
        <f>+OBS!AG100</f>
        <v>0</v>
      </c>
      <c r="L120" s="315">
        <f>+OBS!AH100</f>
        <v>0</v>
      </c>
      <c r="M120" s="315">
        <f>+OBS!AI102</f>
        <v>0</v>
      </c>
      <c r="N120" s="336">
        <f t="shared" si="19"/>
        <v>0</v>
      </c>
      <c r="O120" s="183"/>
      <c r="P120" s="187">
        <f t="shared" si="20"/>
        <v>39965</v>
      </c>
      <c r="Q120" s="448">
        <f t="shared" si="21"/>
        <v>0</v>
      </c>
      <c r="R120" s="449">
        <f t="shared" si="22"/>
        <v>0</v>
      </c>
      <c r="S120" s="449">
        <f t="shared" si="23"/>
        <v>0</v>
      </c>
      <c r="T120" s="449">
        <f t="shared" si="24"/>
        <v>0</v>
      </c>
    </row>
    <row r="121" spans="1:20" s="181" customFormat="1" ht="12.95" hidden="1" customHeight="1" x14ac:dyDescent="0.2">
      <c r="A121" s="186">
        <v>39995</v>
      </c>
      <c r="B121" s="30">
        <f>+OBS!X101</f>
        <v>0</v>
      </c>
      <c r="C121" s="26">
        <f>+OBS!Y101</f>
        <v>0</v>
      </c>
      <c r="D121" s="334">
        <f t="shared" si="17"/>
        <v>0</v>
      </c>
      <c r="E121" s="30"/>
      <c r="F121" s="30">
        <f>+OBS!V101</f>
        <v>0</v>
      </c>
      <c r="G121" s="30">
        <f>+OBS!W101+Exotic_Pos!F113</f>
        <v>0</v>
      </c>
      <c r="H121" s="334">
        <f t="shared" si="18"/>
        <v>0</v>
      </c>
      <c r="I121" s="314"/>
      <c r="J121" s="314">
        <f>+OBS!AF101</f>
        <v>0</v>
      </c>
      <c r="K121" s="314">
        <f>+OBS!AG101</f>
        <v>0</v>
      </c>
      <c r="L121" s="314">
        <f>+OBS!AH101</f>
        <v>0</v>
      </c>
      <c r="M121" s="314">
        <f>+OBS!AI103</f>
        <v>0</v>
      </c>
      <c r="N121" s="334">
        <f t="shared" si="19"/>
        <v>0</v>
      </c>
      <c r="O121" s="30"/>
      <c r="P121" s="186">
        <f t="shared" si="20"/>
        <v>39995</v>
      </c>
      <c r="Q121" s="445">
        <f t="shared" si="21"/>
        <v>0</v>
      </c>
      <c r="R121" s="446">
        <f t="shared" si="22"/>
        <v>0</v>
      </c>
      <c r="S121" s="446">
        <f t="shared" si="23"/>
        <v>0</v>
      </c>
      <c r="T121" s="446">
        <f t="shared" si="24"/>
        <v>0</v>
      </c>
    </row>
    <row r="122" spans="1:20" s="181" customFormat="1" ht="12.95" hidden="1" customHeight="1" x14ac:dyDescent="0.2">
      <c r="A122" s="186">
        <v>40026</v>
      </c>
      <c r="B122" s="30">
        <f>+OBS!X102</f>
        <v>0</v>
      </c>
      <c r="C122" s="26">
        <f>+OBS!Y102</f>
        <v>0</v>
      </c>
      <c r="D122" s="334">
        <f t="shared" si="17"/>
        <v>0</v>
      </c>
      <c r="E122" s="30"/>
      <c r="F122" s="30">
        <f>+OBS!V102</f>
        <v>0</v>
      </c>
      <c r="G122" s="30">
        <f>+OBS!W102+Exotic_Pos!F114</f>
        <v>0</v>
      </c>
      <c r="H122" s="334">
        <f t="shared" si="18"/>
        <v>0</v>
      </c>
      <c r="I122" s="314"/>
      <c r="J122" s="314">
        <f>+OBS!AF102</f>
        <v>0</v>
      </c>
      <c r="K122" s="314">
        <f>+OBS!AG102</f>
        <v>0</v>
      </c>
      <c r="L122" s="314">
        <f>+OBS!AH102</f>
        <v>0</v>
      </c>
      <c r="M122" s="314">
        <f>+OBS!AI104</f>
        <v>0</v>
      </c>
      <c r="N122" s="334">
        <f t="shared" si="19"/>
        <v>0</v>
      </c>
      <c r="O122" s="30"/>
      <c r="P122" s="186">
        <f t="shared" si="20"/>
        <v>40026</v>
      </c>
      <c r="Q122" s="445">
        <f t="shared" si="21"/>
        <v>0</v>
      </c>
      <c r="R122" s="446">
        <f t="shared" si="22"/>
        <v>0</v>
      </c>
      <c r="S122" s="446">
        <f t="shared" si="23"/>
        <v>0</v>
      </c>
      <c r="T122" s="446">
        <f t="shared" si="24"/>
        <v>0</v>
      </c>
    </row>
    <row r="123" spans="1:20" s="181" customFormat="1" ht="12.95" hidden="1" customHeight="1" x14ac:dyDescent="0.2">
      <c r="A123" s="187">
        <v>40057</v>
      </c>
      <c r="B123" s="183">
        <f>+OBS!X103</f>
        <v>0</v>
      </c>
      <c r="C123" s="190">
        <f>+OBS!Y103</f>
        <v>0</v>
      </c>
      <c r="D123" s="336">
        <f t="shared" si="17"/>
        <v>0</v>
      </c>
      <c r="E123" s="183"/>
      <c r="F123" s="183">
        <f>+OBS!V103</f>
        <v>0</v>
      </c>
      <c r="G123" s="183">
        <f>+OBS!W103+Exotic_Pos!F115</f>
        <v>0</v>
      </c>
      <c r="H123" s="336">
        <f t="shared" si="18"/>
        <v>0</v>
      </c>
      <c r="I123" s="315"/>
      <c r="J123" s="315">
        <f>+OBS!AF103</f>
        <v>0</v>
      </c>
      <c r="K123" s="315">
        <f>+OBS!AG103</f>
        <v>0</v>
      </c>
      <c r="L123" s="315">
        <f>+OBS!AH103</f>
        <v>0</v>
      </c>
      <c r="M123" s="315">
        <f>+OBS!AI105</f>
        <v>0</v>
      </c>
      <c r="N123" s="336">
        <f t="shared" si="19"/>
        <v>0</v>
      </c>
      <c r="O123" s="183"/>
      <c r="P123" s="187">
        <f t="shared" si="20"/>
        <v>40057</v>
      </c>
      <c r="Q123" s="448">
        <f t="shared" si="21"/>
        <v>0</v>
      </c>
      <c r="R123" s="449">
        <f t="shared" si="22"/>
        <v>0</v>
      </c>
      <c r="S123" s="449">
        <f t="shared" si="23"/>
        <v>0</v>
      </c>
      <c r="T123" s="449">
        <f t="shared" si="24"/>
        <v>0</v>
      </c>
    </row>
    <row r="124" spans="1:20" s="181" customFormat="1" ht="12.95" hidden="1" customHeight="1" x14ac:dyDescent="0.2">
      <c r="A124" s="186">
        <v>40087</v>
      </c>
      <c r="B124" s="30">
        <f>+OBS!X104</f>
        <v>0</v>
      </c>
      <c r="C124" s="26">
        <f>+OBS!Y104</f>
        <v>0</v>
      </c>
      <c r="D124" s="334">
        <f t="shared" si="17"/>
        <v>0</v>
      </c>
      <c r="E124" s="30"/>
      <c r="F124" s="30">
        <f>+OBS!V104</f>
        <v>0</v>
      </c>
      <c r="G124" s="30">
        <f>+OBS!W104+Exotic_Pos!F116</f>
        <v>0</v>
      </c>
      <c r="H124" s="334">
        <f t="shared" si="18"/>
        <v>0</v>
      </c>
      <c r="I124" s="314"/>
      <c r="J124" s="314">
        <f>+OBS!AF104</f>
        <v>0</v>
      </c>
      <c r="K124" s="314">
        <f>+OBS!AG104</f>
        <v>0</v>
      </c>
      <c r="L124" s="314">
        <f>+OBS!AH104</f>
        <v>0</v>
      </c>
      <c r="M124" s="314">
        <f>+OBS!AI106</f>
        <v>0</v>
      </c>
      <c r="N124" s="334">
        <f t="shared" si="19"/>
        <v>0</v>
      </c>
      <c r="O124" s="30"/>
      <c r="P124" s="186">
        <f t="shared" si="20"/>
        <v>40087</v>
      </c>
      <c r="Q124" s="445">
        <f t="shared" si="21"/>
        <v>0</v>
      </c>
      <c r="R124" s="446">
        <f t="shared" si="22"/>
        <v>0</v>
      </c>
      <c r="S124" s="446">
        <f t="shared" si="23"/>
        <v>0</v>
      </c>
      <c r="T124" s="446">
        <f t="shared" si="24"/>
        <v>0</v>
      </c>
    </row>
    <row r="125" spans="1:20" s="181" customFormat="1" ht="12.95" hidden="1" customHeight="1" x14ac:dyDescent="0.2">
      <c r="A125" s="186">
        <v>40118</v>
      </c>
      <c r="B125" s="30">
        <f>+OBS!X105</f>
        <v>0</v>
      </c>
      <c r="C125" s="26">
        <f>+OBS!Y105</f>
        <v>0</v>
      </c>
      <c r="D125" s="334">
        <f t="shared" si="17"/>
        <v>0</v>
      </c>
      <c r="E125" s="30"/>
      <c r="F125" s="30">
        <f>+OBS!V105</f>
        <v>0</v>
      </c>
      <c r="G125" s="30">
        <f>+OBS!W105+Exotic_Pos!F117</f>
        <v>0</v>
      </c>
      <c r="H125" s="334">
        <f t="shared" si="18"/>
        <v>0</v>
      </c>
      <c r="I125" s="314"/>
      <c r="J125" s="314">
        <f>+OBS!AF105</f>
        <v>0</v>
      </c>
      <c r="K125" s="314">
        <f>+OBS!AG105</f>
        <v>0</v>
      </c>
      <c r="L125" s="314">
        <f>+OBS!AH105</f>
        <v>0</v>
      </c>
      <c r="M125" s="314">
        <f>+OBS!AI107</f>
        <v>0</v>
      </c>
      <c r="N125" s="334">
        <f t="shared" si="19"/>
        <v>0</v>
      </c>
      <c r="O125" s="30"/>
      <c r="P125" s="186">
        <f t="shared" si="20"/>
        <v>40118</v>
      </c>
      <c r="Q125" s="445">
        <f t="shared" si="21"/>
        <v>0</v>
      </c>
      <c r="R125" s="446">
        <f t="shared" si="22"/>
        <v>0</v>
      </c>
      <c r="S125" s="446">
        <f t="shared" si="23"/>
        <v>0</v>
      </c>
      <c r="T125" s="446">
        <f t="shared" si="24"/>
        <v>0</v>
      </c>
    </row>
    <row r="126" spans="1:20" s="181" customFormat="1" ht="12.95" hidden="1" customHeight="1" thickBot="1" x14ac:dyDescent="0.25">
      <c r="A126" s="251">
        <v>40148</v>
      </c>
      <c r="B126" s="231">
        <f>+OBS!X106</f>
        <v>0</v>
      </c>
      <c r="C126" s="168">
        <f>+OBS!Y106</f>
        <v>0</v>
      </c>
      <c r="D126" s="338">
        <f t="shared" si="17"/>
        <v>0</v>
      </c>
      <c r="E126" s="231"/>
      <c r="F126" s="231">
        <f>+OBS!V106</f>
        <v>0</v>
      </c>
      <c r="G126" s="231">
        <f>+OBS!W106+Exotic_Pos!F118</f>
        <v>0</v>
      </c>
      <c r="H126" s="338">
        <f t="shared" si="18"/>
        <v>0</v>
      </c>
      <c r="I126" s="317"/>
      <c r="J126" s="317">
        <f>+OBS!AF106</f>
        <v>0</v>
      </c>
      <c r="K126" s="317">
        <f>+OBS!AG106</f>
        <v>0</v>
      </c>
      <c r="L126" s="317">
        <f>+OBS!AH106</f>
        <v>0</v>
      </c>
      <c r="M126" s="317">
        <f>+OBS!AI108</f>
        <v>0</v>
      </c>
      <c r="N126" s="338">
        <f t="shared" si="19"/>
        <v>0</v>
      </c>
      <c r="O126" s="231"/>
      <c r="P126" s="251">
        <f t="shared" si="20"/>
        <v>40148</v>
      </c>
      <c r="Q126" s="451">
        <f t="shared" si="21"/>
        <v>0</v>
      </c>
      <c r="R126" s="452">
        <f t="shared" si="22"/>
        <v>0</v>
      </c>
      <c r="S126" s="452">
        <f t="shared" si="23"/>
        <v>0</v>
      </c>
      <c r="T126" s="452">
        <f t="shared" si="24"/>
        <v>0</v>
      </c>
    </row>
    <row r="127" spans="1:20" s="181" customFormat="1" ht="12.95" hidden="1" customHeight="1" x14ac:dyDescent="0.2">
      <c r="A127" s="186">
        <v>40179</v>
      </c>
      <c r="B127" s="30">
        <f>+OBS!X107</f>
        <v>0</v>
      </c>
      <c r="C127" s="26">
        <f>+OBS!Y107</f>
        <v>0</v>
      </c>
      <c r="D127" s="334">
        <f t="shared" si="17"/>
        <v>0</v>
      </c>
      <c r="E127" s="30"/>
      <c r="F127" s="30">
        <f>+OBS!V107</f>
        <v>0</v>
      </c>
      <c r="G127" s="30">
        <f>+OBS!W107+Exotic_Pos!F119</f>
        <v>0</v>
      </c>
      <c r="H127" s="334">
        <f t="shared" si="18"/>
        <v>0</v>
      </c>
      <c r="I127" s="314"/>
      <c r="J127" s="314">
        <f>+OBS!AF107</f>
        <v>0</v>
      </c>
      <c r="K127" s="314">
        <f>+OBS!AG107</f>
        <v>0</v>
      </c>
      <c r="L127" s="314">
        <f>+OBS!AH107</f>
        <v>0</v>
      </c>
      <c r="M127" s="314">
        <f>+OBS!AI109</f>
        <v>0</v>
      </c>
      <c r="N127" s="334">
        <f t="shared" si="19"/>
        <v>0</v>
      </c>
      <c r="O127" s="30"/>
      <c r="P127" s="186">
        <f t="shared" si="20"/>
        <v>40179</v>
      </c>
      <c r="Q127" s="445">
        <f t="shared" si="21"/>
        <v>0</v>
      </c>
      <c r="R127" s="446">
        <f t="shared" si="22"/>
        <v>0</v>
      </c>
      <c r="S127" s="446">
        <f t="shared" si="23"/>
        <v>0</v>
      </c>
      <c r="T127" s="446">
        <f t="shared" si="24"/>
        <v>0</v>
      </c>
    </row>
    <row r="128" spans="1:20" s="181" customFormat="1" ht="12.95" hidden="1" customHeight="1" x14ac:dyDescent="0.2">
      <c r="A128" s="186">
        <v>40210</v>
      </c>
      <c r="B128" s="30">
        <f>+OBS!X108</f>
        <v>0</v>
      </c>
      <c r="C128" s="26">
        <f>+OBS!Y108</f>
        <v>0</v>
      </c>
      <c r="D128" s="334">
        <f t="shared" si="17"/>
        <v>0</v>
      </c>
      <c r="E128" s="30"/>
      <c r="F128" s="30">
        <f>+OBS!V108</f>
        <v>0</v>
      </c>
      <c r="G128" s="30">
        <f>+OBS!W108+Exotic_Pos!F120</f>
        <v>0</v>
      </c>
      <c r="H128" s="334">
        <f t="shared" si="18"/>
        <v>0</v>
      </c>
      <c r="I128" s="314"/>
      <c r="J128" s="314">
        <f>+OBS!AF108</f>
        <v>0</v>
      </c>
      <c r="K128" s="314">
        <f>+OBS!AG108</f>
        <v>0</v>
      </c>
      <c r="L128" s="314">
        <f>+OBS!AH108</f>
        <v>0</v>
      </c>
      <c r="M128" s="314">
        <f>+OBS!AI110</f>
        <v>0</v>
      </c>
      <c r="N128" s="334">
        <f t="shared" si="19"/>
        <v>0</v>
      </c>
      <c r="O128" s="30"/>
      <c r="P128" s="186">
        <f t="shared" si="20"/>
        <v>40210</v>
      </c>
      <c r="Q128" s="445">
        <f t="shared" si="21"/>
        <v>0</v>
      </c>
      <c r="R128" s="446">
        <f t="shared" si="22"/>
        <v>0</v>
      </c>
      <c r="S128" s="446">
        <f t="shared" si="23"/>
        <v>0</v>
      </c>
      <c r="T128" s="446">
        <f t="shared" si="24"/>
        <v>0</v>
      </c>
    </row>
    <row r="129" spans="1:57" s="181" customFormat="1" ht="12.95" hidden="1" customHeight="1" x14ac:dyDescent="0.2">
      <c r="A129" s="187">
        <v>40238</v>
      </c>
      <c r="B129" s="183">
        <f>+OBS!X109</f>
        <v>0</v>
      </c>
      <c r="C129" s="190">
        <f>+OBS!Y109</f>
        <v>0</v>
      </c>
      <c r="D129" s="336">
        <f t="shared" si="17"/>
        <v>0</v>
      </c>
      <c r="E129" s="183"/>
      <c r="F129" s="183">
        <f>+OBS!V109</f>
        <v>0</v>
      </c>
      <c r="G129" s="183">
        <f>+OBS!W109+Exotic_Pos!F121</f>
        <v>0</v>
      </c>
      <c r="H129" s="336">
        <f t="shared" si="18"/>
        <v>0</v>
      </c>
      <c r="I129" s="315"/>
      <c r="J129" s="315">
        <f>+OBS!AF109</f>
        <v>0</v>
      </c>
      <c r="K129" s="315">
        <f>+OBS!AG109</f>
        <v>0</v>
      </c>
      <c r="L129" s="315">
        <f>+OBS!AH109</f>
        <v>0</v>
      </c>
      <c r="M129" s="315">
        <f>+OBS!AI111</f>
        <v>0</v>
      </c>
      <c r="N129" s="336">
        <f t="shared" si="19"/>
        <v>0</v>
      </c>
      <c r="O129" s="183"/>
      <c r="P129" s="187">
        <f t="shared" si="20"/>
        <v>40238</v>
      </c>
      <c r="Q129" s="448">
        <f t="shared" si="21"/>
        <v>0</v>
      </c>
      <c r="R129" s="449">
        <f t="shared" si="22"/>
        <v>0</v>
      </c>
      <c r="S129" s="449">
        <f t="shared" si="23"/>
        <v>0</v>
      </c>
      <c r="T129" s="449">
        <f t="shared" si="24"/>
        <v>0</v>
      </c>
    </row>
    <row r="130" spans="1:57" s="181" customFormat="1" ht="12.95" hidden="1" customHeight="1" x14ac:dyDescent="0.2">
      <c r="A130" s="186">
        <v>40269</v>
      </c>
      <c r="B130" s="30">
        <f>+OBS!X110</f>
        <v>0</v>
      </c>
      <c r="C130" s="26">
        <f>+OBS!Y110</f>
        <v>0</v>
      </c>
      <c r="D130" s="334">
        <f t="shared" si="17"/>
        <v>0</v>
      </c>
      <c r="E130" s="30"/>
      <c r="F130" s="30">
        <f>+OBS!V110</f>
        <v>0</v>
      </c>
      <c r="G130" s="30">
        <f>+OBS!W110+Exotic_Pos!F122</f>
        <v>0</v>
      </c>
      <c r="H130" s="334">
        <f t="shared" si="18"/>
        <v>0</v>
      </c>
      <c r="I130" s="314"/>
      <c r="J130" s="314">
        <f>+OBS!AF110</f>
        <v>0</v>
      </c>
      <c r="K130" s="314">
        <f>+OBS!AG110</f>
        <v>0</v>
      </c>
      <c r="L130" s="314">
        <f>+OBS!AH110</f>
        <v>0</v>
      </c>
      <c r="M130" s="314">
        <f>+OBS!AI112</f>
        <v>0</v>
      </c>
      <c r="N130" s="334">
        <f t="shared" si="19"/>
        <v>0</v>
      </c>
      <c r="O130" s="30"/>
      <c r="P130" s="186">
        <f t="shared" si="20"/>
        <v>40269</v>
      </c>
      <c r="Q130" s="445">
        <f t="shared" si="21"/>
        <v>0</v>
      </c>
      <c r="R130" s="446">
        <f t="shared" si="22"/>
        <v>0</v>
      </c>
      <c r="S130" s="446">
        <f t="shared" si="23"/>
        <v>0</v>
      </c>
      <c r="T130" s="446">
        <f t="shared" si="24"/>
        <v>0</v>
      </c>
    </row>
    <row r="131" spans="1:57" s="181" customFormat="1" ht="12.95" hidden="1" customHeight="1" x14ac:dyDescent="0.2">
      <c r="A131" s="186">
        <v>40299</v>
      </c>
      <c r="B131" s="30">
        <f>+OBS!X111</f>
        <v>0</v>
      </c>
      <c r="C131" s="26">
        <f>+OBS!Y111</f>
        <v>0</v>
      </c>
      <c r="D131" s="334">
        <f t="shared" si="17"/>
        <v>0</v>
      </c>
      <c r="E131" s="30"/>
      <c r="F131" s="30">
        <f>+OBS!V111</f>
        <v>0</v>
      </c>
      <c r="G131" s="30">
        <f>+OBS!W111+Exotic_Pos!F123</f>
        <v>0</v>
      </c>
      <c r="H131" s="334">
        <f t="shared" si="18"/>
        <v>0</v>
      </c>
      <c r="I131" s="314"/>
      <c r="J131" s="314">
        <f>+OBS!AF111</f>
        <v>0</v>
      </c>
      <c r="K131" s="314">
        <f>+OBS!AG111</f>
        <v>0</v>
      </c>
      <c r="L131" s="314">
        <f>+OBS!AH111</f>
        <v>0</v>
      </c>
      <c r="M131" s="314">
        <f>+OBS!AI113</f>
        <v>0</v>
      </c>
      <c r="N131" s="334">
        <f t="shared" si="19"/>
        <v>0</v>
      </c>
      <c r="O131" s="30"/>
      <c r="P131" s="186">
        <f t="shared" si="20"/>
        <v>40299</v>
      </c>
      <c r="Q131" s="445">
        <f t="shared" si="21"/>
        <v>0</v>
      </c>
      <c r="R131" s="446">
        <f t="shared" si="22"/>
        <v>0</v>
      </c>
      <c r="S131" s="446">
        <f t="shared" si="23"/>
        <v>0</v>
      </c>
      <c r="T131" s="446">
        <f t="shared" si="24"/>
        <v>0</v>
      </c>
    </row>
    <row r="132" spans="1:57" s="181" customFormat="1" ht="12.95" hidden="1" customHeight="1" x14ac:dyDescent="0.2">
      <c r="A132" s="187">
        <v>40330</v>
      </c>
      <c r="B132" s="183">
        <f>+OBS!X112</f>
        <v>0</v>
      </c>
      <c r="C132" s="190">
        <f>+OBS!Y112</f>
        <v>0</v>
      </c>
      <c r="D132" s="336">
        <f t="shared" si="17"/>
        <v>0</v>
      </c>
      <c r="E132" s="183"/>
      <c r="F132" s="183">
        <f>+OBS!V112</f>
        <v>0</v>
      </c>
      <c r="G132" s="183">
        <f>+OBS!W112+Exotic_Pos!F124</f>
        <v>0</v>
      </c>
      <c r="H132" s="336">
        <f t="shared" si="18"/>
        <v>0</v>
      </c>
      <c r="I132" s="315"/>
      <c r="J132" s="315">
        <f>+OBS!AF112</f>
        <v>0</v>
      </c>
      <c r="K132" s="315">
        <f>+OBS!AG112</f>
        <v>0</v>
      </c>
      <c r="L132" s="315">
        <f>+OBS!AH112</f>
        <v>0</v>
      </c>
      <c r="M132" s="315">
        <f>+OBS!AI114</f>
        <v>0</v>
      </c>
      <c r="N132" s="336">
        <f t="shared" si="19"/>
        <v>0</v>
      </c>
      <c r="O132" s="183"/>
      <c r="P132" s="187">
        <f t="shared" si="20"/>
        <v>40330</v>
      </c>
      <c r="Q132" s="448">
        <f t="shared" si="21"/>
        <v>0</v>
      </c>
      <c r="R132" s="449">
        <f t="shared" si="22"/>
        <v>0</v>
      </c>
      <c r="S132" s="449">
        <f t="shared" si="23"/>
        <v>0</v>
      </c>
      <c r="T132" s="449">
        <f t="shared" si="24"/>
        <v>0</v>
      </c>
    </row>
    <row r="133" spans="1:57" s="181" customFormat="1" ht="12.95" hidden="1" customHeight="1" x14ac:dyDescent="0.2">
      <c r="A133" s="186">
        <v>40360</v>
      </c>
      <c r="B133" s="30">
        <f>+OBS!X113</f>
        <v>0</v>
      </c>
      <c r="C133" s="26">
        <f>+OBS!Y113</f>
        <v>0</v>
      </c>
      <c r="D133" s="334">
        <f t="shared" si="17"/>
        <v>0</v>
      </c>
      <c r="E133" s="30"/>
      <c r="F133" s="30">
        <f>+OBS!V113</f>
        <v>0</v>
      </c>
      <c r="G133" s="30">
        <f>+OBS!W113+Exotic_Pos!F125</f>
        <v>0</v>
      </c>
      <c r="H133" s="334">
        <f t="shared" si="18"/>
        <v>0</v>
      </c>
      <c r="I133" s="314"/>
      <c r="J133" s="314">
        <f>+OBS!AF113</f>
        <v>0</v>
      </c>
      <c r="K133" s="314">
        <f>+OBS!AG113</f>
        <v>0</v>
      </c>
      <c r="L133" s="314">
        <f>+OBS!AH113</f>
        <v>0</v>
      </c>
      <c r="M133" s="314">
        <f>+OBS!AI115</f>
        <v>0</v>
      </c>
      <c r="N133" s="334">
        <f t="shared" si="19"/>
        <v>0</v>
      </c>
      <c r="O133" s="30"/>
      <c r="P133" s="186">
        <f t="shared" si="20"/>
        <v>40360</v>
      </c>
      <c r="Q133" s="445">
        <f t="shared" si="21"/>
        <v>0</v>
      </c>
      <c r="R133" s="446">
        <f t="shared" si="22"/>
        <v>0</v>
      </c>
      <c r="S133" s="446">
        <f t="shared" si="23"/>
        <v>0</v>
      </c>
      <c r="T133" s="446">
        <f t="shared" si="24"/>
        <v>0</v>
      </c>
    </row>
    <row r="134" spans="1:57" s="181" customFormat="1" ht="12.95" hidden="1" customHeight="1" x14ac:dyDescent="0.2">
      <c r="A134" s="186">
        <v>40391</v>
      </c>
      <c r="B134" s="30">
        <f>+OBS!X114</f>
        <v>0</v>
      </c>
      <c r="C134" s="26">
        <f>+OBS!Y114</f>
        <v>0</v>
      </c>
      <c r="D134" s="334">
        <f t="shared" si="17"/>
        <v>0</v>
      </c>
      <c r="E134" s="30"/>
      <c r="F134" s="30">
        <f>+OBS!V114</f>
        <v>0</v>
      </c>
      <c r="G134" s="30">
        <f>+OBS!W114+Exotic_Pos!F126</f>
        <v>0</v>
      </c>
      <c r="H134" s="334">
        <f t="shared" si="18"/>
        <v>0</v>
      </c>
      <c r="I134" s="314"/>
      <c r="J134" s="314">
        <f>+OBS!AF114</f>
        <v>0</v>
      </c>
      <c r="K134" s="314">
        <f>+OBS!AG114</f>
        <v>0</v>
      </c>
      <c r="L134" s="314">
        <f>+OBS!AH114</f>
        <v>0</v>
      </c>
      <c r="M134" s="314">
        <f>+OBS!AI116</f>
        <v>0</v>
      </c>
      <c r="N134" s="334">
        <f t="shared" si="19"/>
        <v>0</v>
      </c>
      <c r="O134" s="30"/>
      <c r="P134" s="186">
        <f t="shared" si="20"/>
        <v>40391</v>
      </c>
      <c r="Q134" s="445">
        <f t="shared" si="21"/>
        <v>0</v>
      </c>
      <c r="R134" s="446">
        <f t="shared" si="22"/>
        <v>0</v>
      </c>
      <c r="S134" s="446">
        <f t="shared" si="23"/>
        <v>0</v>
      </c>
      <c r="T134" s="446">
        <f t="shared" si="24"/>
        <v>0</v>
      </c>
    </row>
    <row r="135" spans="1:57" s="181" customFormat="1" ht="12.95" hidden="1" customHeight="1" x14ac:dyDescent="0.2">
      <c r="A135" s="187">
        <v>40422</v>
      </c>
      <c r="B135" s="183">
        <f>+OBS!X115</f>
        <v>0</v>
      </c>
      <c r="C135" s="190">
        <f>+OBS!Y115</f>
        <v>0</v>
      </c>
      <c r="D135" s="336">
        <f t="shared" si="17"/>
        <v>0</v>
      </c>
      <c r="E135" s="183"/>
      <c r="F135" s="183">
        <f>+OBS!V115</f>
        <v>0</v>
      </c>
      <c r="G135" s="183">
        <f>+OBS!W115+Exotic_Pos!F127</f>
        <v>0</v>
      </c>
      <c r="H135" s="336">
        <f t="shared" si="18"/>
        <v>0</v>
      </c>
      <c r="I135" s="315"/>
      <c r="J135" s="315">
        <f>+OBS!AF115</f>
        <v>0</v>
      </c>
      <c r="K135" s="315">
        <f>+OBS!AG115</f>
        <v>0</v>
      </c>
      <c r="L135" s="315">
        <f>+OBS!AH115</f>
        <v>0</v>
      </c>
      <c r="M135" s="315">
        <f>+OBS!AI117</f>
        <v>0</v>
      </c>
      <c r="N135" s="336">
        <f t="shared" si="19"/>
        <v>0</v>
      </c>
      <c r="O135" s="183"/>
      <c r="P135" s="187">
        <f t="shared" si="20"/>
        <v>40422</v>
      </c>
      <c r="Q135" s="448">
        <f t="shared" si="21"/>
        <v>0</v>
      </c>
      <c r="R135" s="449">
        <f t="shared" si="22"/>
        <v>0</v>
      </c>
      <c r="S135" s="449">
        <f t="shared" si="23"/>
        <v>0</v>
      </c>
      <c r="T135" s="449">
        <f t="shared" si="24"/>
        <v>0</v>
      </c>
    </row>
    <row r="136" spans="1:57" s="181" customFormat="1" ht="12.95" hidden="1" customHeight="1" x14ac:dyDescent="0.2">
      <c r="A136" s="186">
        <v>40452</v>
      </c>
      <c r="B136" s="30">
        <f>+OBS!X116</f>
        <v>0</v>
      </c>
      <c r="C136" s="26">
        <f>+OBS!Y116</f>
        <v>0</v>
      </c>
      <c r="D136" s="334">
        <f t="shared" si="17"/>
        <v>0</v>
      </c>
      <c r="E136" s="30"/>
      <c r="F136" s="30">
        <f>+OBS!V116</f>
        <v>0</v>
      </c>
      <c r="G136" s="30">
        <f>+OBS!W116+Exotic_Pos!F128</f>
        <v>0</v>
      </c>
      <c r="H136" s="334">
        <f t="shared" si="18"/>
        <v>0</v>
      </c>
      <c r="I136" s="314"/>
      <c r="J136" s="314">
        <f>+OBS!AF116</f>
        <v>0</v>
      </c>
      <c r="K136" s="314">
        <f>+OBS!AG116</f>
        <v>0</v>
      </c>
      <c r="L136" s="314">
        <f>+OBS!AH116</f>
        <v>0</v>
      </c>
      <c r="M136" s="314">
        <f>+OBS!AI118</f>
        <v>0</v>
      </c>
      <c r="N136" s="334">
        <f t="shared" si="19"/>
        <v>0</v>
      </c>
      <c r="O136" s="30"/>
      <c r="P136" s="186">
        <f t="shared" si="20"/>
        <v>40452</v>
      </c>
      <c r="Q136" s="445">
        <f t="shared" si="21"/>
        <v>0</v>
      </c>
      <c r="R136" s="446">
        <f t="shared" si="22"/>
        <v>0</v>
      </c>
      <c r="S136" s="446">
        <f t="shared" si="23"/>
        <v>0</v>
      </c>
      <c r="T136" s="446">
        <f t="shared" si="24"/>
        <v>0</v>
      </c>
    </row>
    <row r="137" spans="1:57" s="181" customFormat="1" ht="12.95" hidden="1" customHeight="1" x14ac:dyDescent="0.2">
      <c r="A137" s="186">
        <v>40483</v>
      </c>
      <c r="B137" s="30">
        <f>+OBS!X117</f>
        <v>0</v>
      </c>
      <c r="C137" s="26">
        <f>+OBS!Y117</f>
        <v>0</v>
      </c>
      <c r="D137" s="334">
        <f t="shared" si="17"/>
        <v>0</v>
      </c>
      <c r="E137" s="30"/>
      <c r="F137" s="30">
        <f>+OBS!V117</f>
        <v>0</v>
      </c>
      <c r="G137" s="30">
        <f>+OBS!W117+Exotic_Pos!F129</f>
        <v>0</v>
      </c>
      <c r="H137" s="334">
        <f t="shared" si="18"/>
        <v>0</v>
      </c>
      <c r="I137" s="314"/>
      <c r="J137" s="314">
        <f>+OBS!AF117</f>
        <v>0</v>
      </c>
      <c r="K137" s="314">
        <f>+OBS!AG117</f>
        <v>0</v>
      </c>
      <c r="L137" s="314">
        <f>+OBS!AH117</f>
        <v>0</v>
      </c>
      <c r="M137" s="314">
        <f>+OBS!AI119</f>
        <v>0</v>
      </c>
      <c r="N137" s="334">
        <f t="shared" si="19"/>
        <v>0</v>
      </c>
      <c r="O137" s="30"/>
      <c r="P137" s="186">
        <f t="shared" si="20"/>
        <v>40483</v>
      </c>
      <c r="Q137" s="445">
        <f t="shared" si="21"/>
        <v>0</v>
      </c>
      <c r="R137" s="446">
        <f t="shared" si="22"/>
        <v>0</v>
      </c>
      <c r="S137" s="446">
        <f t="shared" si="23"/>
        <v>0</v>
      </c>
      <c r="T137" s="446">
        <f t="shared" si="24"/>
        <v>0</v>
      </c>
    </row>
    <row r="138" spans="1:57" s="181" customFormat="1" ht="12.95" hidden="1" customHeight="1" x14ac:dyDescent="0.2">
      <c r="A138" s="186">
        <v>40513</v>
      </c>
      <c r="B138" s="30">
        <f>+OBS!X118</f>
        <v>0</v>
      </c>
      <c r="C138" s="26">
        <f>+OBS!Y118</f>
        <v>0</v>
      </c>
      <c r="D138" s="334">
        <f t="shared" si="17"/>
        <v>0</v>
      </c>
      <c r="E138" s="30"/>
      <c r="F138" s="30">
        <f>+OBS!V118</f>
        <v>0</v>
      </c>
      <c r="G138" s="30">
        <f>+OBS!W118+Exotic_Pos!F130</f>
        <v>0</v>
      </c>
      <c r="H138" s="334">
        <f t="shared" si="18"/>
        <v>0</v>
      </c>
      <c r="I138" s="314"/>
      <c r="J138" s="314">
        <f>+OBS!AF118</f>
        <v>0</v>
      </c>
      <c r="K138" s="314">
        <f>+OBS!AG118</f>
        <v>0</v>
      </c>
      <c r="L138" s="314">
        <f>+OBS!AH118</f>
        <v>0</v>
      </c>
      <c r="M138" s="314">
        <f>+OBS!AI120</f>
        <v>0</v>
      </c>
      <c r="N138" s="334">
        <f t="shared" si="19"/>
        <v>0</v>
      </c>
      <c r="O138" s="30"/>
      <c r="P138" s="186">
        <f t="shared" si="20"/>
        <v>40513</v>
      </c>
      <c r="Q138" s="445">
        <f t="shared" si="21"/>
        <v>0</v>
      </c>
      <c r="R138" s="446">
        <f t="shared" si="22"/>
        <v>0</v>
      </c>
      <c r="S138" s="446">
        <f t="shared" si="23"/>
        <v>0</v>
      </c>
      <c r="T138" s="446">
        <f t="shared" si="24"/>
        <v>0</v>
      </c>
    </row>
    <row r="139" spans="1:57" s="181" customFormat="1" ht="12.95" hidden="1" customHeight="1" x14ac:dyDescent="0.2">
      <c r="A139" s="186">
        <v>40544</v>
      </c>
      <c r="B139" s="30">
        <f>+OBS!X119</f>
        <v>0</v>
      </c>
      <c r="C139" s="26">
        <f>+OBS!Y119</f>
        <v>0</v>
      </c>
      <c r="D139" s="334">
        <f t="shared" si="17"/>
        <v>0</v>
      </c>
      <c r="E139" s="30"/>
      <c r="F139" s="30">
        <f>+OBS!V119</f>
        <v>0</v>
      </c>
      <c r="G139" s="30">
        <f>+OBS!W119+Exotic_Pos!F131</f>
        <v>0</v>
      </c>
      <c r="H139" s="334">
        <f t="shared" si="18"/>
        <v>0</v>
      </c>
      <c r="I139" s="314"/>
      <c r="J139" s="314">
        <f>+OBS!AF119</f>
        <v>0</v>
      </c>
      <c r="K139" s="314">
        <f>+OBS!AG119</f>
        <v>0</v>
      </c>
      <c r="L139" s="314">
        <f>+OBS!AH119</f>
        <v>0</v>
      </c>
      <c r="M139" s="314">
        <f>+OBS!AI121</f>
        <v>0</v>
      </c>
      <c r="N139" s="334">
        <f t="shared" si="19"/>
        <v>0</v>
      </c>
      <c r="O139" s="30"/>
      <c r="P139" s="186">
        <f t="shared" si="20"/>
        <v>40544</v>
      </c>
      <c r="Q139" s="445">
        <f t="shared" si="21"/>
        <v>0</v>
      </c>
      <c r="R139" s="446">
        <f t="shared" si="22"/>
        <v>0</v>
      </c>
      <c r="S139" s="446">
        <f t="shared" si="23"/>
        <v>0</v>
      </c>
      <c r="T139" s="446">
        <f t="shared" si="24"/>
        <v>0</v>
      </c>
    </row>
    <row r="140" spans="1:57" s="181" customFormat="1" ht="12.95" hidden="1" customHeight="1" x14ac:dyDescent="0.2">
      <c r="A140" s="186">
        <v>40575</v>
      </c>
      <c r="B140" s="30">
        <f>+OBS!X122</f>
        <v>0</v>
      </c>
      <c r="C140" s="26">
        <f>+OBS!Y122</f>
        <v>0</v>
      </c>
      <c r="D140" s="334">
        <f t="shared" si="17"/>
        <v>0</v>
      </c>
      <c r="E140" s="30"/>
      <c r="F140" s="30">
        <f>+OBS!V120</f>
        <v>0</v>
      </c>
      <c r="G140" s="30">
        <f>+OBS!W120+Exotic_Pos!F132</f>
        <v>0</v>
      </c>
      <c r="H140" s="334">
        <f t="shared" si="18"/>
        <v>0</v>
      </c>
      <c r="I140" s="314"/>
      <c r="J140" s="314">
        <f>+OBS!AF120</f>
        <v>0</v>
      </c>
      <c r="K140" s="314">
        <f>+OBS!AG120</f>
        <v>0</v>
      </c>
      <c r="L140" s="314">
        <f>+OBS!AH120</f>
        <v>0</v>
      </c>
      <c r="M140" s="314">
        <f>+OBS!AI122</f>
        <v>0</v>
      </c>
      <c r="N140" s="334">
        <f t="shared" si="19"/>
        <v>0</v>
      </c>
      <c r="O140" s="30"/>
      <c r="P140" s="186">
        <f t="shared" si="20"/>
        <v>40575</v>
      </c>
      <c r="Q140" s="445">
        <f t="shared" si="21"/>
        <v>0</v>
      </c>
      <c r="R140" s="446">
        <f t="shared" si="22"/>
        <v>0</v>
      </c>
      <c r="S140" s="446">
        <f t="shared" si="23"/>
        <v>0</v>
      </c>
      <c r="T140" s="446">
        <f t="shared" si="24"/>
        <v>0</v>
      </c>
    </row>
    <row r="141" spans="1:57" s="650" customFormat="1" ht="12.95" customHeight="1" thickBot="1" x14ac:dyDescent="0.25">
      <c r="A141" s="646" t="s">
        <v>16</v>
      </c>
      <c r="B141" s="359">
        <f>SUM(B23:B139)</f>
        <v>0</v>
      </c>
      <c r="C141" s="359">
        <f>SUM(C23:C139)</f>
        <v>0</v>
      </c>
      <c r="D141" s="339">
        <f>SUM(D23:D139)</f>
        <v>0</v>
      </c>
      <c r="E141" s="647"/>
      <c r="F141" s="301">
        <f>SUM(F23:F139)</f>
        <v>0</v>
      </c>
      <c r="G141" s="301">
        <f>SUM(G23:G139)</f>
        <v>0</v>
      </c>
      <c r="H141" s="339">
        <f>SUM(H23:H139)</f>
        <v>0</v>
      </c>
      <c r="I141" s="301"/>
      <c r="J141" s="301">
        <f>SUM(J23:J139)</f>
        <v>0</v>
      </c>
      <c r="K141" s="301">
        <f>SUM(K23:K139)</f>
        <v>0</v>
      </c>
      <c r="L141" s="301">
        <f>SUM(L23:L139)</f>
        <v>0</v>
      </c>
      <c r="M141" s="301">
        <f>SUM(M23:M139)</f>
        <v>0</v>
      </c>
      <c r="N141" s="339">
        <f>SUM(N23:N139)</f>
        <v>0</v>
      </c>
      <c r="O141" s="648"/>
      <c r="P141" s="649" t="str">
        <f>+A141</f>
        <v>Total</v>
      </c>
      <c r="Q141" s="457">
        <f>SUM(Q23:Q139)</f>
        <v>0</v>
      </c>
      <c r="R141" s="457">
        <f>SUM(R23:R139)</f>
        <v>0</v>
      </c>
      <c r="S141" s="457">
        <f>SUM(S23:S139)</f>
        <v>0</v>
      </c>
      <c r="T141" s="457">
        <f>SUM(T23:T125)</f>
        <v>0</v>
      </c>
      <c r="U141" s="652"/>
      <c r="V141" s="652"/>
      <c r="W141" s="652"/>
      <c r="X141" s="651"/>
    </row>
    <row r="142" spans="1:57" ht="12.95" customHeight="1" thickTop="1" x14ac:dyDescent="0.2">
      <c r="A142" s="33"/>
      <c r="B142" s="33"/>
      <c r="C142" s="33"/>
      <c r="D142" s="33"/>
      <c r="E142" s="33"/>
      <c r="F142" s="29"/>
      <c r="G142" s="29"/>
      <c r="H142" s="23"/>
      <c r="I142" s="23"/>
      <c r="J142" s="23"/>
      <c r="K142" s="23"/>
      <c r="L142" s="23"/>
      <c r="M142" s="23"/>
      <c r="N142" s="23"/>
      <c r="O142" s="35"/>
      <c r="U142" s="181"/>
      <c r="V142" s="181"/>
      <c r="W142" s="181"/>
      <c r="X142" s="181"/>
      <c r="Y142" s="181"/>
      <c r="Z142" s="181"/>
      <c r="AA142" s="181"/>
      <c r="AB142" s="181"/>
      <c r="AC142" s="181"/>
      <c r="AD142" s="181"/>
      <c r="AE142" s="181"/>
      <c r="AF142" s="181"/>
      <c r="AG142" s="181"/>
      <c r="AH142" s="181"/>
      <c r="AI142" s="181"/>
      <c r="AJ142" s="181"/>
      <c r="AK142" s="181"/>
      <c r="AL142" s="181"/>
      <c r="AM142" s="181"/>
      <c r="AN142" s="181"/>
      <c r="AO142" s="181"/>
      <c r="AP142" s="181"/>
      <c r="AQ142" s="181"/>
      <c r="AR142" s="181"/>
      <c r="AS142" s="181"/>
      <c r="AT142" s="181"/>
      <c r="AU142" s="181"/>
      <c r="AV142" s="181"/>
      <c r="AW142" s="181"/>
      <c r="AX142" s="181"/>
      <c r="AY142" s="181"/>
      <c r="AZ142" s="181"/>
      <c r="BA142" s="181"/>
      <c r="BB142" s="181"/>
      <c r="BC142" s="181"/>
      <c r="BD142" s="181"/>
      <c r="BE142" s="181"/>
    </row>
    <row r="143" spans="1:57" ht="12.95" customHeight="1" x14ac:dyDescent="0.2">
      <c r="A143" s="33"/>
      <c r="B143" s="33"/>
      <c r="C143" s="33"/>
      <c r="D143" s="33"/>
      <c r="E143" s="33"/>
      <c r="F143" s="29"/>
      <c r="G143" s="29"/>
      <c r="H143" s="23"/>
      <c r="I143" s="23"/>
      <c r="J143" s="23"/>
      <c r="K143" s="23"/>
      <c r="L143" s="23"/>
      <c r="M143" s="23"/>
      <c r="N143" s="23"/>
      <c r="O143" s="35"/>
      <c r="U143" s="181"/>
      <c r="V143" s="181"/>
      <c r="W143" s="181"/>
      <c r="X143" s="181"/>
      <c r="Y143" s="181"/>
      <c r="Z143" s="181"/>
      <c r="AA143" s="181"/>
      <c r="AB143" s="181"/>
      <c r="AC143" s="181"/>
      <c r="AD143" s="181"/>
      <c r="AE143" s="181"/>
      <c r="AF143" s="181"/>
      <c r="AG143" s="181"/>
      <c r="AH143" s="181"/>
      <c r="AI143" s="181"/>
      <c r="AJ143" s="181"/>
      <c r="AK143" s="181"/>
      <c r="AL143" s="181"/>
      <c r="AM143" s="181"/>
      <c r="AN143" s="181"/>
      <c r="AO143" s="181"/>
      <c r="AP143" s="181"/>
      <c r="AQ143" s="181"/>
      <c r="AR143" s="181"/>
      <c r="AS143" s="181"/>
      <c r="AT143" s="181"/>
      <c r="AU143" s="181"/>
      <c r="AV143" s="181"/>
      <c r="AW143" s="181"/>
      <c r="AX143" s="181"/>
      <c r="AY143" s="181"/>
      <c r="AZ143" s="181"/>
      <c r="BA143" s="181"/>
      <c r="BB143" s="181"/>
      <c r="BC143" s="181"/>
      <c r="BD143" s="181"/>
      <c r="BE143" s="181"/>
    </row>
    <row r="144" spans="1:57" ht="12.95" customHeight="1" x14ac:dyDescent="0.2">
      <c r="A144" s="33"/>
      <c r="B144" s="33"/>
      <c r="C144" s="33"/>
      <c r="D144" s="33"/>
      <c r="E144" s="33"/>
      <c r="F144" s="29"/>
      <c r="G144" s="29"/>
      <c r="H144" s="23"/>
      <c r="I144" s="23"/>
      <c r="J144" s="23"/>
      <c r="K144" s="23"/>
      <c r="L144" s="23"/>
      <c r="M144" s="23"/>
      <c r="N144" s="23"/>
      <c r="O144" s="35"/>
      <c r="U144" s="181"/>
      <c r="V144" s="181"/>
      <c r="W144" s="181"/>
      <c r="X144" s="181"/>
      <c r="Y144" s="181"/>
      <c r="Z144" s="181"/>
      <c r="AA144" s="181"/>
      <c r="AB144" s="181"/>
      <c r="AC144" s="181"/>
      <c r="AD144" s="181"/>
      <c r="AE144" s="181"/>
      <c r="AF144" s="181"/>
      <c r="AG144" s="181"/>
      <c r="AH144" s="181"/>
      <c r="AI144" s="181"/>
      <c r="AJ144" s="181"/>
      <c r="AK144" s="181"/>
      <c r="AL144" s="181"/>
      <c r="AM144" s="181"/>
      <c r="AN144" s="181"/>
      <c r="AO144" s="181"/>
      <c r="AP144" s="181"/>
      <c r="AQ144" s="181"/>
      <c r="AR144" s="181"/>
      <c r="AS144" s="181"/>
      <c r="AT144" s="181"/>
      <c r="AU144" s="181"/>
      <c r="AV144" s="181"/>
      <c r="AW144" s="181"/>
      <c r="AX144" s="181"/>
      <c r="AY144" s="181"/>
      <c r="AZ144" s="181"/>
      <c r="BA144" s="181"/>
      <c r="BB144" s="181"/>
      <c r="BC144" s="181"/>
      <c r="BD144" s="181"/>
      <c r="BE144" s="181"/>
    </row>
    <row r="145" spans="1:57" ht="12.95" customHeight="1" x14ac:dyDescent="0.2">
      <c r="A145" s="33"/>
      <c r="B145" s="33"/>
      <c r="C145" s="33"/>
      <c r="D145" s="33"/>
      <c r="E145" s="33"/>
      <c r="F145" s="29"/>
      <c r="G145" s="29"/>
      <c r="H145" s="23"/>
      <c r="I145" s="23"/>
      <c r="J145" s="23"/>
      <c r="K145" s="23"/>
      <c r="L145" s="23"/>
      <c r="M145" s="23"/>
      <c r="N145" s="23"/>
      <c r="O145" s="35"/>
      <c r="AL145" s="181"/>
      <c r="AM145" s="181"/>
      <c r="AN145" s="181"/>
      <c r="AO145" s="181"/>
      <c r="AP145" s="181"/>
      <c r="AQ145" s="181"/>
      <c r="AR145" s="181"/>
      <c r="AS145" s="181"/>
      <c r="AT145" s="181"/>
      <c r="AU145" s="181"/>
      <c r="AV145" s="181"/>
      <c r="AW145" s="181"/>
      <c r="AX145" s="181"/>
      <c r="AY145" s="181"/>
      <c r="AZ145" s="181"/>
      <c r="BA145" s="181"/>
      <c r="BB145" s="181"/>
      <c r="BC145" s="181"/>
      <c r="BD145" s="181"/>
      <c r="BE145" s="181"/>
    </row>
    <row r="146" spans="1:57" ht="12.95" customHeight="1" x14ac:dyDescent="0.2">
      <c r="A146" s="33"/>
      <c r="B146" s="33"/>
      <c r="C146" s="33"/>
      <c r="D146" s="33"/>
      <c r="E146" s="33"/>
      <c r="F146" s="29"/>
      <c r="G146" s="29"/>
      <c r="H146" s="23"/>
      <c r="I146" s="23"/>
      <c r="J146" s="23"/>
      <c r="K146" s="23"/>
      <c r="L146" s="23"/>
      <c r="M146" s="23"/>
      <c r="N146" s="23"/>
      <c r="O146" s="35"/>
    </row>
    <row r="147" spans="1:57" ht="12.95" customHeight="1" x14ac:dyDescent="0.2">
      <c r="A147" s="33"/>
      <c r="B147" s="33"/>
      <c r="C147" s="33"/>
      <c r="D147" s="33"/>
      <c r="E147" s="33"/>
      <c r="F147" s="29"/>
      <c r="G147" s="29"/>
      <c r="H147" s="23"/>
      <c r="I147" s="23"/>
      <c r="J147" s="23"/>
      <c r="K147" s="23"/>
      <c r="L147" s="23"/>
      <c r="M147" s="23"/>
      <c r="N147" s="23"/>
      <c r="O147" s="35"/>
    </row>
    <row r="148" spans="1:57" ht="12.95" customHeight="1" x14ac:dyDescent="0.2">
      <c r="A148" s="33"/>
      <c r="B148" s="33"/>
      <c r="C148" s="33"/>
      <c r="D148" s="33"/>
      <c r="E148" s="33"/>
      <c r="F148" s="29"/>
      <c r="G148" s="29"/>
      <c r="H148" s="23"/>
      <c r="I148" s="23"/>
      <c r="J148" s="23"/>
      <c r="K148" s="23"/>
      <c r="L148" s="23"/>
      <c r="M148" s="23"/>
      <c r="N148" s="23"/>
      <c r="O148" s="35"/>
    </row>
    <row r="149" spans="1:57" ht="12.95" customHeight="1" x14ac:dyDescent="0.2">
      <c r="A149" s="33"/>
      <c r="B149" s="33"/>
      <c r="C149" s="33"/>
      <c r="D149" s="33"/>
      <c r="E149" s="33"/>
      <c r="F149" s="29"/>
      <c r="G149" s="29"/>
      <c r="H149" s="23"/>
      <c r="I149" s="23"/>
      <c r="J149" s="23"/>
      <c r="K149" s="23"/>
      <c r="L149" s="23"/>
      <c r="M149" s="23"/>
      <c r="N149" s="23"/>
      <c r="O149" s="35"/>
    </row>
    <row r="150" spans="1:57" ht="12.95" customHeight="1" x14ac:dyDescent="0.2">
      <c r="A150" s="33"/>
      <c r="B150" s="33"/>
      <c r="C150" s="33"/>
      <c r="D150" s="33"/>
      <c r="E150" s="33"/>
      <c r="F150" s="29"/>
      <c r="G150" s="29"/>
      <c r="H150" s="23"/>
      <c r="I150" s="23"/>
      <c r="J150" s="23"/>
      <c r="K150" s="23"/>
      <c r="L150" s="23"/>
      <c r="M150" s="23"/>
      <c r="N150" s="23"/>
      <c r="O150" s="35"/>
    </row>
    <row r="151" spans="1:57" ht="12.95" customHeight="1" x14ac:dyDescent="0.2">
      <c r="A151" s="33"/>
      <c r="B151" s="33"/>
      <c r="C151" s="33"/>
      <c r="D151" s="33"/>
      <c r="E151" s="33"/>
      <c r="F151" s="29"/>
      <c r="G151" s="29"/>
      <c r="H151" s="23"/>
      <c r="I151" s="23"/>
      <c r="J151" s="23"/>
      <c r="K151" s="23"/>
      <c r="L151" s="23"/>
      <c r="M151" s="23"/>
      <c r="N151" s="23"/>
      <c r="O151" s="35"/>
    </row>
    <row r="152" spans="1:57" ht="12.95" customHeight="1" x14ac:dyDescent="0.2">
      <c r="A152" s="33"/>
      <c r="B152" s="33"/>
      <c r="C152" s="33"/>
      <c r="D152" s="33"/>
      <c r="E152" s="33"/>
      <c r="F152" s="29"/>
      <c r="G152" s="29"/>
      <c r="H152" s="23"/>
      <c r="I152" s="23"/>
      <c r="J152" s="23"/>
      <c r="K152" s="23"/>
      <c r="L152" s="23"/>
      <c r="M152" s="23"/>
      <c r="N152" s="23"/>
      <c r="O152" s="35"/>
    </row>
    <row r="153" spans="1:57" ht="12.95" customHeight="1" x14ac:dyDescent="0.2">
      <c r="A153" s="33"/>
      <c r="B153" s="33"/>
      <c r="C153" s="33"/>
      <c r="D153" s="33"/>
      <c r="E153" s="33"/>
      <c r="F153" s="29"/>
      <c r="G153" s="29"/>
      <c r="H153" s="23"/>
      <c r="I153" s="23"/>
      <c r="J153" s="23"/>
      <c r="K153" s="23"/>
      <c r="L153" s="23"/>
      <c r="M153" s="23"/>
      <c r="N153" s="23"/>
      <c r="O153" s="35"/>
    </row>
    <row r="154" spans="1:57" x14ac:dyDescent="0.2">
      <c r="A154" s="33"/>
      <c r="B154" s="33"/>
      <c r="C154" s="33"/>
      <c r="D154" s="33"/>
      <c r="E154" s="33"/>
      <c r="F154" s="29"/>
      <c r="G154" s="29"/>
      <c r="H154" s="23"/>
      <c r="I154" s="23"/>
      <c r="J154" s="23"/>
      <c r="K154" s="23"/>
      <c r="L154" s="23"/>
      <c r="M154" s="23"/>
      <c r="N154" s="23"/>
      <c r="O154" s="35"/>
    </row>
    <row r="155" spans="1:57" x14ac:dyDescent="0.2">
      <c r="A155" s="19"/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35"/>
    </row>
    <row r="156" spans="1:57" x14ac:dyDescent="0.2">
      <c r="A156" s="28"/>
      <c r="B156" s="28"/>
      <c r="C156" s="28"/>
      <c r="D156" s="28"/>
      <c r="E156" s="28"/>
      <c r="F156" s="36"/>
      <c r="G156" s="36"/>
      <c r="H156" s="28"/>
      <c r="I156" s="28"/>
      <c r="J156" s="28"/>
      <c r="K156" s="28"/>
      <c r="L156" s="28"/>
      <c r="M156" s="28"/>
      <c r="N156" s="28"/>
      <c r="O156" s="35"/>
    </row>
    <row r="157" spans="1:57" x14ac:dyDescent="0.2">
      <c r="A157" s="37"/>
      <c r="B157" s="37"/>
      <c r="C157" s="37"/>
      <c r="D157" s="37"/>
      <c r="E157" s="37"/>
      <c r="F157" s="36"/>
      <c r="G157" s="36"/>
      <c r="H157" s="28"/>
      <c r="I157" s="28"/>
      <c r="J157" s="28"/>
      <c r="K157" s="28"/>
      <c r="L157" s="28"/>
      <c r="M157" s="28"/>
      <c r="N157" s="28"/>
      <c r="O157" s="35"/>
    </row>
    <row r="158" spans="1:57" x14ac:dyDescent="0.2">
      <c r="A158" s="37"/>
      <c r="B158" s="37"/>
      <c r="C158" s="37"/>
      <c r="D158" s="37"/>
      <c r="E158" s="37"/>
      <c r="F158" s="36"/>
      <c r="G158" s="36"/>
      <c r="H158" s="28"/>
      <c r="I158" s="28"/>
      <c r="J158" s="28"/>
      <c r="K158" s="28"/>
      <c r="L158" s="28"/>
      <c r="M158" s="28"/>
      <c r="N158" s="28"/>
      <c r="O158" s="35"/>
    </row>
    <row r="159" spans="1:57" x14ac:dyDescent="0.2">
      <c r="A159" s="38"/>
      <c r="B159" s="38"/>
      <c r="C159" s="38"/>
      <c r="D159" s="38"/>
      <c r="E159" s="38"/>
      <c r="F159" s="39"/>
      <c r="G159" s="39"/>
      <c r="H159" s="38"/>
      <c r="I159" s="38"/>
      <c r="J159" s="38"/>
      <c r="K159" s="38"/>
      <c r="L159" s="38"/>
      <c r="M159" s="38"/>
      <c r="N159" s="38"/>
    </row>
    <row r="160" spans="1:57" x14ac:dyDescent="0.2">
      <c r="A160" s="38"/>
      <c r="B160" s="38"/>
      <c r="C160" s="38"/>
      <c r="D160" s="38"/>
      <c r="E160" s="38"/>
      <c r="F160" s="39"/>
      <c r="G160" s="39"/>
      <c r="H160" s="38"/>
      <c r="I160" s="38"/>
      <c r="J160" s="38"/>
      <c r="K160" s="38"/>
      <c r="L160" s="38"/>
      <c r="M160" s="38"/>
      <c r="N160" s="38"/>
    </row>
    <row r="161" spans="1:14" x14ac:dyDescent="0.2">
      <c r="A161" s="38"/>
      <c r="B161" s="38"/>
      <c r="C161" s="38"/>
      <c r="D161" s="38"/>
      <c r="E161" s="38"/>
      <c r="F161" s="39"/>
      <c r="G161" s="39"/>
      <c r="H161" s="38"/>
      <c r="I161" s="38"/>
      <c r="J161" s="38"/>
      <c r="K161" s="38"/>
      <c r="L161" s="38"/>
      <c r="M161" s="38"/>
      <c r="N161" s="38"/>
    </row>
    <row r="162" spans="1:14" x14ac:dyDescent="0.2">
      <c r="A162" s="38"/>
      <c r="B162" s="38"/>
      <c r="C162" s="38"/>
      <c r="D162" s="38"/>
      <c r="E162" s="38"/>
      <c r="F162" s="39"/>
      <c r="G162" s="39"/>
      <c r="H162" s="38"/>
      <c r="I162" s="38"/>
      <c r="J162" s="38"/>
      <c r="K162" s="38"/>
      <c r="L162" s="38"/>
      <c r="M162" s="38"/>
      <c r="N162" s="38"/>
    </row>
    <row r="163" spans="1:14" x14ac:dyDescent="0.2">
      <c r="A163" s="38"/>
      <c r="B163" s="38"/>
      <c r="C163" s="38"/>
      <c r="D163" s="38"/>
      <c r="E163" s="38"/>
      <c r="F163" s="38"/>
      <c r="G163" s="38"/>
      <c r="H163" s="38"/>
      <c r="I163" s="38"/>
      <c r="J163" s="38"/>
      <c r="K163" s="38"/>
      <c r="L163" s="38"/>
      <c r="M163" s="38"/>
      <c r="N163" s="38"/>
    </row>
    <row r="164" spans="1:14" x14ac:dyDescent="0.2">
      <c r="A164" s="38"/>
      <c r="B164" s="38"/>
      <c r="C164" s="38"/>
      <c r="D164" s="38"/>
      <c r="E164" s="38"/>
      <c r="F164" s="38"/>
      <c r="G164" s="38"/>
      <c r="H164" s="38"/>
      <c r="I164" s="38"/>
      <c r="J164" s="38"/>
      <c r="K164" s="38"/>
      <c r="L164" s="38"/>
      <c r="M164" s="38"/>
      <c r="N164" s="38"/>
    </row>
    <row r="165" spans="1:14" x14ac:dyDescent="0.2">
      <c r="A165" s="38"/>
      <c r="B165" s="38"/>
      <c r="C165" s="38"/>
      <c r="D165" s="38"/>
      <c r="E165" s="38"/>
      <c r="F165" s="38"/>
      <c r="G165" s="38"/>
      <c r="H165" s="38"/>
      <c r="I165" s="38"/>
      <c r="J165" s="38"/>
      <c r="K165" s="38"/>
      <c r="L165" s="38"/>
      <c r="M165" s="38"/>
      <c r="N165" s="38"/>
    </row>
    <row r="166" spans="1:14" x14ac:dyDescent="0.2">
      <c r="A166" s="38"/>
      <c r="B166" s="38"/>
      <c r="C166" s="38"/>
      <c r="D166" s="38"/>
      <c r="E166" s="38"/>
      <c r="F166" s="38"/>
      <c r="G166" s="38"/>
      <c r="H166" s="38"/>
      <c r="I166" s="38"/>
      <c r="J166" s="38"/>
      <c r="K166" s="38"/>
      <c r="L166" s="38"/>
      <c r="M166" s="38"/>
      <c r="N166" s="38"/>
    </row>
    <row r="167" spans="1:14" x14ac:dyDescent="0.2">
      <c r="A167" s="38"/>
      <c r="B167" s="38"/>
      <c r="C167" s="38"/>
      <c r="D167" s="38"/>
      <c r="E167" s="38"/>
      <c r="F167" s="38"/>
      <c r="G167" s="38"/>
      <c r="H167" s="38"/>
      <c r="I167" s="38"/>
      <c r="J167" s="38"/>
      <c r="K167" s="38"/>
      <c r="L167" s="38"/>
      <c r="M167" s="38"/>
      <c r="N167" s="38"/>
    </row>
    <row r="168" spans="1:14" x14ac:dyDescent="0.2">
      <c r="A168" s="38"/>
      <c r="B168" s="38"/>
      <c r="C168" s="38"/>
      <c r="D168" s="38"/>
      <c r="E168" s="38"/>
      <c r="F168" s="38"/>
      <c r="G168" s="38"/>
      <c r="H168" s="38"/>
      <c r="I168" s="38"/>
      <c r="J168" s="38"/>
      <c r="K168" s="38"/>
      <c r="L168" s="38"/>
      <c r="M168" s="38"/>
      <c r="N168" s="38"/>
    </row>
    <row r="169" spans="1:14" x14ac:dyDescent="0.2">
      <c r="A169" s="38"/>
      <c r="B169" s="38"/>
      <c r="C169" s="38"/>
      <c r="D169" s="38"/>
      <c r="E169" s="38"/>
      <c r="F169" s="38"/>
      <c r="G169" s="38"/>
      <c r="H169" s="38"/>
      <c r="I169" s="38"/>
      <c r="J169" s="38"/>
      <c r="K169" s="38"/>
      <c r="L169" s="38"/>
      <c r="M169" s="38"/>
      <c r="N169" s="38"/>
    </row>
    <row r="170" spans="1:14" x14ac:dyDescent="0.2">
      <c r="A170" s="38"/>
      <c r="B170" s="38"/>
      <c r="C170" s="38"/>
      <c r="D170" s="38"/>
      <c r="E170" s="38"/>
      <c r="F170" s="38"/>
      <c r="G170" s="38"/>
      <c r="H170" s="38"/>
      <c r="I170" s="38"/>
      <c r="J170" s="38"/>
      <c r="K170" s="38"/>
      <c r="L170" s="38"/>
      <c r="M170" s="38"/>
      <c r="N170" s="38"/>
    </row>
    <row r="171" spans="1:14" x14ac:dyDescent="0.2">
      <c r="A171" s="38"/>
      <c r="B171" s="38"/>
      <c r="C171" s="38"/>
      <c r="D171" s="38"/>
      <c r="E171" s="38"/>
      <c r="F171" s="38"/>
      <c r="G171" s="38"/>
      <c r="H171" s="38"/>
      <c r="I171" s="38"/>
      <c r="J171" s="38"/>
      <c r="K171" s="38"/>
      <c r="L171" s="38"/>
      <c r="M171" s="38"/>
      <c r="N171" s="38"/>
    </row>
    <row r="172" spans="1:14" x14ac:dyDescent="0.2">
      <c r="A172" s="38"/>
      <c r="B172" s="38"/>
      <c r="C172" s="38"/>
      <c r="D172" s="38"/>
      <c r="E172" s="38"/>
      <c r="F172" s="38"/>
      <c r="G172" s="38"/>
      <c r="H172" s="38"/>
      <c r="I172" s="38"/>
      <c r="J172" s="38"/>
      <c r="K172" s="38"/>
      <c r="L172" s="38"/>
      <c r="M172" s="38"/>
      <c r="N172" s="38"/>
    </row>
    <row r="173" spans="1:14" x14ac:dyDescent="0.2">
      <c r="A173" s="38"/>
      <c r="B173" s="38"/>
      <c r="C173" s="38"/>
      <c r="D173" s="38"/>
      <c r="E173" s="38"/>
      <c r="F173" s="38"/>
      <c r="G173" s="38"/>
      <c r="H173" s="38"/>
      <c r="I173" s="38"/>
      <c r="J173" s="38"/>
      <c r="K173" s="38"/>
      <c r="L173" s="38"/>
      <c r="M173" s="38"/>
      <c r="N173" s="38"/>
    </row>
    <row r="174" spans="1:14" x14ac:dyDescent="0.2">
      <c r="A174" s="38"/>
      <c r="B174" s="38"/>
      <c r="C174" s="38"/>
      <c r="D174" s="38"/>
      <c r="E174" s="38"/>
      <c r="F174" s="38"/>
      <c r="G174" s="38"/>
      <c r="H174" s="38"/>
      <c r="I174" s="38"/>
      <c r="J174" s="38"/>
      <c r="K174" s="38"/>
      <c r="L174" s="38"/>
      <c r="M174" s="38"/>
      <c r="N174" s="38"/>
    </row>
    <row r="175" spans="1:14" x14ac:dyDescent="0.2">
      <c r="A175" s="38"/>
      <c r="B175" s="38"/>
      <c r="C175" s="38"/>
      <c r="D175" s="38"/>
      <c r="E175" s="38"/>
      <c r="F175" s="38"/>
      <c r="G175" s="38"/>
      <c r="H175" s="38"/>
      <c r="I175" s="38"/>
      <c r="J175" s="38"/>
      <c r="K175" s="38"/>
      <c r="L175" s="38"/>
      <c r="M175" s="38"/>
      <c r="N175" s="38"/>
    </row>
    <row r="176" spans="1:14" x14ac:dyDescent="0.2">
      <c r="A176" s="38"/>
      <c r="B176" s="38"/>
      <c r="C176" s="38"/>
      <c r="D176" s="38"/>
      <c r="E176" s="38"/>
      <c r="F176" s="38"/>
      <c r="G176" s="38"/>
      <c r="H176" s="38"/>
      <c r="I176" s="38"/>
      <c r="J176" s="38"/>
      <c r="K176" s="38"/>
      <c r="L176" s="38"/>
      <c r="M176" s="38"/>
      <c r="N176" s="38"/>
    </row>
    <row r="177" spans="1:14" x14ac:dyDescent="0.2">
      <c r="A177" s="38"/>
      <c r="B177" s="38"/>
      <c r="C177" s="38"/>
      <c r="D177" s="38"/>
      <c r="E177" s="38"/>
      <c r="F177" s="38"/>
      <c r="G177" s="38"/>
      <c r="H177" s="38"/>
      <c r="I177" s="38"/>
      <c r="J177" s="38"/>
      <c r="K177" s="38"/>
      <c r="L177" s="38"/>
      <c r="M177" s="38"/>
      <c r="N177" s="38"/>
    </row>
    <row r="178" spans="1:14" x14ac:dyDescent="0.2">
      <c r="A178" s="38"/>
      <c r="B178" s="38"/>
      <c r="C178" s="38"/>
      <c r="D178" s="38"/>
      <c r="E178" s="38"/>
      <c r="F178" s="38"/>
      <c r="G178" s="38"/>
      <c r="H178" s="38"/>
      <c r="I178" s="38"/>
      <c r="J178" s="38"/>
      <c r="K178" s="38"/>
      <c r="L178" s="38"/>
      <c r="M178" s="38"/>
      <c r="N178" s="38"/>
    </row>
    <row r="179" spans="1:14" x14ac:dyDescent="0.2">
      <c r="A179" s="38"/>
      <c r="B179" s="38"/>
      <c r="C179" s="38"/>
      <c r="D179" s="38"/>
      <c r="E179" s="38"/>
      <c r="F179" s="38"/>
      <c r="G179" s="38"/>
      <c r="H179" s="38"/>
      <c r="I179" s="38"/>
      <c r="J179" s="38"/>
      <c r="K179" s="38"/>
      <c r="L179" s="38"/>
      <c r="M179" s="38"/>
      <c r="N179" s="38"/>
    </row>
    <row r="180" spans="1:14" x14ac:dyDescent="0.2">
      <c r="A180" s="38"/>
      <c r="B180" s="38"/>
      <c r="C180" s="38"/>
      <c r="D180" s="38"/>
      <c r="E180" s="38"/>
      <c r="F180" s="38"/>
      <c r="G180" s="38"/>
      <c r="H180" s="38"/>
      <c r="I180" s="38"/>
      <c r="J180" s="38"/>
      <c r="K180" s="38"/>
      <c r="L180" s="38"/>
      <c r="M180" s="38"/>
      <c r="N180" s="38"/>
    </row>
    <row r="181" spans="1:14" x14ac:dyDescent="0.2">
      <c r="A181" s="38"/>
      <c r="B181" s="38"/>
      <c r="C181" s="38"/>
      <c r="D181" s="38"/>
      <c r="E181" s="38"/>
      <c r="F181" s="38"/>
      <c r="G181" s="38"/>
      <c r="H181" s="38"/>
      <c r="I181" s="38"/>
      <c r="J181" s="38"/>
      <c r="K181" s="38"/>
      <c r="L181" s="38"/>
      <c r="M181" s="38"/>
      <c r="N181" s="38"/>
    </row>
    <row r="182" spans="1:14" x14ac:dyDescent="0.2">
      <c r="A182" s="38"/>
      <c r="B182" s="38"/>
      <c r="C182" s="38"/>
      <c r="D182" s="38"/>
      <c r="E182" s="38"/>
      <c r="F182" s="38"/>
      <c r="G182" s="38"/>
      <c r="H182" s="38"/>
      <c r="I182" s="38"/>
      <c r="J182" s="38"/>
      <c r="K182" s="38"/>
      <c r="L182" s="38"/>
      <c r="M182" s="38"/>
      <c r="N182" s="38"/>
    </row>
    <row r="183" spans="1:14" x14ac:dyDescent="0.2">
      <c r="A183" s="38"/>
      <c r="B183" s="38"/>
      <c r="C183" s="38"/>
      <c r="D183" s="38"/>
      <c r="E183" s="38"/>
      <c r="F183" s="38"/>
      <c r="G183" s="38"/>
      <c r="H183" s="38"/>
      <c r="I183" s="38"/>
      <c r="J183" s="38"/>
      <c r="K183" s="38"/>
      <c r="L183" s="38"/>
      <c r="M183" s="38"/>
      <c r="N183" s="38"/>
    </row>
    <row r="184" spans="1:14" x14ac:dyDescent="0.2">
      <c r="A184" s="38"/>
      <c r="B184" s="38"/>
      <c r="C184" s="38"/>
      <c r="D184" s="38"/>
      <c r="E184" s="38"/>
      <c r="F184" s="38"/>
      <c r="G184" s="38"/>
      <c r="H184" s="38"/>
      <c r="I184" s="38"/>
      <c r="J184" s="38"/>
      <c r="K184" s="38"/>
      <c r="L184" s="38"/>
      <c r="M184" s="38"/>
      <c r="N184" s="38"/>
    </row>
    <row r="185" spans="1:14" x14ac:dyDescent="0.2">
      <c r="A185" s="38"/>
      <c r="B185" s="38"/>
      <c r="C185" s="38"/>
      <c r="D185" s="38"/>
      <c r="E185" s="38"/>
      <c r="F185" s="38"/>
      <c r="G185" s="38"/>
      <c r="H185" s="38"/>
      <c r="I185" s="38"/>
      <c r="J185" s="38"/>
      <c r="K185" s="38"/>
      <c r="L185" s="38"/>
      <c r="M185" s="38"/>
      <c r="N185" s="38"/>
    </row>
    <row r="186" spans="1:14" x14ac:dyDescent="0.2">
      <c r="A186" s="38"/>
      <c r="B186" s="38"/>
      <c r="C186" s="38"/>
      <c r="D186" s="38"/>
      <c r="E186" s="38"/>
      <c r="F186" s="38"/>
      <c r="G186" s="38"/>
      <c r="H186" s="38"/>
      <c r="I186" s="38"/>
      <c r="J186" s="38"/>
      <c r="K186" s="38"/>
      <c r="L186" s="38"/>
      <c r="M186" s="38"/>
      <c r="N186" s="38"/>
    </row>
    <row r="187" spans="1:14" x14ac:dyDescent="0.2">
      <c r="A187" s="38"/>
      <c r="B187" s="38"/>
      <c r="C187" s="38"/>
      <c r="D187" s="38"/>
      <c r="E187" s="38"/>
      <c r="F187" s="38"/>
      <c r="G187" s="38"/>
      <c r="H187" s="38"/>
      <c r="I187" s="38"/>
      <c r="J187" s="38"/>
      <c r="K187" s="38"/>
      <c r="L187" s="38"/>
      <c r="M187" s="38"/>
      <c r="N187" s="38"/>
    </row>
    <row r="188" spans="1:14" x14ac:dyDescent="0.2">
      <c r="A188" s="38"/>
      <c r="B188" s="38"/>
      <c r="C188" s="38"/>
      <c r="D188" s="38"/>
      <c r="E188" s="38"/>
      <c r="F188" s="38"/>
      <c r="G188" s="38"/>
      <c r="H188" s="38"/>
      <c r="I188" s="38"/>
      <c r="J188" s="38"/>
      <c r="K188" s="38"/>
      <c r="L188" s="38"/>
      <c r="M188" s="38"/>
      <c r="N188" s="38"/>
    </row>
    <row r="189" spans="1:14" x14ac:dyDescent="0.2">
      <c r="A189" s="38"/>
      <c r="B189" s="38"/>
      <c r="C189" s="38"/>
      <c r="D189" s="38"/>
      <c r="E189" s="38"/>
      <c r="F189" s="38"/>
      <c r="G189" s="38"/>
      <c r="H189" s="38"/>
      <c r="I189" s="38"/>
      <c r="J189" s="38"/>
      <c r="K189" s="38"/>
      <c r="L189" s="38"/>
      <c r="M189" s="38"/>
      <c r="N189" s="38"/>
    </row>
  </sheetData>
  <phoneticPr fontId="51" type="noConversion"/>
  <pageMargins left="1.03" right="0.75" top="1" bottom="1" header="0.5" footer="0.5"/>
  <pageSetup scale="49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BA189"/>
  <sheetViews>
    <sheetView showGridLines="0" zoomScale="75" workbookViewId="0">
      <selection activeCell="A11" sqref="A11:AM200"/>
    </sheetView>
  </sheetViews>
  <sheetFormatPr defaultRowHeight="12.75" x14ac:dyDescent="0.2"/>
  <cols>
    <col min="1" max="1" width="13.109375" style="3" bestFit="1" customWidth="1"/>
    <col min="2" max="4" width="10.5546875" style="3" customWidth="1"/>
    <col min="5" max="5" width="10.5546875" style="3" hidden="1" customWidth="1"/>
    <col min="6" max="6" width="10.5546875" style="3" customWidth="1"/>
    <col min="7" max="7" width="3.5546875" style="3" customWidth="1"/>
    <col min="8" max="10" width="10.5546875" style="3" customWidth="1"/>
    <col min="11" max="11" width="10.5546875" style="3" hidden="1" customWidth="1"/>
    <col min="12" max="12" width="10.5546875" style="3" customWidth="1"/>
    <col min="13" max="13" width="3.5546875" style="1" customWidth="1"/>
    <col min="14" max="14" width="11.5546875" style="1" customWidth="1"/>
    <col min="15" max="16" width="10.5546875" style="1" customWidth="1"/>
    <col min="17" max="17" width="11.5546875" style="1" customWidth="1"/>
  </cols>
  <sheetData>
    <row r="1" spans="1:53" x14ac:dyDescent="0.2">
      <c r="A1" s="366"/>
      <c r="B1" s="366"/>
      <c r="C1" s="366"/>
      <c r="D1" s="366"/>
      <c r="E1" s="366"/>
      <c r="F1" s="366"/>
      <c r="G1" s="366"/>
      <c r="H1" s="367"/>
      <c r="I1" s="367"/>
      <c r="J1" s="367"/>
      <c r="K1" s="367"/>
      <c r="L1" s="368"/>
      <c r="M1" s="368"/>
      <c r="N1" s="369"/>
      <c r="O1" s="369"/>
      <c r="P1" s="369"/>
      <c r="Q1" s="369"/>
      <c r="R1" s="407"/>
      <c r="S1" s="407"/>
    </row>
    <row r="2" spans="1:53" ht="5.0999999999999996" customHeight="1" thickBot="1" x14ac:dyDescent="0.25">
      <c r="A2" s="371"/>
      <c r="B2" s="371"/>
      <c r="C2" s="371"/>
      <c r="D2" s="371"/>
      <c r="E2" s="371"/>
      <c r="F2" s="371"/>
      <c r="G2" s="371"/>
      <c r="H2" s="372"/>
      <c r="I2" s="372" t="s">
        <v>7</v>
      </c>
      <c r="J2" s="372"/>
      <c r="K2" s="372"/>
      <c r="L2" s="372"/>
      <c r="M2" s="373"/>
      <c r="N2" s="373"/>
      <c r="O2" s="373"/>
      <c r="P2" s="373"/>
      <c r="Q2" s="373"/>
      <c r="R2" s="407"/>
      <c r="S2" s="407"/>
    </row>
    <row r="3" spans="1:53" ht="27" customHeight="1" thickBot="1" x14ac:dyDescent="0.35">
      <c r="A3" s="346" t="s">
        <v>212</v>
      </c>
      <c r="B3" s="347"/>
      <c r="C3" s="347"/>
      <c r="D3" s="347"/>
      <c r="E3" s="347"/>
      <c r="F3" s="347"/>
      <c r="G3" s="347"/>
      <c r="H3" s="347"/>
      <c r="I3" s="347"/>
      <c r="J3" s="347"/>
      <c r="K3" s="347"/>
      <c r="L3" s="347"/>
      <c r="M3" s="347"/>
      <c r="N3" s="347"/>
      <c r="O3" s="347"/>
      <c r="P3" s="347"/>
      <c r="Q3" s="348"/>
      <c r="R3" s="407"/>
      <c r="S3" s="181"/>
    </row>
    <row r="4" spans="1:53" ht="5.0999999999999996" customHeight="1" x14ac:dyDescent="0.2">
      <c r="A4" s="8"/>
      <c r="B4" s="8"/>
      <c r="C4" s="8"/>
      <c r="D4" s="8"/>
      <c r="E4" s="8"/>
      <c r="F4" s="8"/>
      <c r="G4" s="8"/>
      <c r="H4" s="372"/>
      <c r="I4" s="372"/>
      <c r="J4" s="372"/>
      <c r="K4" s="372"/>
      <c r="L4" s="372"/>
      <c r="M4" s="373"/>
      <c r="N4" s="373"/>
      <c r="O4" s="373"/>
      <c r="P4" s="373"/>
      <c r="Q4" s="373"/>
      <c r="R4" s="407"/>
      <c r="S4" s="407"/>
      <c r="T4" s="370"/>
    </row>
    <row r="5" spans="1:53" ht="18" x14ac:dyDescent="0.25">
      <c r="A5" s="374">
        <f>+Wti!A5</f>
        <v>37014</v>
      </c>
      <c r="B5" s="375"/>
      <c r="C5" s="375"/>
      <c r="D5" s="375"/>
      <c r="E5" s="375"/>
      <c r="F5" s="375"/>
      <c r="G5" s="375"/>
      <c r="H5" s="375"/>
      <c r="I5" s="375"/>
      <c r="J5" s="375"/>
      <c r="K5" s="375"/>
      <c r="L5" s="375"/>
      <c r="M5" s="376"/>
      <c r="N5" s="377"/>
      <c r="O5" s="377"/>
      <c r="P5" s="377"/>
      <c r="Q5" s="377"/>
      <c r="R5" s="407"/>
      <c r="S5" s="407"/>
      <c r="T5" s="370"/>
    </row>
    <row r="6" spans="1:53" x14ac:dyDescent="0.2">
      <c r="A6" s="378" t="s">
        <v>7</v>
      </c>
      <c r="B6" s="378"/>
      <c r="C6" s="378"/>
      <c r="D6" s="378"/>
      <c r="E6" s="378"/>
      <c r="F6" s="378"/>
      <c r="G6" s="378"/>
      <c r="H6" s="379" t="s">
        <v>7</v>
      </c>
      <c r="I6" s="379" t="s">
        <v>7</v>
      </c>
      <c r="J6" s="379"/>
      <c r="K6" s="379"/>
      <c r="L6" s="378"/>
      <c r="M6" s="373"/>
      <c r="N6" s="373"/>
      <c r="O6" s="373"/>
      <c r="P6" s="373"/>
      <c r="Q6" s="378" t="s">
        <v>7</v>
      </c>
      <c r="R6" s="407"/>
      <c r="S6" s="407"/>
      <c r="T6" s="370"/>
    </row>
    <row r="7" spans="1:53" x14ac:dyDescent="0.2">
      <c r="A7" s="8" t="s">
        <v>7</v>
      </c>
      <c r="B7" s="438" t="s">
        <v>213</v>
      </c>
      <c r="C7" s="439"/>
      <c r="D7" s="439"/>
      <c r="E7" s="439"/>
      <c r="F7" s="460"/>
      <c r="G7" s="8"/>
      <c r="H7" s="438" t="s">
        <v>214</v>
      </c>
      <c r="I7" s="439"/>
      <c r="J7" s="439"/>
      <c r="K7" s="439"/>
      <c r="L7" s="440"/>
      <c r="M7" s="373"/>
      <c r="N7" s="373"/>
      <c r="O7" s="438" t="s">
        <v>217</v>
      </c>
      <c r="P7" s="439"/>
      <c r="Q7" s="440"/>
      <c r="R7" s="407"/>
      <c r="S7" s="181"/>
    </row>
    <row r="8" spans="1:53" x14ac:dyDescent="0.2">
      <c r="A8" s="380"/>
      <c r="B8" s="381"/>
      <c r="C8" s="382" t="s">
        <v>9</v>
      </c>
      <c r="D8" s="383" t="s">
        <v>10</v>
      </c>
      <c r="E8" s="383" t="s">
        <v>7</v>
      </c>
      <c r="F8" s="423" t="s">
        <v>7</v>
      </c>
      <c r="G8" s="405"/>
      <c r="H8" s="381"/>
      <c r="I8" s="381"/>
      <c r="J8" s="383" t="s">
        <v>10</v>
      </c>
      <c r="K8" s="381"/>
      <c r="L8"/>
      <c r="M8" s="415"/>
      <c r="N8" s="373"/>
      <c r="O8" s="373"/>
      <c r="P8" s="373"/>
      <c r="Q8" s="373" t="s">
        <v>7</v>
      </c>
      <c r="R8" s="407"/>
      <c r="S8" s="181"/>
    </row>
    <row r="9" spans="1:53" s="11" customFormat="1" ht="12" x14ac:dyDescent="0.2">
      <c r="A9" s="384"/>
      <c r="B9" s="385" t="s">
        <v>5</v>
      </c>
      <c r="C9" s="385" t="s">
        <v>12</v>
      </c>
      <c r="D9" s="385" t="s">
        <v>13</v>
      </c>
      <c r="E9" s="385" t="s">
        <v>15</v>
      </c>
      <c r="F9" s="385" t="s">
        <v>14</v>
      </c>
      <c r="G9" s="384"/>
      <c r="H9" s="385" t="s">
        <v>5</v>
      </c>
      <c r="I9" s="385" t="s">
        <v>12</v>
      </c>
      <c r="J9" s="385" t="s">
        <v>13</v>
      </c>
      <c r="K9" s="385" t="s">
        <v>15</v>
      </c>
      <c r="L9" s="320" t="s">
        <v>14</v>
      </c>
      <c r="M9" s="416"/>
      <c r="N9" s="417"/>
      <c r="O9" s="424" t="s">
        <v>16</v>
      </c>
      <c r="P9" s="424" t="s">
        <v>16</v>
      </c>
      <c r="Q9" s="424" t="s">
        <v>16</v>
      </c>
      <c r="R9" s="382"/>
      <c r="S9" s="256"/>
    </row>
    <row r="10" spans="1:53" s="22" customFormat="1" ht="12" thickBot="1" x14ac:dyDescent="0.25">
      <c r="A10" s="386" t="s">
        <v>7</v>
      </c>
      <c r="B10" s="386" t="s">
        <v>7</v>
      </c>
      <c r="C10" s="386" t="s">
        <v>7</v>
      </c>
      <c r="D10" s="386" t="s">
        <v>7</v>
      </c>
      <c r="E10" s="386" t="s">
        <v>7</v>
      </c>
      <c r="F10" s="20"/>
      <c r="G10" s="386"/>
      <c r="H10" s="386" t="s">
        <v>7</v>
      </c>
      <c r="I10" s="386" t="s">
        <v>7</v>
      </c>
      <c r="J10" s="386" t="s">
        <v>7</v>
      </c>
      <c r="K10" s="386" t="s">
        <v>7</v>
      </c>
      <c r="L10" s="15"/>
      <c r="M10" s="172"/>
      <c r="N10" s="418"/>
      <c r="O10" s="418" t="s">
        <v>225</v>
      </c>
      <c r="P10" s="418" t="s">
        <v>226</v>
      </c>
      <c r="Q10" s="418" t="s">
        <v>65</v>
      </c>
      <c r="R10" s="425"/>
      <c r="S10" s="185"/>
    </row>
    <row r="11" spans="1:53" s="22" customFormat="1" ht="12.95" customHeight="1" thickBot="1" x14ac:dyDescent="0.25">
      <c r="A11" s="387"/>
      <c r="B11" s="388">
        <f>+B141</f>
        <v>0</v>
      </c>
      <c r="C11" s="388">
        <f>+C141</f>
        <v>0</v>
      </c>
      <c r="D11" s="388">
        <f>+D141</f>
        <v>0</v>
      </c>
      <c r="E11" s="388">
        <f>+E141</f>
        <v>0</v>
      </c>
      <c r="F11" s="340">
        <f>+F141</f>
        <v>0</v>
      </c>
      <c r="G11" s="387"/>
      <c r="H11" s="388">
        <f>+H141</f>
        <v>-21610.413036900012</v>
      </c>
      <c r="I11" s="388">
        <f>+I141</f>
        <v>22047.170031299996</v>
      </c>
      <c r="J11" s="388">
        <f>+J141</f>
        <v>-268.15731900000037</v>
      </c>
      <c r="K11" s="388">
        <f>+K141</f>
        <v>0</v>
      </c>
      <c r="L11" s="340">
        <f>+L141</f>
        <v>168.59967540000056</v>
      </c>
      <c r="M11" s="373"/>
      <c r="N11" s="387" t="s">
        <v>20</v>
      </c>
      <c r="O11" s="441">
        <f>+O141</f>
        <v>0</v>
      </c>
      <c r="P11" s="441">
        <f>+P141</f>
        <v>168.59967540000056</v>
      </c>
      <c r="Q11" s="441">
        <f>+O11+P11</f>
        <v>168.59967540000056</v>
      </c>
      <c r="R11" s="425"/>
      <c r="S11" s="185"/>
    </row>
    <row r="12" spans="1:53" s="22" customFormat="1" ht="12.95" customHeight="1" x14ac:dyDescent="0.2">
      <c r="A12" s="387"/>
      <c r="B12" s="387"/>
      <c r="C12" s="387"/>
      <c r="D12" s="387" t="s">
        <v>7</v>
      </c>
      <c r="E12" s="387"/>
      <c r="F12" s="21"/>
      <c r="G12" s="387"/>
      <c r="H12" s="387"/>
      <c r="I12" s="387"/>
      <c r="J12" s="387"/>
      <c r="K12" s="387"/>
      <c r="L12" s="21"/>
      <c r="M12" s="373"/>
      <c r="N12" s="387"/>
      <c r="O12" s="373"/>
      <c r="P12" s="373"/>
      <c r="Q12" s="378" t="s">
        <v>7</v>
      </c>
      <c r="R12" s="425"/>
      <c r="S12" s="185"/>
    </row>
    <row r="13" spans="1:53" s="261" customFormat="1" ht="12.95" customHeight="1" x14ac:dyDescent="0.2">
      <c r="A13" s="387" t="s">
        <v>21</v>
      </c>
      <c r="B13" s="387">
        <f>SUM(B23:B30)</f>
        <v>0</v>
      </c>
      <c r="C13" s="387">
        <f>SUM(C23:C30)</f>
        <v>0</v>
      </c>
      <c r="D13" s="387">
        <f>SUM(D23:D30)</f>
        <v>0</v>
      </c>
      <c r="E13" s="387">
        <f>SUM(E23:E30)</f>
        <v>0</v>
      </c>
      <c r="F13" s="332">
        <f>SUM(F23:F30)</f>
        <v>0</v>
      </c>
      <c r="G13" s="387"/>
      <c r="H13" s="387">
        <f>SUM(H23:H30)</f>
        <v>-6444.8068954</v>
      </c>
      <c r="I13" s="387">
        <f>SUM(I23:I30)</f>
        <v>7051.6523058000002</v>
      </c>
      <c r="J13" s="387">
        <f>SUM(J23:J30)</f>
        <v>-725.6221082000003</v>
      </c>
      <c r="K13" s="387">
        <f>SUM(K23:K30)</f>
        <v>0</v>
      </c>
      <c r="L13" s="350">
        <f>SUM(L23:L30)</f>
        <v>-118.77669779999972</v>
      </c>
      <c r="M13" s="387"/>
      <c r="N13" s="387" t="str">
        <f>+A13</f>
        <v>Cal 01</v>
      </c>
      <c r="O13" s="442">
        <f>SUM(O23:O30)</f>
        <v>0</v>
      </c>
      <c r="P13" s="442">
        <f>SUM(P23:P30)</f>
        <v>-118.77669779999972</v>
      </c>
      <c r="Q13" s="442">
        <f t="shared" ref="Q13:Q18" si="0">SUM(O13:P13)</f>
        <v>-118.77669779999972</v>
      </c>
      <c r="R13" s="407"/>
      <c r="S13" s="181"/>
      <c r="T13" s="181"/>
      <c r="U13" s="181"/>
      <c r="V13" s="181"/>
      <c r="W13" s="181"/>
      <c r="X13" s="181"/>
      <c r="Y13" s="181"/>
      <c r="Z13" s="181"/>
      <c r="AA13" s="181"/>
      <c r="AB13" s="181"/>
      <c r="AC13" s="181"/>
      <c r="AD13" s="181"/>
      <c r="AE13" s="181"/>
      <c r="AF13" s="181"/>
      <c r="AG13" s="181"/>
      <c r="AH13" s="181"/>
      <c r="AI13" s="181"/>
      <c r="AJ13" s="181"/>
      <c r="AK13" s="181"/>
      <c r="AL13" s="181"/>
      <c r="AM13" s="181"/>
      <c r="AN13" s="181"/>
      <c r="AO13" s="181"/>
      <c r="AP13" s="181"/>
      <c r="AQ13" s="181"/>
      <c r="AR13" s="181"/>
      <c r="AS13" s="181"/>
      <c r="AT13" s="181"/>
      <c r="AU13" s="181"/>
      <c r="AV13" s="181"/>
      <c r="AW13" s="181"/>
      <c r="AX13" s="181"/>
      <c r="AY13" s="181"/>
      <c r="AZ13" s="181"/>
      <c r="BA13" s="181"/>
    </row>
    <row r="14" spans="1:53" s="185" customFormat="1" ht="12.95" customHeight="1" x14ac:dyDescent="0.2">
      <c r="A14" s="387" t="s">
        <v>22</v>
      </c>
      <c r="B14" s="387">
        <f>SUM(B31:B42)</f>
        <v>0</v>
      </c>
      <c r="C14" s="387">
        <f>SUM(C31:C42)</f>
        <v>0</v>
      </c>
      <c r="D14" s="387">
        <f>SUM(D31:D42)</f>
        <v>0</v>
      </c>
      <c r="E14" s="387">
        <f>SUM(E31:E42)</f>
        <v>0</v>
      </c>
      <c r="F14" s="332">
        <f>SUM(F31:F42)</f>
        <v>0</v>
      </c>
      <c r="G14" s="387"/>
      <c r="H14" s="387">
        <f>SUM(H31:H42)</f>
        <v>-5989.3876351999988</v>
      </c>
      <c r="I14" s="387">
        <f>SUM(I31:I42)</f>
        <v>5453.9783714000005</v>
      </c>
      <c r="J14" s="387">
        <f>SUM(J31:J42)</f>
        <v>457.46478919999998</v>
      </c>
      <c r="K14" s="387">
        <f>SUM(K31:K42)</f>
        <v>0</v>
      </c>
      <c r="L14" s="350">
        <f>SUM(L31:L42)</f>
        <v>-77.944474599999751</v>
      </c>
      <c r="M14" s="387"/>
      <c r="N14" s="387" t="str">
        <f>+A14</f>
        <v>Cal 02</v>
      </c>
      <c r="O14" s="442">
        <f>SUM(O31:O42)</f>
        <v>0</v>
      </c>
      <c r="P14" s="442">
        <f>SUM(P31:P42)</f>
        <v>-77.944474599999751</v>
      </c>
      <c r="Q14" s="442">
        <f t="shared" si="0"/>
        <v>-77.944474599999751</v>
      </c>
      <c r="R14" s="407"/>
      <c r="S14" s="181"/>
      <c r="T14" s="181"/>
      <c r="U14" s="181"/>
      <c r="V14" s="181"/>
      <c r="W14" s="181"/>
      <c r="X14" s="181"/>
      <c r="Y14" s="181"/>
      <c r="Z14" s="181"/>
      <c r="AA14" s="181"/>
      <c r="AB14" s="181"/>
      <c r="AC14" s="181"/>
      <c r="AD14" s="181"/>
      <c r="AE14" s="181"/>
      <c r="AF14" s="181"/>
      <c r="AG14" s="181"/>
      <c r="AH14" s="181"/>
      <c r="AI14" s="181"/>
      <c r="AJ14" s="181"/>
      <c r="AK14" s="181"/>
      <c r="AL14" s="181"/>
      <c r="AM14" s="181"/>
      <c r="AN14" s="181"/>
      <c r="AO14" s="181"/>
      <c r="AP14" s="181"/>
      <c r="AQ14" s="181"/>
      <c r="AR14" s="181"/>
      <c r="AS14" s="181"/>
      <c r="AT14" s="181"/>
      <c r="AU14" s="181"/>
      <c r="AV14" s="181"/>
      <c r="AW14" s="181"/>
      <c r="AX14" s="181"/>
      <c r="AY14" s="181"/>
      <c r="AZ14" s="181"/>
      <c r="BA14" s="181"/>
    </row>
    <row r="15" spans="1:53" s="185" customFormat="1" ht="12.95" customHeight="1" x14ac:dyDescent="0.2">
      <c r="A15" s="387" t="s">
        <v>23</v>
      </c>
      <c r="B15" s="387">
        <f>SUM(B43:B54)</f>
        <v>0</v>
      </c>
      <c r="C15" s="387">
        <f>SUM(C43:C54)</f>
        <v>0</v>
      </c>
      <c r="D15" s="387">
        <f>SUM(D43:D54)</f>
        <v>0</v>
      </c>
      <c r="E15" s="387">
        <f>SUM(E43:E54)</f>
        <v>0</v>
      </c>
      <c r="F15" s="332">
        <f>SUM(F43:F54)</f>
        <v>0</v>
      </c>
      <c r="G15" s="387"/>
      <c r="H15" s="387">
        <f>SUM(H43:H54)</f>
        <v>-4436.5470142000004</v>
      </c>
      <c r="I15" s="387">
        <f>SUM(I43:I54)</f>
        <v>4494.4306362000007</v>
      </c>
      <c r="J15" s="387">
        <f>SUM(J43:J54)</f>
        <v>0</v>
      </c>
      <c r="K15" s="387">
        <f>SUM(K43:K54)</f>
        <v>0</v>
      </c>
      <c r="L15" s="350">
        <f>SUM(L43:L54)</f>
        <v>57.883622000000003</v>
      </c>
      <c r="M15" s="387"/>
      <c r="N15" s="387" t="str">
        <f>+A15</f>
        <v>Cal 03</v>
      </c>
      <c r="O15" s="442">
        <f>SUM(O43:O54)</f>
        <v>0</v>
      </c>
      <c r="P15" s="442">
        <f>SUM(P43:P54)</f>
        <v>57.883622000000003</v>
      </c>
      <c r="Q15" s="442">
        <f t="shared" si="0"/>
        <v>57.883622000000003</v>
      </c>
      <c r="R15" s="407"/>
      <c r="S15" s="181"/>
      <c r="T15" s="181"/>
      <c r="U15" s="181"/>
      <c r="V15" s="181"/>
      <c r="W15" s="181"/>
      <c r="X15" s="181"/>
      <c r="Y15" s="181"/>
      <c r="Z15" s="181"/>
      <c r="AA15" s="181"/>
      <c r="AB15" s="181"/>
      <c r="AC15" s="181"/>
      <c r="AD15" s="181"/>
      <c r="AE15" s="181"/>
      <c r="AF15" s="181"/>
      <c r="AG15" s="181"/>
      <c r="AH15" s="181"/>
      <c r="AI15" s="181"/>
      <c r="AJ15" s="181"/>
      <c r="AK15" s="181"/>
      <c r="AL15" s="181"/>
      <c r="AM15" s="181"/>
      <c r="AN15" s="181"/>
      <c r="AO15" s="181"/>
      <c r="AP15" s="181"/>
      <c r="AQ15" s="181"/>
      <c r="AR15" s="181"/>
      <c r="AS15" s="181"/>
      <c r="AT15" s="181"/>
      <c r="AU15" s="181"/>
      <c r="AV15" s="181"/>
      <c r="AW15" s="181"/>
      <c r="AX15" s="181"/>
      <c r="AY15" s="181"/>
      <c r="AZ15" s="181"/>
      <c r="BA15" s="181"/>
    </row>
    <row r="16" spans="1:53" s="185" customFormat="1" ht="12.95" customHeight="1" x14ac:dyDescent="0.2">
      <c r="A16" s="387" t="s">
        <v>24</v>
      </c>
      <c r="B16" s="387">
        <f>SUM(B55:B66)</f>
        <v>0</v>
      </c>
      <c r="C16" s="387">
        <f>SUM(C55:C66)</f>
        <v>0</v>
      </c>
      <c r="D16" s="387">
        <f>SUM(D55:D66)</f>
        <v>0</v>
      </c>
      <c r="E16" s="387">
        <f>SUM(E55:E66)</f>
        <v>0</v>
      </c>
      <c r="F16" s="332">
        <f>SUM(F55:F66)</f>
        <v>0</v>
      </c>
      <c r="G16" s="387"/>
      <c r="H16" s="387">
        <f>SUM(H55:H66)</f>
        <v>-3906.7762504000002</v>
      </c>
      <c r="I16" s="387">
        <f>SUM(I55:I66)</f>
        <v>4141.8293261999997</v>
      </c>
      <c r="J16" s="387">
        <f>SUM(J55:J66)</f>
        <v>0</v>
      </c>
      <c r="K16" s="387">
        <f>SUM(K55:K66)</f>
        <v>0</v>
      </c>
      <c r="L16" s="350">
        <f>SUM(L55:L66)</f>
        <v>235.05307580000002</v>
      </c>
      <c r="M16" s="387"/>
      <c r="N16" s="387" t="str">
        <f>+A16</f>
        <v>Cal 04</v>
      </c>
      <c r="O16" s="442">
        <f>SUM(O55:O66)</f>
        <v>0</v>
      </c>
      <c r="P16" s="442">
        <f>SUM(P55:P66)</f>
        <v>235.05307580000002</v>
      </c>
      <c r="Q16" s="442">
        <f t="shared" si="0"/>
        <v>235.05307580000002</v>
      </c>
      <c r="R16" s="407"/>
      <c r="S16" s="181"/>
      <c r="T16" s="181"/>
      <c r="U16" s="181"/>
      <c r="V16" s="181"/>
      <c r="W16" s="181"/>
      <c r="X16" s="181"/>
      <c r="Y16" s="181"/>
      <c r="Z16" s="181"/>
      <c r="AA16" s="181"/>
      <c r="AB16" s="181"/>
      <c r="AC16" s="181"/>
      <c r="AD16" s="181"/>
      <c r="AE16" s="181"/>
      <c r="AF16" s="181"/>
      <c r="AG16" s="181"/>
      <c r="AH16" s="181"/>
      <c r="AI16" s="181"/>
      <c r="AJ16" s="181"/>
      <c r="AK16" s="181"/>
      <c r="AL16" s="181"/>
      <c r="AM16" s="181"/>
      <c r="AN16" s="181"/>
      <c r="AO16" s="181"/>
      <c r="AP16" s="181"/>
      <c r="AQ16" s="181"/>
      <c r="AR16" s="181"/>
      <c r="AS16" s="181"/>
      <c r="AT16" s="181"/>
      <c r="AU16" s="181"/>
      <c r="AV16" s="181"/>
      <c r="AW16" s="181"/>
      <c r="AX16" s="181"/>
      <c r="AY16" s="181"/>
      <c r="AZ16" s="181"/>
      <c r="BA16" s="181"/>
    </row>
    <row r="17" spans="1:53" s="185" customFormat="1" ht="12.95" customHeight="1" x14ac:dyDescent="0.2">
      <c r="A17" s="387" t="s">
        <v>25</v>
      </c>
      <c r="B17" s="387">
        <f>SUM(B67:B78)</f>
        <v>0</v>
      </c>
      <c r="C17" s="387">
        <f>SUM(C67:C78)</f>
        <v>0</v>
      </c>
      <c r="D17" s="387">
        <f>SUM(D67:D78)</f>
        <v>0</v>
      </c>
      <c r="E17" s="387">
        <f>SUM(E67:E78)</f>
        <v>0</v>
      </c>
      <c r="F17" s="332">
        <f>SUM(F67:F78)</f>
        <v>0</v>
      </c>
      <c r="G17" s="387"/>
      <c r="H17" s="387">
        <f>SUM(H67:H78)</f>
        <v>-870.36119250000002</v>
      </c>
      <c r="I17" s="387">
        <f>SUM(I67:I78)</f>
        <v>905.27939169999991</v>
      </c>
      <c r="J17" s="387">
        <f>SUM(J67:J78)</f>
        <v>0</v>
      </c>
      <c r="K17" s="387">
        <f>SUM(K67:K78)</f>
        <v>0</v>
      </c>
      <c r="L17" s="350">
        <f>SUM(L67:L78)</f>
        <v>34.918199200000011</v>
      </c>
      <c r="M17" s="387"/>
      <c r="N17" s="387" t="str">
        <f>+A17</f>
        <v>Cal 05</v>
      </c>
      <c r="O17" s="442">
        <f>SUM(O67:O78)</f>
        <v>0</v>
      </c>
      <c r="P17" s="442">
        <f>SUM(P67:P78)</f>
        <v>34.918199200000011</v>
      </c>
      <c r="Q17" s="442">
        <f t="shared" si="0"/>
        <v>34.918199200000011</v>
      </c>
      <c r="R17" s="407"/>
      <c r="S17" s="181"/>
      <c r="T17" s="181"/>
      <c r="U17" s="181"/>
      <c r="V17" s="181"/>
      <c r="W17" s="181"/>
      <c r="X17" s="181"/>
      <c r="Y17" s="181"/>
      <c r="Z17" s="181"/>
      <c r="AA17" s="181"/>
      <c r="AB17" s="181"/>
      <c r="AC17" s="181"/>
      <c r="AD17" s="181"/>
      <c r="AE17" s="181"/>
      <c r="AF17" s="181"/>
      <c r="AG17" s="181"/>
      <c r="AH17" s="181"/>
      <c r="AI17" s="181"/>
      <c r="AJ17" s="181"/>
      <c r="AK17" s="181"/>
      <c r="AL17" s="181"/>
      <c r="AM17" s="181"/>
      <c r="AN17" s="181"/>
      <c r="AO17" s="181"/>
      <c r="AP17" s="181"/>
      <c r="AQ17" s="181"/>
      <c r="AR17" s="181"/>
      <c r="AS17" s="181"/>
      <c r="AT17" s="181"/>
      <c r="AU17" s="181"/>
      <c r="AV17" s="181"/>
      <c r="AW17" s="181"/>
      <c r="AX17" s="181"/>
      <c r="AY17" s="181"/>
      <c r="AZ17" s="181"/>
      <c r="BA17" s="181"/>
    </row>
    <row r="18" spans="1:53" s="262" customFormat="1" ht="12.95" customHeight="1" thickBot="1" x14ac:dyDescent="0.25">
      <c r="A18" s="390" t="s">
        <v>26</v>
      </c>
      <c r="B18" s="391">
        <f>SUM(B79:B140)</f>
        <v>0</v>
      </c>
      <c r="C18" s="391">
        <f>SUM(C79:C140)</f>
        <v>0</v>
      </c>
      <c r="D18" s="391">
        <f>SUM(D79:D140)</f>
        <v>0</v>
      </c>
      <c r="E18" s="391">
        <f>SUM(E79:E140)</f>
        <v>0</v>
      </c>
      <c r="F18" s="332">
        <f>SUM(F79:F140)</f>
        <v>0</v>
      </c>
      <c r="G18" s="406"/>
      <c r="H18" s="391">
        <f>SUM(H79:H140)</f>
        <v>37.465950800000002</v>
      </c>
      <c r="I18" s="391">
        <f>SUM(I79:I140)</f>
        <v>0</v>
      </c>
      <c r="J18" s="391">
        <f>SUM(J79:J140)</f>
        <v>0</v>
      </c>
      <c r="K18" s="391">
        <f>SUM(K79:K140)</f>
        <v>0</v>
      </c>
      <c r="L18" s="357">
        <f>SUM(L79:L140)</f>
        <v>37.465950800000002</v>
      </c>
      <c r="M18" s="406"/>
      <c r="N18" s="387" t="s">
        <v>26</v>
      </c>
      <c r="O18" s="444">
        <f>SUM(O79:O140)</f>
        <v>0</v>
      </c>
      <c r="P18" s="444">
        <f>SUM(P79:P140)</f>
        <v>37.465950800000002</v>
      </c>
      <c r="Q18" s="444">
        <f t="shared" si="0"/>
        <v>37.465950800000002</v>
      </c>
      <c r="R18" s="407"/>
      <c r="S18" s="181"/>
      <c r="T18" s="181"/>
      <c r="U18" s="181"/>
      <c r="V18" s="181"/>
      <c r="W18" s="181"/>
      <c r="X18" s="181"/>
      <c r="Y18" s="181"/>
      <c r="Z18" s="181"/>
      <c r="AA18" s="181"/>
      <c r="AB18" s="181"/>
      <c r="AC18" s="181"/>
      <c r="AD18" s="181"/>
      <c r="AE18" s="181"/>
      <c r="AF18" s="181"/>
      <c r="AG18" s="181"/>
      <c r="AH18" s="181"/>
      <c r="AI18" s="181"/>
      <c r="AJ18" s="181"/>
      <c r="AK18" s="181"/>
      <c r="AL18" s="181"/>
      <c r="AM18" s="181"/>
      <c r="AN18" s="181"/>
      <c r="AO18" s="181"/>
      <c r="AP18" s="181"/>
      <c r="AQ18" s="181"/>
      <c r="AR18" s="181"/>
      <c r="AS18" s="181"/>
      <c r="AT18" s="181"/>
      <c r="AU18" s="181"/>
      <c r="AV18" s="181"/>
      <c r="AW18" s="181"/>
      <c r="AX18" s="181"/>
      <c r="AY18" s="181"/>
      <c r="AZ18" s="181"/>
      <c r="BA18" s="181"/>
    </row>
    <row r="19" spans="1:53" s="22" customFormat="1" ht="12.95" customHeight="1" thickBot="1" x14ac:dyDescent="0.25">
      <c r="A19" s="387" t="s">
        <v>20</v>
      </c>
      <c r="B19" s="388">
        <f>SUM(B13:B18)</f>
        <v>0</v>
      </c>
      <c r="C19" s="388">
        <f>SUM(C13:C18)</f>
        <v>0</v>
      </c>
      <c r="D19" s="388">
        <f>SUM(D13:D18)</f>
        <v>0</v>
      </c>
      <c r="E19" s="388">
        <f>SUM(E13:E18)</f>
        <v>0</v>
      </c>
      <c r="F19" s="340">
        <f>SUM(F13:F18)</f>
        <v>0</v>
      </c>
      <c r="G19" s="387"/>
      <c r="H19" s="388">
        <f>SUM(H13:H18)</f>
        <v>-21610.413036900001</v>
      </c>
      <c r="I19" s="388">
        <f>SUM(I13:I18)</f>
        <v>22047.170031300004</v>
      </c>
      <c r="J19" s="388">
        <f>SUM(J13:J18)</f>
        <v>-268.15731900000031</v>
      </c>
      <c r="K19" s="388">
        <f>SUM(K13:K18)</f>
        <v>0</v>
      </c>
      <c r="L19" s="340">
        <f>SUM(L13:L18)</f>
        <v>168.59967540000054</v>
      </c>
      <c r="M19" s="387"/>
      <c r="N19" s="387" t="s">
        <v>20</v>
      </c>
      <c r="O19" s="441">
        <f>SUM(O13:O18)</f>
        <v>0</v>
      </c>
      <c r="P19" s="441">
        <f>SUM(P13:P18)</f>
        <v>168.59967540000054</v>
      </c>
      <c r="Q19" s="441">
        <f>SUM(Q13:Q18)</f>
        <v>168.59967540000054</v>
      </c>
      <c r="R19" s="407"/>
      <c r="S19" s="181"/>
      <c r="T19" s="181"/>
      <c r="U19" s="181"/>
      <c r="V19" s="181"/>
      <c r="W19" s="181"/>
      <c r="X19" s="181"/>
      <c r="Y19" s="181"/>
      <c r="Z19" s="181"/>
      <c r="AA19" s="181"/>
      <c r="AB19" s="181"/>
      <c r="AC19" s="181"/>
      <c r="AD19" s="181"/>
      <c r="AE19" s="181"/>
      <c r="AF19" s="181"/>
      <c r="AG19" s="181"/>
      <c r="AH19" s="181"/>
      <c r="AI19" s="181"/>
      <c r="AJ19" s="181"/>
      <c r="AK19" s="181"/>
      <c r="AL19" s="181"/>
      <c r="AM19" s="181"/>
      <c r="AN19" s="181"/>
      <c r="AO19" s="181"/>
      <c r="AP19" s="181"/>
      <c r="AQ19" s="181"/>
      <c r="AR19" s="181"/>
      <c r="AS19" s="181"/>
      <c r="AT19" s="181"/>
      <c r="AU19" s="181"/>
      <c r="AV19" s="181"/>
      <c r="AW19" s="181"/>
      <c r="AX19" s="181"/>
      <c r="AY19" s="181"/>
      <c r="AZ19" s="181"/>
      <c r="BA19" s="181"/>
    </row>
    <row r="20" spans="1:53" ht="12.95" customHeight="1" x14ac:dyDescent="0.2">
      <c r="A20" s="392"/>
      <c r="B20" s="392"/>
      <c r="C20" s="392"/>
      <c r="D20" s="392"/>
      <c r="E20" s="392"/>
      <c r="F20" s="387"/>
      <c r="G20" s="387"/>
      <c r="H20" s="387"/>
      <c r="I20" s="387"/>
      <c r="J20" s="387"/>
      <c r="K20" s="387"/>
      <c r="L20" s="387"/>
      <c r="M20" s="369"/>
      <c r="N20" s="419"/>
      <c r="O20" s="174"/>
      <c r="P20" s="174"/>
      <c r="Q20" s="174"/>
      <c r="R20" s="407"/>
      <c r="S20" s="407"/>
      <c r="T20" s="181"/>
      <c r="U20" s="181"/>
      <c r="V20" s="181"/>
      <c r="W20" s="181"/>
      <c r="X20" s="181"/>
      <c r="Y20" s="181"/>
      <c r="Z20" s="181"/>
      <c r="AA20" s="181"/>
      <c r="AB20" s="181"/>
      <c r="AC20" s="181"/>
      <c r="AD20" s="181"/>
      <c r="AE20" s="181"/>
      <c r="AF20" s="181"/>
      <c r="AG20" s="181"/>
      <c r="AH20" s="181"/>
      <c r="AI20" s="181"/>
      <c r="AJ20" s="181"/>
      <c r="AK20" s="181"/>
      <c r="AL20" s="181"/>
      <c r="AM20" s="181"/>
      <c r="AN20" s="181"/>
      <c r="AO20" s="181"/>
      <c r="AP20" s="181"/>
      <c r="AQ20" s="181"/>
      <c r="AR20" s="181"/>
      <c r="AS20" s="181"/>
      <c r="AT20" s="181"/>
      <c r="AU20" s="181"/>
      <c r="AV20" s="181"/>
      <c r="AW20" s="181"/>
      <c r="AX20" s="181"/>
      <c r="AY20" s="181"/>
      <c r="AZ20" s="181"/>
      <c r="BA20" s="181"/>
    </row>
    <row r="21" spans="1:53" s="181" customFormat="1" ht="12.95" customHeight="1" thickBot="1" x14ac:dyDescent="0.25">
      <c r="A21" s="393"/>
      <c r="B21" s="394"/>
      <c r="C21" s="394"/>
      <c r="D21" s="394"/>
      <c r="E21" s="394"/>
      <c r="F21" s="394"/>
      <c r="G21" s="394"/>
      <c r="H21" s="394"/>
      <c r="I21" s="394"/>
      <c r="J21" s="394"/>
      <c r="K21" s="394"/>
      <c r="L21" s="394"/>
      <c r="M21" s="394"/>
      <c r="N21" s="400"/>
      <c r="O21" s="400"/>
      <c r="P21" s="400"/>
      <c r="Q21" s="394"/>
      <c r="R21" s="407"/>
      <c r="S21" s="407"/>
    </row>
    <row r="22" spans="1:53" s="181" customFormat="1" ht="12.95" customHeight="1" x14ac:dyDescent="0.2">
      <c r="A22" s="668"/>
      <c r="B22" s="669"/>
      <c r="C22" s="669"/>
      <c r="D22" s="669"/>
      <c r="E22" s="669"/>
      <c r="F22" s="669"/>
      <c r="G22" s="669"/>
      <c r="H22" s="669"/>
      <c r="I22" s="669"/>
      <c r="J22" s="669"/>
      <c r="K22" s="669"/>
      <c r="L22" s="669"/>
      <c r="M22" s="669"/>
      <c r="N22" s="396"/>
      <c r="O22" s="396"/>
      <c r="P22" s="396"/>
      <c r="Q22" s="669"/>
      <c r="R22" s="407"/>
      <c r="S22" s="407"/>
    </row>
    <row r="23" spans="1:53" s="181" customFormat="1" ht="12.95" customHeight="1" x14ac:dyDescent="0.2">
      <c r="A23" s="395">
        <v>37012</v>
      </c>
      <c r="B23" s="363">
        <f>+OBS!BL3+OBS!BN3+OBS!BP3+OBS!BH3</f>
        <v>0</v>
      </c>
      <c r="C23" s="363">
        <f>+OBS!BO3+OBS!BI3+OBS!BQ3</f>
        <v>0</v>
      </c>
      <c r="D23" s="363">
        <f>+OBS!BF3</f>
        <v>0</v>
      </c>
      <c r="E23" s="363"/>
      <c r="F23" s="334">
        <f t="shared" ref="F23:F79" si="1">SUM(B23:E23)</f>
        <v>0</v>
      </c>
      <c r="G23" s="363"/>
      <c r="H23" s="363">
        <f>+OBS!AJ3+OBS!AR3+OBS!AT3+OBS!AV3+OBS!AX3+OBS!AZ3</f>
        <v>0</v>
      </c>
      <c r="I23" s="363">
        <f>+OBS!AS3+OBS!AK3+OBS!AM3+OBS!AO3+OBS!AU3+OBS!BC3+OBS!BE3</f>
        <v>0</v>
      </c>
      <c r="J23" s="363">
        <f>+OBS!AQ3</f>
        <v>0</v>
      </c>
      <c r="K23" s="363"/>
      <c r="L23" s="334">
        <f t="shared" ref="L23:L79" si="2">SUM(H23:K23)</f>
        <v>0</v>
      </c>
      <c r="M23" s="363"/>
      <c r="N23" s="395">
        <f t="shared" ref="N23:N79" si="3">+A23</f>
        <v>37012</v>
      </c>
      <c r="O23" s="445">
        <f t="shared" ref="O23:O79" si="4">+F23</f>
        <v>0</v>
      </c>
      <c r="P23" s="445">
        <f t="shared" ref="P23:P79" si="5">+L23</f>
        <v>0</v>
      </c>
      <c r="Q23" s="446">
        <f t="shared" ref="Q23:Q79" si="6">+O23+P23</f>
        <v>0</v>
      </c>
      <c r="R23" s="407"/>
    </row>
    <row r="24" spans="1:53" s="181" customFormat="1" ht="12.95" customHeight="1" x14ac:dyDescent="0.2">
      <c r="A24" s="397">
        <v>37043</v>
      </c>
      <c r="B24" s="364">
        <f>+OBS!BL4+OBS!BN4+OBS!BP4+OBS!BH4</f>
        <v>0</v>
      </c>
      <c r="C24" s="364">
        <f>+OBS!BO4+OBS!BI4+OBS!BQ4</f>
        <v>0</v>
      </c>
      <c r="D24" s="364">
        <f>+OBS!BF4</f>
        <v>0</v>
      </c>
      <c r="E24" s="364"/>
      <c r="F24" s="336">
        <f t="shared" si="1"/>
        <v>0</v>
      </c>
      <c r="G24" s="364"/>
      <c r="H24" s="364">
        <f>+OBS!AJ4+OBS!AR4+OBS!AT4+OBS!AV4+OBS!AX4+OBS!AZ4</f>
        <v>1321.6089546999999</v>
      </c>
      <c r="I24" s="364">
        <f>+OBS!AS4+OBS!AK4+OBS!AM4+OBS!AO4+OBS!AU4+OBS!BC4+OBS!BE4</f>
        <v>1407.9210815000001</v>
      </c>
      <c r="J24" s="364">
        <f>+OBS!AQ4</f>
        <v>-2723.4592315</v>
      </c>
      <c r="K24" s="364"/>
      <c r="L24" s="336">
        <f t="shared" si="2"/>
        <v>6.070804699999826</v>
      </c>
      <c r="M24" s="364"/>
      <c r="N24" s="397">
        <f t="shared" si="3"/>
        <v>37043</v>
      </c>
      <c r="O24" s="448">
        <f t="shared" si="4"/>
        <v>0</v>
      </c>
      <c r="P24" s="448">
        <f t="shared" si="5"/>
        <v>6.070804699999826</v>
      </c>
      <c r="Q24" s="449">
        <f t="shared" si="6"/>
        <v>6.070804699999826</v>
      </c>
      <c r="R24" s="407"/>
    </row>
    <row r="25" spans="1:53" s="181" customFormat="1" ht="12.95" customHeight="1" x14ac:dyDescent="0.2">
      <c r="A25" s="395">
        <v>37073</v>
      </c>
      <c r="B25" s="363">
        <f>+OBS!BL5+OBS!BN5+OBS!BP5+OBS!BH5</f>
        <v>0</v>
      </c>
      <c r="C25" s="363">
        <f>+OBS!BO5+OBS!BI5+OBS!BQ5</f>
        <v>0</v>
      </c>
      <c r="D25" s="363">
        <f>+OBS!BF5</f>
        <v>0</v>
      </c>
      <c r="E25" s="363"/>
      <c r="F25" s="334">
        <f t="shared" si="1"/>
        <v>0</v>
      </c>
      <c r="G25" s="363"/>
      <c r="H25" s="363">
        <f>+OBS!AJ5+OBS!AR5+OBS!AT5+OBS!AV5+OBS!AX5+OBS!AZ5</f>
        <v>-981.51429789999997</v>
      </c>
      <c r="I25" s="363">
        <f>+OBS!AS5+OBS!AK5+OBS!AM5+OBS!AO5+OBS!AU5+OBS!BC5+OBS!BE5</f>
        <v>270.61982240000003</v>
      </c>
      <c r="J25" s="363">
        <f>+OBS!AQ5</f>
        <v>707.77947989999996</v>
      </c>
      <c r="K25" s="363"/>
      <c r="L25" s="334">
        <f t="shared" si="2"/>
        <v>-3.1149956000000429</v>
      </c>
      <c r="M25" s="363"/>
      <c r="N25" s="395">
        <f t="shared" si="3"/>
        <v>37073</v>
      </c>
      <c r="O25" s="445">
        <f t="shared" si="4"/>
        <v>0</v>
      </c>
      <c r="P25" s="445">
        <f t="shared" si="5"/>
        <v>-3.1149956000000429</v>
      </c>
      <c r="Q25" s="446">
        <f t="shared" si="6"/>
        <v>-3.1149956000000429</v>
      </c>
      <c r="R25" s="407"/>
    </row>
    <row r="26" spans="1:53" s="260" customFormat="1" ht="12.95" customHeight="1" x14ac:dyDescent="0.2">
      <c r="A26" s="395">
        <v>37104</v>
      </c>
      <c r="B26" s="363">
        <f>+OBS!BL6+OBS!BN6+OBS!BP6+OBS!BH6</f>
        <v>0</v>
      </c>
      <c r="C26" s="363">
        <f>+OBS!BO6+OBS!BI6+OBS!BQ6</f>
        <v>0</v>
      </c>
      <c r="D26" s="363">
        <f>+OBS!BF6</f>
        <v>0</v>
      </c>
      <c r="E26" s="363"/>
      <c r="F26" s="334">
        <f t="shared" si="1"/>
        <v>0</v>
      </c>
      <c r="G26" s="363"/>
      <c r="H26" s="363">
        <f>+OBS!AJ6+OBS!AR6+OBS!AT6+OBS!AV6+OBS!AX6+OBS!AZ6</f>
        <v>-1216.1592667</v>
      </c>
      <c r="I26" s="363">
        <f>+OBS!AS6+OBS!AK6+OBS!AM6+OBS!AO6+OBS!AU6+OBS!BC6+OBS!BE6</f>
        <v>322.39957800000013</v>
      </c>
      <c r="J26" s="363">
        <f>+OBS!AQ6</f>
        <v>832.32133699999997</v>
      </c>
      <c r="K26" s="363"/>
      <c r="L26" s="334">
        <f t="shared" si="2"/>
        <v>-61.438351699999885</v>
      </c>
      <c r="M26" s="363"/>
      <c r="N26" s="395">
        <f t="shared" si="3"/>
        <v>37104</v>
      </c>
      <c r="O26" s="445">
        <f t="shared" si="4"/>
        <v>0</v>
      </c>
      <c r="P26" s="445">
        <f t="shared" si="5"/>
        <v>-61.438351699999885</v>
      </c>
      <c r="Q26" s="446">
        <f t="shared" si="6"/>
        <v>-61.438351699999885</v>
      </c>
      <c r="R26" s="407"/>
      <c r="S26" s="181"/>
      <c r="T26" s="181"/>
      <c r="U26" s="181"/>
      <c r="V26" s="181"/>
      <c r="W26" s="181"/>
      <c r="X26" s="181"/>
      <c r="Y26" s="181"/>
      <c r="Z26" s="181"/>
      <c r="AA26" s="181"/>
      <c r="AB26" s="181"/>
      <c r="AC26" s="181"/>
      <c r="AD26" s="181"/>
      <c r="AE26" s="181"/>
      <c r="AF26" s="181"/>
      <c r="AG26" s="181"/>
      <c r="AH26" s="181"/>
      <c r="AI26" s="181"/>
      <c r="AJ26" s="181"/>
      <c r="AK26" s="181"/>
      <c r="AL26" s="181"/>
      <c r="AM26" s="181"/>
      <c r="AN26" s="181"/>
      <c r="AO26" s="181"/>
      <c r="AP26" s="181"/>
      <c r="AQ26" s="181"/>
      <c r="AR26" s="181"/>
      <c r="AS26" s="181"/>
      <c r="AT26" s="181"/>
      <c r="AU26" s="181"/>
      <c r="AV26" s="181"/>
      <c r="AW26" s="181"/>
      <c r="AX26" s="181"/>
      <c r="AY26" s="181"/>
      <c r="AZ26" s="181"/>
      <c r="BA26" s="181"/>
    </row>
    <row r="27" spans="1:53" s="181" customFormat="1" ht="12.95" customHeight="1" x14ac:dyDescent="0.2">
      <c r="A27" s="397">
        <v>37135</v>
      </c>
      <c r="B27" s="364">
        <f>+OBS!BL7+OBS!BN7+OBS!BP7+OBS!BH7</f>
        <v>0</v>
      </c>
      <c r="C27" s="364">
        <f>+OBS!BO7+OBS!BI7+OBS!BQ7</f>
        <v>0</v>
      </c>
      <c r="D27" s="364">
        <f>+OBS!BF7</f>
        <v>0</v>
      </c>
      <c r="E27" s="364"/>
      <c r="F27" s="336">
        <f t="shared" si="1"/>
        <v>0</v>
      </c>
      <c r="G27" s="364"/>
      <c r="H27" s="364">
        <f>+OBS!AJ7+OBS!AR7+OBS!AT7+OBS!AV7+OBS!AX7+OBS!AZ7</f>
        <v>-1353.7661546999998</v>
      </c>
      <c r="I27" s="364">
        <f>+OBS!AS7+OBS!AK7+OBS!AM7+OBS!AO7+OBS!AU7+OBS!BC7+OBS!BE7</f>
        <v>1056.8733672999999</v>
      </c>
      <c r="J27" s="364">
        <f>+OBS!AQ7</f>
        <v>228.60041419999999</v>
      </c>
      <c r="K27" s="364"/>
      <c r="L27" s="336">
        <f t="shared" si="2"/>
        <v>-68.292373199999872</v>
      </c>
      <c r="M27" s="364"/>
      <c r="N27" s="397">
        <f t="shared" si="3"/>
        <v>37135</v>
      </c>
      <c r="O27" s="448">
        <f t="shared" si="4"/>
        <v>0</v>
      </c>
      <c r="P27" s="448">
        <f t="shared" si="5"/>
        <v>-68.292373199999872</v>
      </c>
      <c r="Q27" s="449">
        <f t="shared" si="6"/>
        <v>-68.292373199999872</v>
      </c>
      <c r="R27" s="407"/>
    </row>
    <row r="28" spans="1:53" s="181" customFormat="1" ht="12.95" customHeight="1" x14ac:dyDescent="0.2">
      <c r="A28" s="395">
        <v>37165</v>
      </c>
      <c r="B28" s="363">
        <f>+OBS!BL8+OBS!BN8+OBS!BP8+OBS!BH8</f>
        <v>0</v>
      </c>
      <c r="C28" s="363">
        <f>+OBS!BO8+OBS!BI8+OBS!BQ8</f>
        <v>0</v>
      </c>
      <c r="D28" s="363">
        <f>+OBS!BF8</f>
        <v>0</v>
      </c>
      <c r="E28" s="363"/>
      <c r="F28" s="334">
        <f t="shared" si="1"/>
        <v>0</v>
      </c>
      <c r="G28" s="363"/>
      <c r="H28" s="363">
        <f>+OBS!AJ8+OBS!AR8+OBS!AT8+OBS!AV8+OBS!AX8+OBS!AZ8</f>
        <v>-1367.3388243000002</v>
      </c>
      <c r="I28" s="363">
        <f>+OBS!AS8+OBS!AK8+OBS!AM8+OBS!AO8+OBS!AU8+OBS!BC8+OBS!BE8</f>
        <v>1259.8221191</v>
      </c>
      <c r="J28" s="363">
        <f>+OBS!AQ8</f>
        <v>97.238037500000004</v>
      </c>
      <c r="K28" s="363"/>
      <c r="L28" s="334">
        <f t="shared" si="2"/>
        <v>-10.278667700000156</v>
      </c>
      <c r="M28" s="363"/>
      <c r="N28" s="395">
        <f t="shared" si="3"/>
        <v>37165</v>
      </c>
      <c r="O28" s="445">
        <f t="shared" si="4"/>
        <v>0</v>
      </c>
      <c r="P28" s="445">
        <f t="shared" si="5"/>
        <v>-10.278667700000156</v>
      </c>
      <c r="Q28" s="446">
        <f t="shared" si="6"/>
        <v>-10.278667700000156</v>
      </c>
      <c r="R28" s="407"/>
    </row>
    <row r="29" spans="1:53" s="181" customFormat="1" ht="12.95" customHeight="1" x14ac:dyDescent="0.2">
      <c r="A29" s="395">
        <v>37196</v>
      </c>
      <c r="B29" s="363">
        <f>+OBS!BL9+OBS!BN9+OBS!BP9+OBS!BH9</f>
        <v>0</v>
      </c>
      <c r="C29" s="363">
        <f>+OBS!BO9+OBS!BI9+OBS!BQ9</f>
        <v>0</v>
      </c>
      <c r="D29" s="363">
        <f>+OBS!BF9</f>
        <v>0</v>
      </c>
      <c r="E29" s="363"/>
      <c r="F29" s="334">
        <f t="shared" si="1"/>
        <v>0</v>
      </c>
      <c r="G29" s="363"/>
      <c r="H29" s="363">
        <f>+OBS!AJ9+OBS!AR9+OBS!AT9+OBS!AV9+OBS!AX9+OBS!AZ9</f>
        <v>-1476.0407353999999</v>
      </c>
      <c r="I29" s="363">
        <f>+OBS!AS9+OBS!AK9+OBS!AM9+OBS!AO9+OBS!AU9+OBS!BC9+OBS!BE9</f>
        <v>1365.8232055999999</v>
      </c>
      <c r="J29" s="363">
        <f>+OBS!AQ9</f>
        <v>117.05352999999999</v>
      </c>
      <c r="K29" s="363"/>
      <c r="L29" s="334">
        <f t="shared" si="2"/>
        <v>6.8360002000000293</v>
      </c>
      <c r="M29" s="363"/>
      <c r="N29" s="395">
        <f t="shared" si="3"/>
        <v>37196</v>
      </c>
      <c r="O29" s="445">
        <f t="shared" si="4"/>
        <v>0</v>
      </c>
      <c r="P29" s="445">
        <f t="shared" si="5"/>
        <v>6.8360002000000293</v>
      </c>
      <c r="Q29" s="446">
        <f t="shared" si="6"/>
        <v>6.8360002000000293</v>
      </c>
      <c r="R29" s="407"/>
    </row>
    <row r="30" spans="1:53" s="181" customFormat="1" ht="12.95" customHeight="1" thickBot="1" x14ac:dyDescent="0.25">
      <c r="A30" s="399">
        <v>37226</v>
      </c>
      <c r="B30" s="365">
        <f>+OBS!BL10+OBS!BN10+OBS!BP10+OBS!BH10</f>
        <v>0</v>
      </c>
      <c r="C30" s="365">
        <f>+OBS!BO10+OBS!BI10+OBS!BQ10</f>
        <v>0</v>
      </c>
      <c r="D30" s="365">
        <f>+OBS!BF10</f>
        <v>0</v>
      </c>
      <c r="E30" s="365"/>
      <c r="F30" s="338">
        <f t="shared" si="1"/>
        <v>0</v>
      </c>
      <c r="G30" s="365"/>
      <c r="H30" s="365">
        <f>+OBS!AJ10+OBS!AR10+OBS!AT10+OBS!AV10+OBS!AX10+OBS!AZ10</f>
        <v>-1371.5965710999999</v>
      </c>
      <c r="I30" s="365">
        <f>+OBS!AS10+OBS!AK10+OBS!AM10+OBS!AO10+OBS!AU10+OBS!BC10+OBS!BE10</f>
        <v>1368.1931319000003</v>
      </c>
      <c r="J30" s="365">
        <f>+OBS!AQ10</f>
        <v>14.8443247</v>
      </c>
      <c r="K30" s="365"/>
      <c r="L30" s="338">
        <f t="shared" si="2"/>
        <v>11.440885500000361</v>
      </c>
      <c r="M30" s="365"/>
      <c r="N30" s="399">
        <f t="shared" si="3"/>
        <v>37226</v>
      </c>
      <c r="O30" s="451">
        <f t="shared" si="4"/>
        <v>0</v>
      </c>
      <c r="P30" s="451">
        <f t="shared" si="5"/>
        <v>11.440885500000361</v>
      </c>
      <c r="Q30" s="452">
        <f t="shared" si="6"/>
        <v>11.440885500000361</v>
      </c>
      <c r="R30" s="407"/>
    </row>
    <row r="31" spans="1:53" s="181" customFormat="1" ht="12.95" customHeight="1" x14ac:dyDescent="0.2">
      <c r="A31" s="395">
        <v>37257</v>
      </c>
      <c r="B31" s="363">
        <f>+OBS!BL11+OBS!BN11+OBS!BP11+OBS!BH11</f>
        <v>0</v>
      </c>
      <c r="C31" s="363">
        <f>+OBS!BO11+OBS!BI11+OBS!BQ11</f>
        <v>0</v>
      </c>
      <c r="D31" s="363">
        <f>+OBS!BF11</f>
        <v>0</v>
      </c>
      <c r="E31" s="363"/>
      <c r="F31" s="334">
        <f t="shared" si="1"/>
        <v>0</v>
      </c>
      <c r="G31" s="363"/>
      <c r="H31" s="363">
        <f>+OBS!AJ11+OBS!AR11+OBS!AT11+OBS!AV11+OBS!AX11+OBS!AZ11</f>
        <v>-1915.1315205999999</v>
      </c>
      <c r="I31" s="363">
        <f>+OBS!AS11+OBS!AK11+OBS!AM11+OBS!AO11+OBS!AU11+OBS!BC11+OBS!BE11</f>
        <v>1685.2449806</v>
      </c>
      <c r="J31" s="363">
        <f>+OBS!AQ11</f>
        <v>144.9605383</v>
      </c>
      <c r="K31" s="363"/>
      <c r="L31" s="334">
        <f t="shared" si="2"/>
        <v>-84.926001699999972</v>
      </c>
      <c r="M31" s="363"/>
      <c r="N31" s="395">
        <f t="shared" si="3"/>
        <v>37257</v>
      </c>
      <c r="O31" s="445">
        <f t="shared" si="4"/>
        <v>0</v>
      </c>
      <c r="P31" s="445">
        <f t="shared" si="5"/>
        <v>-84.926001699999972</v>
      </c>
      <c r="Q31" s="446">
        <f t="shared" si="6"/>
        <v>-84.926001699999972</v>
      </c>
      <c r="R31" s="407"/>
    </row>
    <row r="32" spans="1:53" s="264" customFormat="1" ht="12.95" customHeight="1" thickBot="1" x14ac:dyDescent="0.25">
      <c r="A32" s="395">
        <v>37288</v>
      </c>
      <c r="B32" s="363">
        <f>+OBS!BL12+OBS!BN12+OBS!BP12+OBS!BH12</f>
        <v>0</v>
      </c>
      <c r="C32" s="363">
        <f>+OBS!BO12+OBS!BI12+OBS!BQ12</f>
        <v>0</v>
      </c>
      <c r="D32" s="363">
        <f>+OBS!BF12</f>
        <v>0</v>
      </c>
      <c r="E32" s="363"/>
      <c r="F32" s="335">
        <f t="shared" si="1"/>
        <v>0</v>
      </c>
      <c r="G32" s="396"/>
      <c r="H32" s="363">
        <f>+OBS!AJ12+OBS!AR12+OBS!AT12+OBS!AV12+OBS!AX12+OBS!AZ12</f>
        <v>-640.16617359999998</v>
      </c>
      <c r="I32" s="363">
        <f>+OBS!AS12+OBS!AK12+OBS!AM12+OBS!AO12+OBS!AU12+OBS!BC12+OBS!BE12</f>
        <v>592.80283340000005</v>
      </c>
      <c r="J32" s="363">
        <f>+OBS!AQ12</f>
        <v>0</v>
      </c>
      <c r="K32" s="363"/>
      <c r="L32" s="335">
        <f t="shared" si="2"/>
        <v>-47.363340199999925</v>
      </c>
      <c r="M32" s="396"/>
      <c r="N32" s="420">
        <f t="shared" si="3"/>
        <v>37288</v>
      </c>
      <c r="O32" s="447">
        <f t="shared" si="4"/>
        <v>0</v>
      </c>
      <c r="P32" s="447">
        <f t="shared" si="5"/>
        <v>-47.363340199999925</v>
      </c>
      <c r="Q32" s="447">
        <f t="shared" si="6"/>
        <v>-47.363340199999925</v>
      </c>
      <c r="R32" s="407"/>
      <c r="S32" s="181"/>
      <c r="T32" s="181"/>
      <c r="U32" s="181"/>
      <c r="V32" s="181"/>
      <c r="W32" s="181"/>
      <c r="X32" s="181"/>
      <c r="Y32" s="181"/>
      <c r="Z32" s="181"/>
      <c r="AA32" s="181"/>
      <c r="AB32" s="181"/>
      <c r="AC32" s="181"/>
      <c r="AD32" s="181"/>
      <c r="AE32" s="181"/>
      <c r="AF32" s="181"/>
      <c r="AG32" s="181"/>
      <c r="AH32" s="181"/>
      <c r="AI32" s="181"/>
      <c r="AJ32" s="181"/>
      <c r="AK32" s="181"/>
      <c r="AL32" s="181"/>
      <c r="AM32" s="181"/>
      <c r="AN32" s="181"/>
      <c r="AO32" s="181"/>
      <c r="AP32" s="181"/>
      <c r="AQ32" s="181"/>
      <c r="AR32" s="181"/>
      <c r="AS32" s="181"/>
      <c r="AT32" s="181"/>
      <c r="AU32" s="181"/>
      <c r="AV32" s="181"/>
      <c r="AW32" s="181"/>
      <c r="AX32" s="181"/>
      <c r="AY32" s="181"/>
      <c r="AZ32" s="181"/>
      <c r="BA32" s="181"/>
    </row>
    <row r="33" spans="1:53" s="181" customFormat="1" ht="12.95" customHeight="1" x14ac:dyDescent="0.2">
      <c r="A33" s="397">
        <v>37316</v>
      </c>
      <c r="B33" s="364">
        <f>+OBS!BL13+OBS!BN13+OBS!BP13+OBS!BH13</f>
        <v>0</v>
      </c>
      <c r="C33" s="364">
        <f>+OBS!BO13+OBS!BI13+OBS!BQ13</f>
        <v>0</v>
      </c>
      <c r="D33" s="364">
        <f>+OBS!BF13</f>
        <v>0</v>
      </c>
      <c r="E33" s="364"/>
      <c r="F33" s="336">
        <f t="shared" si="1"/>
        <v>0</v>
      </c>
      <c r="G33" s="364"/>
      <c r="H33" s="364">
        <f>+OBS!AJ13+OBS!AR13+OBS!AT13+OBS!AV13+OBS!AX13+OBS!AZ13</f>
        <v>-192.1654436</v>
      </c>
      <c r="I33" s="364">
        <f>+OBS!AS13+OBS!AK13+OBS!AM13+OBS!AO13+OBS!AU13+OBS!BC13+OBS!BE13</f>
        <v>185.98430089999999</v>
      </c>
      <c r="J33" s="364">
        <f>+OBS!AQ13</f>
        <v>0</v>
      </c>
      <c r="K33" s="364"/>
      <c r="L33" s="336">
        <f t="shared" si="2"/>
        <v>-6.1811427000000094</v>
      </c>
      <c r="M33" s="364"/>
      <c r="N33" s="397">
        <f t="shared" si="3"/>
        <v>37316</v>
      </c>
      <c r="O33" s="448">
        <f t="shared" si="4"/>
        <v>0</v>
      </c>
      <c r="P33" s="448">
        <f t="shared" si="5"/>
        <v>-6.1811427000000094</v>
      </c>
      <c r="Q33" s="449">
        <f t="shared" si="6"/>
        <v>-6.1811427000000094</v>
      </c>
      <c r="R33" s="407"/>
    </row>
    <row r="34" spans="1:53" s="181" customFormat="1" ht="12.95" customHeight="1" x14ac:dyDescent="0.2">
      <c r="A34" s="395">
        <v>37347</v>
      </c>
      <c r="B34" s="363">
        <f>+OBS!BL14+OBS!BN14+OBS!BP14+OBS!BH14</f>
        <v>0</v>
      </c>
      <c r="C34" s="363">
        <f>+OBS!BO14+OBS!BI14+OBS!BQ14</f>
        <v>0</v>
      </c>
      <c r="D34" s="363">
        <f>+OBS!BF14</f>
        <v>0</v>
      </c>
      <c r="E34" s="363"/>
      <c r="F34" s="337">
        <f t="shared" si="1"/>
        <v>0</v>
      </c>
      <c r="G34" s="363"/>
      <c r="H34" s="363">
        <f>+OBS!AJ14+OBS!AR14+OBS!AT14+OBS!AV14+OBS!AX14+OBS!AZ14</f>
        <v>-152.24354080000003</v>
      </c>
      <c r="I34" s="363">
        <f>+OBS!AS14+OBS!AK14+OBS!AM14+OBS!AO14+OBS!AU14+OBS!BC14+OBS!BE14</f>
        <v>196.69442079999999</v>
      </c>
      <c r="J34" s="363">
        <f>+OBS!AQ14</f>
        <v>0</v>
      </c>
      <c r="K34" s="363"/>
      <c r="L34" s="337">
        <f t="shared" si="2"/>
        <v>44.450879999999955</v>
      </c>
      <c r="M34" s="363"/>
      <c r="N34" s="395">
        <f t="shared" si="3"/>
        <v>37347</v>
      </c>
      <c r="O34" s="445">
        <f t="shared" si="4"/>
        <v>0</v>
      </c>
      <c r="P34" s="445">
        <f t="shared" si="5"/>
        <v>44.450879999999955</v>
      </c>
      <c r="Q34" s="450">
        <f t="shared" si="6"/>
        <v>44.450879999999955</v>
      </c>
      <c r="R34" s="407"/>
    </row>
    <row r="35" spans="1:53" s="181" customFormat="1" ht="12.95" customHeight="1" x14ac:dyDescent="0.2">
      <c r="A35" s="395">
        <v>37377</v>
      </c>
      <c r="B35" s="363">
        <f>+OBS!BL15+OBS!BN15+OBS!BP15+OBS!BH15</f>
        <v>0</v>
      </c>
      <c r="C35" s="363">
        <f>+OBS!BO15+OBS!BI15+OBS!BQ15</f>
        <v>0</v>
      </c>
      <c r="D35" s="363">
        <f>+OBS!BF15</f>
        <v>0</v>
      </c>
      <c r="E35" s="363"/>
      <c r="F35" s="334">
        <f t="shared" si="1"/>
        <v>0</v>
      </c>
      <c r="G35" s="363"/>
      <c r="H35" s="363">
        <f>+OBS!AJ15+OBS!AR15+OBS!AT15+OBS!AV15+OBS!AX15+OBS!AZ15</f>
        <v>-331.90953429999996</v>
      </c>
      <c r="I35" s="363">
        <f>+OBS!AS15+OBS!AK15+OBS!AM15+OBS!AO15+OBS!AU15+OBS!BC15+OBS!BE15</f>
        <v>230.50804310000001</v>
      </c>
      <c r="J35" s="363">
        <f>+OBS!AQ15</f>
        <v>0</v>
      </c>
      <c r="K35" s="363"/>
      <c r="L35" s="334">
        <f t="shared" si="2"/>
        <v>-101.40149119999995</v>
      </c>
      <c r="M35" s="363"/>
      <c r="N35" s="395">
        <f t="shared" si="3"/>
        <v>37377</v>
      </c>
      <c r="O35" s="445">
        <f t="shared" si="4"/>
        <v>0</v>
      </c>
      <c r="P35" s="445">
        <f t="shared" si="5"/>
        <v>-101.40149119999995</v>
      </c>
      <c r="Q35" s="446">
        <f t="shared" si="6"/>
        <v>-101.40149119999995</v>
      </c>
      <c r="R35" s="407"/>
    </row>
    <row r="36" spans="1:53" s="181" customFormat="1" ht="12.95" customHeight="1" x14ac:dyDescent="0.2">
      <c r="A36" s="397">
        <v>37408</v>
      </c>
      <c r="B36" s="364">
        <f>+OBS!BL16+OBS!BN16+OBS!BP16+OBS!BH16</f>
        <v>0</v>
      </c>
      <c r="C36" s="364">
        <f>+OBS!BO16+OBS!BI16+OBS!BQ16</f>
        <v>0</v>
      </c>
      <c r="D36" s="364">
        <f>+OBS!BF16</f>
        <v>0</v>
      </c>
      <c r="E36" s="364"/>
      <c r="F36" s="336">
        <f t="shared" si="1"/>
        <v>0</v>
      </c>
      <c r="G36" s="364"/>
      <c r="H36" s="364">
        <f>+OBS!AJ16+OBS!AR16+OBS!AT16+OBS!AV16+OBS!AX16+OBS!AZ16</f>
        <v>-568.65737149999995</v>
      </c>
      <c r="I36" s="364">
        <f>+OBS!AS16+OBS!AK16+OBS!AM16+OBS!AO16+OBS!AU16+OBS!BC16+OBS!BE16</f>
        <v>225.7268029</v>
      </c>
      <c r="J36" s="364">
        <f>+OBS!AQ16</f>
        <v>312.50425089999999</v>
      </c>
      <c r="K36" s="364"/>
      <c r="L36" s="336">
        <f t="shared" si="2"/>
        <v>-30.42631769999997</v>
      </c>
      <c r="M36" s="364"/>
      <c r="N36" s="397">
        <f t="shared" si="3"/>
        <v>37408</v>
      </c>
      <c r="O36" s="448">
        <f t="shared" si="4"/>
        <v>0</v>
      </c>
      <c r="P36" s="448">
        <f t="shared" si="5"/>
        <v>-30.42631769999997</v>
      </c>
      <c r="Q36" s="449">
        <f t="shared" si="6"/>
        <v>-30.42631769999997</v>
      </c>
      <c r="R36" s="407"/>
    </row>
    <row r="37" spans="1:53" s="181" customFormat="1" ht="12.95" customHeight="1" x14ac:dyDescent="0.2">
      <c r="A37" s="395">
        <v>37438</v>
      </c>
      <c r="B37" s="363">
        <f>+OBS!BL17+OBS!BN17+OBS!BP17+OBS!BH17</f>
        <v>0</v>
      </c>
      <c r="C37" s="363">
        <f>+OBS!BO17+OBS!BI17+OBS!BQ17</f>
        <v>0</v>
      </c>
      <c r="D37" s="363">
        <f>+OBS!BF17</f>
        <v>0</v>
      </c>
      <c r="E37" s="363"/>
      <c r="F37" s="334">
        <f t="shared" si="1"/>
        <v>0</v>
      </c>
      <c r="G37" s="363"/>
      <c r="H37" s="363">
        <f>+OBS!AJ17+OBS!AR17+OBS!AT17+OBS!AV17+OBS!AX17+OBS!AZ17</f>
        <v>-345.7293689</v>
      </c>
      <c r="I37" s="363">
        <f>+OBS!AS17+OBS!AK17+OBS!AM17+OBS!AO17+OBS!AU17+OBS!BC17+OBS!BE17</f>
        <v>267.8059657</v>
      </c>
      <c r="J37" s="363">
        <f>+OBS!AQ17</f>
        <v>0</v>
      </c>
      <c r="K37" s="363"/>
      <c r="L37" s="334">
        <f t="shared" si="2"/>
        <v>-77.923403199999996</v>
      </c>
      <c r="M37" s="363"/>
      <c r="N37" s="395">
        <f t="shared" si="3"/>
        <v>37438</v>
      </c>
      <c r="O37" s="445">
        <f t="shared" si="4"/>
        <v>0</v>
      </c>
      <c r="P37" s="445">
        <f t="shared" si="5"/>
        <v>-77.923403199999996</v>
      </c>
      <c r="Q37" s="446">
        <f t="shared" si="6"/>
        <v>-77.923403199999996</v>
      </c>
      <c r="R37" s="407"/>
    </row>
    <row r="38" spans="1:53" s="260" customFormat="1" ht="12.95" customHeight="1" x14ac:dyDescent="0.2">
      <c r="A38" s="395">
        <v>37469</v>
      </c>
      <c r="B38" s="363">
        <f>+OBS!BL18+OBS!BN18+OBS!BP18+OBS!BH18</f>
        <v>0</v>
      </c>
      <c r="C38" s="363">
        <f>+OBS!BO18+OBS!BI18+OBS!BQ18</f>
        <v>0</v>
      </c>
      <c r="D38" s="363">
        <f>+OBS!BF18</f>
        <v>0</v>
      </c>
      <c r="E38" s="363"/>
      <c r="F38" s="334">
        <f t="shared" si="1"/>
        <v>0</v>
      </c>
      <c r="G38" s="363"/>
      <c r="H38" s="363">
        <f>+OBS!AJ18+OBS!AR18+OBS!AT18+OBS!AV18+OBS!AX18+OBS!AZ18</f>
        <v>-357.49975810000001</v>
      </c>
      <c r="I38" s="363">
        <f>+OBS!AS18+OBS!AK18+OBS!AM18+OBS!AO18+OBS!AU18+OBS!BC18+OBS!BE18</f>
        <v>362.3721218</v>
      </c>
      <c r="J38" s="363">
        <f>+OBS!AQ18</f>
        <v>0</v>
      </c>
      <c r="K38" s="363"/>
      <c r="L38" s="334">
        <f t="shared" si="2"/>
        <v>4.872363699999994</v>
      </c>
      <c r="M38" s="363"/>
      <c r="N38" s="395">
        <f t="shared" si="3"/>
        <v>37469</v>
      </c>
      <c r="O38" s="445">
        <f t="shared" si="4"/>
        <v>0</v>
      </c>
      <c r="P38" s="445">
        <f t="shared" si="5"/>
        <v>4.872363699999994</v>
      </c>
      <c r="Q38" s="446">
        <f t="shared" si="6"/>
        <v>4.872363699999994</v>
      </c>
      <c r="R38" s="407"/>
      <c r="S38" s="181"/>
      <c r="T38" s="181"/>
      <c r="U38" s="181"/>
      <c r="V38" s="181"/>
      <c r="W38" s="181"/>
      <c r="X38" s="181"/>
      <c r="Y38" s="181"/>
      <c r="Z38" s="181"/>
      <c r="AA38" s="181"/>
      <c r="AB38" s="181"/>
      <c r="AC38" s="181"/>
      <c r="AD38" s="181"/>
      <c r="AE38" s="181"/>
      <c r="AF38" s="181"/>
      <c r="AG38" s="181"/>
      <c r="AH38" s="181"/>
      <c r="AI38" s="181"/>
      <c r="AJ38" s="181"/>
      <c r="AK38" s="181"/>
      <c r="AL38" s="181"/>
      <c r="AM38" s="181"/>
      <c r="AN38" s="181"/>
      <c r="AO38" s="181"/>
      <c r="AP38" s="181"/>
      <c r="AQ38" s="181"/>
      <c r="AR38" s="181"/>
      <c r="AS38" s="181"/>
      <c r="AT38" s="181"/>
      <c r="AU38" s="181"/>
      <c r="AV38" s="181"/>
      <c r="AW38" s="181"/>
      <c r="AX38" s="181"/>
      <c r="AY38" s="181"/>
      <c r="AZ38" s="181"/>
      <c r="BA38" s="181"/>
    </row>
    <row r="39" spans="1:53" s="181" customFormat="1" ht="12.95" customHeight="1" x14ac:dyDescent="0.2">
      <c r="A39" s="397">
        <v>37500</v>
      </c>
      <c r="B39" s="364">
        <f>+OBS!BL19+OBS!BN19+OBS!BP19+OBS!BH19</f>
        <v>0</v>
      </c>
      <c r="C39" s="364">
        <f>+OBS!BO19+OBS!BI19+OBS!BQ19</f>
        <v>0</v>
      </c>
      <c r="D39" s="364">
        <f>+OBS!BF19</f>
        <v>0</v>
      </c>
      <c r="E39" s="364"/>
      <c r="F39" s="336">
        <f t="shared" si="1"/>
        <v>0</v>
      </c>
      <c r="G39" s="364"/>
      <c r="H39" s="364">
        <f>+OBS!AJ19+OBS!AR19+OBS!AT19+OBS!AV19+OBS!AX19+OBS!AZ19</f>
        <v>-355.27964689999999</v>
      </c>
      <c r="I39" s="364">
        <f>+OBS!AS19+OBS!AK19+OBS!AM19+OBS!AO19+OBS!AU19+OBS!BC19+OBS!BE19</f>
        <v>402.39164099999999</v>
      </c>
      <c r="J39" s="364">
        <f>+OBS!AQ19</f>
        <v>0</v>
      </c>
      <c r="K39" s="364"/>
      <c r="L39" s="336">
        <f t="shared" si="2"/>
        <v>47.111994100000004</v>
      </c>
      <c r="M39" s="364"/>
      <c r="N39" s="397">
        <f t="shared" si="3"/>
        <v>37500</v>
      </c>
      <c r="O39" s="448">
        <f t="shared" si="4"/>
        <v>0</v>
      </c>
      <c r="P39" s="448">
        <f t="shared" si="5"/>
        <v>47.111994100000004</v>
      </c>
      <c r="Q39" s="449">
        <f t="shared" si="6"/>
        <v>47.111994100000004</v>
      </c>
      <c r="R39" s="407"/>
    </row>
    <row r="40" spans="1:53" s="181" customFormat="1" ht="12.95" customHeight="1" x14ac:dyDescent="0.2">
      <c r="A40" s="395">
        <v>37530</v>
      </c>
      <c r="B40" s="363">
        <f>+OBS!BL20+OBS!BN20+OBS!BP20+OBS!BH20</f>
        <v>0</v>
      </c>
      <c r="C40" s="363">
        <f>+OBS!BO20+OBS!BI20+OBS!BQ20</f>
        <v>0</v>
      </c>
      <c r="D40" s="363">
        <f>+OBS!BF20</f>
        <v>0</v>
      </c>
      <c r="E40" s="363"/>
      <c r="F40" s="334">
        <f t="shared" si="1"/>
        <v>0</v>
      </c>
      <c r="G40" s="363"/>
      <c r="H40" s="363">
        <f>+OBS!AJ20+OBS!AR20+OBS!AT20+OBS!AV20+OBS!AX20+OBS!AZ20</f>
        <v>-386.0450434</v>
      </c>
      <c r="I40" s="363">
        <f>+OBS!AS20+OBS!AK20+OBS!AM20+OBS!AO20+OBS!AU20+OBS!BC20+OBS!BE20</f>
        <v>453.59837040000002</v>
      </c>
      <c r="J40" s="363">
        <f>+OBS!AQ20</f>
        <v>0</v>
      </c>
      <c r="K40" s="363"/>
      <c r="L40" s="334">
        <f t="shared" si="2"/>
        <v>67.553327000000024</v>
      </c>
      <c r="M40" s="363"/>
      <c r="N40" s="395">
        <f t="shared" si="3"/>
        <v>37530</v>
      </c>
      <c r="O40" s="445">
        <f t="shared" si="4"/>
        <v>0</v>
      </c>
      <c r="P40" s="445">
        <f t="shared" si="5"/>
        <v>67.553327000000024</v>
      </c>
      <c r="Q40" s="446">
        <f t="shared" si="6"/>
        <v>67.553327000000024</v>
      </c>
      <c r="R40" s="407"/>
    </row>
    <row r="41" spans="1:53" s="181" customFormat="1" ht="12.95" customHeight="1" x14ac:dyDescent="0.2">
      <c r="A41" s="395">
        <v>37561</v>
      </c>
      <c r="B41" s="363">
        <f>+OBS!BL21+OBS!BN21+OBS!BP21+OBS!BH21</f>
        <v>0</v>
      </c>
      <c r="C41" s="363">
        <f>+OBS!BO21+OBS!BI21+OBS!BQ21</f>
        <v>0</v>
      </c>
      <c r="D41" s="363">
        <f>+OBS!BF21</f>
        <v>0</v>
      </c>
      <c r="E41" s="363"/>
      <c r="F41" s="334">
        <f t="shared" si="1"/>
        <v>0</v>
      </c>
      <c r="G41" s="363"/>
      <c r="H41" s="363">
        <f>+OBS!AJ21+OBS!AR21+OBS!AT21+OBS!AV21+OBS!AX21+OBS!AZ21</f>
        <v>-366.24259079999996</v>
      </c>
      <c r="I41" s="363">
        <f>+OBS!AS21+OBS!AK21+OBS!AM21+OBS!AO21+OBS!AU21+OBS!BC21+OBS!BE21</f>
        <v>427.50283769999999</v>
      </c>
      <c r="J41" s="363">
        <f>+OBS!AQ21</f>
        <v>0</v>
      </c>
      <c r="K41" s="363"/>
      <c r="L41" s="334">
        <f t="shared" si="2"/>
        <v>61.260246900000027</v>
      </c>
      <c r="M41" s="363"/>
      <c r="N41" s="395">
        <f t="shared" si="3"/>
        <v>37561</v>
      </c>
      <c r="O41" s="445">
        <f t="shared" si="4"/>
        <v>0</v>
      </c>
      <c r="P41" s="445">
        <f t="shared" si="5"/>
        <v>61.260246900000027</v>
      </c>
      <c r="Q41" s="446">
        <f t="shared" si="6"/>
        <v>61.260246900000027</v>
      </c>
      <c r="R41" s="407"/>
    </row>
    <row r="42" spans="1:53" s="181" customFormat="1" ht="12.95" customHeight="1" thickBot="1" x14ac:dyDescent="0.25">
      <c r="A42" s="399">
        <v>37591</v>
      </c>
      <c r="B42" s="365">
        <f>+OBS!BL22+OBS!BN22+OBS!BP22+OBS!BH22</f>
        <v>0</v>
      </c>
      <c r="C42" s="365">
        <f>+OBS!BO22+OBS!BI22+OBS!BQ22</f>
        <v>0</v>
      </c>
      <c r="D42" s="365">
        <f>+OBS!BF22</f>
        <v>0</v>
      </c>
      <c r="E42" s="365"/>
      <c r="F42" s="338">
        <f t="shared" si="1"/>
        <v>0</v>
      </c>
      <c r="G42" s="365"/>
      <c r="H42" s="365">
        <f>+OBS!AJ22+OBS!AR22+OBS!AT22+OBS!AV22+OBS!AX22+OBS!AZ22</f>
        <v>-378.31764269999996</v>
      </c>
      <c r="I42" s="365">
        <f>+OBS!AS22+OBS!AK22+OBS!AM22+OBS!AO22+OBS!AU22+OBS!BC22+OBS!BE22</f>
        <v>423.34605310000001</v>
      </c>
      <c r="J42" s="365">
        <f>+OBS!AQ22</f>
        <v>0</v>
      </c>
      <c r="K42" s="365"/>
      <c r="L42" s="338">
        <f t="shared" si="2"/>
        <v>45.028410400000041</v>
      </c>
      <c r="M42" s="365"/>
      <c r="N42" s="399">
        <f t="shared" si="3"/>
        <v>37591</v>
      </c>
      <c r="O42" s="451">
        <f t="shared" si="4"/>
        <v>0</v>
      </c>
      <c r="P42" s="451">
        <f t="shared" si="5"/>
        <v>45.028410400000041</v>
      </c>
      <c r="Q42" s="452">
        <f t="shared" si="6"/>
        <v>45.028410400000041</v>
      </c>
      <c r="R42" s="407"/>
    </row>
    <row r="43" spans="1:53" s="181" customFormat="1" ht="12.95" customHeight="1" x14ac:dyDescent="0.2">
      <c r="A43" s="395">
        <v>37622</v>
      </c>
      <c r="B43" s="363">
        <f>+OBS!BL23+OBS!BN23+OBS!BP23+OBS!BH23</f>
        <v>0</v>
      </c>
      <c r="C43" s="363">
        <f>+OBS!BO23+OBS!BI23+OBS!BQ23</f>
        <v>0</v>
      </c>
      <c r="D43" s="363">
        <f>+OBS!BF23</f>
        <v>0</v>
      </c>
      <c r="E43" s="363"/>
      <c r="F43" s="334">
        <f t="shared" si="1"/>
        <v>0</v>
      </c>
      <c r="G43" s="363"/>
      <c r="H43" s="363">
        <f>+OBS!AJ23+OBS!AR23+OBS!AT23+OBS!AV23+OBS!AX23+OBS!AZ23</f>
        <v>-353.19734690000001</v>
      </c>
      <c r="I43" s="363">
        <f>+OBS!AS23+OBS!AK23+OBS!AM23+OBS!AO23+OBS!AU23+OBS!BC23+OBS!BE23</f>
        <v>444.3967432</v>
      </c>
      <c r="J43" s="363">
        <f>+OBS!AQ23</f>
        <v>0</v>
      </c>
      <c r="K43" s="363"/>
      <c r="L43" s="334">
        <f t="shared" si="2"/>
        <v>91.199396299999989</v>
      </c>
      <c r="M43" s="363"/>
      <c r="N43" s="395">
        <f t="shared" si="3"/>
        <v>37622</v>
      </c>
      <c r="O43" s="445">
        <f t="shared" si="4"/>
        <v>0</v>
      </c>
      <c r="P43" s="445">
        <f t="shared" si="5"/>
        <v>91.199396299999989</v>
      </c>
      <c r="Q43" s="446">
        <f t="shared" si="6"/>
        <v>91.199396299999989</v>
      </c>
      <c r="R43" s="407"/>
    </row>
    <row r="44" spans="1:53" s="264" customFormat="1" ht="12.95" customHeight="1" thickBot="1" x14ac:dyDescent="0.25">
      <c r="A44" s="395">
        <v>37653</v>
      </c>
      <c r="B44" s="363">
        <f>+OBS!BL24+OBS!BN24+OBS!BP24+OBS!BH24</f>
        <v>0</v>
      </c>
      <c r="C44" s="363">
        <f>+OBS!BO24+OBS!BI24+OBS!BQ24</f>
        <v>0</v>
      </c>
      <c r="D44" s="363">
        <f>+OBS!BF24</f>
        <v>0</v>
      </c>
      <c r="E44" s="363"/>
      <c r="F44" s="335">
        <f t="shared" si="1"/>
        <v>0</v>
      </c>
      <c r="G44" s="396"/>
      <c r="H44" s="363">
        <f>+OBS!AJ24+OBS!AR24+OBS!AT24+OBS!AV24+OBS!AX24+OBS!AZ24</f>
        <v>-401.05832509999999</v>
      </c>
      <c r="I44" s="363">
        <f>+OBS!AS24+OBS!AK24+OBS!AM24+OBS!AO24+OBS!AU24+OBS!BC24+OBS!BE24</f>
        <v>396.5816337</v>
      </c>
      <c r="J44" s="363">
        <f>+OBS!AQ24</f>
        <v>0</v>
      </c>
      <c r="K44" s="363"/>
      <c r="L44" s="335">
        <f t="shared" si="2"/>
        <v>-4.4766913999999929</v>
      </c>
      <c r="M44" s="396"/>
      <c r="N44" s="420">
        <f t="shared" si="3"/>
        <v>37653</v>
      </c>
      <c r="O44" s="447">
        <f t="shared" si="4"/>
        <v>0</v>
      </c>
      <c r="P44" s="447">
        <f t="shared" si="5"/>
        <v>-4.4766913999999929</v>
      </c>
      <c r="Q44" s="447">
        <f t="shared" si="6"/>
        <v>-4.4766913999999929</v>
      </c>
      <c r="R44" s="407"/>
      <c r="S44" s="181"/>
      <c r="T44" s="181"/>
      <c r="U44" s="181"/>
      <c r="V44" s="181"/>
      <c r="W44" s="181"/>
      <c r="X44" s="181"/>
      <c r="Y44" s="181"/>
      <c r="Z44" s="181"/>
      <c r="AA44" s="181"/>
      <c r="AB44" s="181"/>
      <c r="AC44" s="181"/>
      <c r="AD44" s="181"/>
      <c r="AE44" s="181"/>
      <c r="AF44" s="181"/>
      <c r="AG44" s="181"/>
      <c r="AH44" s="181"/>
      <c r="AI44" s="181"/>
      <c r="AJ44" s="181"/>
      <c r="AK44" s="181"/>
      <c r="AL44" s="181"/>
      <c r="AM44" s="181"/>
      <c r="AN44" s="181"/>
      <c r="AO44" s="181"/>
      <c r="AP44" s="181"/>
      <c r="AQ44" s="181"/>
      <c r="AR44" s="181"/>
      <c r="AS44" s="181"/>
      <c r="AT44" s="181"/>
      <c r="AU44" s="181"/>
      <c r="AV44" s="181"/>
      <c r="AW44" s="181"/>
      <c r="AX44" s="181"/>
      <c r="AY44" s="181"/>
      <c r="AZ44" s="181"/>
      <c r="BA44" s="181"/>
    </row>
    <row r="45" spans="1:53" s="181" customFormat="1" ht="12.95" customHeight="1" x14ac:dyDescent="0.2">
      <c r="A45" s="397">
        <v>37681</v>
      </c>
      <c r="B45" s="364">
        <f>+OBS!BL25+OBS!BN25+OBS!BP25+OBS!BH25</f>
        <v>0</v>
      </c>
      <c r="C45" s="364">
        <f>+OBS!BO25+OBS!BI25+OBS!BQ25</f>
        <v>0</v>
      </c>
      <c r="D45" s="364">
        <f>+OBS!BF25</f>
        <v>0</v>
      </c>
      <c r="E45" s="364"/>
      <c r="F45" s="336">
        <f t="shared" si="1"/>
        <v>0</v>
      </c>
      <c r="G45" s="364"/>
      <c r="H45" s="364">
        <f>+OBS!AJ25+OBS!AR25+OBS!AT25+OBS!AV25+OBS!AX25+OBS!AZ25</f>
        <v>-427.15501500000005</v>
      </c>
      <c r="I45" s="364">
        <f>+OBS!AS25+OBS!AK25+OBS!AM25+OBS!AO25+OBS!AU25+OBS!BC25+OBS!BE25</f>
        <v>420.14020119999998</v>
      </c>
      <c r="J45" s="364">
        <f>+OBS!AQ25</f>
        <v>0</v>
      </c>
      <c r="K45" s="364"/>
      <c r="L45" s="336">
        <f t="shared" si="2"/>
        <v>-7.0148138000000699</v>
      </c>
      <c r="M45" s="364"/>
      <c r="N45" s="397">
        <f t="shared" si="3"/>
        <v>37681</v>
      </c>
      <c r="O45" s="448">
        <f t="shared" si="4"/>
        <v>0</v>
      </c>
      <c r="P45" s="448">
        <f t="shared" si="5"/>
        <v>-7.0148138000000699</v>
      </c>
      <c r="Q45" s="449">
        <f t="shared" si="6"/>
        <v>-7.0148138000000699</v>
      </c>
      <c r="R45" s="407"/>
    </row>
    <row r="46" spans="1:53" s="181" customFormat="1" ht="12.95" customHeight="1" x14ac:dyDescent="0.2">
      <c r="A46" s="395">
        <v>37712</v>
      </c>
      <c r="B46" s="363">
        <f>+OBS!BL26+OBS!BN26+OBS!BP26+OBS!BH26</f>
        <v>0</v>
      </c>
      <c r="C46" s="363">
        <f>+OBS!BO26+OBS!BI26+OBS!BQ26</f>
        <v>0</v>
      </c>
      <c r="D46" s="363">
        <f>+OBS!BF26</f>
        <v>0</v>
      </c>
      <c r="E46" s="363"/>
      <c r="F46" s="337">
        <f t="shared" si="1"/>
        <v>0</v>
      </c>
      <c r="G46" s="363"/>
      <c r="H46" s="363">
        <f>+OBS!AJ26+OBS!AR26+OBS!AT26+OBS!AV26+OBS!AX26+OBS!AZ26</f>
        <v>-392.35617639999998</v>
      </c>
      <c r="I46" s="363">
        <f>+OBS!AS26+OBS!AK26+OBS!AM26+OBS!AO26+OBS!AU26+OBS!BC26+OBS!BE26</f>
        <v>374.92876339999998</v>
      </c>
      <c r="J46" s="363">
        <f>+OBS!AQ26</f>
        <v>0</v>
      </c>
      <c r="K46" s="363"/>
      <c r="L46" s="337">
        <f t="shared" si="2"/>
        <v>-17.427413000000001</v>
      </c>
      <c r="M46" s="363"/>
      <c r="N46" s="395">
        <f t="shared" si="3"/>
        <v>37712</v>
      </c>
      <c r="O46" s="445">
        <f t="shared" si="4"/>
        <v>0</v>
      </c>
      <c r="P46" s="445">
        <f t="shared" si="5"/>
        <v>-17.427413000000001</v>
      </c>
      <c r="Q46" s="450">
        <f t="shared" si="6"/>
        <v>-17.427413000000001</v>
      </c>
      <c r="R46" s="407"/>
    </row>
    <row r="47" spans="1:53" s="181" customFormat="1" ht="12.95" customHeight="1" x14ac:dyDescent="0.2">
      <c r="A47" s="395">
        <v>37742</v>
      </c>
      <c r="B47" s="363">
        <f>+OBS!BL27+OBS!BN27+OBS!BP27+OBS!BH27</f>
        <v>0</v>
      </c>
      <c r="C47" s="363">
        <f>+OBS!BO27+OBS!BI27+OBS!BQ27</f>
        <v>0</v>
      </c>
      <c r="D47" s="363">
        <f>+OBS!BF27</f>
        <v>0</v>
      </c>
      <c r="E47" s="363"/>
      <c r="F47" s="334">
        <f t="shared" si="1"/>
        <v>0</v>
      </c>
      <c r="G47" s="363"/>
      <c r="H47" s="363">
        <f>+OBS!AJ27+OBS!AR27+OBS!AT27+OBS!AV27+OBS!AX27+OBS!AZ27</f>
        <v>-437.36210499999999</v>
      </c>
      <c r="I47" s="363">
        <f>+OBS!AS27+OBS!AK27+OBS!AM27+OBS!AO27+OBS!AU27+OBS!BC27+OBS!BE27</f>
        <v>388.06541200000004</v>
      </c>
      <c r="J47" s="363">
        <f>+OBS!AQ27</f>
        <v>0</v>
      </c>
      <c r="K47" s="363"/>
      <c r="L47" s="334">
        <f t="shared" si="2"/>
        <v>-49.296692999999948</v>
      </c>
      <c r="M47" s="363"/>
      <c r="N47" s="395">
        <f t="shared" si="3"/>
        <v>37742</v>
      </c>
      <c r="O47" s="445">
        <f t="shared" si="4"/>
        <v>0</v>
      </c>
      <c r="P47" s="445">
        <f t="shared" si="5"/>
        <v>-49.296692999999948</v>
      </c>
      <c r="Q47" s="446">
        <f t="shared" si="6"/>
        <v>-49.296692999999948</v>
      </c>
      <c r="R47" s="407"/>
    </row>
    <row r="48" spans="1:53" s="181" customFormat="1" ht="12.95" customHeight="1" x14ac:dyDescent="0.2">
      <c r="A48" s="397">
        <v>37773</v>
      </c>
      <c r="B48" s="364">
        <f>+OBS!BL28+OBS!BN28+OBS!BP28+OBS!BH28</f>
        <v>0</v>
      </c>
      <c r="C48" s="364">
        <f>+OBS!BO28+OBS!BI28+OBS!BQ28</f>
        <v>0</v>
      </c>
      <c r="D48" s="364">
        <f>+OBS!BF28</f>
        <v>0</v>
      </c>
      <c r="E48" s="364"/>
      <c r="F48" s="336">
        <f t="shared" si="1"/>
        <v>0</v>
      </c>
      <c r="G48" s="364"/>
      <c r="H48" s="364">
        <f>+OBS!AJ28+OBS!AR28+OBS!AT28+OBS!AV28+OBS!AX28+OBS!AZ28</f>
        <v>-265.0587744</v>
      </c>
      <c r="I48" s="364">
        <f>+OBS!AS28+OBS!AK28+OBS!AM28+OBS!AO28+OBS!AU28+OBS!BC28+OBS!BE28</f>
        <v>316.34344659999999</v>
      </c>
      <c r="J48" s="364">
        <f>+OBS!AQ28</f>
        <v>0</v>
      </c>
      <c r="K48" s="364"/>
      <c r="L48" s="336">
        <f t="shared" si="2"/>
        <v>51.284672199999989</v>
      </c>
      <c r="M48" s="364"/>
      <c r="N48" s="397">
        <f t="shared" si="3"/>
        <v>37773</v>
      </c>
      <c r="O48" s="448">
        <f t="shared" si="4"/>
        <v>0</v>
      </c>
      <c r="P48" s="448">
        <f t="shared" si="5"/>
        <v>51.284672199999989</v>
      </c>
      <c r="Q48" s="449">
        <f t="shared" si="6"/>
        <v>51.284672199999989</v>
      </c>
      <c r="R48" s="407"/>
    </row>
    <row r="49" spans="1:53" s="181" customFormat="1" ht="12.95" customHeight="1" x14ac:dyDescent="0.2">
      <c r="A49" s="395">
        <v>37803</v>
      </c>
      <c r="B49" s="363">
        <f>+OBS!BL29+OBS!BN29+OBS!BP29+OBS!BH29</f>
        <v>0</v>
      </c>
      <c r="C49" s="363">
        <f>+OBS!BO29+OBS!BI29+OBS!BQ29</f>
        <v>0</v>
      </c>
      <c r="D49" s="363">
        <f>+OBS!BF29</f>
        <v>0</v>
      </c>
      <c r="E49" s="363"/>
      <c r="F49" s="334">
        <f t="shared" si="1"/>
        <v>0</v>
      </c>
      <c r="G49" s="363"/>
      <c r="H49" s="363">
        <f>+OBS!AJ29+OBS!AR29+OBS!AT29+OBS!AV29+OBS!AX29+OBS!AZ29</f>
        <v>-429.90246830000001</v>
      </c>
      <c r="I49" s="363">
        <f>+OBS!AS29+OBS!AK29+OBS!AM29+OBS!AO29+OBS!AU29+OBS!BC29+OBS!BE29</f>
        <v>381.8174851</v>
      </c>
      <c r="J49" s="363">
        <f>+OBS!AQ29</f>
        <v>0</v>
      </c>
      <c r="K49" s="363"/>
      <c r="L49" s="334">
        <f t="shared" si="2"/>
        <v>-48.084983200000011</v>
      </c>
      <c r="M49" s="363"/>
      <c r="N49" s="395">
        <f t="shared" si="3"/>
        <v>37803</v>
      </c>
      <c r="O49" s="445">
        <f t="shared" si="4"/>
        <v>0</v>
      </c>
      <c r="P49" s="445">
        <f t="shared" si="5"/>
        <v>-48.084983200000011</v>
      </c>
      <c r="Q49" s="446">
        <f t="shared" si="6"/>
        <v>-48.084983200000011</v>
      </c>
      <c r="R49" s="407"/>
    </row>
    <row r="50" spans="1:53" s="260" customFormat="1" ht="12.95" customHeight="1" x14ac:dyDescent="0.2">
      <c r="A50" s="395">
        <v>37834</v>
      </c>
      <c r="B50" s="363">
        <f>+OBS!BL30+OBS!BN30+OBS!BP30+OBS!BH30</f>
        <v>0</v>
      </c>
      <c r="C50" s="363">
        <f>+OBS!BO30+OBS!BI30+OBS!BQ30</f>
        <v>0</v>
      </c>
      <c r="D50" s="363">
        <f>+OBS!BF30</f>
        <v>0</v>
      </c>
      <c r="E50" s="363"/>
      <c r="F50" s="334">
        <f t="shared" si="1"/>
        <v>0</v>
      </c>
      <c r="G50" s="363"/>
      <c r="H50" s="363">
        <f>+OBS!AJ30+OBS!AR30+OBS!AT30+OBS!AV30+OBS!AX30+OBS!AZ30</f>
        <v>-393.6969029</v>
      </c>
      <c r="I50" s="363">
        <f>+OBS!AS30+OBS!AK30+OBS!AM30+OBS!AO30+OBS!AU30+OBS!BC30+OBS!BE30</f>
        <v>343.37255980000003</v>
      </c>
      <c r="J50" s="363">
        <f>+OBS!AQ30</f>
        <v>0</v>
      </c>
      <c r="K50" s="363"/>
      <c r="L50" s="334">
        <f t="shared" si="2"/>
        <v>-50.324343099999965</v>
      </c>
      <c r="M50" s="363"/>
      <c r="N50" s="395">
        <f t="shared" si="3"/>
        <v>37834</v>
      </c>
      <c r="O50" s="445">
        <f t="shared" si="4"/>
        <v>0</v>
      </c>
      <c r="P50" s="445">
        <f t="shared" si="5"/>
        <v>-50.324343099999965</v>
      </c>
      <c r="Q50" s="446">
        <f t="shared" si="6"/>
        <v>-50.324343099999965</v>
      </c>
      <c r="R50" s="407"/>
      <c r="S50" s="181"/>
      <c r="T50" s="181"/>
      <c r="U50" s="181"/>
      <c r="V50" s="181"/>
      <c r="W50" s="181"/>
      <c r="X50" s="181"/>
      <c r="Y50" s="181"/>
      <c r="Z50" s="181"/>
      <c r="AA50" s="181"/>
      <c r="AB50" s="181"/>
      <c r="AC50" s="181"/>
      <c r="AD50" s="181"/>
      <c r="AE50" s="181"/>
      <c r="AF50" s="181"/>
      <c r="AG50" s="181"/>
      <c r="AH50" s="181"/>
      <c r="AI50" s="181"/>
      <c r="AJ50" s="181"/>
      <c r="AK50" s="181"/>
      <c r="AL50" s="181"/>
      <c r="AM50" s="181"/>
      <c r="AN50" s="181"/>
      <c r="AO50" s="181"/>
      <c r="AP50" s="181"/>
      <c r="AQ50" s="181"/>
      <c r="AR50" s="181"/>
      <c r="AS50" s="181"/>
      <c r="AT50" s="181"/>
      <c r="AU50" s="181"/>
      <c r="AV50" s="181"/>
      <c r="AW50" s="181"/>
      <c r="AX50" s="181"/>
      <c r="AY50" s="181"/>
      <c r="AZ50" s="181"/>
      <c r="BA50" s="181"/>
    </row>
    <row r="51" spans="1:53" s="181" customFormat="1" ht="12.95" customHeight="1" x14ac:dyDescent="0.2">
      <c r="A51" s="397">
        <v>37865</v>
      </c>
      <c r="B51" s="364">
        <f>+OBS!BL31+OBS!BN31+OBS!BP31+OBS!BH31</f>
        <v>0</v>
      </c>
      <c r="C51" s="364">
        <f>+OBS!BO31+OBS!BI31+OBS!BQ31</f>
        <v>0</v>
      </c>
      <c r="D51" s="364">
        <f>+OBS!BF31</f>
        <v>0</v>
      </c>
      <c r="E51" s="364"/>
      <c r="F51" s="336">
        <f t="shared" si="1"/>
        <v>0</v>
      </c>
      <c r="G51" s="364"/>
      <c r="H51" s="364">
        <f>+OBS!AJ31+OBS!AR31+OBS!AT31+OBS!AV31+OBS!AX31+OBS!AZ31</f>
        <v>-199.80195040000001</v>
      </c>
      <c r="I51" s="364">
        <f>+OBS!AS31+OBS!AK31+OBS!AM31+OBS!AO31+OBS!AU31+OBS!BC31+OBS!BE31</f>
        <v>351.95991420000001</v>
      </c>
      <c r="J51" s="364">
        <f>+OBS!AQ31</f>
        <v>0</v>
      </c>
      <c r="K51" s="364"/>
      <c r="L51" s="336">
        <f t="shared" si="2"/>
        <v>152.1579638</v>
      </c>
      <c r="M51" s="364"/>
      <c r="N51" s="397">
        <f t="shared" si="3"/>
        <v>37865</v>
      </c>
      <c r="O51" s="448">
        <f t="shared" si="4"/>
        <v>0</v>
      </c>
      <c r="P51" s="448">
        <f t="shared" si="5"/>
        <v>152.1579638</v>
      </c>
      <c r="Q51" s="449">
        <f t="shared" si="6"/>
        <v>152.1579638</v>
      </c>
      <c r="R51" s="407"/>
    </row>
    <row r="52" spans="1:53" s="181" customFormat="1" ht="12.95" customHeight="1" x14ac:dyDescent="0.2">
      <c r="A52" s="395">
        <v>37895</v>
      </c>
      <c r="B52" s="363">
        <f>+OBS!BL32+OBS!BN32+OBS!BP32+OBS!BH32</f>
        <v>0</v>
      </c>
      <c r="C52" s="363">
        <f>+OBS!BO32+OBS!BI32+OBS!BQ32</f>
        <v>0</v>
      </c>
      <c r="D52" s="363">
        <f>+OBS!BF32</f>
        <v>0</v>
      </c>
      <c r="E52" s="363"/>
      <c r="F52" s="334">
        <f t="shared" si="1"/>
        <v>0</v>
      </c>
      <c r="G52" s="363"/>
      <c r="H52" s="363">
        <f>+OBS!AJ32+OBS!AR32+OBS!AT32+OBS!AV32+OBS!AX32+OBS!AZ32</f>
        <v>-413.55230490000002</v>
      </c>
      <c r="I52" s="363">
        <f>+OBS!AS32+OBS!AK32+OBS!AM32+OBS!AO32+OBS!AU32+OBS!BC32+OBS!BE32</f>
        <v>375.51168480000001</v>
      </c>
      <c r="J52" s="363">
        <f>+OBS!AQ32</f>
        <v>0</v>
      </c>
      <c r="K52" s="363"/>
      <c r="L52" s="334">
        <f t="shared" si="2"/>
        <v>-38.040620100000012</v>
      </c>
      <c r="M52" s="363"/>
      <c r="N52" s="395">
        <f t="shared" si="3"/>
        <v>37895</v>
      </c>
      <c r="O52" s="445">
        <f t="shared" si="4"/>
        <v>0</v>
      </c>
      <c r="P52" s="445">
        <f t="shared" si="5"/>
        <v>-38.040620100000012</v>
      </c>
      <c r="Q52" s="446">
        <f t="shared" si="6"/>
        <v>-38.040620100000012</v>
      </c>
      <c r="R52" s="407"/>
    </row>
    <row r="53" spans="1:53" s="181" customFormat="1" ht="12.95" customHeight="1" x14ac:dyDescent="0.2">
      <c r="A53" s="395">
        <v>37926</v>
      </c>
      <c r="B53" s="363">
        <f>+OBS!BL33+OBS!BN33+OBS!BP33+OBS!BH33</f>
        <v>0</v>
      </c>
      <c r="C53" s="363">
        <f>+OBS!BO33+OBS!BI33+OBS!BQ33</f>
        <v>0</v>
      </c>
      <c r="D53" s="363">
        <f>+OBS!BF33</f>
        <v>0</v>
      </c>
      <c r="E53" s="363"/>
      <c r="F53" s="334">
        <f t="shared" si="1"/>
        <v>0</v>
      </c>
      <c r="G53" s="363"/>
      <c r="H53" s="363">
        <f>+OBS!AJ33+OBS!AR33+OBS!AT33+OBS!AV33+OBS!AX33+OBS!AZ33</f>
        <v>-366.15688020000005</v>
      </c>
      <c r="I53" s="363">
        <f>+OBS!AS33+OBS!AK33+OBS!AM33+OBS!AO33+OBS!AU33+OBS!BC33+OBS!BE33</f>
        <v>328.27877760000001</v>
      </c>
      <c r="J53" s="363">
        <f>+OBS!AQ33</f>
        <v>0</v>
      </c>
      <c r="K53" s="363"/>
      <c r="L53" s="334">
        <f t="shared" si="2"/>
        <v>-37.878102600000034</v>
      </c>
      <c r="M53" s="363"/>
      <c r="N53" s="395">
        <f t="shared" si="3"/>
        <v>37926</v>
      </c>
      <c r="O53" s="445">
        <f t="shared" si="4"/>
        <v>0</v>
      </c>
      <c r="P53" s="445">
        <f t="shared" si="5"/>
        <v>-37.878102600000034</v>
      </c>
      <c r="Q53" s="446">
        <f t="shared" si="6"/>
        <v>-37.878102600000034</v>
      </c>
      <c r="R53" s="407"/>
    </row>
    <row r="54" spans="1:53" s="181" customFormat="1" ht="12.95" customHeight="1" thickBot="1" x14ac:dyDescent="0.25">
      <c r="A54" s="399">
        <v>37956</v>
      </c>
      <c r="B54" s="365">
        <f>+OBS!BL34+OBS!BN34+OBS!BP34+OBS!BH34</f>
        <v>0</v>
      </c>
      <c r="C54" s="365">
        <f>+OBS!BO34+OBS!BI34+OBS!BQ34</f>
        <v>0</v>
      </c>
      <c r="D54" s="365">
        <f>+OBS!BF34</f>
        <v>0</v>
      </c>
      <c r="E54" s="365"/>
      <c r="F54" s="338">
        <f t="shared" si="1"/>
        <v>0</v>
      </c>
      <c r="G54" s="365"/>
      <c r="H54" s="365">
        <f>+OBS!AJ34+OBS!AR34+OBS!AT34+OBS!AV34+OBS!AX34+OBS!AZ34</f>
        <v>-357.24876469999998</v>
      </c>
      <c r="I54" s="365">
        <f>+OBS!AS34+OBS!AK34+OBS!AM34+OBS!AO34+OBS!AU34+OBS!BC34+OBS!BE34</f>
        <v>373.03401460000003</v>
      </c>
      <c r="J54" s="365">
        <f>+OBS!AQ34</f>
        <v>0</v>
      </c>
      <c r="K54" s="365"/>
      <c r="L54" s="338">
        <f t="shared" si="2"/>
        <v>15.785249900000053</v>
      </c>
      <c r="M54" s="365"/>
      <c r="N54" s="399">
        <f t="shared" si="3"/>
        <v>37956</v>
      </c>
      <c r="O54" s="451">
        <f t="shared" si="4"/>
        <v>0</v>
      </c>
      <c r="P54" s="451">
        <f t="shared" si="5"/>
        <v>15.785249900000053</v>
      </c>
      <c r="Q54" s="452">
        <f t="shared" si="6"/>
        <v>15.785249900000053</v>
      </c>
      <c r="R54" s="407"/>
    </row>
    <row r="55" spans="1:53" s="181" customFormat="1" ht="12.95" customHeight="1" x14ac:dyDescent="0.2">
      <c r="A55" s="395">
        <v>37987</v>
      </c>
      <c r="B55" s="363">
        <f>+OBS!BL35+OBS!BN35+OBS!BP35+OBS!BH35</f>
        <v>0</v>
      </c>
      <c r="C55" s="363">
        <f>+OBS!BO35+OBS!BI35+OBS!BQ35</f>
        <v>0</v>
      </c>
      <c r="D55" s="363">
        <f>+OBS!BF35</f>
        <v>0</v>
      </c>
      <c r="E55" s="363"/>
      <c r="F55" s="334">
        <f t="shared" si="1"/>
        <v>0</v>
      </c>
      <c r="G55" s="363"/>
      <c r="H55" s="363">
        <f>+OBS!AJ35+OBS!AR35+OBS!AT35+OBS!AV35+OBS!AX35+OBS!AZ35</f>
        <v>-378.42942870000002</v>
      </c>
      <c r="I55" s="363">
        <f>+OBS!AS35+OBS!AK35+OBS!AM35+OBS!AO35+OBS!AU35+OBS!BC35+OBS!BE35</f>
        <v>344.23109449999998</v>
      </c>
      <c r="J55" s="363">
        <f>+OBS!AQ35</f>
        <v>0</v>
      </c>
      <c r="K55" s="363"/>
      <c r="L55" s="334">
        <f t="shared" si="2"/>
        <v>-34.198334200000033</v>
      </c>
      <c r="M55" s="363"/>
      <c r="N55" s="395">
        <f t="shared" si="3"/>
        <v>37987</v>
      </c>
      <c r="O55" s="445">
        <f t="shared" si="4"/>
        <v>0</v>
      </c>
      <c r="P55" s="445">
        <f t="shared" si="5"/>
        <v>-34.198334200000033</v>
      </c>
      <c r="Q55" s="446">
        <f t="shared" si="6"/>
        <v>-34.198334200000033</v>
      </c>
      <c r="R55" s="407"/>
    </row>
    <row r="56" spans="1:53" s="264" customFormat="1" ht="12.95" customHeight="1" thickBot="1" x14ac:dyDescent="0.25">
      <c r="A56" s="395">
        <v>38018</v>
      </c>
      <c r="B56" s="363">
        <f>+OBS!BL36+OBS!BN36+OBS!BP36+OBS!BH36</f>
        <v>0</v>
      </c>
      <c r="C56" s="363">
        <f>+OBS!BO36+OBS!BI36+OBS!BQ36</f>
        <v>0</v>
      </c>
      <c r="D56" s="363">
        <f>+OBS!BF36</f>
        <v>0</v>
      </c>
      <c r="E56" s="363"/>
      <c r="F56" s="335">
        <f t="shared" si="1"/>
        <v>0</v>
      </c>
      <c r="G56" s="396"/>
      <c r="H56" s="363">
        <f>+OBS!AJ36+OBS!AR36+OBS!AT36+OBS!AV36+OBS!AX36+OBS!AZ36</f>
        <v>-337.95547140000002</v>
      </c>
      <c r="I56" s="363">
        <f>+OBS!AS36+OBS!AK36+OBS!AM36+OBS!AO36+OBS!AU36+OBS!BC36+OBS!BE36</f>
        <v>331.70356400000003</v>
      </c>
      <c r="J56" s="363">
        <f>+OBS!AQ36</f>
        <v>0</v>
      </c>
      <c r="K56" s="363"/>
      <c r="L56" s="335">
        <f t="shared" si="2"/>
        <v>-6.2519073999999932</v>
      </c>
      <c r="M56" s="396"/>
      <c r="N56" s="420">
        <f t="shared" si="3"/>
        <v>38018</v>
      </c>
      <c r="O56" s="447">
        <f t="shared" si="4"/>
        <v>0</v>
      </c>
      <c r="P56" s="447">
        <f t="shared" si="5"/>
        <v>-6.2519073999999932</v>
      </c>
      <c r="Q56" s="447">
        <f t="shared" si="6"/>
        <v>-6.2519073999999932</v>
      </c>
      <c r="R56" s="407"/>
      <c r="S56" s="181"/>
      <c r="T56" s="181"/>
      <c r="U56" s="181"/>
      <c r="V56" s="181"/>
      <c r="W56" s="181"/>
      <c r="X56" s="181"/>
      <c r="Y56" s="181"/>
      <c r="Z56" s="181"/>
      <c r="AA56" s="181"/>
      <c r="AB56" s="181"/>
      <c r="AC56" s="181"/>
      <c r="AD56" s="181"/>
      <c r="AE56" s="181"/>
      <c r="AF56" s="181"/>
      <c r="AG56" s="181"/>
      <c r="AH56" s="181"/>
      <c r="AI56" s="181"/>
      <c r="AJ56" s="181"/>
      <c r="AK56" s="181"/>
      <c r="AL56" s="181"/>
      <c r="AM56" s="181"/>
      <c r="AN56" s="181"/>
      <c r="AO56" s="181"/>
      <c r="AP56" s="181"/>
      <c r="AQ56" s="181"/>
      <c r="AR56" s="181"/>
      <c r="AS56" s="181"/>
      <c r="AT56" s="181"/>
      <c r="AU56" s="181"/>
      <c r="AV56" s="181"/>
      <c r="AW56" s="181"/>
      <c r="AX56" s="181"/>
      <c r="AY56" s="181"/>
      <c r="AZ56" s="181"/>
      <c r="BA56" s="181"/>
    </row>
    <row r="57" spans="1:53" s="181" customFormat="1" ht="12.95" customHeight="1" x14ac:dyDescent="0.2">
      <c r="A57" s="397">
        <v>38047</v>
      </c>
      <c r="B57" s="364">
        <f>+OBS!BL37+OBS!BN37+OBS!BP37+OBS!BH37</f>
        <v>0</v>
      </c>
      <c r="C57" s="364">
        <f>+OBS!BO37+OBS!BI37+OBS!BQ37</f>
        <v>0</v>
      </c>
      <c r="D57" s="364">
        <f>+OBS!BF37</f>
        <v>0</v>
      </c>
      <c r="E57" s="364"/>
      <c r="F57" s="336">
        <f t="shared" si="1"/>
        <v>0</v>
      </c>
      <c r="G57" s="364"/>
      <c r="H57" s="364">
        <f>+OBS!AJ37+OBS!AR37+OBS!AT37+OBS!AV37+OBS!AX37+OBS!AZ37</f>
        <v>-388.0765222</v>
      </c>
      <c r="I57" s="364">
        <f>+OBS!AS37+OBS!AK37+OBS!AM37+OBS!AO37+OBS!AU37+OBS!BC37+OBS!BE37</f>
        <v>406.651006</v>
      </c>
      <c r="J57" s="364">
        <f>+OBS!AQ37</f>
        <v>0</v>
      </c>
      <c r="K57" s="364"/>
      <c r="L57" s="336">
        <f t="shared" si="2"/>
        <v>18.574483799999996</v>
      </c>
      <c r="M57" s="364"/>
      <c r="N57" s="397">
        <f t="shared" si="3"/>
        <v>38047</v>
      </c>
      <c r="O57" s="448">
        <f t="shared" si="4"/>
        <v>0</v>
      </c>
      <c r="P57" s="448">
        <f t="shared" si="5"/>
        <v>18.574483799999996</v>
      </c>
      <c r="Q57" s="449">
        <f t="shared" si="6"/>
        <v>18.574483799999996</v>
      </c>
      <c r="R57" s="407"/>
    </row>
    <row r="58" spans="1:53" s="181" customFormat="1" ht="12.95" customHeight="1" x14ac:dyDescent="0.2">
      <c r="A58" s="395">
        <v>38078</v>
      </c>
      <c r="B58" s="363">
        <f>+OBS!BL38+OBS!BN38+OBS!BP38+OBS!BH38</f>
        <v>0</v>
      </c>
      <c r="C58" s="363">
        <f>+OBS!BO38+OBS!BI38+OBS!BQ38</f>
        <v>0</v>
      </c>
      <c r="D58" s="363">
        <f>+OBS!BF38</f>
        <v>0</v>
      </c>
      <c r="E58" s="363"/>
      <c r="F58" s="337">
        <f t="shared" si="1"/>
        <v>0</v>
      </c>
      <c r="G58" s="363"/>
      <c r="H58" s="363">
        <f>+OBS!AJ38+OBS!AR38+OBS!AT38+OBS!AV38+OBS!AX38+OBS!AZ38</f>
        <v>-329.14405720000002</v>
      </c>
      <c r="I58" s="363">
        <f>+OBS!AS38+OBS!AK38+OBS!AM38+OBS!AO38+OBS!AU38+OBS!BC38+OBS!BE38</f>
        <v>330.88790710000001</v>
      </c>
      <c r="J58" s="363">
        <f>+OBS!AQ38</f>
        <v>0</v>
      </c>
      <c r="K58" s="363"/>
      <c r="L58" s="337">
        <f t="shared" si="2"/>
        <v>1.7438498999999865</v>
      </c>
      <c r="M58" s="363"/>
      <c r="N58" s="395">
        <f t="shared" si="3"/>
        <v>38078</v>
      </c>
      <c r="O58" s="445">
        <f t="shared" si="4"/>
        <v>0</v>
      </c>
      <c r="P58" s="445">
        <f t="shared" si="5"/>
        <v>1.7438498999999865</v>
      </c>
      <c r="Q58" s="450">
        <f t="shared" si="6"/>
        <v>1.7438498999999865</v>
      </c>
      <c r="R58" s="407"/>
    </row>
    <row r="59" spans="1:53" s="181" customFormat="1" ht="12.95" customHeight="1" x14ac:dyDescent="0.2">
      <c r="A59" s="395">
        <v>38108</v>
      </c>
      <c r="B59" s="363">
        <f>+OBS!BL39+OBS!BN39+OBS!BP39+OBS!BH39</f>
        <v>0</v>
      </c>
      <c r="C59" s="363">
        <f>+OBS!BO39+OBS!BI39+OBS!BQ39</f>
        <v>0</v>
      </c>
      <c r="D59" s="363">
        <f>+OBS!BF39</f>
        <v>0</v>
      </c>
      <c r="E59" s="363"/>
      <c r="F59" s="334">
        <f t="shared" si="1"/>
        <v>0</v>
      </c>
      <c r="G59" s="363"/>
      <c r="H59" s="363">
        <f>+OBS!AJ39+OBS!AR39+OBS!AT39+OBS!AV39+OBS!AX39+OBS!AZ39</f>
        <v>-316.66589320000003</v>
      </c>
      <c r="I59" s="363">
        <f>+OBS!AS39+OBS!AK39+OBS!AM39+OBS!AO39+OBS!AU39+OBS!BC39+OBS!BE39</f>
        <v>327.94356340000002</v>
      </c>
      <c r="J59" s="363">
        <f>+OBS!AQ39</f>
        <v>0</v>
      </c>
      <c r="K59" s="363"/>
      <c r="L59" s="334">
        <f t="shared" si="2"/>
        <v>11.277670199999989</v>
      </c>
      <c r="M59" s="363"/>
      <c r="N59" s="395">
        <f t="shared" si="3"/>
        <v>38108</v>
      </c>
      <c r="O59" s="445">
        <f t="shared" si="4"/>
        <v>0</v>
      </c>
      <c r="P59" s="445">
        <f t="shared" si="5"/>
        <v>11.277670199999989</v>
      </c>
      <c r="Q59" s="446">
        <f t="shared" si="6"/>
        <v>11.277670199999989</v>
      </c>
      <c r="R59" s="407"/>
    </row>
    <row r="60" spans="1:53" s="181" customFormat="1" ht="12.95" customHeight="1" x14ac:dyDescent="0.2">
      <c r="A60" s="397">
        <v>38139</v>
      </c>
      <c r="B60" s="364">
        <f>+OBS!BL40+OBS!BN40+OBS!BP40+OBS!BH40</f>
        <v>0</v>
      </c>
      <c r="C60" s="364">
        <f>+OBS!BO40+OBS!BI40+OBS!BQ40</f>
        <v>0</v>
      </c>
      <c r="D60" s="364">
        <f>+OBS!BF40</f>
        <v>0</v>
      </c>
      <c r="E60" s="364"/>
      <c r="F60" s="336">
        <f t="shared" si="1"/>
        <v>0</v>
      </c>
      <c r="G60" s="364"/>
      <c r="H60" s="364">
        <f>+OBS!AJ40+OBS!AR40+OBS!AT40+OBS!AV40+OBS!AX40+OBS!AZ40</f>
        <v>-365.95876120000003</v>
      </c>
      <c r="I60" s="364">
        <f>+OBS!AS40+OBS!AK40+OBS!AM40+OBS!AO40+OBS!AU40+OBS!BC40+OBS!BE40</f>
        <v>373.62239460000001</v>
      </c>
      <c r="J60" s="364">
        <f>+OBS!AQ40</f>
        <v>0</v>
      </c>
      <c r="K60" s="364"/>
      <c r="L60" s="336">
        <f t="shared" si="2"/>
        <v>7.6636333999999806</v>
      </c>
      <c r="M60" s="364"/>
      <c r="N60" s="397">
        <f t="shared" si="3"/>
        <v>38139</v>
      </c>
      <c r="O60" s="448">
        <f t="shared" si="4"/>
        <v>0</v>
      </c>
      <c r="P60" s="448">
        <f t="shared" si="5"/>
        <v>7.6636333999999806</v>
      </c>
      <c r="Q60" s="449">
        <f t="shared" si="6"/>
        <v>7.6636333999999806</v>
      </c>
      <c r="R60" s="407"/>
    </row>
    <row r="61" spans="1:53" s="181" customFormat="1" ht="12.95" customHeight="1" x14ac:dyDescent="0.2">
      <c r="A61" s="395">
        <v>38169</v>
      </c>
      <c r="B61" s="363">
        <f>+OBS!BL41+OBS!BN41+OBS!BP41+OBS!BH41</f>
        <v>0</v>
      </c>
      <c r="C61" s="363">
        <f>+OBS!BO41+OBS!BI41+OBS!BQ41</f>
        <v>0</v>
      </c>
      <c r="D61" s="363">
        <f>+OBS!BF41</f>
        <v>0</v>
      </c>
      <c r="E61" s="363"/>
      <c r="F61" s="334">
        <f t="shared" si="1"/>
        <v>0</v>
      </c>
      <c r="G61" s="363"/>
      <c r="H61" s="363">
        <f>+OBS!AJ41+OBS!AR41+OBS!AT41+OBS!AV41+OBS!AX41+OBS!AZ41</f>
        <v>-352.82308089999998</v>
      </c>
      <c r="I61" s="363">
        <f>+OBS!AS41+OBS!AK41+OBS!AM41+OBS!AO41+OBS!AU41+OBS!BC41+OBS!BE41</f>
        <v>354.61234439999998</v>
      </c>
      <c r="J61" s="363">
        <f>+OBS!AQ41</f>
        <v>0</v>
      </c>
      <c r="K61" s="363"/>
      <c r="L61" s="334">
        <f t="shared" si="2"/>
        <v>1.7892635000000041</v>
      </c>
      <c r="M61" s="363"/>
      <c r="N61" s="395">
        <f t="shared" si="3"/>
        <v>38169</v>
      </c>
      <c r="O61" s="445">
        <f t="shared" si="4"/>
        <v>0</v>
      </c>
      <c r="P61" s="445">
        <f t="shared" si="5"/>
        <v>1.7892635000000041</v>
      </c>
      <c r="Q61" s="446">
        <f t="shared" si="6"/>
        <v>1.7892635000000041</v>
      </c>
      <c r="R61" s="407"/>
    </row>
    <row r="62" spans="1:53" s="260" customFormat="1" ht="12.95" customHeight="1" x14ac:dyDescent="0.2">
      <c r="A62" s="395">
        <v>38200</v>
      </c>
      <c r="B62" s="363">
        <f>+OBS!BL42+OBS!BN42+OBS!BP42+OBS!BH42</f>
        <v>0</v>
      </c>
      <c r="C62" s="363">
        <f>+OBS!BO42+OBS!BI42+OBS!BQ42</f>
        <v>0</v>
      </c>
      <c r="D62" s="363">
        <f>+OBS!BF42</f>
        <v>0</v>
      </c>
      <c r="E62" s="363"/>
      <c r="F62" s="334">
        <f t="shared" si="1"/>
        <v>0</v>
      </c>
      <c r="G62" s="363"/>
      <c r="H62" s="363">
        <f>+OBS!AJ42+OBS!AR42+OBS!AT42+OBS!AV42+OBS!AX42+OBS!AZ42</f>
        <v>-298.11989920000002</v>
      </c>
      <c r="I62" s="363">
        <f>+OBS!AS42+OBS!AK42+OBS!AM42+OBS!AO42+OBS!AU42+OBS!BC42+OBS!BE42</f>
        <v>308.84130770000002</v>
      </c>
      <c r="J62" s="363">
        <f>+OBS!AQ42</f>
        <v>0</v>
      </c>
      <c r="K62" s="363"/>
      <c r="L62" s="334">
        <f t="shared" si="2"/>
        <v>10.721408499999995</v>
      </c>
      <c r="M62" s="363"/>
      <c r="N62" s="395">
        <f t="shared" si="3"/>
        <v>38200</v>
      </c>
      <c r="O62" s="445">
        <f t="shared" si="4"/>
        <v>0</v>
      </c>
      <c r="P62" s="445">
        <f t="shared" si="5"/>
        <v>10.721408499999995</v>
      </c>
      <c r="Q62" s="446">
        <f t="shared" si="6"/>
        <v>10.721408499999995</v>
      </c>
      <c r="R62" s="407"/>
      <c r="S62" s="181"/>
      <c r="T62" s="181"/>
      <c r="U62" s="181"/>
      <c r="V62" s="181"/>
      <c r="W62" s="181"/>
      <c r="X62" s="181"/>
      <c r="Y62" s="181"/>
      <c r="Z62" s="181"/>
      <c r="AA62" s="181"/>
      <c r="AB62" s="181"/>
      <c r="AC62" s="181"/>
      <c r="AD62" s="181"/>
      <c r="AE62" s="181"/>
      <c r="AF62" s="181"/>
      <c r="AG62" s="181"/>
      <c r="AH62" s="181"/>
      <c r="AI62" s="181"/>
      <c r="AJ62" s="181"/>
      <c r="AK62" s="181"/>
      <c r="AL62" s="181"/>
      <c r="AM62" s="181"/>
      <c r="AN62" s="181"/>
      <c r="AO62" s="181"/>
      <c r="AP62" s="181"/>
      <c r="AQ62" s="181"/>
      <c r="AR62" s="181"/>
      <c r="AS62" s="181"/>
      <c r="AT62" s="181"/>
      <c r="AU62" s="181"/>
      <c r="AV62" s="181"/>
      <c r="AW62" s="181"/>
      <c r="AX62" s="181"/>
      <c r="AY62" s="181"/>
      <c r="AZ62" s="181"/>
      <c r="BA62" s="181"/>
    </row>
    <row r="63" spans="1:53" s="181" customFormat="1" ht="12.95" customHeight="1" x14ac:dyDescent="0.2">
      <c r="A63" s="397">
        <v>38231</v>
      </c>
      <c r="B63" s="364">
        <f>+OBS!BL43+OBS!BN43+OBS!BP43+OBS!BH43</f>
        <v>0</v>
      </c>
      <c r="C63" s="364">
        <f>+OBS!BO43+OBS!BI43+OBS!BQ43</f>
        <v>0</v>
      </c>
      <c r="D63" s="364">
        <f>+OBS!BF43</f>
        <v>0</v>
      </c>
      <c r="E63" s="364"/>
      <c r="F63" s="336">
        <f t="shared" si="1"/>
        <v>0</v>
      </c>
      <c r="G63" s="364"/>
      <c r="H63" s="364">
        <f>+OBS!AJ43+OBS!AR43+OBS!AT43+OBS!AV43+OBS!AX43+OBS!AZ43</f>
        <v>-352.48610350000001</v>
      </c>
      <c r="I63" s="364">
        <f>+OBS!AS43+OBS!AK43+OBS!AM43+OBS!AO43+OBS!AU43+OBS!BC43+OBS!BE43</f>
        <v>358.20132990000002</v>
      </c>
      <c r="J63" s="364">
        <f>+OBS!AQ43</f>
        <v>0</v>
      </c>
      <c r="K63" s="364"/>
      <c r="L63" s="336">
        <f t="shared" si="2"/>
        <v>5.7152264000000059</v>
      </c>
      <c r="M63" s="364"/>
      <c r="N63" s="397">
        <f t="shared" si="3"/>
        <v>38231</v>
      </c>
      <c r="O63" s="448">
        <f t="shared" si="4"/>
        <v>0</v>
      </c>
      <c r="P63" s="448">
        <f t="shared" si="5"/>
        <v>5.7152264000000059</v>
      </c>
      <c r="Q63" s="449">
        <f t="shared" si="6"/>
        <v>5.7152264000000059</v>
      </c>
      <c r="R63" s="407"/>
    </row>
    <row r="64" spans="1:53" s="181" customFormat="1" ht="12.95" customHeight="1" x14ac:dyDescent="0.2">
      <c r="A64" s="395">
        <v>38261</v>
      </c>
      <c r="B64" s="363">
        <f>+OBS!BL44+OBS!BN44+OBS!BP44+OBS!BH44</f>
        <v>0</v>
      </c>
      <c r="C64" s="363">
        <f>+OBS!BO44+OBS!BI44+OBS!BQ44</f>
        <v>0</v>
      </c>
      <c r="D64" s="363">
        <f>+OBS!BF44</f>
        <v>0</v>
      </c>
      <c r="E64" s="363"/>
      <c r="F64" s="334">
        <f t="shared" si="1"/>
        <v>0</v>
      </c>
      <c r="G64" s="363"/>
      <c r="H64" s="363">
        <f>+OBS!AJ44+OBS!AR44+OBS!AT44+OBS!AV44+OBS!AX44+OBS!AZ44</f>
        <v>-333.63260079999998</v>
      </c>
      <c r="I64" s="363">
        <f>+OBS!AS44+OBS!AK44+OBS!AM44+OBS!AO44+OBS!AU44+OBS!BC44+OBS!BE44</f>
        <v>332.00583260000002</v>
      </c>
      <c r="J64" s="363">
        <f>+OBS!AQ44</f>
        <v>0</v>
      </c>
      <c r="K64" s="363"/>
      <c r="L64" s="334">
        <f t="shared" si="2"/>
        <v>-1.6267681999999581</v>
      </c>
      <c r="M64" s="363"/>
      <c r="N64" s="395">
        <f t="shared" si="3"/>
        <v>38261</v>
      </c>
      <c r="O64" s="445">
        <f t="shared" si="4"/>
        <v>0</v>
      </c>
      <c r="P64" s="445">
        <f t="shared" si="5"/>
        <v>-1.6267681999999581</v>
      </c>
      <c r="Q64" s="446">
        <f t="shared" si="6"/>
        <v>-1.6267681999999581</v>
      </c>
      <c r="R64" s="407"/>
    </row>
    <row r="65" spans="1:53" s="181" customFormat="1" ht="12.95" customHeight="1" x14ac:dyDescent="0.2">
      <c r="A65" s="395">
        <v>38292</v>
      </c>
      <c r="B65" s="363">
        <f>+OBS!BL45+OBS!BN45+OBS!BP45+OBS!BH45</f>
        <v>0</v>
      </c>
      <c r="C65" s="363">
        <f>+OBS!BO45+OBS!BI45+OBS!BQ45</f>
        <v>0</v>
      </c>
      <c r="D65" s="363">
        <f>+OBS!BF45</f>
        <v>0</v>
      </c>
      <c r="E65" s="363"/>
      <c r="F65" s="334">
        <f t="shared" si="1"/>
        <v>0</v>
      </c>
      <c r="G65" s="363"/>
      <c r="H65" s="363">
        <f>+OBS!AJ45+OBS!AR45+OBS!AT45+OBS!AV45+OBS!AX45+OBS!AZ45</f>
        <v>-329.37875209999999</v>
      </c>
      <c r="I65" s="363">
        <f>+OBS!AS45+OBS!AK45+OBS!AM45+OBS!AO45+OBS!AU45+OBS!BC45+OBS!BE45</f>
        <v>335.597306</v>
      </c>
      <c r="J65" s="363">
        <f>+OBS!AQ45</f>
        <v>0</v>
      </c>
      <c r="K65" s="363"/>
      <c r="L65" s="334">
        <f t="shared" si="2"/>
        <v>6.2185539000000176</v>
      </c>
      <c r="M65" s="363"/>
      <c r="N65" s="395">
        <f t="shared" si="3"/>
        <v>38292</v>
      </c>
      <c r="O65" s="445">
        <f t="shared" si="4"/>
        <v>0</v>
      </c>
      <c r="P65" s="445">
        <f t="shared" si="5"/>
        <v>6.2185539000000176</v>
      </c>
      <c r="Q65" s="446">
        <f t="shared" si="6"/>
        <v>6.2185539000000176</v>
      </c>
      <c r="R65" s="407"/>
    </row>
    <row r="66" spans="1:53" s="181" customFormat="1" ht="12.95" customHeight="1" thickBot="1" x14ac:dyDescent="0.25">
      <c r="A66" s="399">
        <v>38322</v>
      </c>
      <c r="B66" s="365">
        <f>+OBS!BL46+OBS!BN46+OBS!BP46+OBS!BH46</f>
        <v>0</v>
      </c>
      <c r="C66" s="365">
        <f>+OBS!BO46+OBS!BI46+OBS!BQ46</f>
        <v>0</v>
      </c>
      <c r="D66" s="365">
        <f>+OBS!BF46</f>
        <v>0</v>
      </c>
      <c r="E66" s="365"/>
      <c r="F66" s="338">
        <f t="shared" si="1"/>
        <v>0</v>
      </c>
      <c r="G66" s="365"/>
      <c r="H66" s="365">
        <f>+OBS!AJ46+OBS!AR46+OBS!AT46+OBS!AV46+OBS!AX46+OBS!AZ46</f>
        <v>-124.10567999999998</v>
      </c>
      <c r="I66" s="365">
        <f>+OBS!AS46+OBS!AK46+OBS!AM46+OBS!AO46+OBS!AU46+OBS!BC46+OBS!BE46</f>
        <v>337.531676</v>
      </c>
      <c r="J66" s="365">
        <f>+OBS!AQ46</f>
        <v>0</v>
      </c>
      <c r="K66" s="365"/>
      <c r="L66" s="338">
        <f t="shared" si="2"/>
        <v>213.42599600000003</v>
      </c>
      <c r="M66" s="365"/>
      <c r="N66" s="399">
        <f t="shared" si="3"/>
        <v>38322</v>
      </c>
      <c r="O66" s="451">
        <f t="shared" si="4"/>
        <v>0</v>
      </c>
      <c r="P66" s="451">
        <f t="shared" si="5"/>
        <v>213.42599600000003</v>
      </c>
      <c r="Q66" s="452">
        <f t="shared" si="6"/>
        <v>213.42599600000003</v>
      </c>
      <c r="R66" s="407"/>
    </row>
    <row r="67" spans="1:53" s="181" customFormat="1" ht="12.95" customHeight="1" x14ac:dyDescent="0.2">
      <c r="A67" s="395">
        <v>38353</v>
      </c>
      <c r="B67" s="363">
        <f>+OBS!BL47+OBS!BN47+OBS!BP47+OBS!BH47</f>
        <v>0</v>
      </c>
      <c r="C67" s="363">
        <f>+OBS!BO47+OBS!BI47+OBS!BQ47</f>
        <v>0</v>
      </c>
      <c r="D67" s="363">
        <f>+OBS!BF47</f>
        <v>0</v>
      </c>
      <c r="E67" s="363"/>
      <c r="F67" s="334">
        <f t="shared" si="1"/>
        <v>0</v>
      </c>
      <c r="G67" s="363"/>
      <c r="H67" s="363">
        <f>+OBS!AJ47+OBS!AR47+OBS!AT47+OBS!AV47+OBS!AX47+OBS!AZ47</f>
        <v>-388.01526469999999</v>
      </c>
      <c r="I67" s="363">
        <f>+OBS!AS47+OBS!AK47+OBS!AM47+OBS!AO47+OBS!AU47+OBS!BC47+OBS!BE47</f>
        <v>351.59155470000002</v>
      </c>
      <c r="J67" s="363">
        <f>+OBS!AQ47</f>
        <v>0</v>
      </c>
      <c r="K67" s="363"/>
      <c r="L67" s="334">
        <f t="shared" si="2"/>
        <v>-36.423709999999971</v>
      </c>
      <c r="M67" s="363"/>
      <c r="N67" s="395">
        <f t="shared" si="3"/>
        <v>38353</v>
      </c>
      <c r="O67" s="445">
        <f t="shared" si="4"/>
        <v>0</v>
      </c>
      <c r="P67" s="445">
        <f t="shared" si="5"/>
        <v>-36.423709999999971</v>
      </c>
      <c r="Q67" s="446">
        <f t="shared" si="6"/>
        <v>-36.423709999999971</v>
      </c>
      <c r="R67" s="407"/>
    </row>
    <row r="68" spans="1:53" s="264" customFormat="1" ht="12.95" customHeight="1" thickBot="1" x14ac:dyDescent="0.25">
      <c r="A68" s="395">
        <v>38384</v>
      </c>
      <c r="B68" s="363">
        <f>+OBS!BL48+OBS!BN48+OBS!BP48+OBS!BH48</f>
        <v>0</v>
      </c>
      <c r="C68" s="363">
        <f>+OBS!BO48+OBS!BI48+OBS!BQ48</f>
        <v>0</v>
      </c>
      <c r="D68" s="363">
        <f>+OBS!BF48</f>
        <v>0</v>
      </c>
      <c r="E68" s="363"/>
      <c r="F68" s="335">
        <f t="shared" si="1"/>
        <v>0</v>
      </c>
      <c r="G68" s="396"/>
      <c r="H68" s="363">
        <f>+OBS!AJ48+OBS!AR48+OBS!AT48+OBS!AV48+OBS!AX48+OBS!AZ48</f>
        <v>-204.5197728</v>
      </c>
      <c r="I68" s="363">
        <f>+OBS!AS48+OBS!AK48+OBS!AM48+OBS!AO48+OBS!AU48+OBS!BC48+OBS!BE48</f>
        <v>190.04761389999999</v>
      </c>
      <c r="J68" s="363">
        <f>+OBS!AQ48</f>
        <v>0</v>
      </c>
      <c r="K68" s="363"/>
      <c r="L68" s="335">
        <f t="shared" si="2"/>
        <v>-14.472158900000011</v>
      </c>
      <c r="M68" s="396"/>
      <c r="N68" s="420">
        <f t="shared" si="3"/>
        <v>38384</v>
      </c>
      <c r="O68" s="447">
        <f t="shared" si="4"/>
        <v>0</v>
      </c>
      <c r="P68" s="447">
        <f t="shared" si="5"/>
        <v>-14.472158900000011</v>
      </c>
      <c r="Q68" s="447">
        <f t="shared" si="6"/>
        <v>-14.472158900000011</v>
      </c>
      <c r="R68" s="407"/>
      <c r="S68" s="181"/>
      <c r="T68" s="181"/>
      <c r="U68" s="181"/>
      <c r="V68" s="181"/>
      <c r="W68" s="181"/>
      <c r="X68" s="181"/>
      <c r="Y68" s="181"/>
      <c r="Z68" s="181"/>
      <c r="AA68" s="181"/>
      <c r="AB68" s="181"/>
      <c r="AC68" s="181"/>
      <c r="AD68" s="181"/>
      <c r="AE68" s="181"/>
      <c r="AF68" s="181"/>
      <c r="AG68" s="181"/>
      <c r="AH68" s="181"/>
      <c r="AI68" s="181"/>
      <c r="AJ68" s="181"/>
      <c r="AK68" s="181"/>
      <c r="AL68" s="181"/>
      <c r="AM68" s="181"/>
      <c r="AN68" s="181"/>
      <c r="AO68" s="181"/>
      <c r="AP68" s="181"/>
      <c r="AQ68" s="181"/>
      <c r="AR68" s="181"/>
      <c r="AS68" s="181"/>
      <c r="AT68" s="181"/>
      <c r="AU68" s="181"/>
      <c r="AV68" s="181"/>
      <c r="AW68" s="181"/>
      <c r="AX68" s="181"/>
      <c r="AY68" s="181"/>
      <c r="AZ68" s="181"/>
      <c r="BA68" s="181"/>
    </row>
    <row r="69" spans="1:53" s="181" customFormat="1" ht="12.95" customHeight="1" x14ac:dyDescent="0.2">
      <c r="A69" s="397">
        <v>38412</v>
      </c>
      <c r="B69" s="364">
        <f>+OBS!BL49+OBS!BN49+OBS!BP49+OBS!BH49</f>
        <v>0</v>
      </c>
      <c r="C69" s="364">
        <f>+OBS!BO49+OBS!BI49+OBS!BQ49</f>
        <v>0</v>
      </c>
      <c r="D69" s="364">
        <f>+OBS!BF49</f>
        <v>0</v>
      </c>
      <c r="E69" s="364"/>
      <c r="F69" s="336">
        <f t="shared" si="1"/>
        <v>0</v>
      </c>
      <c r="G69" s="364"/>
      <c r="H69" s="364">
        <f>+OBS!AJ49+OBS!AR49+OBS!AT49+OBS!AV49+OBS!AX49+OBS!AZ49</f>
        <v>-56.671489200000003</v>
      </c>
      <c r="I69" s="364">
        <f>+OBS!AS49+OBS!AK49+OBS!AM49+OBS!AO49+OBS!AU49+OBS!BC49+OBS!BE49</f>
        <v>54.390157799999997</v>
      </c>
      <c r="J69" s="364">
        <f>+OBS!AQ49</f>
        <v>0</v>
      </c>
      <c r="K69" s="364"/>
      <c r="L69" s="336">
        <f t="shared" si="2"/>
        <v>-2.2813314000000062</v>
      </c>
      <c r="M69" s="364"/>
      <c r="N69" s="397">
        <f t="shared" si="3"/>
        <v>38412</v>
      </c>
      <c r="O69" s="448">
        <f t="shared" si="4"/>
        <v>0</v>
      </c>
      <c r="P69" s="448">
        <f t="shared" si="5"/>
        <v>-2.2813314000000062</v>
      </c>
      <c r="Q69" s="449">
        <f t="shared" si="6"/>
        <v>-2.2813314000000062</v>
      </c>
      <c r="R69" s="407"/>
    </row>
    <row r="70" spans="1:53" s="181" customFormat="1" ht="12.95" customHeight="1" x14ac:dyDescent="0.2">
      <c r="A70" s="395">
        <v>38443</v>
      </c>
      <c r="B70" s="363">
        <f>+OBS!BL50+OBS!BN50+OBS!BP50+OBS!BH50</f>
        <v>0</v>
      </c>
      <c r="C70" s="363">
        <f>+OBS!BO50+OBS!BI50+OBS!BQ50</f>
        <v>0</v>
      </c>
      <c r="D70" s="363">
        <f>+OBS!BF50</f>
        <v>0</v>
      </c>
      <c r="E70" s="363"/>
      <c r="F70" s="337">
        <f t="shared" si="1"/>
        <v>0</v>
      </c>
      <c r="G70" s="363"/>
      <c r="H70" s="363">
        <f>+OBS!AJ50+OBS!AR50+OBS!AT50+OBS!AV50+OBS!AX50+OBS!AZ50</f>
        <v>-34.857481100000001</v>
      </c>
      <c r="I70" s="363">
        <f>+OBS!AS50+OBS!AK50+OBS!AM50+OBS!AO50+OBS!AU50+OBS!BC50+OBS!BE50</f>
        <v>41.539237</v>
      </c>
      <c r="J70" s="363">
        <f>+OBS!AQ50</f>
        <v>0</v>
      </c>
      <c r="K70" s="363"/>
      <c r="L70" s="337">
        <f t="shared" si="2"/>
        <v>6.6817558999999989</v>
      </c>
      <c r="M70" s="363"/>
      <c r="N70" s="395">
        <f t="shared" si="3"/>
        <v>38443</v>
      </c>
      <c r="O70" s="445">
        <f t="shared" si="4"/>
        <v>0</v>
      </c>
      <c r="P70" s="445">
        <f t="shared" si="5"/>
        <v>6.6817558999999989</v>
      </c>
      <c r="Q70" s="450">
        <f t="shared" si="6"/>
        <v>6.6817558999999989</v>
      </c>
      <c r="R70" s="407"/>
    </row>
    <row r="71" spans="1:53" s="181" customFormat="1" ht="12.95" customHeight="1" x14ac:dyDescent="0.2">
      <c r="A71" s="395">
        <v>38473</v>
      </c>
      <c r="B71" s="363">
        <f>+OBS!BL51+OBS!BN51+OBS!BP51+OBS!BH51</f>
        <v>0</v>
      </c>
      <c r="C71" s="363">
        <f>+OBS!BO51+OBS!BI51+OBS!BQ51</f>
        <v>0</v>
      </c>
      <c r="D71" s="363">
        <f>+OBS!BF51</f>
        <v>0</v>
      </c>
      <c r="E71" s="363"/>
      <c r="F71" s="334">
        <f t="shared" si="1"/>
        <v>0</v>
      </c>
      <c r="G71" s="363"/>
      <c r="H71" s="363">
        <f>+OBS!AJ51+OBS!AR51+OBS!AT51+OBS!AV51+OBS!AX51+OBS!AZ51</f>
        <v>-45.365451499999999</v>
      </c>
      <c r="I71" s="363">
        <f>+OBS!AS51+OBS!AK51+OBS!AM51+OBS!AO51+OBS!AU51+OBS!BC51+OBS!BE51</f>
        <v>50.6549622</v>
      </c>
      <c r="J71" s="363">
        <f>+OBS!AQ51</f>
        <v>0</v>
      </c>
      <c r="K71" s="363"/>
      <c r="L71" s="334">
        <f t="shared" si="2"/>
        <v>5.289510700000001</v>
      </c>
      <c r="M71" s="363"/>
      <c r="N71" s="395">
        <f t="shared" si="3"/>
        <v>38473</v>
      </c>
      <c r="O71" s="445">
        <f t="shared" si="4"/>
        <v>0</v>
      </c>
      <c r="P71" s="445">
        <f t="shared" si="5"/>
        <v>5.289510700000001</v>
      </c>
      <c r="Q71" s="446">
        <f t="shared" si="6"/>
        <v>5.289510700000001</v>
      </c>
      <c r="R71" s="407"/>
    </row>
    <row r="72" spans="1:53" s="181" customFormat="1" ht="12.95" customHeight="1" x14ac:dyDescent="0.2">
      <c r="A72" s="397">
        <v>38504</v>
      </c>
      <c r="B72" s="364">
        <f>+OBS!BL52+OBS!BN52+OBS!BP52+OBS!BH52</f>
        <v>0</v>
      </c>
      <c r="C72" s="364">
        <f>+OBS!BO52+OBS!BI52+OBS!BQ52</f>
        <v>0</v>
      </c>
      <c r="D72" s="364">
        <f>+OBS!BF52</f>
        <v>0</v>
      </c>
      <c r="E72" s="364"/>
      <c r="F72" s="336">
        <f t="shared" si="1"/>
        <v>0</v>
      </c>
      <c r="G72" s="364"/>
      <c r="H72" s="364">
        <f>+OBS!AJ52+OBS!AR52+OBS!AT52+OBS!AV52+OBS!AX52+OBS!AZ52</f>
        <v>-48.398995399999997</v>
      </c>
      <c r="I72" s="364">
        <f>+OBS!AS52+OBS!AK52+OBS!AM52+OBS!AO52+OBS!AU52+OBS!BC52+OBS!BE52</f>
        <v>51.124060399999998</v>
      </c>
      <c r="J72" s="364">
        <f>+OBS!AQ52</f>
        <v>0</v>
      </c>
      <c r="K72" s="364"/>
      <c r="L72" s="336">
        <f t="shared" si="2"/>
        <v>2.7250650000000007</v>
      </c>
      <c r="M72" s="364"/>
      <c r="N72" s="397">
        <f t="shared" si="3"/>
        <v>38504</v>
      </c>
      <c r="O72" s="448">
        <f t="shared" si="4"/>
        <v>0</v>
      </c>
      <c r="P72" s="448">
        <f t="shared" si="5"/>
        <v>2.7250650000000007</v>
      </c>
      <c r="Q72" s="449">
        <f t="shared" si="6"/>
        <v>2.7250650000000007</v>
      </c>
      <c r="R72" s="407"/>
    </row>
    <row r="73" spans="1:53" s="181" customFormat="1" ht="12.95" customHeight="1" x14ac:dyDescent="0.2">
      <c r="A73" s="395">
        <v>38534</v>
      </c>
      <c r="B73" s="363">
        <f>+OBS!BL53+OBS!BN53+OBS!BP53+OBS!BH53</f>
        <v>0</v>
      </c>
      <c r="C73" s="363">
        <f>+OBS!BO53+OBS!BI53+OBS!BQ53</f>
        <v>0</v>
      </c>
      <c r="D73" s="363">
        <f>+OBS!BF53</f>
        <v>0</v>
      </c>
      <c r="E73" s="363"/>
      <c r="F73" s="334">
        <f t="shared" si="1"/>
        <v>0</v>
      </c>
      <c r="G73" s="363"/>
      <c r="H73" s="363">
        <f>+OBS!AJ53+OBS!AR53+OBS!AT53+OBS!AV53+OBS!AX53+OBS!AZ53</f>
        <v>-50.008537400000002</v>
      </c>
      <c r="I73" s="363">
        <f>+OBS!AS53+OBS!AK53+OBS!AM53+OBS!AO53+OBS!AU53+OBS!BC53+OBS!BE53</f>
        <v>49.639316700000002</v>
      </c>
      <c r="J73" s="363">
        <f>+OBS!AQ53</f>
        <v>0</v>
      </c>
      <c r="K73" s="363"/>
      <c r="L73" s="334">
        <f t="shared" si="2"/>
        <v>-0.36922069999999962</v>
      </c>
      <c r="M73" s="363"/>
      <c r="N73" s="395">
        <f t="shared" si="3"/>
        <v>38534</v>
      </c>
      <c r="O73" s="445">
        <f t="shared" si="4"/>
        <v>0</v>
      </c>
      <c r="P73" s="445">
        <f t="shared" si="5"/>
        <v>-0.36922069999999962</v>
      </c>
      <c r="Q73" s="446">
        <f t="shared" si="6"/>
        <v>-0.36922069999999962</v>
      </c>
      <c r="R73" s="407"/>
    </row>
    <row r="74" spans="1:53" s="260" customFormat="1" ht="12.95" customHeight="1" x14ac:dyDescent="0.2">
      <c r="A74" s="395">
        <v>38565</v>
      </c>
      <c r="B74" s="363">
        <f>+OBS!BL54+OBS!BN54+OBS!BP54+OBS!BH54</f>
        <v>0</v>
      </c>
      <c r="C74" s="363">
        <f>+OBS!BO54+OBS!BI54+OBS!BQ54</f>
        <v>0</v>
      </c>
      <c r="D74" s="363">
        <f>+OBS!BF54</f>
        <v>0</v>
      </c>
      <c r="E74" s="363"/>
      <c r="F74" s="334">
        <f t="shared" si="1"/>
        <v>0</v>
      </c>
      <c r="G74" s="363"/>
      <c r="H74" s="363">
        <f>+OBS!AJ54+OBS!AR54+OBS!AT54+OBS!AV54+OBS!AX54+OBS!AZ54</f>
        <v>-43.354002100000002</v>
      </c>
      <c r="I74" s="363">
        <f>+OBS!AS54+OBS!AK54+OBS!AM54+OBS!AO54+OBS!AU54+OBS!BC54+OBS!BE54</f>
        <v>48.6130207</v>
      </c>
      <c r="J74" s="363">
        <f>+OBS!AQ54</f>
        <v>0</v>
      </c>
      <c r="K74" s="363"/>
      <c r="L74" s="334">
        <f t="shared" si="2"/>
        <v>5.2590185999999974</v>
      </c>
      <c r="M74" s="363"/>
      <c r="N74" s="395">
        <f t="shared" si="3"/>
        <v>38565</v>
      </c>
      <c r="O74" s="445">
        <f t="shared" si="4"/>
        <v>0</v>
      </c>
      <c r="P74" s="445">
        <f t="shared" si="5"/>
        <v>5.2590185999999974</v>
      </c>
      <c r="Q74" s="446">
        <f t="shared" si="6"/>
        <v>5.2590185999999974</v>
      </c>
      <c r="R74" s="407"/>
      <c r="S74" s="181"/>
      <c r="T74" s="181"/>
      <c r="U74" s="181"/>
      <c r="V74" s="181"/>
      <c r="W74" s="181"/>
      <c r="X74" s="181"/>
      <c r="Y74" s="181"/>
      <c r="Z74" s="181"/>
      <c r="AA74" s="181"/>
      <c r="AB74" s="181"/>
      <c r="AC74" s="181"/>
      <c r="AD74" s="181"/>
      <c r="AE74" s="181"/>
      <c r="AF74" s="181"/>
      <c r="AG74" s="181"/>
      <c r="AH74" s="181"/>
      <c r="AI74" s="181"/>
      <c r="AJ74" s="181"/>
      <c r="AK74" s="181"/>
      <c r="AL74" s="181"/>
      <c r="AM74" s="181"/>
      <c r="AN74" s="181"/>
      <c r="AO74" s="181"/>
      <c r="AP74" s="181"/>
      <c r="AQ74" s="181"/>
      <c r="AR74" s="181"/>
      <c r="AS74" s="181"/>
      <c r="AT74" s="181"/>
      <c r="AU74" s="181"/>
      <c r="AV74" s="181"/>
      <c r="AW74" s="181"/>
      <c r="AX74" s="181"/>
      <c r="AY74" s="181"/>
      <c r="AZ74" s="181"/>
      <c r="BA74" s="181"/>
    </row>
    <row r="75" spans="1:53" s="181" customFormat="1" ht="12.95" customHeight="1" x14ac:dyDescent="0.2">
      <c r="A75" s="397">
        <v>38596</v>
      </c>
      <c r="B75" s="364">
        <f>+OBS!BL55+OBS!BN55+OBS!BP55+OBS!BH55</f>
        <v>0</v>
      </c>
      <c r="C75" s="364">
        <f>+OBS!BO55+OBS!BI55+OBS!BQ55</f>
        <v>0</v>
      </c>
      <c r="D75" s="364">
        <f>+OBS!BF55</f>
        <v>0</v>
      </c>
      <c r="E75" s="364"/>
      <c r="F75" s="336">
        <f t="shared" si="1"/>
        <v>0</v>
      </c>
      <c r="G75" s="364"/>
      <c r="H75" s="364">
        <f>+OBS!AJ55+OBS!AR55+OBS!AT55+OBS!AV55+OBS!AX55+OBS!AZ55</f>
        <v>-53.8911765</v>
      </c>
      <c r="I75" s="364">
        <f>+OBS!AS55+OBS!AK55+OBS!AM55+OBS!AO55+OBS!AU55+OBS!BC55+OBS!BE55</f>
        <v>53.131313900000002</v>
      </c>
      <c r="J75" s="364">
        <f>+OBS!AQ55</f>
        <v>0</v>
      </c>
      <c r="K75" s="364"/>
      <c r="L75" s="336">
        <f t="shared" si="2"/>
        <v>-0.75986259999999817</v>
      </c>
      <c r="M75" s="364"/>
      <c r="N75" s="397">
        <f t="shared" si="3"/>
        <v>38596</v>
      </c>
      <c r="O75" s="448">
        <f t="shared" si="4"/>
        <v>0</v>
      </c>
      <c r="P75" s="448">
        <f t="shared" si="5"/>
        <v>-0.75986259999999817</v>
      </c>
      <c r="Q75" s="449">
        <f t="shared" si="6"/>
        <v>-0.75986259999999817</v>
      </c>
      <c r="R75" s="407"/>
    </row>
    <row r="76" spans="1:53" s="181" customFormat="1" ht="12.95" customHeight="1" x14ac:dyDescent="0.2">
      <c r="A76" s="395">
        <v>38626</v>
      </c>
      <c r="B76" s="363">
        <f>+OBS!BL56+OBS!BN56+OBS!BP56+OBS!BH56</f>
        <v>0</v>
      </c>
      <c r="C76" s="363">
        <f>+OBS!BO56+OBS!BI56+OBS!BQ56</f>
        <v>0</v>
      </c>
      <c r="D76" s="363">
        <f>+OBS!BF56</f>
        <v>0</v>
      </c>
      <c r="E76" s="363"/>
      <c r="F76" s="334">
        <f t="shared" si="1"/>
        <v>0</v>
      </c>
      <c r="G76" s="363"/>
      <c r="H76" s="363">
        <f>+OBS!AJ56+OBS!AR56+OBS!AT56+OBS!AV56+OBS!AX56+OBS!AZ56</f>
        <v>-0.52912020000000004</v>
      </c>
      <c r="I76" s="363">
        <f>+OBS!AS56+OBS!AK56+OBS!AM56+OBS!AO56+OBS!AU56+OBS!BC56+OBS!BE56</f>
        <v>14.5481544</v>
      </c>
      <c r="J76" s="363">
        <f>+OBS!AQ56</f>
        <v>0</v>
      </c>
      <c r="K76" s="363"/>
      <c r="L76" s="334">
        <f t="shared" si="2"/>
        <v>14.0190342</v>
      </c>
      <c r="M76" s="363"/>
      <c r="N76" s="395">
        <f t="shared" si="3"/>
        <v>38626</v>
      </c>
      <c r="O76" s="445">
        <f t="shared" si="4"/>
        <v>0</v>
      </c>
      <c r="P76" s="445">
        <f t="shared" si="5"/>
        <v>14.0190342</v>
      </c>
      <c r="Q76" s="446">
        <f t="shared" si="6"/>
        <v>14.0190342</v>
      </c>
      <c r="R76" s="407"/>
    </row>
    <row r="77" spans="1:53" s="181" customFormat="1" ht="12.95" customHeight="1" x14ac:dyDescent="0.2">
      <c r="A77" s="395">
        <v>38657</v>
      </c>
      <c r="B77" s="363">
        <f>+OBS!BL57+OBS!BN57+OBS!BP57+OBS!BH57</f>
        <v>0</v>
      </c>
      <c r="C77" s="363">
        <f>+OBS!BO57+OBS!BI57+OBS!BQ57</f>
        <v>0</v>
      </c>
      <c r="D77" s="363">
        <f>+OBS!BF57</f>
        <v>0</v>
      </c>
      <c r="E77" s="363"/>
      <c r="F77" s="334">
        <f t="shared" si="1"/>
        <v>0</v>
      </c>
      <c r="G77" s="363"/>
      <c r="H77" s="363">
        <f>+OBS!AJ57+OBS!AR57+OBS!AT57+OBS!AV57+OBS!AX57+OBS!AZ57</f>
        <v>28.140165799999998</v>
      </c>
      <c r="I77" s="363">
        <f>+OBS!AS57+OBS!AK57+OBS!AM57+OBS!AO57+OBS!AU57+OBS!BC57+OBS!BE57</f>
        <v>0</v>
      </c>
      <c r="J77" s="363">
        <f>+OBS!AQ57</f>
        <v>0</v>
      </c>
      <c r="K77" s="363"/>
      <c r="L77" s="334">
        <f t="shared" si="2"/>
        <v>28.140165799999998</v>
      </c>
      <c r="M77" s="363"/>
      <c r="N77" s="395">
        <f t="shared" si="3"/>
        <v>38657</v>
      </c>
      <c r="O77" s="445">
        <f t="shared" si="4"/>
        <v>0</v>
      </c>
      <c r="P77" s="445">
        <f t="shared" si="5"/>
        <v>28.140165799999998</v>
      </c>
      <c r="Q77" s="446">
        <f t="shared" si="6"/>
        <v>28.140165799999998</v>
      </c>
      <c r="R77" s="407"/>
    </row>
    <row r="78" spans="1:53" s="181" customFormat="1" ht="12.95" customHeight="1" thickBot="1" x14ac:dyDescent="0.25">
      <c r="A78" s="399">
        <v>38687</v>
      </c>
      <c r="B78" s="365">
        <f>+OBS!BL58+OBS!BN58+OBS!BP58+OBS!BH58</f>
        <v>0</v>
      </c>
      <c r="C78" s="365">
        <f>+OBS!BO58+OBS!BI58+OBS!BQ58</f>
        <v>0</v>
      </c>
      <c r="D78" s="365">
        <f>+OBS!BF58</f>
        <v>0</v>
      </c>
      <c r="E78" s="365"/>
      <c r="F78" s="338">
        <f t="shared" si="1"/>
        <v>0</v>
      </c>
      <c r="G78" s="365"/>
      <c r="H78" s="365">
        <f>+OBS!AJ58+OBS!AR58+OBS!AT58+OBS!AV58+OBS!AX58+OBS!AZ58</f>
        <v>27.1099326</v>
      </c>
      <c r="I78" s="365">
        <f>+OBS!AS58+OBS!AK58+OBS!AM58+OBS!AO58+OBS!AU58+OBS!BC58+OBS!BE58</f>
        <v>0</v>
      </c>
      <c r="J78" s="365">
        <f>+OBS!AQ58</f>
        <v>0</v>
      </c>
      <c r="K78" s="365"/>
      <c r="L78" s="338">
        <f t="shared" si="2"/>
        <v>27.1099326</v>
      </c>
      <c r="M78" s="365"/>
      <c r="N78" s="399">
        <f t="shared" si="3"/>
        <v>38687</v>
      </c>
      <c r="O78" s="451">
        <f t="shared" si="4"/>
        <v>0</v>
      </c>
      <c r="P78" s="451">
        <f t="shared" si="5"/>
        <v>27.1099326</v>
      </c>
      <c r="Q78" s="452">
        <f t="shared" si="6"/>
        <v>27.1099326</v>
      </c>
      <c r="R78" s="407"/>
    </row>
    <row r="79" spans="1:53" s="181" customFormat="1" ht="12.95" customHeight="1" x14ac:dyDescent="0.2">
      <c r="A79" s="395">
        <v>38718</v>
      </c>
      <c r="B79" s="363">
        <f>+OBS!BL59+OBS!BN59+OBS!BP59+OBS!BH59</f>
        <v>0</v>
      </c>
      <c r="C79" s="363">
        <f>+OBS!BO59+OBS!BI59+OBS!BQ59</f>
        <v>0</v>
      </c>
      <c r="D79" s="363">
        <f>+OBS!BF59</f>
        <v>0</v>
      </c>
      <c r="E79" s="363"/>
      <c r="F79" s="334">
        <f t="shared" si="1"/>
        <v>0</v>
      </c>
      <c r="G79" s="363"/>
      <c r="H79" s="363">
        <f>+OBS!AJ59+OBS!AR59+OBS!AT59+OBS!AV59+OBS!AX59+OBS!AZ59</f>
        <v>25.190279400000001</v>
      </c>
      <c r="I79" s="363">
        <f>+OBS!AS59+OBS!AK59+OBS!AM59+OBS!AO59+OBS!AU59+OBS!BC59+OBS!BE59</f>
        <v>0</v>
      </c>
      <c r="J79" s="363">
        <f>+OBS!AQ59</f>
        <v>0</v>
      </c>
      <c r="K79" s="363"/>
      <c r="L79" s="334">
        <f t="shared" si="2"/>
        <v>25.190279400000001</v>
      </c>
      <c r="M79" s="363"/>
      <c r="N79" s="395">
        <f t="shared" si="3"/>
        <v>38718</v>
      </c>
      <c r="O79" s="445">
        <f t="shared" si="4"/>
        <v>0</v>
      </c>
      <c r="P79" s="445">
        <f t="shared" si="5"/>
        <v>25.190279400000001</v>
      </c>
      <c r="Q79" s="446">
        <f t="shared" si="6"/>
        <v>25.190279400000001</v>
      </c>
      <c r="R79" s="407"/>
    </row>
    <row r="80" spans="1:53" s="264" customFormat="1" ht="12.95" customHeight="1" thickBot="1" x14ac:dyDescent="0.25">
      <c r="A80" s="395">
        <v>38749</v>
      </c>
      <c r="B80" s="363">
        <f>+OBS!BL60+OBS!BN60+OBS!BP60+OBS!BH60</f>
        <v>0</v>
      </c>
      <c r="C80" s="363">
        <f>+OBS!BO60+OBS!BI60+OBS!BQ60</f>
        <v>0</v>
      </c>
      <c r="D80" s="363">
        <f>+OBS!BF60</f>
        <v>0</v>
      </c>
      <c r="E80" s="363"/>
      <c r="F80" s="335">
        <f t="shared" ref="F80:F140" si="7">SUM(B80:E80)</f>
        <v>0</v>
      </c>
      <c r="G80" s="396"/>
      <c r="H80" s="363">
        <f>+OBS!AJ60+OBS!AR60+OBS!AT60+OBS!AV60+OBS!AX60+OBS!AZ60</f>
        <v>11.4076746</v>
      </c>
      <c r="I80" s="363">
        <f>+OBS!AS60+OBS!AK60+OBS!AM60+OBS!AO60+OBS!AU60+OBS!BC60+OBS!BE60</f>
        <v>0</v>
      </c>
      <c r="J80" s="363">
        <f>+OBS!AQ60</f>
        <v>0</v>
      </c>
      <c r="K80" s="363"/>
      <c r="L80" s="335">
        <f t="shared" ref="L80:L140" si="8">SUM(H80:K80)</f>
        <v>11.4076746</v>
      </c>
      <c r="M80" s="396"/>
      <c r="N80" s="420">
        <f t="shared" ref="N80:N140" si="9">+A80</f>
        <v>38749</v>
      </c>
      <c r="O80" s="447">
        <f t="shared" ref="O80:O140" si="10">+F80</f>
        <v>0</v>
      </c>
      <c r="P80" s="447">
        <f t="shared" ref="P80:P140" si="11">+L80</f>
        <v>11.4076746</v>
      </c>
      <c r="Q80" s="447">
        <f t="shared" ref="Q80:Q140" si="12">+O80+P80</f>
        <v>11.4076746</v>
      </c>
      <c r="R80" s="407"/>
      <c r="S80" s="181"/>
      <c r="T80" s="181"/>
      <c r="U80" s="181"/>
      <c r="V80" s="181"/>
      <c r="W80" s="181"/>
      <c r="X80" s="181"/>
      <c r="Y80" s="181"/>
      <c r="Z80" s="181"/>
      <c r="AA80" s="181"/>
      <c r="AB80" s="181"/>
      <c r="AC80" s="181"/>
      <c r="AD80" s="181"/>
      <c r="AE80" s="181"/>
      <c r="AF80" s="181"/>
      <c r="AG80" s="181"/>
      <c r="AH80" s="181"/>
      <c r="AI80" s="181"/>
      <c r="AJ80" s="181"/>
      <c r="AK80" s="181"/>
      <c r="AL80" s="181"/>
      <c r="AM80" s="181"/>
      <c r="AN80" s="181"/>
      <c r="AO80" s="181"/>
      <c r="AP80" s="181"/>
      <c r="AQ80" s="181"/>
      <c r="AR80" s="181"/>
      <c r="AS80" s="181"/>
      <c r="AT80" s="181"/>
      <c r="AU80" s="181"/>
      <c r="AV80" s="181"/>
      <c r="AW80" s="181"/>
      <c r="AX80" s="181"/>
      <c r="AY80" s="181"/>
      <c r="AZ80" s="181"/>
      <c r="BA80" s="181"/>
    </row>
    <row r="81" spans="1:53" s="181" customFormat="1" ht="12.95" customHeight="1" x14ac:dyDescent="0.2">
      <c r="A81" s="397">
        <v>38777</v>
      </c>
      <c r="B81" s="364">
        <f>+OBS!BL61+OBS!BN61+OBS!BP61+OBS!BH61</f>
        <v>0</v>
      </c>
      <c r="C81" s="364">
        <f>+OBS!BO61+OBS!BI61+OBS!BQ61</f>
        <v>0</v>
      </c>
      <c r="D81" s="364">
        <f>+OBS!BF61</f>
        <v>0</v>
      </c>
      <c r="E81" s="364"/>
      <c r="F81" s="336">
        <f t="shared" si="7"/>
        <v>0</v>
      </c>
      <c r="G81" s="364"/>
      <c r="H81" s="364">
        <f>+OBS!AJ61+OBS!AR61+OBS!AT61+OBS!AV61+OBS!AX61+OBS!AZ61</f>
        <v>0.86799680000000001</v>
      </c>
      <c r="I81" s="364">
        <f>+OBS!AS61+OBS!AK61+OBS!AM61+OBS!AO61+OBS!AU61+OBS!BC61+OBS!BE61</f>
        <v>0</v>
      </c>
      <c r="J81" s="364">
        <f>+OBS!AQ61</f>
        <v>0</v>
      </c>
      <c r="K81" s="364"/>
      <c r="L81" s="336">
        <f t="shared" si="8"/>
        <v>0.86799680000000001</v>
      </c>
      <c r="M81" s="364"/>
      <c r="N81" s="397">
        <f t="shared" si="9"/>
        <v>38777</v>
      </c>
      <c r="O81" s="448">
        <f t="shared" si="10"/>
        <v>0</v>
      </c>
      <c r="P81" s="448">
        <f t="shared" si="11"/>
        <v>0.86799680000000001</v>
      </c>
      <c r="Q81" s="449">
        <f t="shared" si="12"/>
        <v>0.86799680000000001</v>
      </c>
      <c r="R81" s="407"/>
    </row>
    <row r="82" spans="1:53" s="181" customFormat="1" ht="12.95" hidden="1" customHeight="1" x14ac:dyDescent="0.2">
      <c r="A82" s="395">
        <v>38808</v>
      </c>
      <c r="B82" s="363">
        <f>+OBS!BL62+OBS!BN62+OBS!BP62+OBS!BH62</f>
        <v>0</v>
      </c>
      <c r="C82" s="363">
        <f>+OBS!BO62+OBS!BI62+OBS!BQ62</f>
        <v>0</v>
      </c>
      <c r="D82" s="363">
        <f>+OBS!BF62</f>
        <v>0</v>
      </c>
      <c r="E82" s="363"/>
      <c r="F82" s="337">
        <f t="shared" si="7"/>
        <v>0</v>
      </c>
      <c r="G82" s="363"/>
      <c r="H82" s="363">
        <f>+OBS!AJ62+OBS!AR62+OBS!AT62+OBS!AV62+OBS!AX62+OBS!AZ62</f>
        <v>0</v>
      </c>
      <c r="I82" s="363">
        <f>+OBS!AS62+OBS!AK62+OBS!AM62+OBS!AO62+OBS!AU62+OBS!BC62+OBS!BE62</f>
        <v>0</v>
      </c>
      <c r="J82" s="363">
        <f>+OBS!AQ62</f>
        <v>0</v>
      </c>
      <c r="K82" s="363"/>
      <c r="L82" s="337">
        <f t="shared" si="8"/>
        <v>0</v>
      </c>
      <c r="M82" s="363"/>
      <c r="N82" s="395">
        <f t="shared" si="9"/>
        <v>38808</v>
      </c>
      <c r="O82" s="445">
        <f t="shared" si="10"/>
        <v>0</v>
      </c>
      <c r="P82" s="445">
        <f t="shared" si="11"/>
        <v>0</v>
      </c>
      <c r="Q82" s="450">
        <f t="shared" si="12"/>
        <v>0</v>
      </c>
      <c r="R82" s="407"/>
    </row>
    <row r="83" spans="1:53" s="181" customFormat="1" ht="12.95" hidden="1" customHeight="1" x14ac:dyDescent="0.2">
      <c r="A83" s="395">
        <v>38838</v>
      </c>
      <c r="B83" s="363">
        <f>+OBS!BL63+OBS!BN63+OBS!BP63+OBS!BH63</f>
        <v>0</v>
      </c>
      <c r="C83" s="363">
        <f>+OBS!BO63+OBS!BI63+OBS!BQ63</f>
        <v>0</v>
      </c>
      <c r="D83" s="363">
        <f>+OBS!BF63</f>
        <v>0</v>
      </c>
      <c r="E83" s="363"/>
      <c r="F83" s="334">
        <f t="shared" si="7"/>
        <v>0</v>
      </c>
      <c r="G83" s="363"/>
      <c r="H83" s="363">
        <f>+OBS!AJ63+OBS!AR63+OBS!AT63+OBS!AV63+OBS!AX63+OBS!AZ63</f>
        <v>0</v>
      </c>
      <c r="I83" s="363">
        <f>+OBS!AS63+OBS!AK63+OBS!AM63+OBS!AO63+OBS!AU63+OBS!BC63+OBS!BE63</f>
        <v>0</v>
      </c>
      <c r="J83" s="363">
        <f>+OBS!AQ63</f>
        <v>0</v>
      </c>
      <c r="K83" s="363"/>
      <c r="L83" s="334">
        <f t="shared" si="8"/>
        <v>0</v>
      </c>
      <c r="M83" s="363"/>
      <c r="N83" s="395">
        <f t="shared" si="9"/>
        <v>38838</v>
      </c>
      <c r="O83" s="445">
        <f t="shared" si="10"/>
        <v>0</v>
      </c>
      <c r="P83" s="445">
        <f t="shared" si="11"/>
        <v>0</v>
      </c>
      <c r="Q83" s="446">
        <f t="shared" si="12"/>
        <v>0</v>
      </c>
      <c r="R83" s="407"/>
    </row>
    <row r="84" spans="1:53" s="181" customFormat="1" ht="12.95" hidden="1" customHeight="1" x14ac:dyDescent="0.2">
      <c r="A84" s="397">
        <v>38869</v>
      </c>
      <c r="B84" s="364">
        <f>+OBS!BL64+OBS!BN64+OBS!BP64+OBS!BH64</f>
        <v>0</v>
      </c>
      <c r="C84" s="364">
        <f>+OBS!BO64+OBS!BI64+OBS!BQ64</f>
        <v>0</v>
      </c>
      <c r="D84" s="364">
        <f>+OBS!BF64</f>
        <v>0</v>
      </c>
      <c r="E84" s="364"/>
      <c r="F84" s="336">
        <f t="shared" si="7"/>
        <v>0</v>
      </c>
      <c r="G84" s="364"/>
      <c r="H84" s="364">
        <f>+OBS!AJ64+OBS!AR64+OBS!AT64+OBS!AV64+OBS!AX64+OBS!AZ64</f>
        <v>0</v>
      </c>
      <c r="I84" s="364">
        <f>+OBS!AS64+OBS!AK64+OBS!AM64+OBS!AO64+OBS!AU64+OBS!BC64+OBS!BE64</f>
        <v>0</v>
      </c>
      <c r="J84" s="364">
        <f>+OBS!AQ64</f>
        <v>0</v>
      </c>
      <c r="K84" s="364"/>
      <c r="L84" s="336">
        <f t="shared" si="8"/>
        <v>0</v>
      </c>
      <c r="M84" s="364"/>
      <c r="N84" s="397">
        <f t="shared" si="9"/>
        <v>38869</v>
      </c>
      <c r="O84" s="448">
        <f t="shared" si="10"/>
        <v>0</v>
      </c>
      <c r="P84" s="448">
        <f t="shared" si="11"/>
        <v>0</v>
      </c>
      <c r="Q84" s="449">
        <f t="shared" si="12"/>
        <v>0</v>
      </c>
      <c r="R84" s="407"/>
    </row>
    <row r="85" spans="1:53" s="181" customFormat="1" ht="12.95" hidden="1" customHeight="1" x14ac:dyDescent="0.2">
      <c r="A85" s="395">
        <v>38899</v>
      </c>
      <c r="B85" s="363">
        <f>+OBS!BL65+OBS!BN65+OBS!BP65+OBS!BH65</f>
        <v>0</v>
      </c>
      <c r="C85" s="363">
        <f>+OBS!BO65+OBS!BI65+OBS!BQ65</f>
        <v>0</v>
      </c>
      <c r="D85" s="363">
        <f>+OBS!BF65</f>
        <v>0</v>
      </c>
      <c r="E85" s="363"/>
      <c r="F85" s="334">
        <f t="shared" si="7"/>
        <v>0</v>
      </c>
      <c r="G85" s="363"/>
      <c r="H85" s="363">
        <f>+OBS!AJ65+OBS!AR65+OBS!AT65+OBS!AV65+OBS!AX65+OBS!AZ65</f>
        <v>0</v>
      </c>
      <c r="I85" s="363">
        <f>+OBS!AS65+OBS!AK65+OBS!AM65+OBS!AO65+OBS!AU65+OBS!BC65+OBS!BE65</f>
        <v>0</v>
      </c>
      <c r="J85" s="363">
        <f>+OBS!AQ65</f>
        <v>0</v>
      </c>
      <c r="K85" s="363"/>
      <c r="L85" s="334">
        <f t="shared" si="8"/>
        <v>0</v>
      </c>
      <c r="M85" s="363"/>
      <c r="N85" s="395">
        <f t="shared" si="9"/>
        <v>38899</v>
      </c>
      <c r="O85" s="445">
        <f t="shared" si="10"/>
        <v>0</v>
      </c>
      <c r="P85" s="445">
        <f t="shared" si="11"/>
        <v>0</v>
      </c>
      <c r="Q85" s="446">
        <f t="shared" si="12"/>
        <v>0</v>
      </c>
      <c r="R85" s="407"/>
    </row>
    <row r="86" spans="1:53" s="260" customFormat="1" ht="12.95" hidden="1" customHeight="1" x14ac:dyDescent="0.2">
      <c r="A86" s="395">
        <v>38930</v>
      </c>
      <c r="B86" s="363">
        <f>+OBS!BL66+OBS!BN66+OBS!BP66+OBS!BH66</f>
        <v>0</v>
      </c>
      <c r="C86" s="363">
        <f>+OBS!BO66+OBS!BI66+OBS!BQ66</f>
        <v>0</v>
      </c>
      <c r="D86" s="363">
        <f>+OBS!BF66</f>
        <v>0</v>
      </c>
      <c r="E86" s="363"/>
      <c r="F86" s="334">
        <f t="shared" si="7"/>
        <v>0</v>
      </c>
      <c r="G86" s="363"/>
      <c r="H86" s="363">
        <f>+OBS!AJ66+OBS!AR66+OBS!AT66+OBS!AV66+OBS!AX66+OBS!AZ66</f>
        <v>0</v>
      </c>
      <c r="I86" s="363">
        <f>+OBS!AS66+OBS!AK66+OBS!AM66+OBS!AO66+OBS!AU66+OBS!BC66+OBS!BE66</f>
        <v>0</v>
      </c>
      <c r="J86" s="363">
        <f>+OBS!AQ66</f>
        <v>0</v>
      </c>
      <c r="K86" s="363"/>
      <c r="L86" s="334">
        <f t="shared" si="8"/>
        <v>0</v>
      </c>
      <c r="M86" s="363"/>
      <c r="N86" s="395">
        <f t="shared" si="9"/>
        <v>38930</v>
      </c>
      <c r="O86" s="445">
        <f t="shared" si="10"/>
        <v>0</v>
      </c>
      <c r="P86" s="445">
        <f t="shared" si="11"/>
        <v>0</v>
      </c>
      <c r="Q86" s="446">
        <f t="shared" si="12"/>
        <v>0</v>
      </c>
      <c r="R86" s="407"/>
      <c r="S86" s="181"/>
      <c r="T86" s="181"/>
      <c r="U86" s="181"/>
      <c r="V86" s="181"/>
      <c r="W86" s="181"/>
      <c r="X86" s="181"/>
      <c r="Y86" s="181"/>
      <c r="Z86" s="181"/>
      <c r="AA86" s="181"/>
      <c r="AB86" s="181"/>
      <c r="AC86" s="181"/>
      <c r="AD86" s="181"/>
      <c r="AE86" s="181"/>
      <c r="AF86" s="181"/>
      <c r="AG86" s="181"/>
      <c r="AH86" s="181"/>
      <c r="AI86" s="181"/>
      <c r="AJ86" s="181"/>
      <c r="AK86" s="181"/>
      <c r="AL86" s="181"/>
      <c r="AM86" s="181"/>
      <c r="AN86" s="181"/>
      <c r="AO86" s="181"/>
      <c r="AP86" s="181"/>
      <c r="AQ86" s="181"/>
      <c r="AR86" s="181"/>
      <c r="AS86" s="181"/>
      <c r="AT86" s="181"/>
      <c r="AU86" s="181"/>
      <c r="AV86" s="181"/>
      <c r="AW86" s="181"/>
      <c r="AX86" s="181"/>
      <c r="AY86" s="181"/>
      <c r="AZ86" s="181"/>
      <c r="BA86" s="181"/>
    </row>
    <row r="87" spans="1:53" s="181" customFormat="1" ht="12.95" hidden="1" customHeight="1" x14ac:dyDescent="0.2">
      <c r="A87" s="397">
        <v>38961</v>
      </c>
      <c r="B87" s="364">
        <f>+OBS!BL67+OBS!BN67+OBS!BP67+OBS!BH67</f>
        <v>0</v>
      </c>
      <c r="C87" s="364">
        <f>+OBS!BO67+OBS!BI67+OBS!BQ67</f>
        <v>0</v>
      </c>
      <c r="D87" s="364">
        <f>+OBS!BF67</f>
        <v>0</v>
      </c>
      <c r="E87" s="364"/>
      <c r="F87" s="336">
        <f t="shared" si="7"/>
        <v>0</v>
      </c>
      <c r="G87" s="364"/>
      <c r="H87" s="364">
        <f>+OBS!AJ67+OBS!AR67+OBS!AT67+OBS!AV67+OBS!AX67+OBS!AZ67</f>
        <v>0</v>
      </c>
      <c r="I87" s="364">
        <f>+OBS!AS67+OBS!AK67+OBS!AM67+OBS!AO67+OBS!AU67+OBS!BC67+OBS!BE67</f>
        <v>0</v>
      </c>
      <c r="J87" s="364">
        <f>+OBS!AQ67</f>
        <v>0</v>
      </c>
      <c r="K87" s="364"/>
      <c r="L87" s="336">
        <f t="shared" si="8"/>
        <v>0</v>
      </c>
      <c r="M87" s="364"/>
      <c r="N87" s="397">
        <f t="shared" si="9"/>
        <v>38961</v>
      </c>
      <c r="O87" s="448">
        <f t="shared" si="10"/>
        <v>0</v>
      </c>
      <c r="P87" s="448">
        <f t="shared" si="11"/>
        <v>0</v>
      </c>
      <c r="Q87" s="449">
        <f t="shared" si="12"/>
        <v>0</v>
      </c>
      <c r="R87" s="407"/>
    </row>
    <row r="88" spans="1:53" s="181" customFormat="1" ht="12.95" hidden="1" customHeight="1" x14ac:dyDescent="0.2">
      <c r="A88" s="395">
        <v>38991</v>
      </c>
      <c r="B88" s="363">
        <f>+OBS!BL68+OBS!BN68+OBS!BP68+OBS!BH68</f>
        <v>0</v>
      </c>
      <c r="C88" s="363">
        <f>+OBS!BO68+OBS!BI68+OBS!BQ68</f>
        <v>0</v>
      </c>
      <c r="D88" s="363">
        <f>+OBS!BF68</f>
        <v>0</v>
      </c>
      <c r="E88" s="363"/>
      <c r="F88" s="334">
        <f t="shared" si="7"/>
        <v>0</v>
      </c>
      <c r="G88" s="363"/>
      <c r="H88" s="363">
        <f>+OBS!AJ68+OBS!AR68+OBS!AT68+OBS!AV68+OBS!AX68+OBS!AZ68</f>
        <v>0</v>
      </c>
      <c r="I88" s="363">
        <f>+OBS!AS68+OBS!AK68+OBS!AM68+OBS!AO68+OBS!AU68+OBS!BC68+OBS!BE68</f>
        <v>0</v>
      </c>
      <c r="J88" s="363">
        <f>+OBS!AQ68</f>
        <v>0</v>
      </c>
      <c r="K88" s="363"/>
      <c r="L88" s="334">
        <f t="shared" si="8"/>
        <v>0</v>
      </c>
      <c r="M88" s="363"/>
      <c r="N88" s="395">
        <f t="shared" si="9"/>
        <v>38991</v>
      </c>
      <c r="O88" s="445">
        <f t="shared" si="10"/>
        <v>0</v>
      </c>
      <c r="P88" s="445">
        <f t="shared" si="11"/>
        <v>0</v>
      </c>
      <c r="Q88" s="446">
        <f t="shared" si="12"/>
        <v>0</v>
      </c>
      <c r="R88" s="407"/>
    </row>
    <row r="89" spans="1:53" s="181" customFormat="1" ht="12.95" hidden="1" customHeight="1" x14ac:dyDescent="0.2">
      <c r="A89" s="395">
        <v>39022</v>
      </c>
      <c r="B89" s="363">
        <f>+OBS!BL69+OBS!BN69+OBS!BP69+OBS!BH69</f>
        <v>0</v>
      </c>
      <c r="C89" s="363">
        <f>+OBS!BO69+OBS!BI69+OBS!BQ69</f>
        <v>0</v>
      </c>
      <c r="D89" s="363">
        <f>+OBS!BF69</f>
        <v>0</v>
      </c>
      <c r="E89" s="363"/>
      <c r="F89" s="334">
        <f t="shared" si="7"/>
        <v>0</v>
      </c>
      <c r="G89" s="363"/>
      <c r="H89" s="363">
        <f>+OBS!AJ69+OBS!AR69+OBS!AT69+OBS!AV69+OBS!AX69+OBS!AZ69</f>
        <v>0</v>
      </c>
      <c r="I89" s="363">
        <f>+OBS!AS69+OBS!AK69+OBS!AM69+OBS!AO69+OBS!AU69+OBS!BC69+OBS!BE69</f>
        <v>0</v>
      </c>
      <c r="J89" s="363">
        <f>+OBS!AQ69</f>
        <v>0</v>
      </c>
      <c r="K89" s="363"/>
      <c r="L89" s="334">
        <f t="shared" si="8"/>
        <v>0</v>
      </c>
      <c r="M89" s="363"/>
      <c r="N89" s="395">
        <f t="shared" si="9"/>
        <v>39022</v>
      </c>
      <c r="O89" s="445">
        <f t="shared" si="10"/>
        <v>0</v>
      </c>
      <c r="P89" s="445">
        <f t="shared" si="11"/>
        <v>0</v>
      </c>
      <c r="Q89" s="446">
        <f t="shared" si="12"/>
        <v>0</v>
      </c>
      <c r="R89" s="407"/>
    </row>
    <row r="90" spans="1:53" s="181" customFormat="1" ht="12.95" hidden="1" customHeight="1" thickBot="1" x14ac:dyDescent="0.25">
      <c r="A90" s="399">
        <v>39052</v>
      </c>
      <c r="B90" s="365">
        <f>+OBS!BL70+OBS!BN70+OBS!BP70+OBS!BH70</f>
        <v>0</v>
      </c>
      <c r="C90" s="365">
        <f>+OBS!BO70+OBS!BI70+OBS!BQ70</f>
        <v>0</v>
      </c>
      <c r="D90" s="365">
        <f>+OBS!BF70</f>
        <v>0</v>
      </c>
      <c r="E90" s="365"/>
      <c r="F90" s="338">
        <f t="shared" si="7"/>
        <v>0</v>
      </c>
      <c r="G90" s="365"/>
      <c r="H90" s="365">
        <f>+OBS!AJ70+OBS!AR70+OBS!AT70+OBS!AV70+OBS!AX70+OBS!AZ70</f>
        <v>0</v>
      </c>
      <c r="I90" s="365">
        <f>+OBS!AS70+OBS!AK70+OBS!AM70+OBS!AO70+OBS!AU70+OBS!BC70+OBS!BE70</f>
        <v>0</v>
      </c>
      <c r="J90" s="365">
        <f>+OBS!AQ70</f>
        <v>0</v>
      </c>
      <c r="K90" s="365"/>
      <c r="L90" s="338">
        <f t="shared" si="8"/>
        <v>0</v>
      </c>
      <c r="M90" s="365"/>
      <c r="N90" s="399">
        <f t="shared" si="9"/>
        <v>39052</v>
      </c>
      <c r="O90" s="451">
        <f t="shared" si="10"/>
        <v>0</v>
      </c>
      <c r="P90" s="451">
        <f t="shared" si="11"/>
        <v>0</v>
      </c>
      <c r="Q90" s="452">
        <f t="shared" si="12"/>
        <v>0</v>
      </c>
      <c r="R90" s="407"/>
    </row>
    <row r="91" spans="1:53" s="181" customFormat="1" ht="12.95" hidden="1" customHeight="1" x14ac:dyDescent="0.2">
      <c r="A91" s="395">
        <v>39083</v>
      </c>
      <c r="B91" s="363">
        <f>+OBS!BL71+OBS!BN71+OBS!BP71+OBS!BH71</f>
        <v>0</v>
      </c>
      <c r="C91" s="363">
        <f>+OBS!BO71+OBS!BI71+OBS!BQ71</f>
        <v>0</v>
      </c>
      <c r="D91" s="363">
        <f>+OBS!BF71</f>
        <v>0</v>
      </c>
      <c r="E91" s="363"/>
      <c r="F91" s="334">
        <f t="shared" si="7"/>
        <v>0</v>
      </c>
      <c r="G91" s="363"/>
      <c r="H91" s="363">
        <f>+OBS!AJ71+OBS!AR71+OBS!AT71+OBS!AV71+OBS!AX71+OBS!AZ71</f>
        <v>0</v>
      </c>
      <c r="I91" s="363">
        <f>+OBS!AS71+OBS!AK71+OBS!AM71+OBS!AO71+OBS!AU71+OBS!BC71+OBS!BE71</f>
        <v>0</v>
      </c>
      <c r="J91" s="363">
        <f>+OBS!AQ71</f>
        <v>0</v>
      </c>
      <c r="K91" s="363"/>
      <c r="L91" s="334">
        <f t="shared" si="8"/>
        <v>0</v>
      </c>
      <c r="M91" s="363"/>
      <c r="N91" s="395">
        <f t="shared" si="9"/>
        <v>39083</v>
      </c>
      <c r="O91" s="445">
        <f t="shared" si="10"/>
        <v>0</v>
      </c>
      <c r="P91" s="445">
        <f t="shared" si="11"/>
        <v>0</v>
      </c>
      <c r="Q91" s="446">
        <f t="shared" si="12"/>
        <v>0</v>
      </c>
      <c r="R91" s="407"/>
    </row>
    <row r="92" spans="1:53" s="264" customFormat="1" ht="12.95" hidden="1" customHeight="1" thickBot="1" x14ac:dyDescent="0.25">
      <c r="A92" s="395">
        <v>39114</v>
      </c>
      <c r="B92" s="363">
        <f>+OBS!BL72+OBS!BN72+OBS!BP72+OBS!BH72</f>
        <v>0</v>
      </c>
      <c r="C92" s="363">
        <f>+OBS!BO72+OBS!BI72+OBS!BQ72</f>
        <v>0</v>
      </c>
      <c r="D92" s="363">
        <f>+OBS!BF72</f>
        <v>0</v>
      </c>
      <c r="E92" s="363"/>
      <c r="F92" s="335">
        <f t="shared" si="7"/>
        <v>0</v>
      </c>
      <c r="G92" s="396"/>
      <c r="H92" s="363">
        <f>+OBS!AJ72+OBS!AR72+OBS!AT72+OBS!AV72+OBS!AX72+OBS!AZ72</f>
        <v>0</v>
      </c>
      <c r="I92" s="363">
        <f>+OBS!AS72+OBS!AK72+OBS!AM72+OBS!AO72+OBS!AU72+OBS!BC72+OBS!BE72</f>
        <v>0</v>
      </c>
      <c r="J92" s="363">
        <f>+OBS!AQ72</f>
        <v>0</v>
      </c>
      <c r="K92" s="363"/>
      <c r="L92" s="335">
        <f t="shared" si="8"/>
        <v>0</v>
      </c>
      <c r="M92" s="396"/>
      <c r="N92" s="420">
        <f t="shared" si="9"/>
        <v>39114</v>
      </c>
      <c r="O92" s="447">
        <f t="shared" si="10"/>
        <v>0</v>
      </c>
      <c r="P92" s="447">
        <f t="shared" si="11"/>
        <v>0</v>
      </c>
      <c r="Q92" s="447">
        <f t="shared" si="12"/>
        <v>0</v>
      </c>
      <c r="R92" s="407"/>
      <c r="S92" s="181"/>
      <c r="T92" s="181"/>
      <c r="U92" s="181"/>
      <c r="V92" s="181"/>
      <c r="W92" s="181"/>
      <c r="X92" s="181"/>
      <c r="Y92" s="181"/>
      <c r="Z92" s="181"/>
      <c r="AA92" s="181"/>
      <c r="AB92" s="181"/>
      <c r="AC92" s="181"/>
      <c r="AD92" s="181"/>
      <c r="AE92" s="181"/>
      <c r="AF92" s="181"/>
      <c r="AG92" s="181"/>
      <c r="AH92" s="181"/>
      <c r="AI92" s="181"/>
      <c r="AJ92" s="181"/>
      <c r="AK92" s="181"/>
      <c r="AL92" s="181"/>
      <c r="AM92" s="181"/>
      <c r="AN92" s="181"/>
      <c r="AO92" s="181"/>
      <c r="AP92" s="181"/>
      <c r="AQ92" s="181"/>
      <c r="AR92" s="181"/>
      <c r="AS92" s="181"/>
      <c r="AT92" s="181"/>
      <c r="AU92" s="181"/>
      <c r="AV92" s="181"/>
      <c r="AW92" s="181"/>
      <c r="AX92" s="181"/>
      <c r="AY92" s="181"/>
      <c r="AZ92" s="181"/>
      <c r="BA92" s="181"/>
    </row>
    <row r="93" spans="1:53" s="181" customFormat="1" ht="12.95" hidden="1" customHeight="1" x14ac:dyDescent="0.2">
      <c r="A93" s="397">
        <v>39142</v>
      </c>
      <c r="B93" s="364">
        <f>+OBS!BL73+OBS!BN73+OBS!BP73+OBS!BH73</f>
        <v>0</v>
      </c>
      <c r="C93" s="364">
        <f>+OBS!BO73+OBS!BI73+OBS!BQ73</f>
        <v>0</v>
      </c>
      <c r="D93" s="364">
        <f>+OBS!BF73</f>
        <v>0</v>
      </c>
      <c r="E93" s="364"/>
      <c r="F93" s="336">
        <f t="shared" si="7"/>
        <v>0</v>
      </c>
      <c r="G93" s="364"/>
      <c r="H93" s="364">
        <f>+OBS!AJ73+OBS!AR73+OBS!AT73+OBS!AV73+OBS!AX73+OBS!AZ73</f>
        <v>0</v>
      </c>
      <c r="I93" s="364">
        <f>+OBS!AS73+OBS!AK73+OBS!AM73+OBS!AO73+OBS!AU73+OBS!BC73+OBS!BE73</f>
        <v>0</v>
      </c>
      <c r="J93" s="364">
        <f>+OBS!AQ73</f>
        <v>0</v>
      </c>
      <c r="K93" s="364"/>
      <c r="L93" s="336">
        <f t="shared" si="8"/>
        <v>0</v>
      </c>
      <c r="M93" s="364"/>
      <c r="N93" s="397">
        <f t="shared" si="9"/>
        <v>39142</v>
      </c>
      <c r="O93" s="448">
        <f t="shared" si="10"/>
        <v>0</v>
      </c>
      <c r="P93" s="448">
        <f t="shared" si="11"/>
        <v>0</v>
      </c>
      <c r="Q93" s="449">
        <f t="shared" si="12"/>
        <v>0</v>
      </c>
      <c r="R93" s="407"/>
    </row>
    <row r="94" spans="1:53" s="181" customFormat="1" ht="12.95" hidden="1" customHeight="1" x14ac:dyDescent="0.2">
      <c r="A94" s="395">
        <v>39173</v>
      </c>
      <c r="B94" s="363">
        <f>+OBS!BL74+OBS!BN74+OBS!BP74+OBS!BH74</f>
        <v>0</v>
      </c>
      <c r="C94" s="363">
        <f>+OBS!BO74+OBS!BI74+OBS!BQ74</f>
        <v>0</v>
      </c>
      <c r="D94" s="363">
        <f>+OBS!BF74</f>
        <v>0</v>
      </c>
      <c r="E94" s="363"/>
      <c r="F94" s="337">
        <f t="shared" si="7"/>
        <v>0</v>
      </c>
      <c r="G94" s="363"/>
      <c r="H94" s="363">
        <f>+OBS!AJ74+OBS!AR74+OBS!AT74+OBS!AV74+OBS!AX74+OBS!AZ74</f>
        <v>0</v>
      </c>
      <c r="I94" s="363">
        <f>+OBS!AS74+OBS!AK74+OBS!AM74+OBS!AO74+OBS!AU74+OBS!BC74+OBS!BE74</f>
        <v>0</v>
      </c>
      <c r="J94" s="363">
        <f>+OBS!AQ74</f>
        <v>0</v>
      </c>
      <c r="K94" s="363"/>
      <c r="L94" s="337">
        <f t="shared" si="8"/>
        <v>0</v>
      </c>
      <c r="M94" s="363"/>
      <c r="N94" s="395">
        <f t="shared" si="9"/>
        <v>39173</v>
      </c>
      <c r="O94" s="445">
        <f t="shared" si="10"/>
        <v>0</v>
      </c>
      <c r="P94" s="445">
        <f t="shared" si="11"/>
        <v>0</v>
      </c>
      <c r="Q94" s="450">
        <f t="shared" si="12"/>
        <v>0</v>
      </c>
      <c r="R94" s="407"/>
    </row>
    <row r="95" spans="1:53" s="181" customFormat="1" ht="12.95" hidden="1" customHeight="1" x14ac:dyDescent="0.2">
      <c r="A95" s="395">
        <v>39203</v>
      </c>
      <c r="B95" s="363">
        <f>+OBS!BL75+OBS!BN75+OBS!BP75+OBS!BH75</f>
        <v>0</v>
      </c>
      <c r="C95" s="363">
        <f>+OBS!BO75+OBS!BI75+OBS!BQ75</f>
        <v>0</v>
      </c>
      <c r="D95" s="363">
        <f>+OBS!BF75</f>
        <v>0</v>
      </c>
      <c r="E95" s="363"/>
      <c r="F95" s="334">
        <f t="shared" si="7"/>
        <v>0</v>
      </c>
      <c r="G95" s="363"/>
      <c r="H95" s="363">
        <f>+OBS!AJ75+OBS!AR75+OBS!AT75+OBS!AV75+OBS!AX75+OBS!AZ75</f>
        <v>0</v>
      </c>
      <c r="I95" s="363">
        <f>+OBS!AS75+OBS!AK75+OBS!AM75+OBS!AO75+OBS!AU75+OBS!BC75+OBS!BE75</f>
        <v>0</v>
      </c>
      <c r="J95" s="363">
        <f>+OBS!AQ75</f>
        <v>0</v>
      </c>
      <c r="K95" s="363"/>
      <c r="L95" s="334">
        <f t="shared" si="8"/>
        <v>0</v>
      </c>
      <c r="M95" s="363"/>
      <c r="N95" s="395">
        <f t="shared" si="9"/>
        <v>39203</v>
      </c>
      <c r="O95" s="445">
        <f t="shared" si="10"/>
        <v>0</v>
      </c>
      <c r="P95" s="445">
        <f t="shared" si="11"/>
        <v>0</v>
      </c>
      <c r="Q95" s="446">
        <f t="shared" si="12"/>
        <v>0</v>
      </c>
      <c r="R95" s="407"/>
    </row>
    <row r="96" spans="1:53" s="181" customFormat="1" ht="12.95" hidden="1" customHeight="1" x14ac:dyDescent="0.2">
      <c r="A96" s="397">
        <v>39234</v>
      </c>
      <c r="B96" s="364">
        <f>+OBS!BL76+OBS!BN76+OBS!BP76+OBS!BH76</f>
        <v>0</v>
      </c>
      <c r="C96" s="364">
        <f>+OBS!BO76+OBS!BI76+OBS!BQ76</f>
        <v>0</v>
      </c>
      <c r="D96" s="364">
        <f>+OBS!BF76</f>
        <v>0</v>
      </c>
      <c r="E96" s="364"/>
      <c r="F96" s="336">
        <f t="shared" si="7"/>
        <v>0</v>
      </c>
      <c r="G96" s="364"/>
      <c r="H96" s="364">
        <f>+OBS!AJ76+OBS!AR76+OBS!AT76+OBS!AV76+OBS!AX76+OBS!AZ76</f>
        <v>0</v>
      </c>
      <c r="I96" s="364">
        <f>+OBS!AS76+OBS!AK76+OBS!AM76+OBS!AO76+OBS!AU76+OBS!BC76+OBS!BE76</f>
        <v>0</v>
      </c>
      <c r="J96" s="364">
        <f>+OBS!AQ76</f>
        <v>0</v>
      </c>
      <c r="K96" s="364"/>
      <c r="L96" s="336">
        <f t="shared" si="8"/>
        <v>0</v>
      </c>
      <c r="M96" s="364"/>
      <c r="N96" s="397">
        <f t="shared" si="9"/>
        <v>39234</v>
      </c>
      <c r="O96" s="448">
        <f t="shared" si="10"/>
        <v>0</v>
      </c>
      <c r="P96" s="448">
        <f t="shared" si="11"/>
        <v>0</v>
      </c>
      <c r="Q96" s="449">
        <f t="shared" si="12"/>
        <v>0</v>
      </c>
      <c r="R96" s="407"/>
    </row>
    <row r="97" spans="1:53" s="181" customFormat="1" ht="12.95" hidden="1" customHeight="1" x14ac:dyDescent="0.2">
      <c r="A97" s="395">
        <v>39264</v>
      </c>
      <c r="B97" s="363">
        <f>+OBS!BL77+OBS!BN77+OBS!BP77+OBS!BH77</f>
        <v>0</v>
      </c>
      <c r="C97" s="363">
        <f>+OBS!BO77+OBS!BI77+OBS!BQ77</f>
        <v>0</v>
      </c>
      <c r="D97" s="363">
        <f>+OBS!BF77</f>
        <v>0</v>
      </c>
      <c r="E97" s="363"/>
      <c r="F97" s="334">
        <f t="shared" si="7"/>
        <v>0</v>
      </c>
      <c r="G97" s="363"/>
      <c r="H97" s="363">
        <f>+OBS!AJ77+OBS!AR77+OBS!AT77+OBS!AV77+OBS!AX77+OBS!AZ77</f>
        <v>0</v>
      </c>
      <c r="I97" s="363">
        <f>+OBS!AS77+OBS!AK77+OBS!AM77+OBS!AO77+OBS!AU77+OBS!BC77+OBS!BE77</f>
        <v>0</v>
      </c>
      <c r="J97" s="363">
        <f>+OBS!AQ77</f>
        <v>0</v>
      </c>
      <c r="K97" s="363"/>
      <c r="L97" s="334">
        <f t="shared" si="8"/>
        <v>0</v>
      </c>
      <c r="M97" s="363"/>
      <c r="N97" s="395">
        <f t="shared" si="9"/>
        <v>39264</v>
      </c>
      <c r="O97" s="445">
        <f t="shared" si="10"/>
        <v>0</v>
      </c>
      <c r="P97" s="445">
        <f t="shared" si="11"/>
        <v>0</v>
      </c>
      <c r="Q97" s="446">
        <f t="shared" si="12"/>
        <v>0</v>
      </c>
      <c r="R97" s="407"/>
    </row>
    <row r="98" spans="1:53" s="260" customFormat="1" ht="12.95" hidden="1" customHeight="1" x14ac:dyDescent="0.2">
      <c r="A98" s="395">
        <v>39295</v>
      </c>
      <c r="B98" s="363">
        <f>+OBS!BL78+OBS!BN78+OBS!BP78+OBS!BH78</f>
        <v>0</v>
      </c>
      <c r="C98" s="363">
        <f>+OBS!BO78+OBS!BI78+OBS!BQ78</f>
        <v>0</v>
      </c>
      <c r="D98" s="363">
        <f>+OBS!BF78</f>
        <v>0</v>
      </c>
      <c r="E98" s="363"/>
      <c r="F98" s="334">
        <f t="shared" si="7"/>
        <v>0</v>
      </c>
      <c r="G98" s="363"/>
      <c r="H98" s="363">
        <f>+OBS!AJ78+OBS!AR78+OBS!AT78+OBS!AV78+OBS!AX78+OBS!AZ78</f>
        <v>0</v>
      </c>
      <c r="I98" s="363">
        <f>+OBS!AS78+OBS!AK78+OBS!AM78+OBS!AO78+OBS!AU78+OBS!BC78+OBS!BE78</f>
        <v>0</v>
      </c>
      <c r="J98" s="363">
        <f>+OBS!AQ78</f>
        <v>0</v>
      </c>
      <c r="K98" s="363"/>
      <c r="L98" s="334">
        <f t="shared" si="8"/>
        <v>0</v>
      </c>
      <c r="M98" s="363"/>
      <c r="N98" s="395">
        <f t="shared" si="9"/>
        <v>39295</v>
      </c>
      <c r="O98" s="445">
        <f t="shared" si="10"/>
        <v>0</v>
      </c>
      <c r="P98" s="445">
        <f t="shared" si="11"/>
        <v>0</v>
      </c>
      <c r="Q98" s="446">
        <f t="shared" si="12"/>
        <v>0</v>
      </c>
      <c r="R98" s="407"/>
      <c r="S98" s="181"/>
      <c r="T98" s="181"/>
      <c r="U98" s="181"/>
      <c r="V98" s="181"/>
      <c r="W98" s="181"/>
      <c r="X98" s="181"/>
      <c r="Y98" s="181"/>
      <c r="Z98" s="181"/>
      <c r="AA98" s="181"/>
      <c r="AB98" s="181"/>
      <c r="AC98" s="181"/>
      <c r="AD98" s="181"/>
      <c r="AE98" s="181"/>
      <c r="AF98" s="181"/>
      <c r="AG98" s="181"/>
      <c r="AH98" s="181"/>
      <c r="AI98" s="181"/>
      <c r="AJ98" s="181"/>
      <c r="AK98" s="181"/>
      <c r="AL98" s="181"/>
      <c r="AM98" s="181"/>
      <c r="AN98" s="181"/>
      <c r="AO98" s="181"/>
      <c r="AP98" s="181"/>
      <c r="AQ98" s="181"/>
      <c r="AR98" s="181"/>
      <c r="AS98" s="181"/>
      <c r="AT98" s="181"/>
      <c r="AU98" s="181"/>
      <c r="AV98" s="181"/>
      <c r="AW98" s="181"/>
      <c r="AX98" s="181"/>
      <c r="AY98" s="181"/>
      <c r="AZ98" s="181"/>
      <c r="BA98" s="181"/>
    </row>
    <row r="99" spans="1:53" s="181" customFormat="1" ht="12.95" hidden="1" customHeight="1" x14ac:dyDescent="0.2">
      <c r="A99" s="397">
        <v>39326</v>
      </c>
      <c r="B99" s="364">
        <f>+OBS!BL79+OBS!BN79+OBS!BP79+OBS!BH79</f>
        <v>0</v>
      </c>
      <c r="C99" s="364">
        <f>+OBS!BO79+OBS!BI79+OBS!BQ79</f>
        <v>0</v>
      </c>
      <c r="D99" s="364">
        <f>+OBS!BF79</f>
        <v>0</v>
      </c>
      <c r="E99" s="364"/>
      <c r="F99" s="336">
        <f t="shared" si="7"/>
        <v>0</v>
      </c>
      <c r="G99" s="364"/>
      <c r="H99" s="364">
        <f>+OBS!AJ79+OBS!AR79+OBS!AT79+OBS!AV79+OBS!AX79+OBS!AZ79</f>
        <v>0</v>
      </c>
      <c r="I99" s="364">
        <f>+OBS!AS79+OBS!AK79+OBS!AM79+OBS!AO79+OBS!AU79+OBS!BC79+OBS!BE79</f>
        <v>0</v>
      </c>
      <c r="J99" s="364">
        <f>+OBS!AQ79</f>
        <v>0</v>
      </c>
      <c r="K99" s="364"/>
      <c r="L99" s="336">
        <f t="shared" si="8"/>
        <v>0</v>
      </c>
      <c r="M99" s="364"/>
      <c r="N99" s="397">
        <f t="shared" si="9"/>
        <v>39326</v>
      </c>
      <c r="O99" s="448">
        <f t="shared" si="10"/>
        <v>0</v>
      </c>
      <c r="P99" s="448">
        <f t="shared" si="11"/>
        <v>0</v>
      </c>
      <c r="Q99" s="449">
        <f t="shared" si="12"/>
        <v>0</v>
      </c>
      <c r="R99" s="407"/>
    </row>
    <row r="100" spans="1:53" s="181" customFormat="1" ht="12.95" hidden="1" customHeight="1" x14ac:dyDescent="0.2">
      <c r="A100" s="395">
        <v>39356</v>
      </c>
      <c r="B100" s="363">
        <f>+OBS!BL80+OBS!BN80+OBS!BP80+OBS!BH80</f>
        <v>0</v>
      </c>
      <c r="C100" s="363">
        <f>+OBS!BO80+OBS!BI80+OBS!BQ80</f>
        <v>0</v>
      </c>
      <c r="D100" s="363">
        <f>+OBS!BF80</f>
        <v>0</v>
      </c>
      <c r="E100" s="363"/>
      <c r="F100" s="334">
        <f t="shared" si="7"/>
        <v>0</v>
      </c>
      <c r="G100" s="363"/>
      <c r="H100" s="363">
        <f>+OBS!AJ80+OBS!AR80+OBS!AT80+OBS!AV80+OBS!AX80+OBS!AZ80</f>
        <v>0</v>
      </c>
      <c r="I100" s="363">
        <f>+OBS!AS80+OBS!AK80+OBS!AM80+OBS!AO80+OBS!AU80+OBS!BC80+OBS!BE80</f>
        <v>0</v>
      </c>
      <c r="J100" s="363">
        <f>+OBS!AQ80</f>
        <v>0</v>
      </c>
      <c r="K100" s="363"/>
      <c r="L100" s="334">
        <f t="shared" si="8"/>
        <v>0</v>
      </c>
      <c r="M100" s="363"/>
      <c r="N100" s="395">
        <f t="shared" si="9"/>
        <v>39356</v>
      </c>
      <c r="O100" s="445">
        <f t="shared" si="10"/>
        <v>0</v>
      </c>
      <c r="P100" s="445">
        <f t="shared" si="11"/>
        <v>0</v>
      </c>
      <c r="Q100" s="446">
        <f t="shared" si="12"/>
        <v>0</v>
      </c>
      <c r="R100" s="407"/>
    </row>
    <row r="101" spans="1:53" s="181" customFormat="1" ht="12.95" hidden="1" customHeight="1" x14ac:dyDescent="0.2">
      <c r="A101" s="395">
        <v>39387</v>
      </c>
      <c r="B101" s="363">
        <f>+OBS!BL81+OBS!BN81+OBS!BP81+OBS!BH81</f>
        <v>0</v>
      </c>
      <c r="C101" s="363">
        <f>+OBS!BO81+OBS!BI81+OBS!BQ81</f>
        <v>0</v>
      </c>
      <c r="D101" s="363">
        <f>+OBS!BF81</f>
        <v>0</v>
      </c>
      <c r="E101" s="363"/>
      <c r="F101" s="334">
        <f t="shared" si="7"/>
        <v>0</v>
      </c>
      <c r="G101" s="363"/>
      <c r="H101" s="363">
        <f>+OBS!AJ81+OBS!AR81+OBS!AT81+OBS!AV81+OBS!AX81+OBS!AZ81</f>
        <v>0</v>
      </c>
      <c r="I101" s="363">
        <f>+OBS!AS81+OBS!AK81+OBS!AM81+OBS!AO81+OBS!AU81+OBS!BC81+OBS!BE81</f>
        <v>0</v>
      </c>
      <c r="J101" s="363">
        <f>+OBS!AQ81</f>
        <v>0</v>
      </c>
      <c r="K101" s="363"/>
      <c r="L101" s="334">
        <f t="shared" si="8"/>
        <v>0</v>
      </c>
      <c r="M101" s="363"/>
      <c r="N101" s="395">
        <f t="shared" si="9"/>
        <v>39387</v>
      </c>
      <c r="O101" s="445">
        <f t="shared" si="10"/>
        <v>0</v>
      </c>
      <c r="P101" s="445">
        <f t="shared" si="11"/>
        <v>0</v>
      </c>
      <c r="Q101" s="446">
        <f t="shared" si="12"/>
        <v>0</v>
      </c>
      <c r="R101" s="407"/>
    </row>
    <row r="102" spans="1:53" s="181" customFormat="1" ht="12.95" hidden="1" customHeight="1" thickBot="1" x14ac:dyDescent="0.25">
      <c r="A102" s="399">
        <v>39417</v>
      </c>
      <c r="B102" s="365">
        <f>+OBS!BL82+OBS!BN82+OBS!BP82+OBS!BH82</f>
        <v>0</v>
      </c>
      <c r="C102" s="365">
        <f>+OBS!BO82+OBS!BI82+OBS!BQ82</f>
        <v>0</v>
      </c>
      <c r="D102" s="365">
        <f>+OBS!BF82</f>
        <v>0</v>
      </c>
      <c r="E102" s="365"/>
      <c r="F102" s="338">
        <f t="shared" si="7"/>
        <v>0</v>
      </c>
      <c r="G102" s="365"/>
      <c r="H102" s="365">
        <f>+OBS!AJ82+OBS!AR82+OBS!AT82+OBS!AV82+OBS!AX82+OBS!AZ82</f>
        <v>0</v>
      </c>
      <c r="I102" s="365">
        <f>+OBS!AS82+OBS!AK82+OBS!AM82+OBS!AO82+OBS!AU82+OBS!BC82+OBS!BE82</f>
        <v>0</v>
      </c>
      <c r="J102" s="365">
        <f>+OBS!AQ82</f>
        <v>0</v>
      </c>
      <c r="K102" s="365"/>
      <c r="L102" s="338">
        <f t="shared" si="8"/>
        <v>0</v>
      </c>
      <c r="M102" s="365"/>
      <c r="N102" s="399">
        <f t="shared" si="9"/>
        <v>39417</v>
      </c>
      <c r="O102" s="451">
        <f t="shared" si="10"/>
        <v>0</v>
      </c>
      <c r="P102" s="451">
        <f t="shared" si="11"/>
        <v>0</v>
      </c>
      <c r="Q102" s="452">
        <f t="shared" si="12"/>
        <v>0</v>
      </c>
      <c r="R102" s="407"/>
    </row>
    <row r="103" spans="1:53" s="181" customFormat="1" ht="12.95" hidden="1" customHeight="1" x14ac:dyDescent="0.2">
      <c r="A103" s="395">
        <v>39448</v>
      </c>
      <c r="B103" s="363">
        <f>+OBS!BL83+OBS!BN83+OBS!BP83+OBS!BH83</f>
        <v>0</v>
      </c>
      <c r="C103" s="363">
        <f>+OBS!BO83+OBS!BI83+OBS!BQ83</f>
        <v>0</v>
      </c>
      <c r="D103" s="363">
        <f>+OBS!BF83</f>
        <v>0</v>
      </c>
      <c r="E103" s="363"/>
      <c r="F103" s="334">
        <f t="shared" si="7"/>
        <v>0</v>
      </c>
      <c r="G103" s="363"/>
      <c r="H103" s="363">
        <f>+OBS!AJ83+OBS!AR83+OBS!AT83+OBS!AV83+OBS!AX83+OBS!AZ83</f>
        <v>0</v>
      </c>
      <c r="I103" s="363">
        <f>+OBS!AS83+OBS!AK83+OBS!AM83+OBS!AO83+OBS!AU83+OBS!BC83+OBS!BE83</f>
        <v>0</v>
      </c>
      <c r="J103" s="363">
        <f>+OBS!AQ83</f>
        <v>0</v>
      </c>
      <c r="K103" s="363"/>
      <c r="L103" s="334">
        <f t="shared" si="8"/>
        <v>0</v>
      </c>
      <c r="M103" s="363"/>
      <c r="N103" s="395">
        <f t="shared" si="9"/>
        <v>39448</v>
      </c>
      <c r="O103" s="445">
        <f t="shared" si="10"/>
        <v>0</v>
      </c>
      <c r="P103" s="445">
        <f t="shared" si="11"/>
        <v>0</v>
      </c>
      <c r="Q103" s="446">
        <f t="shared" si="12"/>
        <v>0</v>
      </c>
      <c r="R103" s="407"/>
    </row>
    <row r="104" spans="1:53" s="264" customFormat="1" ht="12.95" hidden="1" customHeight="1" thickBot="1" x14ac:dyDescent="0.25">
      <c r="A104" s="395">
        <v>39479</v>
      </c>
      <c r="B104" s="363">
        <f>+OBS!BL84+OBS!BN84+OBS!BP84+OBS!BH84</f>
        <v>0</v>
      </c>
      <c r="C104" s="363">
        <f>+OBS!BO84+OBS!BI84+OBS!BQ84</f>
        <v>0</v>
      </c>
      <c r="D104" s="363">
        <f>+OBS!BF84</f>
        <v>0</v>
      </c>
      <c r="E104" s="363"/>
      <c r="F104" s="335">
        <f t="shared" si="7"/>
        <v>0</v>
      </c>
      <c r="G104" s="396"/>
      <c r="H104" s="363">
        <f>+OBS!AJ84+OBS!AR84+OBS!AT84+OBS!AV84+OBS!AX84+OBS!AZ84</f>
        <v>0</v>
      </c>
      <c r="I104" s="363">
        <f>+OBS!AS84+OBS!AK84+OBS!AM84+OBS!AO84+OBS!AU84+OBS!BC84+OBS!BE84</f>
        <v>0</v>
      </c>
      <c r="J104" s="363">
        <f>+OBS!AQ84</f>
        <v>0</v>
      </c>
      <c r="K104" s="363"/>
      <c r="L104" s="335">
        <f t="shared" si="8"/>
        <v>0</v>
      </c>
      <c r="M104" s="396"/>
      <c r="N104" s="420">
        <f t="shared" si="9"/>
        <v>39479</v>
      </c>
      <c r="O104" s="447">
        <f t="shared" si="10"/>
        <v>0</v>
      </c>
      <c r="P104" s="447">
        <f t="shared" si="11"/>
        <v>0</v>
      </c>
      <c r="Q104" s="447">
        <f t="shared" si="12"/>
        <v>0</v>
      </c>
      <c r="R104" s="407"/>
      <c r="S104" s="181"/>
      <c r="T104" s="181"/>
      <c r="U104" s="181"/>
      <c r="V104" s="181"/>
      <c r="W104" s="181"/>
      <c r="X104" s="181"/>
      <c r="Y104" s="181"/>
      <c r="Z104" s="181"/>
      <c r="AA104" s="181"/>
      <c r="AB104" s="181"/>
      <c r="AC104" s="181"/>
      <c r="AD104" s="181"/>
      <c r="AE104" s="181"/>
      <c r="AF104" s="181"/>
      <c r="AG104" s="181"/>
      <c r="AH104" s="181"/>
      <c r="AI104" s="181"/>
      <c r="AJ104" s="181"/>
      <c r="AK104" s="181"/>
      <c r="AL104" s="181"/>
      <c r="AM104" s="181"/>
      <c r="AN104" s="181"/>
      <c r="AO104" s="181"/>
      <c r="AP104" s="181"/>
      <c r="AQ104" s="181"/>
      <c r="AR104" s="181"/>
      <c r="AS104" s="181"/>
      <c r="AT104" s="181"/>
      <c r="AU104" s="181"/>
      <c r="AV104" s="181"/>
      <c r="AW104" s="181"/>
      <c r="AX104" s="181"/>
      <c r="AY104" s="181"/>
      <c r="AZ104" s="181"/>
      <c r="BA104" s="181"/>
    </row>
    <row r="105" spans="1:53" s="181" customFormat="1" ht="12.95" hidden="1" customHeight="1" x14ac:dyDescent="0.2">
      <c r="A105" s="397">
        <v>39508</v>
      </c>
      <c r="B105" s="364">
        <f>+OBS!BL85+OBS!BN85+OBS!BP85+OBS!BH85</f>
        <v>0</v>
      </c>
      <c r="C105" s="364">
        <f>+OBS!BO85+OBS!BI85+OBS!BQ85</f>
        <v>0</v>
      </c>
      <c r="D105" s="364">
        <f>+OBS!BF85</f>
        <v>0</v>
      </c>
      <c r="E105" s="364"/>
      <c r="F105" s="336">
        <f t="shared" si="7"/>
        <v>0</v>
      </c>
      <c r="G105" s="364"/>
      <c r="H105" s="364">
        <f>+OBS!AJ85+OBS!AR85+OBS!AT85+OBS!AV85+OBS!AX85+OBS!AZ85</f>
        <v>0</v>
      </c>
      <c r="I105" s="364">
        <f>+OBS!AS85+OBS!AK85+OBS!AM85+OBS!AO85+OBS!AU85+OBS!BC85+OBS!BE85</f>
        <v>0</v>
      </c>
      <c r="J105" s="364">
        <f>+OBS!AQ85</f>
        <v>0</v>
      </c>
      <c r="K105" s="364"/>
      <c r="L105" s="336">
        <f t="shared" si="8"/>
        <v>0</v>
      </c>
      <c r="M105" s="364"/>
      <c r="N105" s="397">
        <f t="shared" si="9"/>
        <v>39508</v>
      </c>
      <c r="O105" s="448">
        <f t="shared" si="10"/>
        <v>0</v>
      </c>
      <c r="P105" s="448">
        <f t="shared" si="11"/>
        <v>0</v>
      </c>
      <c r="Q105" s="449">
        <f t="shared" si="12"/>
        <v>0</v>
      </c>
      <c r="R105" s="407"/>
    </row>
    <row r="106" spans="1:53" s="181" customFormat="1" ht="12.95" hidden="1" customHeight="1" x14ac:dyDescent="0.2">
      <c r="A106" s="395">
        <v>39539</v>
      </c>
      <c r="B106" s="363">
        <f>+OBS!BL86+OBS!BN86+OBS!BP86+OBS!BH86</f>
        <v>0</v>
      </c>
      <c r="C106" s="363">
        <f>+OBS!BO86+OBS!BI86+OBS!BQ86</f>
        <v>0</v>
      </c>
      <c r="D106" s="363">
        <f>+OBS!BF86</f>
        <v>0</v>
      </c>
      <c r="E106" s="363"/>
      <c r="F106" s="337">
        <f t="shared" si="7"/>
        <v>0</v>
      </c>
      <c r="G106" s="363"/>
      <c r="H106" s="363">
        <f>+OBS!AJ86+OBS!AR86+OBS!AT86+OBS!AV86+OBS!AX86+OBS!AZ86</f>
        <v>0</v>
      </c>
      <c r="I106" s="363">
        <f>+OBS!AS86+OBS!AK86+OBS!AM86+OBS!AO86+OBS!AU86+OBS!BC86+OBS!BE86</f>
        <v>0</v>
      </c>
      <c r="J106" s="363">
        <f>+OBS!AQ86</f>
        <v>0</v>
      </c>
      <c r="K106" s="363"/>
      <c r="L106" s="337">
        <f t="shared" si="8"/>
        <v>0</v>
      </c>
      <c r="M106" s="363"/>
      <c r="N106" s="395">
        <f t="shared" si="9"/>
        <v>39539</v>
      </c>
      <c r="O106" s="445">
        <f t="shared" si="10"/>
        <v>0</v>
      </c>
      <c r="P106" s="445">
        <f t="shared" si="11"/>
        <v>0</v>
      </c>
      <c r="Q106" s="450">
        <f t="shared" si="12"/>
        <v>0</v>
      </c>
      <c r="R106" s="407"/>
    </row>
    <row r="107" spans="1:53" s="181" customFormat="1" ht="12.95" hidden="1" customHeight="1" x14ac:dyDescent="0.2">
      <c r="A107" s="395">
        <v>39569</v>
      </c>
      <c r="B107" s="363">
        <f>+OBS!BL87+OBS!BN87+OBS!BP87+OBS!BH87</f>
        <v>0</v>
      </c>
      <c r="C107" s="363">
        <f>+OBS!BO87+OBS!BI87+OBS!BQ87</f>
        <v>0</v>
      </c>
      <c r="D107" s="363">
        <f>+OBS!BF87</f>
        <v>0</v>
      </c>
      <c r="E107" s="363"/>
      <c r="F107" s="334">
        <f t="shared" si="7"/>
        <v>0</v>
      </c>
      <c r="G107" s="363"/>
      <c r="H107" s="363">
        <f>+OBS!AJ87+OBS!AR87+OBS!AT87+OBS!AV87+OBS!AX87+OBS!AZ87</f>
        <v>0</v>
      </c>
      <c r="I107" s="363">
        <f>+OBS!AS87+OBS!AK87+OBS!AM87+OBS!AO87+OBS!AU87+OBS!BC87+OBS!BE87</f>
        <v>0</v>
      </c>
      <c r="J107" s="363">
        <f>+OBS!AQ87</f>
        <v>0</v>
      </c>
      <c r="K107" s="363"/>
      <c r="L107" s="334">
        <f t="shared" si="8"/>
        <v>0</v>
      </c>
      <c r="M107" s="363"/>
      <c r="N107" s="395">
        <f t="shared" si="9"/>
        <v>39569</v>
      </c>
      <c r="O107" s="445">
        <f t="shared" si="10"/>
        <v>0</v>
      </c>
      <c r="P107" s="445">
        <f t="shared" si="11"/>
        <v>0</v>
      </c>
      <c r="Q107" s="446">
        <f t="shared" si="12"/>
        <v>0</v>
      </c>
      <c r="R107" s="407"/>
    </row>
    <row r="108" spans="1:53" s="181" customFormat="1" ht="12.95" hidden="1" customHeight="1" x14ac:dyDescent="0.2">
      <c r="A108" s="397">
        <v>39600</v>
      </c>
      <c r="B108" s="364">
        <f>+OBS!BL88+OBS!BN88+OBS!BP88+OBS!BH88</f>
        <v>0</v>
      </c>
      <c r="C108" s="364">
        <f>+OBS!BO88+OBS!BI88+OBS!BQ88</f>
        <v>0</v>
      </c>
      <c r="D108" s="364">
        <f>+OBS!BF88</f>
        <v>0</v>
      </c>
      <c r="E108" s="364"/>
      <c r="F108" s="336">
        <f t="shared" si="7"/>
        <v>0</v>
      </c>
      <c r="G108" s="364"/>
      <c r="H108" s="364">
        <f>+OBS!AJ88+OBS!AR88+OBS!AT88+OBS!AV88+OBS!AX88+OBS!AZ88</f>
        <v>0</v>
      </c>
      <c r="I108" s="364">
        <f>+OBS!AS88+OBS!AK88+OBS!AM88+OBS!AO88+OBS!AU88+OBS!BC88+OBS!BE88</f>
        <v>0</v>
      </c>
      <c r="J108" s="364">
        <f>+OBS!AQ88</f>
        <v>0</v>
      </c>
      <c r="K108" s="364"/>
      <c r="L108" s="336">
        <f t="shared" si="8"/>
        <v>0</v>
      </c>
      <c r="M108" s="364"/>
      <c r="N108" s="397">
        <f t="shared" si="9"/>
        <v>39600</v>
      </c>
      <c r="O108" s="448">
        <f t="shared" si="10"/>
        <v>0</v>
      </c>
      <c r="P108" s="448">
        <f t="shared" si="11"/>
        <v>0</v>
      </c>
      <c r="Q108" s="449">
        <f t="shared" si="12"/>
        <v>0</v>
      </c>
      <c r="R108" s="407"/>
    </row>
    <row r="109" spans="1:53" s="181" customFormat="1" ht="12.95" hidden="1" customHeight="1" x14ac:dyDescent="0.2">
      <c r="A109" s="395">
        <v>39630</v>
      </c>
      <c r="B109" s="363">
        <f>+OBS!BL89+OBS!BN89+OBS!BP89+OBS!BH89</f>
        <v>0</v>
      </c>
      <c r="C109" s="363">
        <f>+OBS!BO89+OBS!BI89+OBS!BQ89</f>
        <v>0</v>
      </c>
      <c r="D109" s="363">
        <f>+OBS!BF89</f>
        <v>0</v>
      </c>
      <c r="E109" s="363"/>
      <c r="F109" s="334">
        <f t="shared" si="7"/>
        <v>0</v>
      </c>
      <c r="G109" s="363"/>
      <c r="H109" s="363">
        <f>+OBS!AJ89+OBS!AR89+OBS!AT89+OBS!AV89+OBS!AX89+OBS!AZ89</f>
        <v>0</v>
      </c>
      <c r="I109" s="363">
        <f>+OBS!AS89+OBS!AK89+OBS!AM89+OBS!AO89+OBS!AU89+OBS!BC89+OBS!BE89</f>
        <v>0</v>
      </c>
      <c r="J109" s="363">
        <f>+OBS!AQ89</f>
        <v>0</v>
      </c>
      <c r="K109" s="363"/>
      <c r="L109" s="334">
        <f t="shared" si="8"/>
        <v>0</v>
      </c>
      <c r="M109" s="363"/>
      <c r="N109" s="395">
        <f t="shared" si="9"/>
        <v>39630</v>
      </c>
      <c r="O109" s="445">
        <f t="shared" si="10"/>
        <v>0</v>
      </c>
      <c r="P109" s="445">
        <f t="shared" si="11"/>
        <v>0</v>
      </c>
      <c r="Q109" s="446">
        <f t="shared" si="12"/>
        <v>0</v>
      </c>
      <c r="R109" s="407"/>
    </row>
    <row r="110" spans="1:53" s="181" customFormat="1" ht="12.95" hidden="1" customHeight="1" x14ac:dyDescent="0.2">
      <c r="A110" s="395">
        <v>39661</v>
      </c>
      <c r="B110" s="363">
        <f>+OBS!BL90+OBS!BN90+OBS!BP90+OBS!BH90</f>
        <v>0</v>
      </c>
      <c r="C110" s="363">
        <f>+OBS!BO90+OBS!BI90+OBS!BQ90</f>
        <v>0</v>
      </c>
      <c r="D110" s="363">
        <f>+OBS!BF90</f>
        <v>0</v>
      </c>
      <c r="E110" s="363"/>
      <c r="F110" s="334">
        <f t="shared" si="7"/>
        <v>0</v>
      </c>
      <c r="G110" s="363"/>
      <c r="H110" s="363">
        <f>+OBS!AJ90+OBS!AR90+OBS!AT90+OBS!AV90+OBS!AX90+OBS!AZ90</f>
        <v>0</v>
      </c>
      <c r="I110" s="363">
        <f>+OBS!AS90+OBS!AK90+OBS!AM90+OBS!AO90+OBS!AU90+OBS!BC90+OBS!BE90</f>
        <v>0</v>
      </c>
      <c r="J110" s="363">
        <f>+OBS!AQ90</f>
        <v>0</v>
      </c>
      <c r="K110" s="363"/>
      <c r="L110" s="334">
        <f t="shared" si="8"/>
        <v>0</v>
      </c>
      <c r="M110" s="363"/>
      <c r="N110" s="395">
        <f t="shared" si="9"/>
        <v>39661</v>
      </c>
      <c r="O110" s="445">
        <f t="shared" si="10"/>
        <v>0</v>
      </c>
      <c r="P110" s="445">
        <f t="shared" si="11"/>
        <v>0</v>
      </c>
      <c r="Q110" s="446">
        <f t="shared" si="12"/>
        <v>0</v>
      </c>
      <c r="R110" s="407"/>
    </row>
    <row r="111" spans="1:53" s="181" customFormat="1" ht="12.95" hidden="1" customHeight="1" x14ac:dyDescent="0.2">
      <c r="A111" s="397">
        <v>39692</v>
      </c>
      <c r="B111" s="364">
        <f>+OBS!BL91+OBS!BN91+OBS!BP91+OBS!BH91</f>
        <v>0</v>
      </c>
      <c r="C111" s="364">
        <f>+OBS!BO91+OBS!BI91+OBS!BQ91</f>
        <v>0</v>
      </c>
      <c r="D111" s="364">
        <f>+OBS!BF91</f>
        <v>0</v>
      </c>
      <c r="E111" s="364"/>
      <c r="F111" s="336">
        <f t="shared" si="7"/>
        <v>0</v>
      </c>
      <c r="G111" s="364"/>
      <c r="H111" s="364">
        <f>+OBS!AJ91+OBS!AR91+OBS!AT91+OBS!AV91+OBS!AX91+OBS!AZ91</f>
        <v>0</v>
      </c>
      <c r="I111" s="364">
        <f>+OBS!AS91+OBS!AK91+OBS!AM91+OBS!AO91+OBS!AU91+OBS!BC91+OBS!BE91</f>
        <v>0</v>
      </c>
      <c r="J111" s="364">
        <f>+OBS!AQ91</f>
        <v>0</v>
      </c>
      <c r="K111" s="364"/>
      <c r="L111" s="336">
        <f t="shared" si="8"/>
        <v>0</v>
      </c>
      <c r="M111" s="364"/>
      <c r="N111" s="397">
        <f t="shared" si="9"/>
        <v>39692</v>
      </c>
      <c r="O111" s="448">
        <f t="shared" si="10"/>
        <v>0</v>
      </c>
      <c r="P111" s="448">
        <f t="shared" si="11"/>
        <v>0</v>
      </c>
      <c r="Q111" s="449">
        <f t="shared" si="12"/>
        <v>0</v>
      </c>
      <c r="R111" s="407"/>
    </row>
    <row r="112" spans="1:53" s="181" customFormat="1" ht="12.95" hidden="1" customHeight="1" x14ac:dyDescent="0.2">
      <c r="A112" s="395">
        <v>39722</v>
      </c>
      <c r="B112" s="363">
        <f>+OBS!BL92+OBS!BN92+OBS!BP92+OBS!BH92</f>
        <v>0</v>
      </c>
      <c r="C112" s="363">
        <f>+OBS!BO92+OBS!BI92+OBS!BQ92</f>
        <v>0</v>
      </c>
      <c r="D112" s="363">
        <f>+OBS!BF92</f>
        <v>0</v>
      </c>
      <c r="E112" s="363"/>
      <c r="F112" s="334">
        <f t="shared" si="7"/>
        <v>0</v>
      </c>
      <c r="G112" s="363"/>
      <c r="H112" s="363">
        <f>+OBS!AJ92+OBS!AR92+OBS!AT92+OBS!AV92+OBS!AX92+OBS!AZ92</f>
        <v>0</v>
      </c>
      <c r="I112" s="363">
        <f>+OBS!AS92+OBS!AK92+OBS!AM92+OBS!AO92+OBS!AU92+OBS!BC92+OBS!BE92</f>
        <v>0</v>
      </c>
      <c r="J112" s="363">
        <f>+OBS!AQ92</f>
        <v>0</v>
      </c>
      <c r="K112" s="363"/>
      <c r="L112" s="334">
        <f t="shared" si="8"/>
        <v>0</v>
      </c>
      <c r="M112" s="363"/>
      <c r="N112" s="395">
        <f t="shared" si="9"/>
        <v>39722</v>
      </c>
      <c r="O112" s="445">
        <f t="shared" si="10"/>
        <v>0</v>
      </c>
      <c r="P112" s="445">
        <f t="shared" si="11"/>
        <v>0</v>
      </c>
      <c r="Q112" s="446">
        <f t="shared" si="12"/>
        <v>0</v>
      </c>
      <c r="R112" s="407"/>
    </row>
    <row r="113" spans="1:18" s="181" customFormat="1" ht="12.95" hidden="1" customHeight="1" x14ac:dyDescent="0.2">
      <c r="A113" s="395">
        <v>39753</v>
      </c>
      <c r="B113" s="363">
        <f>+OBS!BL93+OBS!BN93+OBS!BP93+OBS!BH93</f>
        <v>0</v>
      </c>
      <c r="C113" s="363">
        <f>+OBS!BO93+OBS!BI93+OBS!BQ93</f>
        <v>0</v>
      </c>
      <c r="D113" s="363">
        <f>+OBS!BF93</f>
        <v>0</v>
      </c>
      <c r="E113" s="363"/>
      <c r="F113" s="334">
        <f t="shared" si="7"/>
        <v>0</v>
      </c>
      <c r="G113" s="363"/>
      <c r="H113" s="363">
        <f>+OBS!AJ93+OBS!AR93+OBS!AT93+OBS!AV93+OBS!AX93+OBS!AZ93</f>
        <v>0</v>
      </c>
      <c r="I113" s="363">
        <f>+OBS!AS93+OBS!AK93+OBS!AM93+OBS!AO93+OBS!AU93+OBS!BC93+OBS!BE93</f>
        <v>0</v>
      </c>
      <c r="J113" s="363">
        <f>+OBS!AQ93</f>
        <v>0</v>
      </c>
      <c r="K113" s="363"/>
      <c r="L113" s="334">
        <f t="shared" si="8"/>
        <v>0</v>
      </c>
      <c r="M113" s="363"/>
      <c r="N113" s="395">
        <f t="shared" si="9"/>
        <v>39753</v>
      </c>
      <c r="O113" s="445">
        <f t="shared" si="10"/>
        <v>0</v>
      </c>
      <c r="P113" s="445">
        <f t="shared" si="11"/>
        <v>0</v>
      </c>
      <c r="Q113" s="446">
        <f t="shared" si="12"/>
        <v>0</v>
      </c>
      <c r="R113" s="407"/>
    </row>
    <row r="114" spans="1:18" s="181" customFormat="1" ht="12.95" hidden="1" customHeight="1" thickBot="1" x14ac:dyDescent="0.25">
      <c r="A114" s="399">
        <v>39783</v>
      </c>
      <c r="B114" s="365">
        <f>+OBS!BL94+OBS!BN94+OBS!BP94+OBS!BH94</f>
        <v>0</v>
      </c>
      <c r="C114" s="365">
        <f>+OBS!BO94+OBS!BI94+OBS!BQ94</f>
        <v>0</v>
      </c>
      <c r="D114" s="365">
        <f>+OBS!BF94</f>
        <v>0</v>
      </c>
      <c r="E114" s="365"/>
      <c r="F114" s="338">
        <f t="shared" si="7"/>
        <v>0</v>
      </c>
      <c r="G114" s="365"/>
      <c r="H114" s="365">
        <f>+OBS!AJ94+OBS!AR94+OBS!AT94+OBS!AV94+OBS!AX94+OBS!AZ94</f>
        <v>0</v>
      </c>
      <c r="I114" s="365">
        <f>+OBS!AS94+OBS!AK94+OBS!AM94+OBS!AO94+OBS!AU94+OBS!BC94+OBS!BE94</f>
        <v>0</v>
      </c>
      <c r="J114" s="365">
        <f>+OBS!AQ94</f>
        <v>0</v>
      </c>
      <c r="K114" s="365"/>
      <c r="L114" s="338">
        <f t="shared" si="8"/>
        <v>0</v>
      </c>
      <c r="M114" s="365"/>
      <c r="N114" s="399">
        <f t="shared" si="9"/>
        <v>39783</v>
      </c>
      <c r="O114" s="451">
        <f t="shared" si="10"/>
        <v>0</v>
      </c>
      <c r="P114" s="451">
        <f t="shared" si="11"/>
        <v>0</v>
      </c>
      <c r="Q114" s="452">
        <f t="shared" si="12"/>
        <v>0</v>
      </c>
      <c r="R114" s="407"/>
    </row>
    <row r="115" spans="1:18" s="181" customFormat="1" ht="12.95" hidden="1" customHeight="1" x14ac:dyDescent="0.2">
      <c r="A115" s="395">
        <v>39814</v>
      </c>
      <c r="B115" s="363">
        <f>+OBS!BL95+OBS!BN95+OBS!BP95+OBS!BH95</f>
        <v>0</v>
      </c>
      <c r="C115" s="363">
        <f>+OBS!BO95+OBS!BI95+OBS!BQ95</f>
        <v>0</v>
      </c>
      <c r="D115" s="363">
        <f>+OBS!BF95</f>
        <v>0</v>
      </c>
      <c r="E115" s="363"/>
      <c r="F115" s="334">
        <f t="shared" si="7"/>
        <v>0</v>
      </c>
      <c r="G115" s="363"/>
      <c r="H115" s="363">
        <f>+OBS!AJ95+OBS!AR95+OBS!AT95+OBS!AV95+OBS!AX95+OBS!AZ95</f>
        <v>0</v>
      </c>
      <c r="I115" s="363">
        <f>+OBS!AS95+OBS!AK95+OBS!AM95+OBS!AO95+OBS!AU95+OBS!BC95+OBS!BE95</f>
        <v>0</v>
      </c>
      <c r="J115" s="363">
        <f>+OBS!AQ95</f>
        <v>0</v>
      </c>
      <c r="K115" s="363"/>
      <c r="L115" s="334">
        <f t="shared" si="8"/>
        <v>0</v>
      </c>
      <c r="M115" s="363"/>
      <c r="N115" s="395">
        <f t="shared" si="9"/>
        <v>39814</v>
      </c>
      <c r="O115" s="445">
        <f t="shared" si="10"/>
        <v>0</v>
      </c>
      <c r="P115" s="445">
        <f t="shared" si="11"/>
        <v>0</v>
      </c>
      <c r="Q115" s="446">
        <f t="shared" si="12"/>
        <v>0</v>
      </c>
      <c r="R115" s="407"/>
    </row>
    <row r="116" spans="1:18" s="181" customFormat="1" ht="12.95" hidden="1" customHeight="1" x14ac:dyDescent="0.2">
      <c r="A116" s="395">
        <v>39845</v>
      </c>
      <c r="B116" s="363">
        <f>+OBS!BL96+OBS!BN96+OBS!BP96+OBS!BH96</f>
        <v>0</v>
      </c>
      <c r="C116" s="363">
        <f>+OBS!BO96+OBS!BI96+OBS!BQ96</f>
        <v>0</v>
      </c>
      <c r="D116" s="363">
        <f>+OBS!BF96</f>
        <v>0</v>
      </c>
      <c r="E116" s="363"/>
      <c r="F116" s="334">
        <f t="shared" si="7"/>
        <v>0</v>
      </c>
      <c r="G116" s="363"/>
      <c r="H116" s="363">
        <f>+OBS!AJ96+OBS!AR96+OBS!AT96+OBS!AV96+OBS!AX96+OBS!AZ96</f>
        <v>0</v>
      </c>
      <c r="I116" s="363">
        <f>+OBS!AS96+OBS!AK96+OBS!AM96+OBS!AO96+OBS!AU96+OBS!BC96+OBS!BE96</f>
        <v>0</v>
      </c>
      <c r="J116" s="363">
        <f>+OBS!AQ96</f>
        <v>0</v>
      </c>
      <c r="K116" s="363"/>
      <c r="L116" s="334">
        <f t="shared" si="8"/>
        <v>0</v>
      </c>
      <c r="M116" s="363"/>
      <c r="N116" s="395">
        <f t="shared" si="9"/>
        <v>39845</v>
      </c>
      <c r="O116" s="445">
        <f t="shared" si="10"/>
        <v>0</v>
      </c>
      <c r="P116" s="445">
        <f t="shared" si="11"/>
        <v>0</v>
      </c>
      <c r="Q116" s="446">
        <f t="shared" si="12"/>
        <v>0</v>
      </c>
      <c r="R116" s="407"/>
    </row>
    <row r="117" spans="1:18" s="181" customFormat="1" ht="12.95" hidden="1" customHeight="1" x14ac:dyDescent="0.2">
      <c r="A117" s="397">
        <v>39873</v>
      </c>
      <c r="B117" s="364">
        <f>+OBS!BL97+OBS!BN97+OBS!BP97+OBS!BH97</f>
        <v>0</v>
      </c>
      <c r="C117" s="364">
        <f>+OBS!BO97+OBS!BI97+OBS!BQ97</f>
        <v>0</v>
      </c>
      <c r="D117" s="364">
        <f>+OBS!BF97</f>
        <v>0</v>
      </c>
      <c r="E117" s="364"/>
      <c r="F117" s="336">
        <f t="shared" si="7"/>
        <v>0</v>
      </c>
      <c r="G117" s="364"/>
      <c r="H117" s="364">
        <f>+OBS!AJ97+OBS!AR97+OBS!AT97+OBS!AV97+OBS!AX97+OBS!AZ97</f>
        <v>0</v>
      </c>
      <c r="I117" s="364">
        <f>+OBS!AS97+OBS!AK97+OBS!AM97+OBS!AO97+OBS!AU97+OBS!BC97+OBS!BE97</f>
        <v>0</v>
      </c>
      <c r="J117" s="364">
        <f>+OBS!AQ97</f>
        <v>0</v>
      </c>
      <c r="K117" s="364"/>
      <c r="L117" s="336">
        <f t="shared" si="8"/>
        <v>0</v>
      </c>
      <c r="M117" s="364"/>
      <c r="N117" s="397">
        <f t="shared" si="9"/>
        <v>39873</v>
      </c>
      <c r="O117" s="448">
        <f t="shared" si="10"/>
        <v>0</v>
      </c>
      <c r="P117" s="448">
        <f t="shared" si="11"/>
        <v>0</v>
      </c>
      <c r="Q117" s="449">
        <f t="shared" si="12"/>
        <v>0</v>
      </c>
      <c r="R117" s="407"/>
    </row>
    <row r="118" spans="1:18" s="181" customFormat="1" ht="12.95" hidden="1" customHeight="1" x14ac:dyDescent="0.2">
      <c r="A118" s="395">
        <v>39904</v>
      </c>
      <c r="B118" s="363">
        <f>+OBS!BL98+OBS!BN98+OBS!BP98+OBS!BH98</f>
        <v>0</v>
      </c>
      <c r="C118" s="363">
        <f>+OBS!BO98+OBS!BI98+OBS!BQ98</f>
        <v>0</v>
      </c>
      <c r="D118" s="363">
        <f>+OBS!BF98</f>
        <v>0</v>
      </c>
      <c r="E118" s="363"/>
      <c r="F118" s="334">
        <f t="shared" si="7"/>
        <v>0</v>
      </c>
      <c r="G118" s="363"/>
      <c r="H118" s="363">
        <f>+OBS!AJ98+OBS!AR98+OBS!AT98+OBS!AV98+OBS!AX98+OBS!AZ98</f>
        <v>0</v>
      </c>
      <c r="I118" s="363">
        <f>+OBS!AS98+OBS!AK98+OBS!AM98+OBS!AO98+OBS!AU98+OBS!BC98+OBS!BE98</f>
        <v>0</v>
      </c>
      <c r="J118" s="363">
        <f>+OBS!AQ98</f>
        <v>0</v>
      </c>
      <c r="K118" s="363"/>
      <c r="L118" s="334">
        <f t="shared" si="8"/>
        <v>0</v>
      </c>
      <c r="M118" s="363"/>
      <c r="N118" s="395">
        <f t="shared" si="9"/>
        <v>39904</v>
      </c>
      <c r="O118" s="445">
        <f t="shared" si="10"/>
        <v>0</v>
      </c>
      <c r="P118" s="445">
        <f t="shared" si="11"/>
        <v>0</v>
      </c>
      <c r="Q118" s="446">
        <f t="shared" si="12"/>
        <v>0</v>
      </c>
      <c r="R118" s="407"/>
    </row>
    <row r="119" spans="1:18" s="181" customFormat="1" ht="12.95" hidden="1" customHeight="1" x14ac:dyDescent="0.2">
      <c r="A119" s="395">
        <v>39934</v>
      </c>
      <c r="B119" s="363">
        <f>+OBS!BL99+OBS!BN99+OBS!BP99+OBS!BH99</f>
        <v>0</v>
      </c>
      <c r="C119" s="363">
        <f>+OBS!BO99+OBS!BI99+OBS!BQ99</f>
        <v>0</v>
      </c>
      <c r="D119" s="363">
        <f>+OBS!BF99</f>
        <v>0</v>
      </c>
      <c r="E119" s="363"/>
      <c r="F119" s="334">
        <f t="shared" si="7"/>
        <v>0</v>
      </c>
      <c r="G119" s="363"/>
      <c r="H119" s="363">
        <f>+OBS!AJ99+OBS!AR99+OBS!AT99+OBS!AV99+OBS!AX99+OBS!AZ99</f>
        <v>0</v>
      </c>
      <c r="I119" s="363">
        <f>+OBS!AS99+OBS!AK99+OBS!AM99+OBS!AO99+OBS!AU99+OBS!BC99+OBS!BE99</f>
        <v>0</v>
      </c>
      <c r="J119" s="363">
        <f>+OBS!AQ99</f>
        <v>0</v>
      </c>
      <c r="K119" s="363"/>
      <c r="L119" s="334">
        <f t="shared" si="8"/>
        <v>0</v>
      </c>
      <c r="M119" s="363"/>
      <c r="N119" s="395">
        <f t="shared" si="9"/>
        <v>39934</v>
      </c>
      <c r="O119" s="445">
        <f t="shared" si="10"/>
        <v>0</v>
      </c>
      <c r="P119" s="445">
        <f t="shared" si="11"/>
        <v>0</v>
      </c>
      <c r="Q119" s="446">
        <f t="shared" si="12"/>
        <v>0</v>
      </c>
      <c r="R119" s="407"/>
    </row>
    <row r="120" spans="1:18" s="181" customFormat="1" ht="12.95" hidden="1" customHeight="1" x14ac:dyDescent="0.2">
      <c r="A120" s="397">
        <v>39965</v>
      </c>
      <c r="B120" s="364">
        <f>+OBS!BL100+OBS!BN100+OBS!BP100+OBS!BH100</f>
        <v>0</v>
      </c>
      <c r="C120" s="364">
        <f>+OBS!BO100+OBS!BI100+OBS!BQ100</f>
        <v>0</v>
      </c>
      <c r="D120" s="364">
        <f>+OBS!BF100</f>
        <v>0</v>
      </c>
      <c r="E120" s="364"/>
      <c r="F120" s="336">
        <f t="shared" si="7"/>
        <v>0</v>
      </c>
      <c r="G120" s="364"/>
      <c r="H120" s="364">
        <f>+OBS!AJ100+OBS!AR100+OBS!AT100+OBS!AV100+OBS!AX100+OBS!AZ100</f>
        <v>0</v>
      </c>
      <c r="I120" s="364">
        <f>+OBS!AS100+OBS!AK100+OBS!AM100+OBS!AO100+OBS!AU100+OBS!BC100+OBS!BE100</f>
        <v>0</v>
      </c>
      <c r="J120" s="364">
        <f>+OBS!AQ100</f>
        <v>0</v>
      </c>
      <c r="K120" s="364"/>
      <c r="L120" s="336">
        <f t="shared" si="8"/>
        <v>0</v>
      </c>
      <c r="M120" s="364"/>
      <c r="N120" s="397">
        <f t="shared" si="9"/>
        <v>39965</v>
      </c>
      <c r="O120" s="448">
        <f t="shared" si="10"/>
        <v>0</v>
      </c>
      <c r="P120" s="448">
        <f t="shared" si="11"/>
        <v>0</v>
      </c>
      <c r="Q120" s="449">
        <f t="shared" si="12"/>
        <v>0</v>
      </c>
      <c r="R120" s="407"/>
    </row>
    <row r="121" spans="1:18" s="181" customFormat="1" ht="12.95" hidden="1" customHeight="1" x14ac:dyDescent="0.2">
      <c r="A121" s="395">
        <v>39995</v>
      </c>
      <c r="B121" s="363">
        <f>+OBS!BL101+OBS!BN101+OBS!BP101+OBS!BH101</f>
        <v>0</v>
      </c>
      <c r="C121" s="363">
        <f>+OBS!BO101+OBS!BI101+OBS!BQ101</f>
        <v>0</v>
      </c>
      <c r="D121" s="363">
        <f>+OBS!BF101</f>
        <v>0</v>
      </c>
      <c r="E121" s="363"/>
      <c r="F121" s="334">
        <f t="shared" si="7"/>
        <v>0</v>
      </c>
      <c r="G121" s="363"/>
      <c r="H121" s="363">
        <f>+OBS!AJ101+OBS!AR101+OBS!AT101+OBS!AV101+OBS!AX101+OBS!AZ101</f>
        <v>0</v>
      </c>
      <c r="I121" s="363">
        <f>+OBS!AS101+OBS!AK101+OBS!AM101+OBS!AO101+OBS!AU101+OBS!BC101+OBS!BE101</f>
        <v>0</v>
      </c>
      <c r="J121" s="363">
        <f>+OBS!AQ101</f>
        <v>0</v>
      </c>
      <c r="K121" s="363"/>
      <c r="L121" s="334">
        <f t="shared" si="8"/>
        <v>0</v>
      </c>
      <c r="M121" s="363"/>
      <c r="N121" s="395">
        <f t="shared" si="9"/>
        <v>39995</v>
      </c>
      <c r="O121" s="445">
        <f t="shared" si="10"/>
        <v>0</v>
      </c>
      <c r="P121" s="445">
        <f t="shared" si="11"/>
        <v>0</v>
      </c>
      <c r="Q121" s="446">
        <f t="shared" si="12"/>
        <v>0</v>
      </c>
      <c r="R121" s="407"/>
    </row>
    <row r="122" spans="1:18" s="181" customFormat="1" ht="12.95" hidden="1" customHeight="1" x14ac:dyDescent="0.2">
      <c r="A122" s="395">
        <v>40026</v>
      </c>
      <c r="B122" s="363">
        <f>+OBS!BL102+OBS!BN102+OBS!BP102+OBS!BH102</f>
        <v>0</v>
      </c>
      <c r="C122" s="363">
        <f>+OBS!BO102+OBS!BI102+OBS!BQ102</f>
        <v>0</v>
      </c>
      <c r="D122" s="363">
        <f>+OBS!BF102</f>
        <v>0</v>
      </c>
      <c r="E122" s="363"/>
      <c r="F122" s="334">
        <f t="shared" si="7"/>
        <v>0</v>
      </c>
      <c r="G122" s="363"/>
      <c r="H122" s="363">
        <f>+OBS!AJ102+OBS!AR102+OBS!AT102+OBS!AV102+OBS!AX102+OBS!AZ102</f>
        <v>0</v>
      </c>
      <c r="I122" s="363">
        <f>+OBS!AS102+OBS!AK102+OBS!AM102+OBS!AO102+OBS!AU102+OBS!BC102+OBS!BE102</f>
        <v>0</v>
      </c>
      <c r="J122" s="363">
        <f>+OBS!AQ102</f>
        <v>0</v>
      </c>
      <c r="K122" s="363"/>
      <c r="L122" s="334">
        <f t="shared" si="8"/>
        <v>0</v>
      </c>
      <c r="M122" s="363"/>
      <c r="N122" s="395">
        <f t="shared" si="9"/>
        <v>40026</v>
      </c>
      <c r="O122" s="445">
        <f t="shared" si="10"/>
        <v>0</v>
      </c>
      <c r="P122" s="445">
        <f t="shared" si="11"/>
        <v>0</v>
      </c>
      <c r="Q122" s="446">
        <f t="shared" si="12"/>
        <v>0</v>
      </c>
      <c r="R122" s="407"/>
    </row>
    <row r="123" spans="1:18" s="181" customFormat="1" ht="12.95" hidden="1" customHeight="1" x14ac:dyDescent="0.2">
      <c r="A123" s="397">
        <v>40057</v>
      </c>
      <c r="B123" s="364">
        <f>+OBS!BL103+OBS!BN103+OBS!BP103+OBS!BH103</f>
        <v>0</v>
      </c>
      <c r="C123" s="364">
        <f>+OBS!BO103+OBS!BI103+OBS!BQ103</f>
        <v>0</v>
      </c>
      <c r="D123" s="364">
        <f>+OBS!BF103</f>
        <v>0</v>
      </c>
      <c r="E123" s="364"/>
      <c r="F123" s="336">
        <f t="shared" si="7"/>
        <v>0</v>
      </c>
      <c r="G123" s="364"/>
      <c r="H123" s="364">
        <f>+OBS!AJ103+OBS!AR103+OBS!AT103+OBS!AV103+OBS!AX103+OBS!AZ103</f>
        <v>0</v>
      </c>
      <c r="I123" s="364">
        <f>+OBS!AS103+OBS!AK103+OBS!AM103+OBS!AO103+OBS!AU103+OBS!BC103+OBS!BE103</f>
        <v>0</v>
      </c>
      <c r="J123" s="364">
        <f>+OBS!AQ103</f>
        <v>0</v>
      </c>
      <c r="K123" s="364"/>
      <c r="L123" s="336">
        <f t="shared" si="8"/>
        <v>0</v>
      </c>
      <c r="M123" s="364"/>
      <c r="N123" s="397">
        <f t="shared" si="9"/>
        <v>40057</v>
      </c>
      <c r="O123" s="448">
        <f t="shared" si="10"/>
        <v>0</v>
      </c>
      <c r="P123" s="448">
        <f t="shared" si="11"/>
        <v>0</v>
      </c>
      <c r="Q123" s="449">
        <f t="shared" si="12"/>
        <v>0</v>
      </c>
      <c r="R123" s="407"/>
    </row>
    <row r="124" spans="1:18" s="181" customFormat="1" ht="12.95" hidden="1" customHeight="1" x14ac:dyDescent="0.2">
      <c r="A124" s="395">
        <v>40087</v>
      </c>
      <c r="B124" s="363">
        <f>+OBS!BL104+OBS!BN104+OBS!BP104+OBS!BH104</f>
        <v>0</v>
      </c>
      <c r="C124" s="363">
        <f>+OBS!BO104+OBS!BI104+OBS!BQ104</f>
        <v>0</v>
      </c>
      <c r="D124" s="363">
        <f>+OBS!BF104</f>
        <v>0</v>
      </c>
      <c r="E124" s="363"/>
      <c r="F124" s="334">
        <f t="shared" si="7"/>
        <v>0</v>
      </c>
      <c r="G124" s="363"/>
      <c r="H124" s="363">
        <f>+OBS!AJ104+OBS!AR104+OBS!AT104+OBS!AV104+OBS!AX104+OBS!AZ104</f>
        <v>0</v>
      </c>
      <c r="I124" s="363">
        <f>+OBS!AS104+OBS!AK104+OBS!AM104+OBS!AO104+OBS!AU104+OBS!BC104+OBS!BE104</f>
        <v>0</v>
      </c>
      <c r="J124" s="363">
        <f>+OBS!AQ104</f>
        <v>0</v>
      </c>
      <c r="K124" s="363"/>
      <c r="L124" s="334">
        <f t="shared" si="8"/>
        <v>0</v>
      </c>
      <c r="M124" s="363"/>
      <c r="N124" s="395">
        <f t="shared" si="9"/>
        <v>40087</v>
      </c>
      <c r="O124" s="445">
        <f t="shared" si="10"/>
        <v>0</v>
      </c>
      <c r="P124" s="445">
        <f t="shared" si="11"/>
        <v>0</v>
      </c>
      <c r="Q124" s="446">
        <f t="shared" si="12"/>
        <v>0</v>
      </c>
      <c r="R124" s="407"/>
    </row>
    <row r="125" spans="1:18" s="181" customFormat="1" ht="12.95" hidden="1" customHeight="1" x14ac:dyDescent="0.2">
      <c r="A125" s="395">
        <v>40118</v>
      </c>
      <c r="B125" s="363">
        <f>+OBS!BL105+OBS!BN105+OBS!BP105+OBS!BH105</f>
        <v>0</v>
      </c>
      <c r="C125" s="363">
        <f>+OBS!BO105+OBS!BI105+OBS!BQ105</f>
        <v>0</v>
      </c>
      <c r="D125" s="363">
        <f>+OBS!BF105</f>
        <v>0</v>
      </c>
      <c r="E125" s="363"/>
      <c r="F125" s="334">
        <f t="shared" si="7"/>
        <v>0</v>
      </c>
      <c r="G125" s="363"/>
      <c r="H125" s="363">
        <f>+OBS!AJ105+OBS!AR105+OBS!AT105+OBS!AV105+OBS!AX105+OBS!AZ105</f>
        <v>0</v>
      </c>
      <c r="I125" s="363">
        <f>+OBS!AS105+OBS!AK105+OBS!AM105+OBS!AO105+OBS!AU105+OBS!BC105+OBS!BE105</f>
        <v>0</v>
      </c>
      <c r="J125" s="363">
        <f>+OBS!AQ105</f>
        <v>0</v>
      </c>
      <c r="K125" s="363"/>
      <c r="L125" s="334">
        <f t="shared" si="8"/>
        <v>0</v>
      </c>
      <c r="M125" s="363"/>
      <c r="N125" s="395">
        <f t="shared" si="9"/>
        <v>40118</v>
      </c>
      <c r="O125" s="445">
        <f t="shared" si="10"/>
        <v>0</v>
      </c>
      <c r="P125" s="445">
        <f t="shared" si="11"/>
        <v>0</v>
      </c>
      <c r="Q125" s="446">
        <f t="shared" si="12"/>
        <v>0</v>
      </c>
      <c r="R125" s="407"/>
    </row>
    <row r="126" spans="1:18" s="181" customFormat="1" ht="12.95" hidden="1" customHeight="1" x14ac:dyDescent="0.2">
      <c r="A126" s="397">
        <v>40148</v>
      </c>
      <c r="B126" s="364">
        <f>+OBS!BL106+OBS!BN106+OBS!BP106+OBS!BH106</f>
        <v>0</v>
      </c>
      <c r="C126" s="364">
        <f>+OBS!BO106+OBS!BI106+OBS!BQ106</f>
        <v>0</v>
      </c>
      <c r="D126" s="364">
        <f>+OBS!BF106</f>
        <v>0</v>
      </c>
      <c r="E126" s="364"/>
      <c r="F126" s="336">
        <f t="shared" si="7"/>
        <v>0</v>
      </c>
      <c r="G126" s="364"/>
      <c r="H126" s="364">
        <f>+OBS!AJ106+OBS!AR106+OBS!AT106+OBS!AV106+OBS!AX106+OBS!AZ106</f>
        <v>0</v>
      </c>
      <c r="I126" s="364">
        <f>+OBS!AS106+OBS!AK106+OBS!AM106+OBS!AO106+OBS!AU106+OBS!BC106+OBS!BE106</f>
        <v>0</v>
      </c>
      <c r="J126" s="364">
        <f>+OBS!AQ106</f>
        <v>0</v>
      </c>
      <c r="K126" s="364"/>
      <c r="L126" s="336">
        <f t="shared" si="8"/>
        <v>0</v>
      </c>
      <c r="M126" s="364"/>
      <c r="N126" s="397">
        <f t="shared" si="9"/>
        <v>40148</v>
      </c>
      <c r="O126" s="448">
        <f t="shared" si="10"/>
        <v>0</v>
      </c>
      <c r="P126" s="448">
        <f t="shared" si="11"/>
        <v>0</v>
      </c>
      <c r="Q126" s="449">
        <f t="shared" si="12"/>
        <v>0</v>
      </c>
      <c r="R126" s="407"/>
    </row>
    <row r="127" spans="1:18" s="181" customFormat="1" ht="12.95" hidden="1" customHeight="1" x14ac:dyDescent="0.2">
      <c r="A127" s="395">
        <v>40179</v>
      </c>
      <c r="B127" s="363">
        <f>+OBS!BL107+OBS!BN107+OBS!BP107+OBS!BH107</f>
        <v>0</v>
      </c>
      <c r="C127" s="363">
        <f>+OBS!BO107+OBS!BI107+OBS!BQ107</f>
        <v>0</v>
      </c>
      <c r="D127" s="363">
        <f>+OBS!BF107</f>
        <v>0</v>
      </c>
      <c r="E127" s="363"/>
      <c r="F127" s="334">
        <f t="shared" si="7"/>
        <v>0</v>
      </c>
      <c r="G127" s="363"/>
      <c r="H127" s="363">
        <f>+OBS!AJ107+OBS!AR107+OBS!AT107+OBS!AV107+OBS!AX107+OBS!AZ107</f>
        <v>0</v>
      </c>
      <c r="I127" s="363">
        <f>+OBS!AS107+OBS!AK107+OBS!AM107+OBS!AO107+OBS!AU107+OBS!BC107+OBS!BE107</f>
        <v>0</v>
      </c>
      <c r="J127" s="363">
        <f>+OBS!AQ107</f>
        <v>0</v>
      </c>
      <c r="K127" s="363"/>
      <c r="L127" s="334">
        <f t="shared" si="8"/>
        <v>0</v>
      </c>
      <c r="M127" s="363"/>
      <c r="N127" s="395">
        <f t="shared" si="9"/>
        <v>40179</v>
      </c>
      <c r="O127" s="445">
        <f t="shared" si="10"/>
        <v>0</v>
      </c>
      <c r="P127" s="445">
        <f t="shared" si="11"/>
        <v>0</v>
      </c>
      <c r="Q127" s="446">
        <f t="shared" si="12"/>
        <v>0</v>
      </c>
      <c r="R127" s="407"/>
    </row>
    <row r="128" spans="1:18" s="181" customFormat="1" ht="12.95" hidden="1" customHeight="1" x14ac:dyDescent="0.2">
      <c r="A128" s="395">
        <v>40210</v>
      </c>
      <c r="B128" s="363">
        <f>+OBS!BL108+OBS!BN108+OBS!BP108+OBS!BH108</f>
        <v>0</v>
      </c>
      <c r="C128" s="363">
        <f>+OBS!BO108+OBS!BI108+OBS!BQ108</f>
        <v>0</v>
      </c>
      <c r="D128" s="363">
        <f>+OBS!BF108</f>
        <v>0</v>
      </c>
      <c r="E128" s="363"/>
      <c r="F128" s="334">
        <f t="shared" si="7"/>
        <v>0</v>
      </c>
      <c r="G128" s="363"/>
      <c r="H128" s="363">
        <f>+OBS!AJ108+OBS!AR108+OBS!AT108+OBS!AV108+OBS!AX108+OBS!AZ108</f>
        <v>0</v>
      </c>
      <c r="I128" s="363">
        <f>+OBS!AS108+OBS!AK108+OBS!AM108+OBS!AO108+OBS!AU108+OBS!BC108+OBS!BE108</f>
        <v>0</v>
      </c>
      <c r="J128" s="363">
        <f>+OBS!AQ108</f>
        <v>0</v>
      </c>
      <c r="K128" s="363"/>
      <c r="L128" s="334">
        <f t="shared" si="8"/>
        <v>0</v>
      </c>
      <c r="M128" s="363"/>
      <c r="N128" s="395">
        <f t="shared" si="9"/>
        <v>40210</v>
      </c>
      <c r="O128" s="445">
        <f t="shared" si="10"/>
        <v>0</v>
      </c>
      <c r="P128" s="445">
        <f t="shared" si="11"/>
        <v>0</v>
      </c>
      <c r="Q128" s="446">
        <f t="shared" si="12"/>
        <v>0</v>
      </c>
      <c r="R128" s="407"/>
    </row>
    <row r="129" spans="1:53" s="181" customFormat="1" ht="12.95" hidden="1" customHeight="1" x14ac:dyDescent="0.2">
      <c r="A129" s="397">
        <v>40238</v>
      </c>
      <c r="B129" s="364">
        <f>+OBS!BL109+OBS!BN109+OBS!BP109+OBS!BH109</f>
        <v>0</v>
      </c>
      <c r="C129" s="364">
        <f>+OBS!BO109+OBS!BI109+OBS!BQ109</f>
        <v>0</v>
      </c>
      <c r="D129" s="364">
        <f>+OBS!BF109</f>
        <v>0</v>
      </c>
      <c r="E129" s="364"/>
      <c r="F129" s="336">
        <f t="shared" si="7"/>
        <v>0</v>
      </c>
      <c r="G129" s="364"/>
      <c r="H129" s="364">
        <f>+OBS!AJ109+OBS!AR109+OBS!AT109+OBS!AV109+OBS!AX109+OBS!AZ109</f>
        <v>0</v>
      </c>
      <c r="I129" s="364">
        <f>+OBS!AS109+OBS!AK109+OBS!AM109+OBS!AO109+OBS!AU109+OBS!BC109+OBS!BE109</f>
        <v>0</v>
      </c>
      <c r="J129" s="364">
        <f>+OBS!AQ109</f>
        <v>0</v>
      </c>
      <c r="K129" s="364"/>
      <c r="L129" s="336">
        <f t="shared" si="8"/>
        <v>0</v>
      </c>
      <c r="M129" s="364"/>
      <c r="N129" s="397">
        <f t="shared" si="9"/>
        <v>40238</v>
      </c>
      <c r="O129" s="448">
        <f t="shared" si="10"/>
        <v>0</v>
      </c>
      <c r="P129" s="448">
        <f t="shared" si="11"/>
        <v>0</v>
      </c>
      <c r="Q129" s="449">
        <f t="shared" si="12"/>
        <v>0</v>
      </c>
      <c r="R129" s="407"/>
    </row>
    <row r="130" spans="1:53" s="181" customFormat="1" ht="12.95" hidden="1" customHeight="1" x14ac:dyDescent="0.2">
      <c r="A130" s="395">
        <v>40269</v>
      </c>
      <c r="B130" s="363">
        <f>+OBS!BL110+OBS!BN110+OBS!BP110+OBS!BH110</f>
        <v>0</v>
      </c>
      <c r="C130" s="363">
        <f>+OBS!BO110+OBS!BI110+OBS!BQ110</f>
        <v>0</v>
      </c>
      <c r="D130" s="363">
        <f>+OBS!BF110</f>
        <v>0</v>
      </c>
      <c r="E130" s="363"/>
      <c r="F130" s="334">
        <f t="shared" si="7"/>
        <v>0</v>
      </c>
      <c r="G130" s="363"/>
      <c r="H130" s="363">
        <f>+OBS!AJ110+OBS!AR110+OBS!AT110+OBS!AV110+OBS!AX110+OBS!AZ110</f>
        <v>0</v>
      </c>
      <c r="I130" s="363">
        <f>+OBS!AS110+OBS!AK110+OBS!AM110+OBS!AO110+OBS!AU110+OBS!BC110+OBS!BE110</f>
        <v>0</v>
      </c>
      <c r="J130" s="363">
        <f>+OBS!AQ110</f>
        <v>0</v>
      </c>
      <c r="K130" s="363"/>
      <c r="L130" s="334">
        <f t="shared" si="8"/>
        <v>0</v>
      </c>
      <c r="M130" s="363"/>
      <c r="N130" s="395">
        <f t="shared" si="9"/>
        <v>40269</v>
      </c>
      <c r="O130" s="445">
        <f t="shared" si="10"/>
        <v>0</v>
      </c>
      <c r="P130" s="445">
        <f t="shared" si="11"/>
        <v>0</v>
      </c>
      <c r="Q130" s="446">
        <f t="shared" si="12"/>
        <v>0</v>
      </c>
      <c r="R130" s="407"/>
    </row>
    <row r="131" spans="1:53" s="181" customFormat="1" ht="12.95" hidden="1" customHeight="1" x14ac:dyDescent="0.2">
      <c r="A131" s="395">
        <v>40299</v>
      </c>
      <c r="B131" s="363">
        <f>+OBS!BL111+OBS!BN111+OBS!BP111+OBS!BH111</f>
        <v>0</v>
      </c>
      <c r="C131" s="363">
        <f>+OBS!BO111+OBS!BI111+OBS!BQ111</f>
        <v>0</v>
      </c>
      <c r="D131" s="363">
        <f>+OBS!BF111</f>
        <v>0</v>
      </c>
      <c r="E131" s="363"/>
      <c r="F131" s="334">
        <f t="shared" si="7"/>
        <v>0</v>
      </c>
      <c r="G131" s="363"/>
      <c r="H131" s="363">
        <f>+OBS!AJ111+OBS!AR111+OBS!AT111+OBS!AV111+OBS!AX111+OBS!AZ111</f>
        <v>0</v>
      </c>
      <c r="I131" s="363">
        <f>+OBS!AS111+OBS!AK111+OBS!AM111+OBS!AO111+OBS!AU111+OBS!BC111+OBS!BE111</f>
        <v>0</v>
      </c>
      <c r="J131" s="363">
        <f>+OBS!AQ111</f>
        <v>0</v>
      </c>
      <c r="K131" s="363"/>
      <c r="L131" s="334">
        <f t="shared" si="8"/>
        <v>0</v>
      </c>
      <c r="M131" s="363"/>
      <c r="N131" s="395">
        <f t="shared" si="9"/>
        <v>40299</v>
      </c>
      <c r="O131" s="445">
        <f t="shared" si="10"/>
        <v>0</v>
      </c>
      <c r="P131" s="445">
        <f t="shared" si="11"/>
        <v>0</v>
      </c>
      <c r="Q131" s="446">
        <f t="shared" si="12"/>
        <v>0</v>
      </c>
      <c r="R131" s="407"/>
    </row>
    <row r="132" spans="1:53" s="181" customFormat="1" ht="12.95" hidden="1" customHeight="1" x14ac:dyDescent="0.2">
      <c r="A132" s="397">
        <v>40330</v>
      </c>
      <c r="B132" s="364">
        <f>+OBS!BL112+OBS!BN112+OBS!BP112+OBS!BH112</f>
        <v>0</v>
      </c>
      <c r="C132" s="364">
        <f>+OBS!BO112+OBS!BI112+OBS!BQ112</f>
        <v>0</v>
      </c>
      <c r="D132" s="364">
        <f>+OBS!BF112</f>
        <v>0</v>
      </c>
      <c r="E132" s="364"/>
      <c r="F132" s="336">
        <f t="shared" si="7"/>
        <v>0</v>
      </c>
      <c r="G132" s="364"/>
      <c r="H132" s="364">
        <f>+OBS!AJ112+OBS!AR112+OBS!AT112+OBS!AV112+OBS!AX112+OBS!AZ112</f>
        <v>0</v>
      </c>
      <c r="I132" s="364">
        <f>+OBS!AS112+OBS!AK112+OBS!AM112+OBS!AO112+OBS!AU112+OBS!BC112+OBS!BE112</f>
        <v>0</v>
      </c>
      <c r="J132" s="364">
        <f>+OBS!AQ112</f>
        <v>0</v>
      </c>
      <c r="K132" s="364"/>
      <c r="L132" s="336">
        <f t="shared" si="8"/>
        <v>0</v>
      </c>
      <c r="M132" s="364"/>
      <c r="N132" s="397">
        <f t="shared" si="9"/>
        <v>40330</v>
      </c>
      <c r="O132" s="448">
        <f t="shared" si="10"/>
        <v>0</v>
      </c>
      <c r="P132" s="448">
        <f t="shared" si="11"/>
        <v>0</v>
      </c>
      <c r="Q132" s="449">
        <f t="shared" si="12"/>
        <v>0</v>
      </c>
      <c r="R132" s="407"/>
    </row>
    <row r="133" spans="1:53" s="181" customFormat="1" ht="12.95" hidden="1" customHeight="1" x14ac:dyDescent="0.2">
      <c r="A133" s="395">
        <v>40360</v>
      </c>
      <c r="B133" s="363">
        <f>+OBS!BL113+OBS!BN113+OBS!BP113+OBS!BH113</f>
        <v>0</v>
      </c>
      <c r="C133" s="363">
        <f>+OBS!BO113+OBS!BI113+OBS!BQ113</f>
        <v>0</v>
      </c>
      <c r="D133" s="363">
        <f>+OBS!BF113</f>
        <v>0</v>
      </c>
      <c r="E133" s="363"/>
      <c r="F133" s="334">
        <f t="shared" si="7"/>
        <v>0</v>
      </c>
      <c r="G133" s="363"/>
      <c r="H133" s="363">
        <f>+OBS!AJ113+OBS!AR113+OBS!AT113+OBS!AV113+OBS!AX113+OBS!AZ113</f>
        <v>0</v>
      </c>
      <c r="I133" s="363">
        <f>+OBS!AS113+OBS!AK113+OBS!AM113+OBS!AO113+OBS!AU113+OBS!BC113+OBS!BE113</f>
        <v>0</v>
      </c>
      <c r="J133" s="363">
        <f>+OBS!AQ113</f>
        <v>0</v>
      </c>
      <c r="K133" s="363"/>
      <c r="L133" s="334">
        <f t="shared" si="8"/>
        <v>0</v>
      </c>
      <c r="M133" s="363"/>
      <c r="N133" s="395">
        <f t="shared" si="9"/>
        <v>40360</v>
      </c>
      <c r="O133" s="445">
        <f t="shared" si="10"/>
        <v>0</v>
      </c>
      <c r="P133" s="445">
        <f t="shared" si="11"/>
        <v>0</v>
      </c>
      <c r="Q133" s="446">
        <f t="shared" si="12"/>
        <v>0</v>
      </c>
      <c r="R133" s="407"/>
    </row>
    <row r="134" spans="1:53" s="181" customFormat="1" ht="12.95" hidden="1" customHeight="1" x14ac:dyDescent="0.2">
      <c r="A134" s="395">
        <v>40391</v>
      </c>
      <c r="B134" s="363">
        <f>+OBS!BL114+OBS!BN114+OBS!BP114+OBS!BH114</f>
        <v>0</v>
      </c>
      <c r="C134" s="363">
        <f>+OBS!BO114+OBS!BI114+OBS!BQ114</f>
        <v>0</v>
      </c>
      <c r="D134" s="363">
        <f>+OBS!BF114</f>
        <v>0</v>
      </c>
      <c r="E134" s="363"/>
      <c r="F134" s="334">
        <f t="shared" si="7"/>
        <v>0</v>
      </c>
      <c r="G134" s="363"/>
      <c r="H134" s="363">
        <f>+OBS!AJ114+OBS!AR114+OBS!AT114+OBS!AV114+OBS!AX114+OBS!AZ114</f>
        <v>0</v>
      </c>
      <c r="I134" s="363">
        <f>+OBS!AS114+OBS!AK114+OBS!AM114+OBS!AO114+OBS!AU114+OBS!BC114+OBS!BE114</f>
        <v>0</v>
      </c>
      <c r="J134" s="363">
        <f>+OBS!AQ114</f>
        <v>0</v>
      </c>
      <c r="K134" s="363"/>
      <c r="L134" s="334">
        <f t="shared" si="8"/>
        <v>0</v>
      </c>
      <c r="M134" s="363"/>
      <c r="N134" s="395">
        <f t="shared" si="9"/>
        <v>40391</v>
      </c>
      <c r="O134" s="445">
        <f t="shared" si="10"/>
        <v>0</v>
      </c>
      <c r="P134" s="445">
        <f t="shared" si="11"/>
        <v>0</v>
      </c>
      <c r="Q134" s="446">
        <f t="shared" si="12"/>
        <v>0</v>
      </c>
      <c r="R134" s="407"/>
    </row>
    <row r="135" spans="1:53" s="181" customFormat="1" ht="12.95" hidden="1" customHeight="1" x14ac:dyDescent="0.2">
      <c r="A135" s="397">
        <v>40422</v>
      </c>
      <c r="B135" s="364">
        <f>+OBS!BL115+OBS!BN115+OBS!BP115+OBS!BH115</f>
        <v>0</v>
      </c>
      <c r="C135" s="364">
        <f>+OBS!BO115+OBS!BI115+OBS!BQ115</f>
        <v>0</v>
      </c>
      <c r="D135" s="364">
        <f>+OBS!BF115</f>
        <v>0</v>
      </c>
      <c r="E135" s="364"/>
      <c r="F135" s="336">
        <f t="shared" si="7"/>
        <v>0</v>
      </c>
      <c r="G135" s="364"/>
      <c r="H135" s="364">
        <f>+OBS!AJ115+OBS!AR115+OBS!AT115+OBS!AV115+OBS!AX115+OBS!AZ115</f>
        <v>0</v>
      </c>
      <c r="I135" s="364">
        <f>+OBS!AS115+OBS!AK115+OBS!AM115+OBS!AO115+OBS!AU115+OBS!BC115+OBS!BE115</f>
        <v>0</v>
      </c>
      <c r="J135" s="364">
        <f>+OBS!AQ115</f>
        <v>0</v>
      </c>
      <c r="K135" s="364"/>
      <c r="L135" s="336">
        <f t="shared" si="8"/>
        <v>0</v>
      </c>
      <c r="M135" s="364"/>
      <c r="N135" s="397">
        <f t="shared" si="9"/>
        <v>40422</v>
      </c>
      <c r="O135" s="448">
        <f t="shared" si="10"/>
        <v>0</v>
      </c>
      <c r="P135" s="448">
        <f t="shared" si="11"/>
        <v>0</v>
      </c>
      <c r="Q135" s="449">
        <f t="shared" si="12"/>
        <v>0</v>
      </c>
      <c r="R135" s="407"/>
    </row>
    <row r="136" spans="1:53" s="181" customFormat="1" ht="12.95" hidden="1" customHeight="1" x14ac:dyDescent="0.2">
      <c r="A136" s="395">
        <v>40452</v>
      </c>
      <c r="B136" s="363">
        <f>+OBS!BL116+OBS!BN116+OBS!BP116+OBS!BH116</f>
        <v>0</v>
      </c>
      <c r="C136" s="363">
        <f>+OBS!BO116+OBS!BI116+OBS!BQ116</f>
        <v>0</v>
      </c>
      <c r="D136" s="363">
        <f>+OBS!BF116</f>
        <v>0</v>
      </c>
      <c r="E136" s="363"/>
      <c r="F136" s="334">
        <f t="shared" si="7"/>
        <v>0</v>
      </c>
      <c r="G136" s="363"/>
      <c r="H136" s="363">
        <f>+OBS!AJ116+OBS!AR116+OBS!AT116+OBS!AV116+OBS!AX116+OBS!AZ116</f>
        <v>0</v>
      </c>
      <c r="I136" s="363">
        <f>+OBS!AS116+OBS!AK116+OBS!AM116+OBS!AO116+OBS!AU116+OBS!BC116+OBS!BE116</f>
        <v>0</v>
      </c>
      <c r="J136" s="363">
        <f>+OBS!AQ116</f>
        <v>0</v>
      </c>
      <c r="K136" s="363"/>
      <c r="L136" s="334">
        <f t="shared" si="8"/>
        <v>0</v>
      </c>
      <c r="M136" s="363"/>
      <c r="N136" s="395">
        <f t="shared" si="9"/>
        <v>40452</v>
      </c>
      <c r="O136" s="445">
        <f t="shared" si="10"/>
        <v>0</v>
      </c>
      <c r="P136" s="445">
        <f t="shared" si="11"/>
        <v>0</v>
      </c>
      <c r="Q136" s="446">
        <f t="shared" si="12"/>
        <v>0</v>
      </c>
      <c r="R136" s="407"/>
    </row>
    <row r="137" spans="1:53" s="181" customFormat="1" ht="12.95" hidden="1" customHeight="1" x14ac:dyDescent="0.2">
      <c r="A137" s="395">
        <v>40483</v>
      </c>
      <c r="B137" s="363">
        <f>+OBS!BL117+OBS!BN117+OBS!BP117+OBS!BH117</f>
        <v>0</v>
      </c>
      <c r="C137" s="363">
        <f>+OBS!BO117+OBS!BI117+OBS!BQ117</f>
        <v>0</v>
      </c>
      <c r="D137" s="363">
        <f>+OBS!BF117</f>
        <v>0</v>
      </c>
      <c r="E137" s="363"/>
      <c r="F137" s="334">
        <f t="shared" si="7"/>
        <v>0</v>
      </c>
      <c r="G137" s="363"/>
      <c r="H137" s="363">
        <f>+OBS!AJ117+OBS!AR117+OBS!AT117+OBS!AV117+OBS!AX117+OBS!AZ117</f>
        <v>0</v>
      </c>
      <c r="I137" s="363">
        <f>+OBS!AS117+OBS!AK117+OBS!AM117+OBS!AO117+OBS!AU117+OBS!BC117+OBS!BE117</f>
        <v>0</v>
      </c>
      <c r="J137" s="363">
        <f>+OBS!AQ117</f>
        <v>0</v>
      </c>
      <c r="K137" s="363"/>
      <c r="L137" s="334">
        <f t="shared" si="8"/>
        <v>0</v>
      </c>
      <c r="M137" s="363"/>
      <c r="N137" s="395">
        <f t="shared" si="9"/>
        <v>40483</v>
      </c>
      <c r="O137" s="445">
        <f t="shared" si="10"/>
        <v>0</v>
      </c>
      <c r="P137" s="445">
        <f t="shared" si="11"/>
        <v>0</v>
      </c>
      <c r="Q137" s="446">
        <f t="shared" si="12"/>
        <v>0</v>
      </c>
      <c r="R137" s="407"/>
    </row>
    <row r="138" spans="1:53" s="181" customFormat="1" ht="12.95" hidden="1" customHeight="1" x14ac:dyDescent="0.2">
      <c r="A138" s="397">
        <v>40513</v>
      </c>
      <c r="B138" s="364">
        <f>+OBS!BL118+OBS!BN118+OBS!BP118+OBS!BH118</f>
        <v>0</v>
      </c>
      <c r="C138" s="364">
        <f>+OBS!BO118+OBS!BI118+OBS!BQ118</f>
        <v>0</v>
      </c>
      <c r="D138" s="364">
        <f>+OBS!BF118</f>
        <v>0</v>
      </c>
      <c r="E138" s="364"/>
      <c r="F138" s="336">
        <f t="shared" si="7"/>
        <v>0</v>
      </c>
      <c r="G138" s="364"/>
      <c r="H138" s="364">
        <f>+OBS!AJ118+OBS!AR118+OBS!AT118+OBS!AV118+OBS!AX118+OBS!AZ118</f>
        <v>0</v>
      </c>
      <c r="I138" s="364">
        <f>+OBS!AS118+OBS!AK118+OBS!AM118+OBS!AO118+OBS!AU118+OBS!BC118+OBS!BE118</f>
        <v>0</v>
      </c>
      <c r="J138" s="364">
        <f>+OBS!AQ118</f>
        <v>0</v>
      </c>
      <c r="K138" s="364"/>
      <c r="L138" s="336">
        <f t="shared" si="8"/>
        <v>0</v>
      </c>
      <c r="M138" s="364"/>
      <c r="N138" s="397">
        <f t="shared" si="9"/>
        <v>40513</v>
      </c>
      <c r="O138" s="448">
        <f t="shared" si="10"/>
        <v>0</v>
      </c>
      <c r="P138" s="448">
        <f t="shared" si="11"/>
        <v>0</v>
      </c>
      <c r="Q138" s="449">
        <f t="shared" si="12"/>
        <v>0</v>
      </c>
      <c r="R138" s="407"/>
    </row>
    <row r="139" spans="1:53" s="181" customFormat="1" ht="12.95" hidden="1" customHeight="1" x14ac:dyDescent="0.2">
      <c r="A139" s="395">
        <v>40544</v>
      </c>
      <c r="B139" s="363">
        <f>+OBS!BL119+OBS!BN119+OBS!BP119+OBS!BH119</f>
        <v>0</v>
      </c>
      <c r="C139" s="363">
        <f>+OBS!BO119+OBS!BI119+OBS!BQ119</f>
        <v>0</v>
      </c>
      <c r="D139" s="363">
        <f>+OBS!BF119</f>
        <v>0</v>
      </c>
      <c r="E139" s="363"/>
      <c r="F139" s="334">
        <f t="shared" si="7"/>
        <v>0</v>
      </c>
      <c r="G139" s="363"/>
      <c r="H139" s="363">
        <f>+OBS!AJ119+OBS!AR119+OBS!AT119+OBS!AV119+OBS!AX119+OBS!AZ119</f>
        <v>0</v>
      </c>
      <c r="I139" s="363">
        <f>+OBS!AS119+OBS!AK119+OBS!AM119+OBS!AO119+OBS!AU119+OBS!BC119+OBS!BE119</f>
        <v>0</v>
      </c>
      <c r="J139" s="363">
        <f>+OBS!AQ119</f>
        <v>0</v>
      </c>
      <c r="K139" s="363"/>
      <c r="L139" s="334">
        <f t="shared" si="8"/>
        <v>0</v>
      </c>
      <c r="M139" s="363"/>
      <c r="N139" s="395">
        <f t="shared" si="9"/>
        <v>40544</v>
      </c>
      <c r="O139" s="445">
        <f t="shared" si="10"/>
        <v>0</v>
      </c>
      <c r="P139" s="445">
        <f t="shared" si="11"/>
        <v>0</v>
      </c>
      <c r="Q139" s="446">
        <f t="shared" si="12"/>
        <v>0</v>
      </c>
      <c r="R139" s="407"/>
    </row>
    <row r="140" spans="1:53" s="181" customFormat="1" ht="12.95" hidden="1" customHeight="1" x14ac:dyDescent="0.2">
      <c r="A140" s="395">
        <v>40575</v>
      </c>
      <c r="B140" s="363">
        <f>+OBS!BL120+OBS!BN120+OBS!BP120+OBS!BH120</f>
        <v>0</v>
      </c>
      <c r="C140" s="363">
        <f>+OBS!BO120+OBS!BI120+OBS!BQ120</f>
        <v>0</v>
      </c>
      <c r="D140" s="363">
        <f>+OBS!BF120</f>
        <v>0</v>
      </c>
      <c r="E140" s="363"/>
      <c r="F140" s="334">
        <f t="shared" si="7"/>
        <v>0</v>
      </c>
      <c r="G140" s="363"/>
      <c r="H140" s="363">
        <f>+OBS!AJ120+OBS!AR120+OBS!AT120+OBS!AV120+OBS!AX120+OBS!AZ120</f>
        <v>0</v>
      </c>
      <c r="I140" s="363">
        <f>+OBS!AS120+OBS!AK120+OBS!AM120+OBS!AO120+OBS!AU120+OBS!BC120+OBS!BE120</f>
        <v>0</v>
      </c>
      <c r="J140" s="363">
        <f>+OBS!AQ120</f>
        <v>0</v>
      </c>
      <c r="K140" s="363"/>
      <c r="L140" s="334">
        <f t="shared" si="8"/>
        <v>0</v>
      </c>
      <c r="M140" s="363"/>
      <c r="N140" s="395">
        <f t="shared" si="9"/>
        <v>40575</v>
      </c>
      <c r="O140" s="445">
        <f t="shared" si="10"/>
        <v>0</v>
      </c>
      <c r="P140" s="445">
        <f t="shared" si="11"/>
        <v>0</v>
      </c>
      <c r="Q140" s="446">
        <f t="shared" si="12"/>
        <v>0</v>
      </c>
      <c r="R140" s="407"/>
    </row>
    <row r="141" spans="1:53" s="181" customFormat="1" ht="12.95" customHeight="1" thickBot="1" x14ac:dyDescent="0.25">
      <c r="A141" s="643" t="s">
        <v>16</v>
      </c>
      <c r="B141" s="402">
        <f>SUM(B23:B140)</f>
        <v>0</v>
      </c>
      <c r="C141" s="402">
        <f>SUM(C23:C140)</f>
        <v>0</v>
      </c>
      <c r="D141" s="402">
        <f>SUM(D23:D140)</f>
        <v>0</v>
      </c>
      <c r="E141" s="402">
        <f>SUM(E23:E140)</f>
        <v>0</v>
      </c>
      <c r="F141" s="360">
        <f>SUM(F23:F140)</f>
        <v>0</v>
      </c>
      <c r="G141" s="645"/>
      <c r="H141" s="410">
        <f>SUM(H23:H140)</f>
        <v>-21610.413036900012</v>
      </c>
      <c r="I141" s="410">
        <f>SUM(I23:I140)</f>
        <v>22047.170031299996</v>
      </c>
      <c r="J141" s="410">
        <f>SUM(J23:J140)</f>
        <v>-268.15731900000037</v>
      </c>
      <c r="K141" s="410">
        <f>SUM(K23:K140)</f>
        <v>0</v>
      </c>
      <c r="L141" s="362">
        <f>SUM(L23:L140)</f>
        <v>168.59967540000056</v>
      </c>
      <c r="M141" s="644"/>
      <c r="N141" s="644" t="s">
        <v>16</v>
      </c>
      <c r="O141" s="453">
        <f>SUM(O23:O140)</f>
        <v>0</v>
      </c>
      <c r="P141" s="453">
        <f>SUM(P23:P140)</f>
        <v>168.59967540000056</v>
      </c>
      <c r="Q141" s="453">
        <f>SUM(Q23:Q140)</f>
        <v>168.59967540000056</v>
      </c>
      <c r="R141" s="421"/>
    </row>
    <row r="142" spans="1:53" ht="12.95" customHeight="1" thickTop="1" x14ac:dyDescent="0.2">
      <c r="A142" s="33"/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181"/>
      <c r="T142" s="181"/>
      <c r="U142" s="181"/>
      <c r="V142" s="181"/>
      <c r="W142" s="181"/>
      <c r="X142" s="181"/>
      <c r="Y142" s="181"/>
      <c r="Z142" s="181"/>
      <c r="AA142" s="181"/>
      <c r="AB142" s="181"/>
      <c r="AC142" s="181"/>
      <c r="AD142" s="181"/>
      <c r="AE142" s="181"/>
      <c r="AF142" s="181"/>
      <c r="AG142" s="181"/>
      <c r="AH142" s="181"/>
      <c r="AI142" s="181"/>
      <c r="AJ142" s="181"/>
      <c r="AK142" s="181"/>
      <c r="AL142" s="181"/>
      <c r="AM142" s="181"/>
      <c r="AN142" s="181"/>
      <c r="AO142" s="181"/>
      <c r="AP142" s="181"/>
      <c r="AQ142" s="181"/>
      <c r="AR142" s="181"/>
      <c r="AS142" s="181"/>
      <c r="AT142" s="181"/>
      <c r="AU142" s="181"/>
      <c r="AV142" s="181"/>
      <c r="AW142" s="181"/>
      <c r="AX142" s="181"/>
      <c r="AY142" s="181"/>
      <c r="AZ142" s="181"/>
      <c r="BA142" s="181"/>
    </row>
    <row r="143" spans="1:53" ht="12.95" customHeight="1" x14ac:dyDescent="0.2">
      <c r="A143" s="33"/>
      <c r="B143" s="33"/>
      <c r="C143" s="33"/>
      <c r="D143" s="33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181"/>
      <c r="T143" s="181"/>
      <c r="U143" s="181"/>
      <c r="V143" s="181"/>
      <c r="W143" s="181"/>
      <c r="X143" s="181"/>
      <c r="Y143" s="181"/>
      <c r="Z143" s="181"/>
      <c r="AA143" s="181"/>
      <c r="AB143" s="181"/>
      <c r="AC143" s="181"/>
      <c r="AD143" s="181"/>
      <c r="AE143" s="181"/>
      <c r="AF143" s="181"/>
      <c r="AG143" s="181"/>
      <c r="AH143" s="181"/>
      <c r="AI143" s="181"/>
      <c r="AJ143" s="181"/>
      <c r="AK143" s="181"/>
      <c r="AL143" s="181"/>
      <c r="AM143" s="181"/>
      <c r="AN143" s="181"/>
      <c r="AO143" s="181"/>
      <c r="AP143" s="181"/>
      <c r="AQ143" s="181"/>
      <c r="AR143" s="181"/>
      <c r="AS143" s="181"/>
      <c r="AT143" s="181"/>
      <c r="AU143" s="181"/>
      <c r="AV143" s="181"/>
      <c r="AW143" s="181"/>
      <c r="AX143" s="181"/>
      <c r="AY143" s="181"/>
      <c r="AZ143" s="181"/>
      <c r="BA143" s="181"/>
    </row>
    <row r="144" spans="1:53" ht="12.95" customHeight="1" x14ac:dyDescent="0.2">
      <c r="A144" s="33"/>
      <c r="B144" s="33"/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181"/>
      <c r="T144" s="181"/>
      <c r="U144" s="181"/>
      <c r="V144" s="181"/>
      <c r="W144" s="181"/>
      <c r="X144" s="181"/>
      <c r="Y144" s="181"/>
      <c r="Z144" s="181"/>
      <c r="AA144" s="181"/>
      <c r="AB144" s="181"/>
      <c r="AC144" s="181"/>
      <c r="AD144" s="181"/>
      <c r="AE144" s="181"/>
      <c r="AF144" s="181"/>
      <c r="AG144" s="181"/>
      <c r="AH144" s="181"/>
      <c r="AI144" s="181"/>
      <c r="AJ144" s="181"/>
      <c r="AK144" s="181"/>
      <c r="AL144" s="181"/>
      <c r="AM144" s="181"/>
      <c r="AN144" s="181"/>
      <c r="AO144" s="181"/>
      <c r="AP144" s="181"/>
      <c r="AQ144" s="181"/>
      <c r="AR144" s="181"/>
      <c r="AS144" s="181"/>
      <c r="AT144" s="181"/>
      <c r="AU144" s="181"/>
      <c r="AV144" s="181"/>
      <c r="AW144" s="181"/>
      <c r="AX144" s="181"/>
      <c r="AY144" s="181"/>
      <c r="AZ144" s="181"/>
      <c r="BA144" s="181"/>
    </row>
    <row r="145" spans="1:53" ht="12.95" customHeight="1" x14ac:dyDescent="0.2">
      <c r="A145" s="33"/>
      <c r="B145" s="33"/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181"/>
      <c r="AH145" s="181"/>
      <c r="AI145" s="181"/>
      <c r="AJ145" s="181"/>
      <c r="AK145" s="181"/>
      <c r="AL145" s="181"/>
      <c r="AM145" s="181"/>
      <c r="AN145" s="181"/>
      <c r="AO145" s="181"/>
      <c r="AP145" s="181"/>
      <c r="AQ145" s="181"/>
      <c r="AR145" s="181"/>
      <c r="AS145" s="181"/>
      <c r="AT145" s="181"/>
      <c r="AU145" s="181"/>
      <c r="AV145" s="181"/>
      <c r="AW145" s="181"/>
      <c r="AX145" s="181"/>
      <c r="AY145" s="181"/>
      <c r="AZ145" s="181"/>
      <c r="BA145" s="181"/>
    </row>
    <row r="146" spans="1:53" ht="12.95" customHeight="1" x14ac:dyDescent="0.2">
      <c r="A146" s="33"/>
      <c r="B146" s="33"/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181"/>
    </row>
    <row r="147" spans="1:53" ht="12.95" customHeight="1" x14ac:dyDescent="0.2">
      <c r="A147" s="33"/>
      <c r="B147" s="33"/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181"/>
    </row>
    <row r="148" spans="1:53" ht="12.95" customHeight="1" x14ac:dyDescent="0.2">
      <c r="A148" s="33"/>
      <c r="B148" s="33"/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181"/>
    </row>
    <row r="149" spans="1:53" ht="12.95" customHeight="1" x14ac:dyDescent="0.2">
      <c r="A149" s="33"/>
      <c r="B149" s="33"/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181"/>
    </row>
    <row r="150" spans="1:53" ht="12.95" customHeight="1" x14ac:dyDescent="0.2">
      <c r="A150" s="33"/>
      <c r="B150" s="33"/>
      <c r="C150" s="33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181"/>
    </row>
    <row r="151" spans="1:53" ht="12.95" customHeight="1" x14ac:dyDescent="0.2">
      <c r="A151" s="33"/>
      <c r="B151" s="33"/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181"/>
    </row>
    <row r="152" spans="1:53" ht="12.95" customHeight="1" x14ac:dyDescent="0.2">
      <c r="A152" s="33"/>
      <c r="B152" s="33"/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181"/>
    </row>
    <row r="153" spans="1:53" ht="12.95" customHeight="1" x14ac:dyDescent="0.2">
      <c r="A153" s="33"/>
      <c r="B153" s="33"/>
      <c r="C153" s="33"/>
      <c r="D153" s="33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181"/>
    </row>
    <row r="154" spans="1:53" x14ac:dyDescent="0.2">
      <c r="A154" s="33"/>
      <c r="B154" s="33"/>
      <c r="C154" s="33"/>
      <c r="D154" s="33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</row>
    <row r="155" spans="1:53" x14ac:dyDescent="0.2">
      <c r="A155" s="33"/>
      <c r="B155" s="33"/>
      <c r="C155" s="33"/>
      <c r="D155" s="33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</row>
    <row r="156" spans="1:53" x14ac:dyDescent="0.2">
      <c r="A156" s="33"/>
      <c r="B156" s="33"/>
      <c r="C156" s="33"/>
      <c r="D156" s="33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</row>
    <row r="157" spans="1:53" x14ac:dyDescent="0.2">
      <c r="A157" s="33"/>
      <c r="B157" s="33"/>
      <c r="C157" s="33"/>
      <c r="D157" s="33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</row>
    <row r="158" spans="1:53" x14ac:dyDescent="0.2">
      <c r="A158" s="33"/>
      <c r="B158" s="33"/>
      <c r="C158" s="33"/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</row>
    <row r="159" spans="1:53" x14ac:dyDescent="0.2">
      <c r="A159" s="33"/>
      <c r="B159" s="33"/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</row>
    <row r="160" spans="1:53" x14ac:dyDescent="0.2">
      <c r="A160" s="33"/>
      <c r="B160" s="33"/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</row>
    <row r="161" spans="1:18" x14ac:dyDescent="0.2">
      <c r="A161" s="33"/>
      <c r="B161" s="33"/>
      <c r="C161" s="33"/>
      <c r="D161" s="33"/>
      <c r="E161" s="33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</row>
    <row r="162" spans="1:18" x14ac:dyDescent="0.2">
      <c r="A162" s="33"/>
      <c r="B162" s="33"/>
      <c r="C162" s="33"/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</row>
    <row r="163" spans="1:18" x14ac:dyDescent="0.2">
      <c r="A163" s="33"/>
      <c r="B163" s="33"/>
      <c r="C163" s="33"/>
      <c r="D163" s="33"/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</row>
    <row r="164" spans="1:18" x14ac:dyDescent="0.2">
      <c r="A164" s="33"/>
      <c r="B164" s="33"/>
      <c r="C164" s="33"/>
      <c r="D164" s="33"/>
      <c r="E164" s="33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</row>
    <row r="165" spans="1:18" x14ac:dyDescent="0.2">
      <c r="A165" s="33"/>
      <c r="B165" s="33"/>
      <c r="C165" s="33"/>
      <c r="D165" s="33"/>
      <c r="E165" s="33"/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</row>
    <row r="166" spans="1:18" x14ac:dyDescent="0.2">
      <c r="A166" s="33"/>
      <c r="B166" s="33"/>
      <c r="C166" s="33"/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</row>
    <row r="167" spans="1:18" x14ac:dyDescent="0.2">
      <c r="A167" s="33"/>
      <c r="B167" s="33"/>
      <c r="C167" s="33"/>
      <c r="D167" s="33"/>
      <c r="E167" s="33"/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</row>
    <row r="168" spans="1:18" x14ac:dyDescent="0.2">
      <c r="A168" s="33"/>
      <c r="B168" s="33"/>
      <c r="C168" s="33"/>
      <c r="D168" s="33"/>
      <c r="E168" s="33"/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</row>
    <row r="169" spans="1:18" x14ac:dyDescent="0.2">
      <c r="A169" s="33"/>
      <c r="B169" s="33"/>
      <c r="C169" s="33"/>
      <c r="D169" s="33"/>
      <c r="E169" s="33"/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</row>
    <row r="170" spans="1:18" x14ac:dyDescent="0.2">
      <c r="A170" s="38"/>
      <c r="B170" s="38"/>
      <c r="C170" s="38"/>
      <c r="D170" s="38"/>
      <c r="E170" s="38"/>
      <c r="F170" s="38"/>
      <c r="G170" s="38"/>
      <c r="H170" s="38"/>
      <c r="I170" s="38"/>
      <c r="J170" s="38"/>
      <c r="K170" s="38"/>
      <c r="L170" s="38"/>
    </row>
    <row r="171" spans="1:18" x14ac:dyDescent="0.2">
      <c r="A171" s="38"/>
      <c r="B171" s="38"/>
      <c r="C171" s="38"/>
      <c r="D171" s="38"/>
      <c r="E171" s="38"/>
      <c r="F171" s="38"/>
      <c r="G171" s="38"/>
      <c r="H171" s="38"/>
      <c r="I171" s="38"/>
      <c r="J171" s="38"/>
      <c r="K171" s="38"/>
      <c r="L171" s="38"/>
    </row>
    <row r="172" spans="1:18" x14ac:dyDescent="0.2">
      <c r="A172" s="38"/>
      <c r="B172" s="38"/>
      <c r="C172" s="38"/>
      <c r="D172" s="38"/>
      <c r="E172" s="38"/>
      <c r="F172" s="38"/>
      <c r="G172" s="38"/>
      <c r="H172" s="38"/>
      <c r="I172" s="38"/>
      <c r="J172" s="38"/>
      <c r="K172" s="38"/>
      <c r="L172" s="38"/>
    </row>
    <row r="173" spans="1:18" x14ac:dyDescent="0.2">
      <c r="A173" s="38"/>
      <c r="B173" s="38"/>
      <c r="C173" s="38"/>
      <c r="D173" s="38"/>
      <c r="E173" s="38"/>
      <c r="F173" s="38"/>
      <c r="G173" s="38"/>
      <c r="H173" s="38"/>
      <c r="I173" s="38"/>
      <c r="J173" s="38"/>
      <c r="K173" s="38"/>
      <c r="L173" s="38"/>
    </row>
    <row r="174" spans="1:18" x14ac:dyDescent="0.2">
      <c r="A174" s="38"/>
      <c r="B174" s="38"/>
      <c r="C174" s="38"/>
      <c r="D174" s="38"/>
      <c r="E174" s="38"/>
      <c r="F174" s="38"/>
      <c r="G174" s="38"/>
      <c r="H174" s="38"/>
      <c r="I174" s="38"/>
      <c r="J174" s="38"/>
      <c r="K174" s="38"/>
      <c r="L174" s="38"/>
    </row>
    <row r="175" spans="1:18" x14ac:dyDescent="0.2">
      <c r="A175" s="38"/>
      <c r="B175" s="38"/>
      <c r="C175" s="38"/>
      <c r="D175" s="38"/>
      <c r="E175" s="38"/>
      <c r="F175" s="38"/>
      <c r="G175" s="38"/>
      <c r="H175" s="38"/>
      <c r="I175" s="38"/>
      <c r="J175" s="38"/>
      <c r="K175" s="38"/>
      <c r="L175" s="38"/>
    </row>
    <row r="176" spans="1:18" x14ac:dyDescent="0.2">
      <c r="A176" s="38"/>
      <c r="B176" s="38"/>
      <c r="C176" s="38"/>
      <c r="D176" s="38"/>
      <c r="E176" s="38"/>
      <c r="F176" s="38"/>
      <c r="G176" s="38"/>
      <c r="H176" s="38"/>
      <c r="I176" s="38"/>
      <c r="J176" s="38"/>
      <c r="K176" s="38"/>
      <c r="L176" s="38"/>
    </row>
    <row r="177" spans="1:12" x14ac:dyDescent="0.2">
      <c r="A177" s="38"/>
      <c r="B177" s="38"/>
      <c r="C177" s="38"/>
      <c r="D177" s="38"/>
      <c r="E177" s="38"/>
      <c r="F177" s="38"/>
      <c r="G177" s="38"/>
      <c r="H177" s="38"/>
      <c r="I177" s="38"/>
      <c r="J177" s="38"/>
      <c r="K177" s="38"/>
      <c r="L177" s="38"/>
    </row>
    <row r="178" spans="1:12" x14ac:dyDescent="0.2">
      <c r="A178" s="38"/>
      <c r="B178" s="38"/>
      <c r="C178" s="38"/>
      <c r="D178" s="38"/>
      <c r="E178" s="38"/>
      <c r="F178" s="38"/>
      <c r="G178" s="38"/>
      <c r="H178" s="38"/>
      <c r="I178" s="38"/>
      <c r="J178" s="38"/>
      <c r="K178" s="38"/>
      <c r="L178" s="38"/>
    </row>
    <row r="179" spans="1:12" x14ac:dyDescent="0.2">
      <c r="A179" s="38"/>
      <c r="B179" s="38"/>
      <c r="C179" s="38"/>
      <c r="D179" s="38"/>
      <c r="E179" s="38"/>
      <c r="F179" s="38"/>
      <c r="G179" s="38"/>
      <c r="H179" s="38"/>
      <c r="I179" s="38"/>
      <c r="J179" s="38"/>
      <c r="K179" s="38"/>
      <c r="L179" s="38"/>
    </row>
    <row r="180" spans="1:12" x14ac:dyDescent="0.2">
      <c r="A180" s="38"/>
      <c r="B180" s="38"/>
      <c r="C180" s="38"/>
      <c r="D180" s="38"/>
      <c r="E180" s="38"/>
      <c r="F180" s="38"/>
      <c r="G180" s="38"/>
      <c r="H180" s="38"/>
      <c r="I180" s="38"/>
      <c r="J180" s="38"/>
      <c r="K180" s="38"/>
      <c r="L180" s="38"/>
    </row>
    <row r="181" spans="1:12" x14ac:dyDescent="0.2">
      <c r="A181" s="38"/>
      <c r="B181" s="38"/>
      <c r="C181" s="38"/>
      <c r="D181" s="38"/>
      <c r="E181" s="38"/>
      <c r="F181" s="38"/>
      <c r="G181" s="38"/>
      <c r="H181" s="38"/>
      <c r="I181" s="38"/>
      <c r="J181" s="38"/>
      <c r="K181" s="38"/>
      <c r="L181" s="38"/>
    </row>
    <row r="182" spans="1:12" x14ac:dyDescent="0.2">
      <c r="A182" s="38"/>
      <c r="B182" s="38"/>
      <c r="C182" s="38"/>
      <c r="D182" s="38"/>
      <c r="E182" s="38"/>
      <c r="F182" s="38"/>
      <c r="G182" s="38"/>
      <c r="H182" s="38"/>
      <c r="I182" s="38"/>
      <c r="J182" s="38"/>
      <c r="K182" s="38"/>
      <c r="L182" s="38"/>
    </row>
    <row r="183" spans="1:12" x14ac:dyDescent="0.2">
      <c r="A183" s="38"/>
      <c r="B183" s="38"/>
      <c r="C183" s="38"/>
      <c r="D183" s="38"/>
      <c r="E183" s="38"/>
      <c r="F183" s="38"/>
      <c r="G183" s="38"/>
      <c r="H183" s="38"/>
      <c r="I183" s="38"/>
      <c r="J183" s="38"/>
      <c r="K183" s="38"/>
      <c r="L183" s="38"/>
    </row>
    <row r="184" spans="1:12" x14ac:dyDescent="0.2">
      <c r="A184" s="38"/>
      <c r="B184" s="38"/>
      <c r="C184" s="38"/>
      <c r="D184" s="38"/>
      <c r="E184" s="38"/>
      <c r="F184" s="38"/>
      <c r="G184" s="38"/>
      <c r="H184" s="38"/>
      <c r="I184" s="38"/>
      <c r="J184" s="38"/>
      <c r="K184" s="38"/>
      <c r="L184" s="38"/>
    </row>
    <row r="185" spans="1:12" x14ac:dyDescent="0.2">
      <c r="A185" s="38"/>
      <c r="B185" s="38"/>
      <c r="C185" s="38"/>
      <c r="D185" s="38"/>
      <c r="E185" s="38"/>
      <c r="F185" s="38"/>
      <c r="G185" s="38"/>
      <c r="H185" s="38"/>
      <c r="I185" s="38"/>
      <c r="J185" s="38"/>
      <c r="K185" s="38"/>
      <c r="L185" s="38"/>
    </row>
    <row r="186" spans="1:12" x14ac:dyDescent="0.2">
      <c r="A186" s="38"/>
      <c r="B186" s="38"/>
      <c r="C186" s="38"/>
      <c r="D186" s="38"/>
      <c r="E186" s="38"/>
      <c r="F186" s="38"/>
      <c r="G186" s="38"/>
      <c r="H186" s="38"/>
      <c r="I186" s="38"/>
      <c r="J186" s="38"/>
      <c r="K186" s="38"/>
      <c r="L186" s="38"/>
    </row>
    <row r="187" spans="1:12" x14ac:dyDescent="0.2">
      <c r="A187" s="38"/>
      <c r="B187" s="38"/>
      <c r="C187" s="38"/>
      <c r="D187" s="38"/>
      <c r="E187" s="38"/>
      <c r="F187" s="38"/>
      <c r="G187" s="38"/>
      <c r="H187" s="38"/>
      <c r="I187" s="38"/>
      <c r="J187" s="38"/>
      <c r="K187" s="38"/>
      <c r="L187" s="38"/>
    </row>
    <row r="188" spans="1:12" x14ac:dyDescent="0.2">
      <c r="A188" s="38"/>
      <c r="B188" s="38"/>
      <c r="C188" s="38"/>
      <c r="D188" s="38"/>
      <c r="E188" s="38"/>
      <c r="F188" s="38"/>
      <c r="G188" s="38"/>
      <c r="H188" s="38"/>
      <c r="I188" s="38"/>
      <c r="J188" s="38"/>
      <c r="K188" s="38"/>
      <c r="L188" s="38"/>
    </row>
    <row r="189" spans="1:12" x14ac:dyDescent="0.2">
      <c r="A189" s="38"/>
      <c r="B189" s="38"/>
      <c r="C189" s="38"/>
      <c r="D189" s="38"/>
      <c r="E189" s="38"/>
      <c r="F189" s="38"/>
      <c r="G189" s="38"/>
      <c r="H189" s="38"/>
      <c r="I189" s="38"/>
      <c r="J189" s="38"/>
      <c r="K189" s="38"/>
      <c r="L189" s="38"/>
    </row>
  </sheetData>
  <phoneticPr fontId="51" type="noConversion"/>
  <pageMargins left="0.75" right="0.75" top="1" bottom="1" header="0.5" footer="0.5"/>
  <pageSetup paperSize="5" scale="52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BJ189"/>
  <sheetViews>
    <sheetView showGridLines="0" zoomScale="75" workbookViewId="0">
      <pane xSplit="1" ySplit="11" topLeftCell="H12" activePane="bottomRight" state="frozen"/>
      <selection activeCell="N92" sqref="N92:N103"/>
      <selection pane="topRight" activeCell="N92" sqref="N92:N103"/>
      <selection pane="bottomLeft" activeCell="N92" sqref="N92:N103"/>
      <selection pane="bottomRight" activeCell="N92" sqref="N92:N103"/>
    </sheetView>
  </sheetViews>
  <sheetFormatPr defaultRowHeight="12.75" x14ac:dyDescent="0.2"/>
  <cols>
    <col min="1" max="1" width="13.109375" style="3" bestFit="1" customWidth="1"/>
    <col min="2" max="5" width="10.5546875" style="3" customWidth="1"/>
    <col min="6" max="6" width="8.5546875" style="3" hidden="1" customWidth="1"/>
    <col min="7" max="7" width="10.5546875" style="3" customWidth="1"/>
    <col min="8" max="8" width="3.5546875" style="3" customWidth="1"/>
    <col min="9" max="12" width="10.5546875" style="3" customWidth="1"/>
    <col min="13" max="13" width="10.5546875" style="3" hidden="1" customWidth="1"/>
    <col min="14" max="14" width="10.5546875" style="3" customWidth="1"/>
    <col min="15" max="15" width="3.5546875" style="38" customWidth="1"/>
    <col min="16" max="20" width="10.5546875" style="3" hidden="1" customWidth="1"/>
    <col min="21" max="21" width="3.5546875" style="1" hidden="1" customWidth="1"/>
    <col min="22" max="22" width="11.5546875" style="1" customWidth="1"/>
    <col min="23" max="25" width="10.5546875" style="1" customWidth="1"/>
    <col min="26" max="26" width="11.5546875" style="1" customWidth="1"/>
  </cols>
  <sheetData>
    <row r="1" spans="1:62" x14ac:dyDescent="0.2">
      <c r="A1" s="366"/>
      <c r="B1" s="366"/>
      <c r="C1" s="366"/>
      <c r="D1" s="366"/>
      <c r="E1" s="366"/>
      <c r="F1" s="366"/>
      <c r="G1" s="366"/>
      <c r="H1" s="366"/>
      <c r="I1" s="367"/>
      <c r="J1" s="367"/>
      <c r="K1" s="367"/>
      <c r="L1" s="367"/>
      <c r="M1" s="367"/>
      <c r="N1" s="368"/>
      <c r="O1" s="368"/>
      <c r="P1" s="368"/>
      <c r="Q1" s="368"/>
      <c r="R1" s="368"/>
      <c r="S1" s="368"/>
      <c r="T1" s="368"/>
      <c r="U1" s="368"/>
      <c r="V1" s="369"/>
      <c r="W1" s="369"/>
      <c r="X1" s="369"/>
      <c r="Y1" s="369"/>
      <c r="Z1" s="369"/>
      <c r="AA1" s="407"/>
      <c r="AB1" s="407"/>
    </row>
    <row r="2" spans="1:62" ht="5.0999999999999996" customHeight="1" thickBot="1" x14ac:dyDescent="0.25">
      <c r="A2" s="371"/>
      <c r="B2" s="371"/>
      <c r="C2" s="371"/>
      <c r="D2" s="371"/>
      <c r="E2" s="371"/>
      <c r="F2" s="371"/>
      <c r="G2" s="371"/>
      <c r="H2" s="371"/>
      <c r="I2" s="372"/>
      <c r="J2" s="372"/>
      <c r="K2" s="372" t="s">
        <v>7</v>
      </c>
      <c r="L2" s="372"/>
      <c r="M2" s="372"/>
      <c r="N2" s="372"/>
      <c r="O2" s="372"/>
      <c r="P2" s="372"/>
      <c r="Q2" s="372"/>
      <c r="R2" s="372"/>
      <c r="S2" s="372"/>
      <c r="T2" s="372"/>
      <c r="U2" s="373"/>
      <c r="V2" s="373"/>
      <c r="W2" s="373"/>
      <c r="X2" s="373"/>
      <c r="Y2" s="373"/>
      <c r="Z2" s="373"/>
      <c r="AA2" s="407"/>
      <c r="AB2" s="407"/>
    </row>
    <row r="3" spans="1:62" ht="27" customHeight="1" thickBot="1" x14ac:dyDescent="0.35">
      <c r="A3" s="346" t="s">
        <v>211</v>
      </c>
      <c r="B3" s="347"/>
      <c r="C3" s="347"/>
      <c r="D3" s="347"/>
      <c r="E3" s="347"/>
      <c r="F3" s="347"/>
      <c r="G3" s="347"/>
      <c r="H3" s="347"/>
      <c r="I3" s="347"/>
      <c r="J3" s="347"/>
      <c r="K3" s="347"/>
      <c r="L3" s="347"/>
      <c r="M3" s="347"/>
      <c r="N3" s="347"/>
      <c r="O3" s="347"/>
      <c r="P3" s="347"/>
      <c r="Q3" s="347"/>
      <c r="R3" s="347"/>
      <c r="S3" s="347"/>
      <c r="T3" s="347"/>
      <c r="U3" s="347"/>
      <c r="V3" s="347"/>
      <c r="W3" s="347"/>
      <c r="X3" s="347"/>
      <c r="Y3" s="347"/>
      <c r="Z3" s="348"/>
      <c r="AA3" s="407"/>
      <c r="AB3" s="181"/>
    </row>
    <row r="4" spans="1:62" ht="5.0999999999999996" customHeight="1" x14ac:dyDescent="0.2">
      <c r="A4" s="8"/>
      <c r="B4" s="8"/>
      <c r="C4" s="8"/>
      <c r="D4" s="8"/>
      <c r="E4" s="8"/>
      <c r="F4" s="8"/>
      <c r="G4" s="8"/>
      <c r="H4" s="8"/>
      <c r="I4" s="372"/>
      <c r="J4" s="372"/>
      <c r="K4" s="372"/>
      <c r="L4" s="372"/>
      <c r="M4" s="372"/>
      <c r="N4" s="372"/>
      <c r="O4" s="372"/>
      <c r="P4" s="372"/>
      <c r="Q4" s="372"/>
      <c r="R4" s="372"/>
      <c r="S4" s="372"/>
      <c r="T4" s="372"/>
      <c r="U4" s="373"/>
      <c r="V4" s="373"/>
      <c r="W4" s="373"/>
      <c r="X4" s="373"/>
      <c r="Y4" s="373"/>
      <c r="Z4" s="373"/>
      <c r="AA4" s="407"/>
      <c r="AB4" s="407"/>
      <c r="AC4" s="370"/>
    </row>
    <row r="5" spans="1:62" ht="18" x14ac:dyDescent="0.25">
      <c r="A5" s="374">
        <f>+'WTI_I-Change'!A5</f>
        <v>37014</v>
      </c>
      <c r="B5" s="375"/>
      <c r="C5" s="375"/>
      <c r="D5" s="375"/>
      <c r="E5" s="375"/>
      <c r="F5" s="375"/>
      <c r="G5" s="375"/>
      <c r="H5" s="375"/>
      <c r="I5" s="375"/>
      <c r="J5" s="375"/>
      <c r="K5" s="375"/>
      <c r="L5" s="375"/>
      <c r="M5" s="375"/>
      <c r="N5" s="375"/>
      <c r="O5" s="375"/>
      <c r="P5" s="375"/>
      <c r="Q5" s="375"/>
      <c r="R5" s="375"/>
      <c r="S5" s="375"/>
      <c r="T5" s="375"/>
      <c r="U5" s="376"/>
      <c r="V5" s="377"/>
      <c r="W5" s="377"/>
      <c r="X5" s="377"/>
      <c r="Y5" s="377"/>
      <c r="Z5" s="377"/>
      <c r="AA5" s="407"/>
      <c r="AB5" s="407"/>
      <c r="AC5" s="370"/>
    </row>
    <row r="6" spans="1:62" x14ac:dyDescent="0.2">
      <c r="A6" s="378" t="s">
        <v>7</v>
      </c>
      <c r="B6" s="378"/>
      <c r="C6" s="378"/>
      <c r="D6" s="378"/>
      <c r="E6" s="378"/>
      <c r="F6" s="378"/>
      <c r="G6" s="378"/>
      <c r="H6" s="378"/>
      <c r="I6" s="379" t="s">
        <v>7</v>
      </c>
      <c r="J6" s="379"/>
      <c r="K6" s="379" t="s">
        <v>7</v>
      </c>
      <c r="L6" s="379"/>
      <c r="M6" s="379"/>
      <c r="N6" s="378"/>
      <c r="O6" s="378"/>
      <c r="P6" s="378"/>
      <c r="Q6" s="378"/>
      <c r="R6" s="378"/>
      <c r="S6" s="378"/>
      <c r="T6" s="378"/>
      <c r="U6" s="373"/>
      <c r="V6" s="373"/>
      <c r="W6" s="373"/>
      <c r="X6" s="373"/>
      <c r="Y6" s="373"/>
      <c r="Z6" s="378" t="s">
        <v>7</v>
      </c>
      <c r="AA6" s="407"/>
      <c r="AB6" s="407"/>
      <c r="AC6" s="370"/>
    </row>
    <row r="7" spans="1:62" x14ac:dyDescent="0.2">
      <c r="A7" s="8" t="s">
        <v>7</v>
      </c>
      <c r="B7" s="438" t="s">
        <v>233</v>
      </c>
      <c r="C7" s="439"/>
      <c r="D7" s="439"/>
      <c r="E7" s="439"/>
      <c r="F7" s="439"/>
      <c r="G7" s="460"/>
      <c r="H7" s="8"/>
      <c r="I7" s="438" t="s">
        <v>234</v>
      </c>
      <c r="J7" s="439"/>
      <c r="K7" s="439"/>
      <c r="L7" s="439"/>
      <c r="M7" s="439"/>
      <c r="N7" s="440"/>
      <c r="O7" s="370"/>
      <c r="P7" s="438" t="s">
        <v>235</v>
      </c>
      <c r="Q7" s="439"/>
      <c r="R7" s="439"/>
      <c r="S7" s="439"/>
      <c r="T7" s="440"/>
      <c r="U7" s="373"/>
      <c r="V7" s="373"/>
      <c r="W7" s="438" t="s">
        <v>236</v>
      </c>
      <c r="X7" s="439"/>
      <c r="Y7" s="439"/>
      <c r="Z7" s="440"/>
      <c r="AA7" s="407"/>
      <c r="AB7" s="181"/>
    </row>
    <row r="8" spans="1:62" x14ac:dyDescent="0.2">
      <c r="A8" s="380"/>
      <c r="B8" s="381"/>
      <c r="C8" s="381"/>
      <c r="D8" s="382" t="s">
        <v>9</v>
      </c>
      <c r="E8" s="383" t="s">
        <v>10</v>
      </c>
      <c r="F8" s="422" t="s">
        <v>7</v>
      </c>
      <c r="G8" s="423" t="s">
        <v>7</v>
      </c>
      <c r="H8" s="405"/>
      <c r="I8" s="381"/>
      <c r="J8" s="381"/>
      <c r="K8" s="381"/>
      <c r="L8" s="383" t="s">
        <v>10</v>
      </c>
      <c r="M8" s="381"/>
      <c r="N8"/>
      <c r="O8" s="370"/>
      <c r="P8" s="370"/>
      <c r="Q8" s="370"/>
      <c r="R8"/>
      <c r="S8"/>
      <c r="T8"/>
      <c r="U8" s="415"/>
      <c r="V8" s="373"/>
      <c r="W8" s="373"/>
      <c r="X8" s="373"/>
      <c r="Y8" s="373"/>
      <c r="Z8" s="373" t="s">
        <v>7</v>
      </c>
      <c r="AA8" s="407"/>
      <c r="AB8" s="181"/>
    </row>
    <row r="9" spans="1:62" s="11" customFormat="1" ht="12" x14ac:dyDescent="0.2">
      <c r="A9" s="384"/>
      <c r="B9" s="385" t="s">
        <v>5</v>
      </c>
      <c r="C9" s="385" t="s">
        <v>11</v>
      </c>
      <c r="D9" s="385" t="s">
        <v>12</v>
      </c>
      <c r="E9" s="385" t="s">
        <v>13</v>
      </c>
      <c r="F9" s="385" t="s">
        <v>15</v>
      </c>
      <c r="G9" s="385" t="s">
        <v>14</v>
      </c>
      <c r="H9" s="384"/>
      <c r="I9" s="385" t="s">
        <v>5</v>
      </c>
      <c r="J9" s="385" t="s">
        <v>11</v>
      </c>
      <c r="K9" s="385" t="s">
        <v>12</v>
      </c>
      <c r="L9" s="385" t="s">
        <v>13</v>
      </c>
      <c r="M9" s="385" t="s">
        <v>15</v>
      </c>
      <c r="N9" s="320" t="s">
        <v>14</v>
      </c>
      <c r="O9" s="17"/>
      <c r="P9" s="385" t="s">
        <v>169</v>
      </c>
      <c r="Q9" s="385" t="s">
        <v>170</v>
      </c>
      <c r="R9" s="15" t="s">
        <v>171</v>
      </c>
      <c r="S9" s="15" t="s">
        <v>172</v>
      </c>
      <c r="T9" s="320" t="s">
        <v>14</v>
      </c>
      <c r="U9" s="416"/>
      <c r="V9" s="417"/>
      <c r="W9" s="424" t="s">
        <v>16</v>
      </c>
      <c r="X9" s="424" t="s">
        <v>16</v>
      </c>
      <c r="Y9" s="424" t="s">
        <v>16</v>
      </c>
      <c r="Z9" s="424" t="s">
        <v>16</v>
      </c>
      <c r="AA9" s="382"/>
      <c r="AB9" s="256"/>
    </row>
    <row r="10" spans="1:62" s="22" customFormat="1" ht="12" thickBot="1" x14ac:dyDescent="0.25">
      <c r="A10" s="386" t="s">
        <v>7</v>
      </c>
      <c r="B10" s="386" t="s">
        <v>7</v>
      </c>
      <c r="C10" s="386" t="s">
        <v>7</v>
      </c>
      <c r="D10" s="386" t="s">
        <v>7</v>
      </c>
      <c r="E10" s="386" t="s">
        <v>7</v>
      </c>
      <c r="F10" s="20" t="s">
        <v>7</v>
      </c>
      <c r="G10" s="20"/>
      <c r="H10" s="386"/>
      <c r="I10" s="386" t="s">
        <v>7</v>
      </c>
      <c r="J10" s="386" t="s">
        <v>7</v>
      </c>
      <c r="K10" s="386" t="s">
        <v>7</v>
      </c>
      <c r="L10" s="386" t="s">
        <v>7</v>
      </c>
      <c r="M10" s="386" t="s">
        <v>7</v>
      </c>
      <c r="N10" s="15"/>
      <c r="O10" s="385"/>
      <c r="P10" s="386" t="s">
        <v>7</v>
      </c>
      <c r="Q10" s="386" t="s">
        <v>7</v>
      </c>
      <c r="R10" s="20" t="s">
        <v>7</v>
      </c>
      <c r="S10" s="20" t="s">
        <v>7</v>
      </c>
      <c r="T10" s="15"/>
      <c r="U10" s="172"/>
      <c r="V10" s="418"/>
      <c r="W10" s="418" t="s">
        <v>17</v>
      </c>
      <c r="X10" s="418" t="s">
        <v>18</v>
      </c>
      <c r="Y10" s="418" t="s">
        <v>176</v>
      </c>
      <c r="Z10" s="418" t="s">
        <v>65</v>
      </c>
      <c r="AA10" s="425"/>
      <c r="AB10" s="185"/>
    </row>
    <row r="11" spans="1:62" s="22" customFormat="1" ht="12.95" customHeight="1" thickBot="1" x14ac:dyDescent="0.25">
      <c r="A11" s="387" t="s">
        <v>20</v>
      </c>
      <c r="B11" s="388">
        <f t="shared" ref="B11:G11" si="0">+B141</f>
        <v>2.4703533000000331</v>
      </c>
      <c r="C11" s="388">
        <f t="shared" si="0"/>
        <v>0.27526269999999919</v>
      </c>
      <c r="D11" s="388">
        <f t="shared" si="0"/>
        <v>0</v>
      </c>
      <c r="E11" s="388">
        <f t="shared" si="0"/>
        <v>0</v>
      </c>
      <c r="F11" s="24">
        <f t="shared" si="0"/>
        <v>0</v>
      </c>
      <c r="G11" s="340">
        <f t="shared" si="0"/>
        <v>2.7456160000000338</v>
      </c>
      <c r="H11" s="387"/>
      <c r="I11" s="388">
        <f>+I141</f>
        <v>-1978.729643699998</v>
      </c>
      <c r="J11" s="409">
        <f t="shared" ref="J11:T11" si="1">+J141</f>
        <v>2474</v>
      </c>
      <c r="K11" s="388">
        <f t="shared" si="1"/>
        <v>-215.4427985999998</v>
      </c>
      <c r="L11" s="388">
        <f t="shared" si="1"/>
        <v>58.050558499999873</v>
      </c>
      <c r="M11" s="388">
        <f t="shared" si="1"/>
        <v>0</v>
      </c>
      <c r="N11" s="340">
        <f t="shared" si="1"/>
        <v>337.87811620000099</v>
      </c>
      <c r="O11" s="171"/>
      <c r="P11" s="388">
        <f t="shared" si="1"/>
        <v>0</v>
      </c>
      <c r="Q11" s="388">
        <f t="shared" si="1"/>
        <v>0</v>
      </c>
      <c r="R11" s="24">
        <f t="shared" si="1"/>
        <v>0</v>
      </c>
      <c r="S11" s="24">
        <f t="shared" si="1"/>
        <v>0</v>
      </c>
      <c r="T11" s="340">
        <f t="shared" si="1"/>
        <v>0</v>
      </c>
      <c r="U11" s="373"/>
      <c r="V11" s="387" t="s">
        <v>20</v>
      </c>
      <c r="W11" s="441">
        <f>+W141</f>
        <v>2.7456159999999965</v>
      </c>
      <c r="X11" s="441">
        <f>+X141</f>
        <v>339.47688390000138</v>
      </c>
      <c r="Y11" s="441">
        <f>+Y141</f>
        <v>0</v>
      </c>
      <c r="Z11" s="441">
        <f>+Z141</f>
        <v>342.22249990000108</v>
      </c>
      <c r="AA11" s="425"/>
      <c r="AB11" s="185"/>
    </row>
    <row r="12" spans="1:62" s="22" customFormat="1" ht="12.95" customHeight="1" x14ac:dyDescent="0.2">
      <c r="A12" s="387"/>
      <c r="B12" s="387"/>
      <c r="C12" s="387"/>
      <c r="D12" s="387"/>
      <c r="E12" s="387" t="s">
        <v>7</v>
      </c>
      <c r="F12" s="23"/>
      <c r="G12" s="21"/>
      <c r="H12" s="387"/>
      <c r="I12" s="387"/>
      <c r="J12" s="387"/>
      <c r="K12" s="387"/>
      <c r="L12" s="387"/>
      <c r="M12" s="387"/>
      <c r="N12" s="21"/>
      <c r="O12" s="172"/>
      <c r="P12" s="172"/>
      <c r="Q12" s="172"/>
      <c r="R12" s="21"/>
      <c r="S12" s="21"/>
      <c r="T12" s="21"/>
      <c r="U12" s="373"/>
      <c r="V12" s="387"/>
      <c r="W12" s="21"/>
      <c r="X12" s="21"/>
      <c r="Y12" s="21"/>
      <c r="Z12" s="21"/>
      <c r="AA12" s="425"/>
      <c r="AB12" s="185"/>
    </row>
    <row r="13" spans="1:62" s="261" customFormat="1" ht="12.95" customHeight="1" x14ac:dyDescent="0.2">
      <c r="A13" s="387" t="s">
        <v>21</v>
      </c>
      <c r="B13" s="387">
        <f>+Wti!B13-'Wti-Prior'!B13</f>
        <v>-3.8373935999999773</v>
      </c>
      <c r="C13" s="387">
        <f>+Wti!C13-'Wti-Prior'!C13</f>
        <v>0</v>
      </c>
      <c r="D13" s="387">
        <f>+Wti!D13-'Wti-Prior'!D13</f>
        <v>0</v>
      </c>
      <c r="E13" s="387">
        <f>+Wti!E13-'Wti-Prior'!E13</f>
        <v>0</v>
      </c>
      <c r="F13" s="23">
        <f>+WTI_I!F13</f>
        <v>0</v>
      </c>
      <c r="G13" s="332">
        <f t="shared" ref="G13:G18" si="2">SUM(B13:F13)</f>
        <v>-3.8373935999999773</v>
      </c>
      <c r="H13" s="387"/>
      <c r="I13" s="387">
        <f>+Wti!I13-'Wti-Prior'!I13</f>
        <v>-1993.6719744999991</v>
      </c>
      <c r="J13" s="387">
        <f>+Wti!J13-'Wti-Prior'!J13</f>
        <v>2274</v>
      </c>
      <c r="K13" s="387">
        <f>+Wti!K13-'Wti-Prior'!K13</f>
        <v>-21.535139200000003</v>
      </c>
      <c r="L13" s="387">
        <f>+Wti!L13-'Wti-Prior'!L13</f>
        <v>0</v>
      </c>
      <c r="M13" s="387">
        <f>+Wti!M13-'Wti-Prior'!M13</f>
        <v>0</v>
      </c>
      <c r="N13" s="350">
        <f t="shared" ref="N13:N18" si="3">SUM(I13:M13)</f>
        <v>258.79288630000087</v>
      </c>
      <c r="O13" s="387"/>
      <c r="P13" s="387">
        <f>+Wti!P13-'Wti-Prior'!P13</f>
        <v>0</v>
      </c>
      <c r="Q13" s="387">
        <f>+Wti!Q13-'Wti-Prior'!Q13</f>
        <v>0</v>
      </c>
      <c r="R13" s="23">
        <f>+Wti!R13-'Wti-Prior'!R13</f>
        <v>0</v>
      </c>
      <c r="S13" s="23">
        <f>+Wti!S13-'Wti-Prior'!S13</f>
        <v>0</v>
      </c>
      <c r="T13" s="350">
        <f t="shared" ref="T13:T18" si="4">SUM(P13:S13)</f>
        <v>0</v>
      </c>
      <c r="U13" s="387"/>
      <c r="V13" s="387" t="s">
        <v>21</v>
      </c>
      <c r="W13" s="442">
        <f>+Wti!W13-'Wti-Prior'!W13</f>
        <v>-3.8373935999999702</v>
      </c>
      <c r="X13" s="442">
        <f>+Wti!X13-'Wti-Prior'!X13</f>
        <v>144.87771920000114</v>
      </c>
      <c r="Y13" s="442">
        <f>+Wti!Y13-'Wti-Prior'!Y13</f>
        <v>0</v>
      </c>
      <c r="Z13" s="442">
        <f t="shared" ref="Z13:Z18" si="5">SUM(W13:Y13)</f>
        <v>141.04032560000115</v>
      </c>
      <c r="AA13" s="407"/>
      <c r="AB13" s="181"/>
      <c r="AC13" s="181"/>
      <c r="AD13" s="181"/>
      <c r="AE13" s="181"/>
      <c r="AF13" s="181"/>
      <c r="AG13" s="181"/>
      <c r="AH13" s="181"/>
      <c r="AI13" s="181"/>
      <c r="AJ13" s="181"/>
      <c r="AK13" s="181"/>
      <c r="AL13" s="181"/>
      <c r="AM13" s="181"/>
      <c r="AN13" s="181"/>
      <c r="AO13" s="181"/>
      <c r="AP13" s="181"/>
      <c r="AQ13" s="181"/>
      <c r="AR13" s="181"/>
      <c r="AS13" s="181"/>
      <c r="AT13" s="181"/>
      <c r="AU13" s="181"/>
      <c r="AV13" s="181"/>
      <c r="AW13" s="181"/>
      <c r="AX13" s="181"/>
      <c r="AY13" s="181"/>
      <c r="AZ13" s="181"/>
      <c r="BA13" s="181"/>
      <c r="BB13" s="181"/>
      <c r="BC13" s="181"/>
      <c r="BD13" s="181"/>
      <c r="BE13" s="181"/>
      <c r="BF13" s="181"/>
      <c r="BG13" s="181"/>
      <c r="BH13" s="181"/>
      <c r="BI13" s="181"/>
      <c r="BJ13" s="181"/>
    </row>
    <row r="14" spans="1:62" s="185" customFormat="1" ht="12.95" customHeight="1" x14ac:dyDescent="0.2">
      <c r="A14" s="387" t="s">
        <v>22</v>
      </c>
      <c r="B14" s="387">
        <f>+Wti!B14-'Wti-Prior'!B14</f>
        <v>-0.15274610000003008</v>
      </c>
      <c r="C14" s="387">
        <f>+Wti!C14-'Wti-Prior'!C14</f>
        <v>0</v>
      </c>
      <c r="D14" s="387">
        <f>+Wti!D14-'Wti-Prior'!D14</f>
        <v>0</v>
      </c>
      <c r="E14" s="387">
        <f>+Wti!E14-'Wti-Prior'!E14</f>
        <v>0</v>
      </c>
      <c r="F14" s="23">
        <f>+WTI_I!F14</f>
        <v>0</v>
      </c>
      <c r="G14" s="332">
        <f t="shared" si="2"/>
        <v>-0.15274610000003008</v>
      </c>
      <c r="H14" s="387"/>
      <c r="I14" s="387">
        <f>+Wti!I14-'Wti-Prior'!I14</f>
        <v>-93.641891600001145</v>
      </c>
      <c r="J14" s="387">
        <f>+Wti!J14-'Wti-Prior'!J14</f>
        <v>200</v>
      </c>
      <c r="K14" s="387">
        <f>+Wti!K14-'Wti-Prior'!K14</f>
        <v>0</v>
      </c>
      <c r="L14" s="387">
        <f>+Wti!L14-'Wti-Prior'!L14</f>
        <v>0</v>
      </c>
      <c r="M14" s="387">
        <f>+Wti!M14-'Wti-Prior'!M14</f>
        <v>0</v>
      </c>
      <c r="N14" s="350">
        <f t="shared" si="3"/>
        <v>106.35810839999886</v>
      </c>
      <c r="O14" s="387"/>
      <c r="P14" s="387">
        <f>+Wti!P14-'Wti-Prior'!P14</f>
        <v>0</v>
      </c>
      <c r="Q14" s="387">
        <f>+Wti!Q14-'Wti-Prior'!Q14</f>
        <v>0</v>
      </c>
      <c r="R14" s="23">
        <f>+Wti!R14-'Wti-Prior'!R14</f>
        <v>0</v>
      </c>
      <c r="S14" s="23">
        <f>+Wti!S14-'Wti-Prior'!S14</f>
        <v>0</v>
      </c>
      <c r="T14" s="350">
        <f t="shared" si="4"/>
        <v>0</v>
      </c>
      <c r="U14" s="387"/>
      <c r="V14" s="387" t="s">
        <v>22</v>
      </c>
      <c r="W14" s="442">
        <f>+Wti!W14-'Wti-Prior'!W14</f>
        <v>-0.15274610000003008</v>
      </c>
      <c r="X14" s="442">
        <f>+Wti!X14-'Wti-Prior'!X14</f>
        <v>133.31458889999971</v>
      </c>
      <c r="Y14" s="442">
        <f>+Wti!Y14-'Wti-Prior'!Y14</f>
        <v>0</v>
      </c>
      <c r="Z14" s="442">
        <f t="shared" si="5"/>
        <v>133.16184279999968</v>
      </c>
      <c r="AA14" s="407"/>
      <c r="AB14" s="181"/>
      <c r="AC14" s="181"/>
      <c r="AD14" s="181"/>
      <c r="AE14" s="181"/>
      <c r="AF14" s="181"/>
      <c r="AG14" s="181"/>
      <c r="AH14" s="181"/>
      <c r="AI14" s="181"/>
      <c r="AJ14" s="181"/>
      <c r="AK14" s="181"/>
      <c r="AL14" s="181"/>
      <c r="AM14" s="181"/>
      <c r="AN14" s="181"/>
      <c r="AO14" s="181"/>
      <c r="AP14" s="181"/>
      <c r="AQ14" s="181"/>
      <c r="AR14" s="181"/>
      <c r="AS14" s="181"/>
      <c r="AT14" s="181"/>
      <c r="AU14" s="181"/>
      <c r="AV14" s="181"/>
      <c r="AW14" s="181"/>
      <c r="AX14" s="181"/>
      <c r="AY14" s="181"/>
      <c r="AZ14" s="181"/>
      <c r="BA14" s="181"/>
      <c r="BB14" s="181"/>
      <c r="BC14" s="181"/>
      <c r="BD14" s="181"/>
      <c r="BE14" s="181"/>
      <c r="BF14" s="181"/>
      <c r="BG14" s="181"/>
      <c r="BH14" s="181"/>
      <c r="BI14" s="181"/>
      <c r="BJ14" s="181"/>
    </row>
    <row r="15" spans="1:62" s="185" customFormat="1" ht="12.95" customHeight="1" x14ac:dyDescent="0.2">
      <c r="A15" s="387" t="s">
        <v>23</v>
      </c>
      <c r="B15" s="387">
        <f>+Wti!B15-'Wti-Prior'!B15</f>
        <v>2.0072112999999945</v>
      </c>
      <c r="C15" s="387">
        <f>+Wti!C15-'Wti-Prior'!C15</f>
        <v>2.679210000000154E-2</v>
      </c>
      <c r="D15" s="387">
        <f>+Wti!D15-'Wti-Prior'!D15</f>
        <v>0</v>
      </c>
      <c r="E15" s="387">
        <f>+Wti!E15-'Wti-Prior'!E15</f>
        <v>0</v>
      </c>
      <c r="F15" s="23">
        <f>+WTI_I!F15</f>
        <v>0</v>
      </c>
      <c r="G15" s="332">
        <f t="shared" si="2"/>
        <v>2.034003399999996</v>
      </c>
      <c r="H15" s="387"/>
      <c r="I15" s="387">
        <f>+Wti!I15-'Wti-Prior'!I15</f>
        <v>81.999898499999972</v>
      </c>
      <c r="J15" s="387">
        <f>+Wti!J15-'Wti-Prior'!J15</f>
        <v>0</v>
      </c>
      <c r="K15" s="387">
        <f>+Wti!K15-'Wti-Prior'!K15</f>
        <v>0</v>
      </c>
      <c r="L15" s="387">
        <f>+Wti!L15-'Wti-Prior'!L15</f>
        <v>0</v>
      </c>
      <c r="M15" s="387">
        <f>+Wti!M15-'Wti-Prior'!M15</f>
        <v>0</v>
      </c>
      <c r="N15" s="350">
        <f t="shared" si="3"/>
        <v>81.999898499999972</v>
      </c>
      <c r="O15" s="387"/>
      <c r="P15" s="387">
        <f>+Wti!P15-'Wti-Prior'!P15</f>
        <v>0</v>
      </c>
      <c r="Q15" s="387">
        <f>+Wti!Q15-'Wti-Prior'!Q15</f>
        <v>0</v>
      </c>
      <c r="R15" s="23">
        <f>+Wti!R15-'Wti-Prior'!R15</f>
        <v>0</v>
      </c>
      <c r="S15" s="23">
        <f>+Wti!S15-'Wti-Prior'!S15</f>
        <v>0</v>
      </c>
      <c r="T15" s="350">
        <f t="shared" si="4"/>
        <v>0</v>
      </c>
      <c r="U15" s="387"/>
      <c r="V15" s="387" t="s">
        <v>23</v>
      </c>
      <c r="W15" s="442">
        <f>+Wti!W15-'Wti-Prior'!W15</f>
        <v>2.0340033999997331</v>
      </c>
      <c r="X15" s="442">
        <f>+Wti!X15-'Wti-Prior'!X15</f>
        <v>60.405975099999921</v>
      </c>
      <c r="Y15" s="442">
        <f>+Wti!Y15-'Wti-Prior'!Y15</f>
        <v>0</v>
      </c>
      <c r="Z15" s="442">
        <f t="shared" si="5"/>
        <v>62.439978499999654</v>
      </c>
      <c r="AA15" s="407"/>
      <c r="AB15" s="181"/>
      <c r="AC15" s="181"/>
      <c r="AD15" s="181"/>
      <c r="AE15" s="181"/>
      <c r="AF15" s="181"/>
      <c r="AG15" s="181"/>
      <c r="AH15" s="181"/>
      <c r="AI15" s="181"/>
      <c r="AJ15" s="181"/>
      <c r="AK15" s="181"/>
      <c r="AL15" s="181"/>
      <c r="AM15" s="181"/>
      <c r="AN15" s="181"/>
      <c r="AO15" s="181"/>
      <c r="AP15" s="181"/>
      <c r="AQ15" s="181"/>
      <c r="AR15" s="181"/>
      <c r="AS15" s="181"/>
      <c r="AT15" s="181"/>
      <c r="AU15" s="181"/>
      <c r="AV15" s="181"/>
      <c r="AW15" s="181"/>
      <c r="AX15" s="181"/>
      <c r="AY15" s="181"/>
      <c r="AZ15" s="181"/>
      <c r="BA15" s="181"/>
      <c r="BB15" s="181"/>
      <c r="BC15" s="181"/>
      <c r="BD15" s="181"/>
      <c r="BE15" s="181"/>
      <c r="BF15" s="181"/>
      <c r="BG15" s="181"/>
      <c r="BH15" s="181"/>
      <c r="BI15" s="181"/>
      <c r="BJ15" s="181"/>
    </row>
    <row r="16" spans="1:62" s="185" customFormat="1" ht="12.95" customHeight="1" x14ac:dyDescent="0.2">
      <c r="A16" s="387" t="s">
        <v>24</v>
      </c>
      <c r="B16" s="387">
        <f>+Wti!B16-'Wti-Prior'!B16</f>
        <v>1.278292600000043</v>
      </c>
      <c r="C16" s="387">
        <f>+Wti!C16-'Wti-Prior'!C16</f>
        <v>3.0295399999999972E-2</v>
      </c>
      <c r="D16" s="387">
        <f>+Wti!D16-'Wti-Prior'!D16</f>
        <v>0</v>
      </c>
      <c r="E16" s="387">
        <f>+Wti!E16-'Wti-Prior'!E16</f>
        <v>0</v>
      </c>
      <c r="F16" s="23">
        <f>+WTI_I!F16</f>
        <v>0</v>
      </c>
      <c r="G16" s="332">
        <f t="shared" si="2"/>
        <v>1.3085880000000429</v>
      </c>
      <c r="H16" s="387"/>
      <c r="I16" s="387">
        <f>+Wti!I16-'Wti-Prior'!I16</f>
        <v>10.633623999999998</v>
      </c>
      <c r="J16" s="387">
        <f>+Wti!J16-'Wti-Prior'!J16</f>
        <v>0</v>
      </c>
      <c r="K16" s="387">
        <f>+Wti!K16-'Wti-Prior'!K16</f>
        <v>0</v>
      </c>
      <c r="L16" s="387">
        <f>+Wti!L16-'Wti-Prior'!L16</f>
        <v>0</v>
      </c>
      <c r="M16" s="387">
        <f>+Wti!M16-'Wti-Prior'!M16</f>
        <v>0</v>
      </c>
      <c r="N16" s="350">
        <f t="shared" si="3"/>
        <v>10.633623999999998</v>
      </c>
      <c r="O16" s="387"/>
      <c r="P16" s="387">
        <f>+Wti!P16-'Wti-Prior'!P16</f>
        <v>0</v>
      </c>
      <c r="Q16" s="387">
        <f>+Wti!Q16-'Wti-Prior'!Q16</f>
        <v>0</v>
      </c>
      <c r="R16" s="23">
        <f>+Wti!R16-'Wti-Prior'!R16</f>
        <v>0</v>
      </c>
      <c r="S16" s="23">
        <f>+Wti!S16-'Wti-Prior'!S16</f>
        <v>0</v>
      </c>
      <c r="T16" s="350">
        <f t="shared" si="4"/>
        <v>0</v>
      </c>
      <c r="U16" s="387"/>
      <c r="V16" s="387" t="s">
        <v>24</v>
      </c>
      <c r="W16" s="442">
        <f>+Wti!W16-'Wti-Prior'!W16</f>
        <v>1.3085880000000429</v>
      </c>
      <c r="X16" s="442">
        <f>+Wti!X16-'Wti-Prior'!X16</f>
        <v>2.7015538000001129</v>
      </c>
      <c r="Y16" s="442">
        <f>+Wti!Y16-'Wti-Prior'!Y16</f>
        <v>0</v>
      </c>
      <c r="Z16" s="442">
        <f t="shared" si="5"/>
        <v>4.0101418000001559</v>
      </c>
      <c r="AA16" s="407"/>
      <c r="AB16" s="181"/>
      <c r="AC16" s="181"/>
      <c r="AD16" s="181"/>
      <c r="AE16" s="181"/>
      <c r="AF16" s="181"/>
      <c r="AG16" s="181"/>
      <c r="AH16" s="181"/>
      <c r="AI16" s="181"/>
      <c r="AJ16" s="181"/>
      <c r="AK16" s="181"/>
      <c r="AL16" s="181"/>
      <c r="AM16" s="181"/>
      <c r="AN16" s="181"/>
      <c r="AO16" s="181"/>
      <c r="AP16" s="181"/>
      <c r="AQ16" s="181"/>
      <c r="AR16" s="181"/>
      <c r="AS16" s="181"/>
      <c r="AT16" s="181"/>
      <c r="AU16" s="181"/>
      <c r="AV16" s="181"/>
      <c r="AW16" s="181"/>
      <c r="AX16" s="181"/>
      <c r="AY16" s="181"/>
      <c r="AZ16" s="181"/>
      <c r="BA16" s="181"/>
      <c r="BB16" s="181"/>
      <c r="BC16" s="181"/>
      <c r="BD16" s="181"/>
      <c r="BE16" s="181"/>
      <c r="BF16" s="181"/>
      <c r="BG16" s="181"/>
      <c r="BH16" s="181"/>
      <c r="BI16" s="181"/>
      <c r="BJ16" s="181"/>
    </row>
    <row r="17" spans="1:62" s="185" customFormat="1" ht="12.95" customHeight="1" x14ac:dyDescent="0.2">
      <c r="A17" s="387" t="s">
        <v>25</v>
      </c>
      <c r="B17" s="387">
        <f>+Wti!B17-'Wti-Prior'!B17</f>
        <v>-1.4694141000000513</v>
      </c>
      <c r="C17" s="387">
        <f>+Wti!C17-'Wti-Prior'!C17</f>
        <v>6.1953200000004927E-2</v>
      </c>
      <c r="D17" s="387">
        <f>+Wti!D17-'Wti-Prior'!D17</f>
        <v>0</v>
      </c>
      <c r="E17" s="387">
        <f>+Wti!E17-'Wti-Prior'!E17</f>
        <v>0</v>
      </c>
      <c r="F17" s="23">
        <f>+WTI_I!F17</f>
        <v>0</v>
      </c>
      <c r="G17" s="332">
        <f t="shared" si="2"/>
        <v>-1.4074609000000464</v>
      </c>
      <c r="H17" s="387"/>
      <c r="I17" s="387">
        <f>+Wti!I17-'Wti-Prior'!I17</f>
        <v>-4.1706563000000187</v>
      </c>
      <c r="J17" s="387">
        <f>+Wti!J17-'Wti-Prior'!J17</f>
        <v>0</v>
      </c>
      <c r="K17" s="387">
        <f>+Wti!K17-'Wti-Prior'!K17</f>
        <v>0</v>
      </c>
      <c r="L17" s="387">
        <f>+Wti!L17-'Wti-Prior'!L17</f>
        <v>0</v>
      </c>
      <c r="M17" s="387">
        <f>+Wti!M17-'Wti-Prior'!M17</f>
        <v>0</v>
      </c>
      <c r="N17" s="350">
        <f t="shared" si="3"/>
        <v>-4.1706563000000187</v>
      </c>
      <c r="O17" s="387"/>
      <c r="P17" s="387">
        <f>+Wti!P17-'Wti-Prior'!P17</f>
        <v>0</v>
      </c>
      <c r="Q17" s="387">
        <f>+Wti!Q17-'Wti-Prior'!Q17</f>
        <v>0</v>
      </c>
      <c r="R17" s="23">
        <f>+Wti!R17-'Wti-Prior'!R17</f>
        <v>0</v>
      </c>
      <c r="S17" s="23">
        <f>+Wti!S17-'Wti-Prior'!S17</f>
        <v>0</v>
      </c>
      <c r="T17" s="350">
        <f t="shared" si="4"/>
        <v>0</v>
      </c>
      <c r="U17" s="387"/>
      <c r="V17" s="387" t="s">
        <v>25</v>
      </c>
      <c r="W17" s="442">
        <f>+Wti!W17-'Wti-Prior'!W17</f>
        <v>-1.4074608999999327</v>
      </c>
      <c r="X17" s="442">
        <f>+Wti!X17-'Wti-Prior'!X17</f>
        <v>-2.8901276999999936</v>
      </c>
      <c r="Y17" s="442">
        <f>+Wti!Y17-'Wti-Prior'!Y17</f>
        <v>0</v>
      </c>
      <c r="Z17" s="442">
        <f t="shared" si="5"/>
        <v>-4.2975885999999264</v>
      </c>
      <c r="AA17" s="407"/>
      <c r="AB17" s="181"/>
      <c r="AC17" s="181"/>
      <c r="AD17" s="181"/>
      <c r="AE17" s="181"/>
      <c r="AF17" s="181"/>
      <c r="AG17" s="181"/>
      <c r="AH17" s="181"/>
      <c r="AI17" s="181"/>
      <c r="AJ17" s="181"/>
      <c r="AK17" s="181"/>
      <c r="AL17" s="181"/>
      <c r="AM17" s="181"/>
      <c r="AN17" s="181"/>
      <c r="AO17" s="181"/>
      <c r="AP17" s="181"/>
      <c r="AQ17" s="181"/>
      <c r="AR17" s="181"/>
      <c r="AS17" s="181"/>
      <c r="AT17" s="181"/>
      <c r="AU17" s="181"/>
      <c r="AV17" s="181"/>
      <c r="AW17" s="181"/>
      <c r="AX17" s="181"/>
      <c r="AY17" s="181"/>
      <c r="AZ17" s="181"/>
      <c r="BA17" s="181"/>
      <c r="BB17" s="181"/>
      <c r="BC17" s="181"/>
      <c r="BD17" s="181"/>
      <c r="BE17" s="181"/>
      <c r="BF17" s="181"/>
      <c r="BG17" s="181"/>
      <c r="BH17" s="181"/>
      <c r="BI17" s="181"/>
      <c r="BJ17" s="181"/>
    </row>
    <row r="18" spans="1:62" s="262" customFormat="1" ht="12.95" customHeight="1" thickBot="1" x14ac:dyDescent="0.25">
      <c r="A18" s="390" t="s">
        <v>26</v>
      </c>
      <c r="B18" s="391">
        <f>+Wti!B18-'Wti-Prior'!B18</f>
        <v>4.6444032000008519</v>
      </c>
      <c r="C18" s="391">
        <f>+Wti!C18-'Wti-Prior'!C18</f>
        <v>0.15622199999999964</v>
      </c>
      <c r="D18" s="391">
        <f>+Wti!D18-'Wti-Prior'!D18</f>
        <v>0</v>
      </c>
      <c r="E18" s="391">
        <f>+Wti!E18-'Wti-Prior'!E18</f>
        <v>0</v>
      </c>
      <c r="F18" s="263">
        <f>+WTI_I!F18</f>
        <v>0</v>
      </c>
      <c r="G18" s="332">
        <f t="shared" si="2"/>
        <v>4.8006252000008516</v>
      </c>
      <c r="H18" s="406"/>
      <c r="I18" s="391">
        <f>+Wti!I18-'Wti-Prior'!I18</f>
        <v>0.94918810000024223</v>
      </c>
      <c r="J18" s="391">
        <f>+Wti!J18-'Wti-Prior'!J18</f>
        <v>0</v>
      </c>
      <c r="K18" s="391">
        <f>+Wti!K18-'Wti-Prior'!K18</f>
        <v>0</v>
      </c>
      <c r="L18" s="391">
        <f>+Wti!L18-'Wti-Prior'!L18</f>
        <v>0</v>
      </c>
      <c r="M18" s="391">
        <f>+Wti!M18-'Wti-Prior'!M18</f>
        <v>0</v>
      </c>
      <c r="N18" s="357">
        <f t="shared" si="3"/>
        <v>0.94918810000024223</v>
      </c>
      <c r="O18" s="412"/>
      <c r="P18" s="412">
        <f>+Wti!P18-'Wti-Prior'!P18</f>
        <v>0</v>
      </c>
      <c r="Q18" s="412">
        <f>+Wti!Q18-'Wti-Prior'!Q18</f>
        <v>0</v>
      </c>
      <c r="R18" s="352">
        <f>+Wti!R18-'Wti-Prior'!R18</f>
        <v>0</v>
      </c>
      <c r="S18" s="352">
        <f>+Wti!S18-'Wti-Prior'!S18</f>
        <v>0</v>
      </c>
      <c r="T18" s="357">
        <f t="shared" si="4"/>
        <v>0</v>
      </c>
      <c r="U18" s="406"/>
      <c r="V18" s="387" t="s">
        <v>26</v>
      </c>
      <c r="W18" s="444">
        <f>+Wti!W18-'Wti-Prior'!W18</f>
        <v>4.8006252000006953</v>
      </c>
      <c r="X18" s="444">
        <f>+Wti!X18-'Wti-Prior'!X18</f>
        <v>1.0671745999997597</v>
      </c>
      <c r="Y18" s="444">
        <f>+Wti!Y18-'Wti-Prior'!Y18</f>
        <v>0</v>
      </c>
      <c r="Z18" s="444">
        <f t="shared" si="5"/>
        <v>5.867799800000455</v>
      </c>
      <c r="AA18" s="407"/>
      <c r="AB18" s="181"/>
      <c r="AC18" s="181"/>
      <c r="AD18" s="181"/>
      <c r="AE18" s="181"/>
      <c r="AF18" s="181"/>
      <c r="AG18" s="181"/>
      <c r="AH18" s="181"/>
      <c r="AI18" s="181"/>
      <c r="AJ18" s="181"/>
      <c r="AK18" s="181"/>
      <c r="AL18" s="181"/>
      <c r="AM18" s="181"/>
      <c r="AN18" s="181"/>
      <c r="AO18" s="181"/>
      <c r="AP18" s="181"/>
      <c r="AQ18" s="181"/>
      <c r="AR18" s="181"/>
      <c r="AS18" s="181"/>
      <c r="AT18" s="181"/>
      <c r="AU18" s="181"/>
      <c r="AV18" s="181"/>
      <c r="AW18" s="181"/>
      <c r="AX18" s="181"/>
      <c r="AY18" s="181"/>
      <c r="AZ18" s="181"/>
      <c r="BA18" s="181"/>
      <c r="BB18" s="181"/>
      <c r="BC18" s="181"/>
      <c r="BD18" s="181"/>
      <c r="BE18" s="181"/>
      <c r="BF18" s="181"/>
      <c r="BG18" s="181"/>
      <c r="BH18" s="181"/>
      <c r="BI18" s="181"/>
      <c r="BJ18" s="181"/>
    </row>
    <row r="19" spans="1:62" s="22" customFormat="1" ht="12.95" customHeight="1" thickBot="1" x14ac:dyDescent="0.25">
      <c r="A19" s="387" t="s">
        <v>20</v>
      </c>
      <c r="B19" s="388">
        <f t="shared" ref="B19:G19" si="6">SUM(B13:B18)</f>
        <v>2.4703533000008306</v>
      </c>
      <c r="C19" s="388">
        <f t="shared" si="6"/>
        <v>0.27526270000000608</v>
      </c>
      <c r="D19" s="388">
        <f t="shared" si="6"/>
        <v>0</v>
      </c>
      <c r="E19" s="388">
        <f t="shared" si="6"/>
        <v>0</v>
      </c>
      <c r="F19" s="24">
        <f t="shared" si="6"/>
        <v>0</v>
      </c>
      <c r="G19" s="340">
        <f t="shared" si="6"/>
        <v>2.7456160000008367</v>
      </c>
      <c r="H19" s="387"/>
      <c r="I19" s="388">
        <f t="shared" ref="I19:N19" si="7">SUM(I13:I18)</f>
        <v>-1997.9018117999999</v>
      </c>
      <c r="J19" s="388">
        <f t="shared" si="7"/>
        <v>2474</v>
      </c>
      <c r="K19" s="388">
        <f t="shared" si="7"/>
        <v>-21.535139200000003</v>
      </c>
      <c r="L19" s="388">
        <f t="shared" si="7"/>
        <v>0</v>
      </c>
      <c r="M19" s="388">
        <f t="shared" si="7"/>
        <v>0</v>
      </c>
      <c r="N19" s="340">
        <f t="shared" si="7"/>
        <v>454.56304899999992</v>
      </c>
      <c r="O19" s="171"/>
      <c r="P19" s="388">
        <f>SUM(P13:P18)</f>
        <v>0</v>
      </c>
      <c r="Q19" s="388">
        <f>SUM(Q13:Q18)</f>
        <v>0</v>
      </c>
      <c r="R19" s="24">
        <f>SUM(R13:R18)</f>
        <v>0</v>
      </c>
      <c r="S19" s="24">
        <f>SUM(S13:S18)</f>
        <v>0</v>
      </c>
      <c r="T19" s="340">
        <f>SUM(T13:T18)</f>
        <v>0</v>
      </c>
      <c r="U19" s="387"/>
      <c r="V19" s="387" t="s">
        <v>20</v>
      </c>
      <c r="W19" s="441">
        <f>SUM(W13:W18)</f>
        <v>2.7456160000005383</v>
      </c>
      <c r="X19" s="441">
        <f>SUM(X13:X18)</f>
        <v>339.47688390000064</v>
      </c>
      <c r="Y19" s="441">
        <f>SUM(Y13:Y18)</f>
        <v>0</v>
      </c>
      <c r="Z19" s="441">
        <f>SUM(Z13:Z18)</f>
        <v>342.22249990000114</v>
      </c>
      <c r="AA19" s="407"/>
      <c r="AB19" s="181"/>
      <c r="AC19" s="181"/>
      <c r="AD19" s="181"/>
      <c r="AE19" s="181"/>
      <c r="AF19" s="181"/>
      <c r="AG19" s="181"/>
      <c r="AH19" s="181"/>
      <c r="AI19" s="181"/>
      <c r="AJ19" s="181"/>
      <c r="AK19" s="181"/>
      <c r="AL19" s="181"/>
      <c r="AM19" s="181"/>
      <c r="AN19" s="181"/>
      <c r="AO19" s="181"/>
      <c r="AP19" s="181"/>
      <c r="AQ19" s="181"/>
      <c r="AR19" s="181"/>
      <c r="AS19" s="181"/>
      <c r="AT19" s="181"/>
      <c r="AU19" s="181"/>
      <c r="AV19" s="181"/>
      <c r="AW19" s="181"/>
      <c r="AX19" s="181"/>
      <c r="AY19" s="181"/>
      <c r="AZ19" s="181"/>
      <c r="BA19" s="181"/>
      <c r="BB19" s="181"/>
      <c r="BC19" s="181"/>
      <c r="BD19" s="181"/>
      <c r="BE19" s="181"/>
      <c r="BF19" s="181"/>
      <c r="BG19" s="181"/>
      <c r="BH19" s="181"/>
      <c r="BI19" s="181"/>
      <c r="BJ19" s="181"/>
    </row>
    <row r="20" spans="1:62" ht="12.95" customHeight="1" x14ac:dyDescent="0.2">
      <c r="A20" s="392"/>
      <c r="B20" s="392"/>
      <c r="C20" s="392"/>
      <c r="D20" s="392"/>
      <c r="E20" s="392"/>
      <c r="F20" s="392"/>
      <c r="G20" s="387"/>
      <c r="H20" s="387"/>
      <c r="I20" s="387"/>
      <c r="J20" s="387"/>
      <c r="K20" s="387"/>
      <c r="L20" s="387"/>
      <c r="M20" s="387"/>
      <c r="N20" s="387"/>
      <c r="O20" s="387"/>
      <c r="P20" s="387"/>
      <c r="Q20" s="387"/>
      <c r="R20" s="387"/>
      <c r="S20" s="387"/>
      <c r="T20" s="387"/>
      <c r="U20" s="369"/>
      <c r="V20" s="419"/>
      <c r="W20" s="174"/>
      <c r="X20" s="174"/>
      <c r="Y20" s="174"/>
      <c r="Z20" s="174"/>
      <c r="AA20" s="407"/>
      <c r="AB20" s="407"/>
      <c r="AC20" s="181"/>
      <c r="AD20" s="181"/>
      <c r="AE20" s="181"/>
      <c r="AF20" s="181"/>
      <c r="AG20" s="181"/>
      <c r="AH20" s="181"/>
      <c r="AI20" s="181"/>
      <c r="AJ20" s="181"/>
      <c r="AK20" s="181"/>
      <c r="AL20" s="181"/>
      <c r="AM20" s="181"/>
      <c r="AN20" s="181"/>
      <c r="AO20" s="181"/>
      <c r="AP20" s="181"/>
      <c r="AQ20" s="181"/>
      <c r="AR20" s="181"/>
      <c r="AS20" s="181"/>
      <c r="AT20" s="181"/>
      <c r="AU20" s="181"/>
      <c r="AV20" s="181"/>
      <c r="AW20" s="181"/>
      <c r="AX20" s="181"/>
      <c r="AY20" s="181"/>
      <c r="AZ20" s="181"/>
      <c r="BA20" s="181"/>
      <c r="BB20" s="181"/>
      <c r="BC20" s="181"/>
      <c r="BD20" s="181"/>
      <c r="BE20" s="181"/>
      <c r="BF20" s="181"/>
      <c r="BG20" s="181"/>
      <c r="BH20" s="181"/>
      <c r="BI20" s="181"/>
      <c r="BJ20" s="181"/>
    </row>
    <row r="21" spans="1:62" s="181" customFormat="1" ht="12.95" customHeight="1" thickBot="1" x14ac:dyDescent="0.25">
      <c r="A21" s="393"/>
      <c r="B21" s="394"/>
      <c r="C21" s="394"/>
      <c r="D21" s="394"/>
      <c r="E21" s="394"/>
      <c r="F21" s="394"/>
      <c r="G21" s="394"/>
      <c r="H21" s="394"/>
      <c r="I21" s="394"/>
      <c r="J21" s="394"/>
      <c r="K21" s="394"/>
      <c r="L21" s="394"/>
      <c r="M21" s="394"/>
      <c r="N21" s="394"/>
      <c r="O21" s="394"/>
      <c r="P21" s="394"/>
      <c r="Q21" s="394"/>
      <c r="R21" s="394"/>
      <c r="S21" s="394"/>
      <c r="T21" s="394"/>
      <c r="U21" s="394"/>
      <c r="V21" s="400"/>
      <c r="W21" s="400"/>
      <c r="X21" s="400"/>
      <c r="Y21" s="400"/>
      <c r="Z21" s="394"/>
      <c r="AA21" s="407"/>
      <c r="AB21" s="407"/>
    </row>
    <row r="22" spans="1:62" s="181" customFormat="1" ht="12.95" customHeight="1" x14ac:dyDescent="0.2">
      <c r="A22" s="668"/>
      <c r="B22" s="669"/>
      <c r="C22" s="669"/>
      <c r="D22" s="669"/>
      <c r="E22" s="669"/>
      <c r="F22" s="669"/>
      <c r="G22" s="669"/>
      <c r="H22" s="669"/>
      <c r="I22" s="669"/>
      <c r="J22" s="669"/>
      <c r="K22" s="669"/>
      <c r="L22" s="669"/>
      <c r="M22" s="669"/>
      <c r="N22" s="669"/>
      <c r="O22" s="669"/>
      <c r="P22" s="669"/>
      <c r="Q22" s="669"/>
      <c r="R22" s="669"/>
      <c r="S22" s="669"/>
      <c r="T22" s="669"/>
      <c r="U22" s="669"/>
      <c r="V22" s="396"/>
      <c r="W22" s="396"/>
      <c r="X22" s="396"/>
      <c r="Y22" s="396"/>
      <c r="Z22" s="669"/>
      <c r="AA22" s="407"/>
      <c r="AB22" s="407"/>
    </row>
    <row r="23" spans="1:62" s="181" customFormat="1" ht="12.95" customHeight="1" x14ac:dyDescent="0.2">
      <c r="A23" s="395">
        <v>37012</v>
      </c>
      <c r="B23" s="363">
        <f>+Wti!B23-'Wti-Prior'!B23</f>
        <v>0</v>
      </c>
      <c r="C23" s="396">
        <f>+Wti!C23-'Wti-Prior'!C23</f>
        <v>0</v>
      </c>
      <c r="D23" s="363">
        <f>+Wti!D23-'Wti-Prior'!D23</f>
        <v>0</v>
      </c>
      <c r="E23" s="363">
        <f>+Wti!E23-'Wti-Prior'!E23</f>
        <v>0</v>
      </c>
      <c r="F23" s="30">
        <f>+WTI_I!F23</f>
        <v>0</v>
      </c>
      <c r="G23" s="334">
        <f t="shared" ref="G23:G79" si="8">SUM(B23:F23)</f>
        <v>0</v>
      </c>
      <c r="H23" s="363"/>
      <c r="I23" s="363">
        <f>+Wti!I23-'Wti-Prior'!I23</f>
        <v>0</v>
      </c>
      <c r="J23" s="363">
        <f>+Wti!J23-'Wti-Prior'!J23</f>
        <v>0</v>
      </c>
      <c r="K23" s="363">
        <f>+Wti!K23-'Wti-Prior'!K23</f>
        <v>0</v>
      </c>
      <c r="L23" s="363">
        <f>+Wti!L23-'Wti-Prior'!L23</f>
        <v>0</v>
      </c>
      <c r="M23" s="363">
        <f>+Wti!M23-'Wti-Prior'!M23</f>
        <v>0</v>
      </c>
      <c r="N23" s="334">
        <f t="shared" ref="N23:N79" si="9">SUM(I23:M23)</f>
        <v>0</v>
      </c>
      <c r="O23" s="363"/>
      <c r="P23" s="363">
        <f>+Wti!P23-'Wti-Prior'!P23</f>
        <v>0</v>
      </c>
      <c r="Q23" s="363">
        <f>+Wti!Q23-'Wti-Prior'!Q23</f>
        <v>0</v>
      </c>
      <c r="R23" s="314">
        <f>+Wti!R23-'Wti-Prior'!R23</f>
        <v>0</v>
      </c>
      <c r="S23" s="314">
        <f>+Wti!S23-'Wti-Prior'!S23</f>
        <v>0</v>
      </c>
      <c r="T23" s="334">
        <f t="shared" ref="T23:T79" si="10">SUM(P23:S23)</f>
        <v>0</v>
      </c>
      <c r="U23" s="363"/>
      <c r="V23" s="395">
        <f t="shared" ref="V23:V79" si="11">A23</f>
        <v>37012</v>
      </c>
      <c r="W23" s="445">
        <f>+Wti!W23-'Wti-Prior'!W23</f>
        <v>0</v>
      </c>
      <c r="X23" s="445">
        <f>+Wti!X23-'Wti-Prior'!X23</f>
        <v>0</v>
      </c>
      <c r="Y23" s="445">
        <f>+Wti!Y23-'Wti-Prior'!Y23</f>
        <v>0</v>
      </c>
      <c r="Z23" s="446">
        <f t="shared" ref="Z23:Z79" si="12">SUM(W23:Y23)</f>
        <v>0</v>
      </c>
      <c r="AA23" s="407"/>
    </row>
    <row r="24" spans="1:62" s="181" customFormat="1" ht="12.95" customHeight="1" x14ac:dyDescent="0.2">
      <c r="A24" s="397">
        <v>37043</v>
      </c>
      <c r="B24" s="364">
        <f>+Wti!B24-'Wti-Prior'!B24</f>
        <v>-3.875113199999987</v>
      </c>
      <c r="C24" s="398">
        <f>+Wti!C24-'Wti-Prior'!C24</f>
        <v>0</v>
      </c>
      <c r="D24" s="364">
        <f>+Wti!D24-'Wti-Prior'!D24</f>
        <v>0</v>
      </c>
      <c r="E24" s="364">
        <f>+Wti!E24-'Wti-Prior'!E24</f>
        <v>0</v>
      </c>
      <c r="F24" s="183">
        <f>+WTI_I!F24</f>
        <v>0</v>
      </c>
      <c r="G24" s="336">
        <f t="shared" si="8"/>
        <v>-3.875113199999987</v>
      </c>
      <c r="H24" s="364"/>
      <c r="I24" s="364">
        <f>+Wti!I24-'Wti-Prior'!I24</f>
        <v>-1880.6186173999995</v>
      </c>
      <c r="J24" s="364">
        <f>+Wti!J24-'Wti-Prior'!J24</f>
        <v>1729</v>
      </c>
      <c r="K24" s="364">
        <f>+Wti!K24-'Wti-Prior'!K24</f>
        <v>77.188894299999902</v>
      </c>
      <c r="L24" s="364">
        <f>+Wti!L24-'Wti-Prior'!L24</f>
        <v>-33.939343300000019</v>
      </c>
      <c r="M24" s="364">
        <f>+Wti!M24-'Wti-Prior'!M24</f>
        <v>0</v>
      </c>
      <c r="N24" s="336">
        <f t="shared" si="9"/>
        <v>-108.36906639999961</v>
      </c>
      <c r="O24" s="364"/>
      <c r="P24" s="364">
        <f>+Wti!P24-'Wti-Prior'!P24</f>
        <v>0</v>
      </c>
      <c r="Q24" s="364">
        <f>+Wti!Q24-'Wti-Prior'!Q24</f>
        <v>0</v>
      </c>
      <c r="R24" s="315">
        <f>+Wti!R24-'Wti-Prior'!R24</f>
        <v>0</v>
      </c>
      <c r="S24" s="315">
        <f>+Wti!S24-'Wti-Prior'!S24</f>
        <v>0</v>
      </c>
      <c r="T24" s="336">
        <f t="shared" si="10"/>
        <v>0</v>
      </c>
      <c r="U24" s="364"/>
      <c r="V24" s="397">
        <f t="shared" si="11"/>
        <v>37043</v>
      </c>
      <c r="W24" s="448">
        <f>+Wti!W24-'Wti-Prior'!W24</f>
        <v>-3.875113199999987</v>
      </c>
      <c r="X24" s="448">
        <f>+Wti!X24-'Wti-Prior'!X24</f>
        <v>-108.36906639999955</v>
      </c>
      <c r="Y24" s="448">
        <f>+Wti!Y24-'Wti-Prior'!Y24</f>
        <v>0</v>
      </c>
      <c r="Z24" s="449">
        <f t="shared" si="12"/>
        <v>-112.24417959999954</v>
      </c>
      <c r="AA24" s="407"/>
    </row>
    <row r="25" spans="1:62" s="181" customFormat="1" ht="12.95" customHeight="1" x14ac:dyDescent="0.2">
      <c r="A25" s="395">
        <v>37073</v>
      </c>
      <c r="B25" s="363">
        <f>+Wti!B25-'Wti-Prior'!B25</f>
        <v>5.8805000000035079E-3</v>
      </c>
      <c r="C25" s="396">
        <f>+Wti!C25-'Wti-Prior'!C25</f>
        <v>0</v>
      </c>
      <c r="D25" s="363">
        <f>+Wti!D25-'Wti-Prior'!D25</f>
        <v>0</v>
      </c>
      <c r="E25" s="363">
        <f>+Wti!E25-'Wti-Prior'!E25</f>
        <v>0</v>
      </c>
      <c r="F25" s="30">
        <f>+WTI_I!F25</f>
        <v>0</v>
      </c>
      <c r="G25" s="334">
        <f t="shared" si="8"/>
        <v>5.8805000000035079E-3</v>
      </c>
      <c r="H25" s="363"/>
      <c r="I25" s="363">
        <f>+Wti!I25-'Wti-Prior'!I25</f>
        <v>297.23118630000045</v>
      </c>
      <c r="J25" s="363">
        <f>+Wti!J25-'Wti-Prior'!J25</f>
        <v>320</v>
      </c>
      <c r="K25" s="363">
        <f>+Wti!K25-'Wti-Prior'!K25</f>
        <v>-2.4890359000000331</v>
      </c>
      <c r="L25" s="363">
        <f>+Wti!L25-'Wti-Prior'!L25</f>
        <v>15.307366199999933</v>
      </c>
      <c r="M25" s="363">
        <f>+Wti!M25-'Wti-Prior'!M25</f>
        <v>0</v>
      </c>
      <c r="N25" s="334">
        <f t="shared" si="9"/>
        <v>630.04951660000029</v>
      </c>
      <c r="O25" s="363"/>
      <c r="P25" s="363">
        <f>+Wti!P25-'Wti-Prior'!P25</f>
        <v>0</v>
      </c>
      <c r="Q25" s="363">
        <f>+Wti!Q25-'Wti-Prior'!Q25</f>
        <v>0</v>
      </c>
      <c r="R25" s="314">
        <f>+Wti!R25-'Wti-Prior'!R25</f>
        <v>0</v>
      </c>
      <c r="S25" s="314">
        <f>+Wti!S25-'Wti-Prior'!S25</f>
        <v>0</v>
      </c>
      <c r="T25" s="334">
        <f t="shared" si="10"/>
        <v>0</v>
      </c>
      <c r="U25" s="363"/>
      <c r="V25" s="395">
        <f t="shared" si="11"/>
        <v>37073</v>
      </c>
      <c r="W25" s="445">
        <f>+Wti!W25-'Wti-Prior'!W25</f>
        <v>5.8805000000035079E-3</v>
      </c>
      <c r="X25" s="445">
        <f>+Wti!X25-'Wti-Prior'!X25</f>
        <v>630.04951660000017</v>
      </c>
      <c r="Y25" s="445">
        <f>+Wti!Y25-'Wti-Prior'!Y25</f>
        <v>0</v>
      </c>
      <c r="Z25" s="446">
        <f t="shared" si="12"/>
        <v>630.05539710000016</v>
      </c>
      <c r="AA25" s="407"/>
    </row>
    <row r="26" spans="1:62" s="260" customFormat="1" ht="12.95" customHeight="1" x14ac:dyDescent="0.2">
      <c r="A26" s="395">
        <v>37104</v>
      </c>
      <c r="B26" s="363">
        <f>+Wti!B26-'Wti-Prior'!B26</f>
        <v>3.3155000000029133E-3</v>
      </c>
      <c r="C26" s="396">
        <f>+Wti!C26-'Wti-Prior'!C26</f>
        <v>0</v>
      </c>
      <c r="D26" s="363">
        <f>+Wti!D26-'Wti-Prior'!D26</f>
        <v>0</v>
      </c>
      <c r="E26" s="363">
        <f>+Wti!E26-'Wti-Prior'!E26</f>
        <v>0</v>
      </c>
      <c r="F26" s="30">
        <f>+WTI_I!F26</f>
        <v>0</v>
      </c>
      <c r="G26" s="334">
        <f t="shared" si="8"/>
        <v>3.3155000000029133E-3</v>
      </c>
      <c r="H26" s="363"/>
      <c r="I26" s="363">
        <f>+Wti!I26-'Wti-Prior'!I26</f>
        <v>-791.60313560000009</v>
      </c>
      <c r="J26" s="363">
        <f>+Wti!J26-'Wti-Prior'!J26</f>
        <v>800</v>
      </c>
      <c r="K26" s="363">
        <f>+Wti!K26-'Wti-Prior'!K26</f>
        <v>-44.344942999999887</v>
      </c>
      <c r="L26" s="363">
        <f>+Wti!L26-'Wti-Prior'!L26</f>
        <v>32.717771900000002</v>
      </c>
      <c r="M26" s="363">
        <f>+Wti!M26-'Wti-Prior'!M26</f>
        <v>0</v>
      </c>
      <c r="N26" s="334">
        <f t="shared" si="9"/>
        <v>-3.2303066999999714</v>
      </c>
      <c r="O26" s="363"/>
      <c r="P26" s="363">
        <f>+Wti!P26-'Wti-Prior'!P26</f>
        <v>0</v>
      </c>
      <c r="Q26" s="363">
        <f>+Wti!Q26-'Wti-Prior'!Q26</f>
        <v>0</v>
      </c>
      <c r="R26" s="314">
        <f>+Wti!R26-'Wti-Prior'!R26</f>
        <v>0</v>
      </c>
      <c r="S26" s="314">
        <f>+Wti!S26-'Wti-Prior'!S26</f>
        <v>0</v>
      </c>
      <c r="T26" s="334">
        <f t="shared" si="10"/>
        <v>0</v>
      </c>
      <c r="U26" s="363"/>
      <c r="V26" s="395">
        <f t="shared" si="11"/>
        <v>37104</v>
      </c>
      <c r="W26" s="445">
        <f>+Wti!W26-'Wti-Prior'!W26</f>
        <v>3.3155000000029133E-3</v>
      </c>
      <c r="X26" s="445">
        <f>+Wti!X26-'Wti-Prior'!X26</f>
        <v>-3.2303067000000851</v>
      </c>
      <c r="Y26" s="445">
        <f>+Wti!Y26-'Wti-Prior'!Y26</f>
        <v>0</v>
      </c>
      <c r="Z26" s="446">
        <f t="shared" si="12"/>
        <v>-3.2269912000000822</v>
      </c>
      <c r="AA26" s="407"/>
      <c r="AB26" s="181"/>
      <c r="AC26" s="181"/>
      <c r="AD26" s="181"/>
      <c r="AE26" s="181"/>
      <c r="AF26" s="181"/>
      <c r="AG26" s="181"/>
      <c r="AH26" s="181"/>
      <c r="AI26" s="181"/>
      <c r="AJ26" s="181"/>
      <c r="AK26" s="181"/>
      <c r="AL26" s="181"/>
      <c r="AM26" s="181"/>
      <c r="AN26" s="181"/>
      <c r="AO26" s="181"/>
      <c r="AP26" s="181"/>
      <c r="AQ26" s="181"/>
      <c r="AR26" s="181"/>
      <c r="AS26" s="181"/>
      <c r="AT26" s="181"/>
      <c r="AU26" s="181"/>
      <c r="AV26" s="181"/>
      <c r="AW26" s="181"/>
      <c r="AX26" s="181"/>
      <c r="AY26" s="181"/>
      <c r="AZ26" s="181"/>
      <c r="BA26" s="181"/>
      <c r="BB26" s="181"/>
      <c r="BC26" s="181"/>
      <c r="BD26" s="181"/>
      <c r="BE26" s="181"/>
      <c r="BF26" s="181"/>
      <c r="BG26" s="181"/>
      <c r="BH26" s="181"/>
      <c r="BI26" s="181"/>
      <c r="BJ26" s="181"/>
    </row>
    <row r="27" spans="1:62" s="181" customFormat="1" ht="12.95" customHeight="1" x14ac:dyDescent="0.2">
      <c r="A27" s="397">
        <v>37135</v>
      </c>
      <c r="B27" s="364">
        <f>+Wti!B27-'Wti-Prior'!B27</f>
        <v>-3.2572000000001822E-3</v>
      </c>
      <c r="C27" s="398">
        <f>+Wti!C27-'Wti-Prior'!C27</f>
        <v>0</v>
      </c>
      <c r="D27" s="364">
        <f>+Wti!D27-'Wti-Prior'!D27</f>
        <v>0</v>
      </c>
      <c r="E27" s="364">
        <f>+Wti!E27-'Wti-Prior'!E27</f>
        <v>0</v>
      </c>
      <c r="F27" s="183">
        <f>+WTI_I!F27</f>
        <v>0</v>
      </c>
      <c r="G27" s="336">
        <f t="shared" si="8"/>
        <v>-3.2572000000001822E-3</v>
      </c>
      <c r="H27" s="364"/>
      <c r="I27" s="364">
        <f>+Wti!I27-'Wti-Prior'!I27</f>
        <v>320.15942989999985</v>
      </c>
      <c r="J27" s="364">
        <f>+Wti!J27-'Wti-Prior'!J27</f>
        <v>-325</v>
      </c>
      <c r="K27" s="364">
        <f>+Wti!K27-'Wti-Prior'!K27</f>
        <v>-36.910064300000158</v>
      </c>
      <c r="L27" s="364">
        <f>+Wti!L27-'Wti-Prior'!L27</f>
        <v>7.3703703999999846</v>
      </c>
      <c r="M27" s="364">
        <f>+Wti!M27-'Wti-Prior'!M27</f>
        <v>0</v>
      </c>
      <c r="N27" s="336">
        <f t="shared" si="9"/>
        <v>-34.380264000000324</v>
      </c>
      <c r="O27" s="364"/>
      <c r="P27" s="364">
        <f>+Wti!P27-'Wti-Prior'!P27</f>
        <v>0</v>
      </c>
      <c r="Q27" s="364">
        <f>+Wti!Q27-'Wti-Prior'!Q27</f>
        <v>0</v>
      </c>
      <c r="R27" s="315">
        <f>+Wti!R27-'Wti-Prior'!R27</f>
        <v>0</v>
      </c>
      <c r="S27" s="315">
        <f>+Wti!S27-'Wti-Prior'!S27</f>
        <v>0</v>
      </c>
      <c r="T27" s="336">
        <f t="shared" si="10"/>
        <v>0</v>
      </c>
      <c r="U27" s="364"/>
      <c r="V27" s="397">
        <f t="shared" si="11"/>
        <v>37135</v>
      </c>
      <c r="W27" s="448">
        <f>+Wti!W27-'Wti-Prior'!W27</f>
        <v>-3.2572000000001822E-3</v>
      </c>
      <c r="X27" s="448">
        <f>+Wti!X27-'Wti-Prior'!X27</f>
        <v>-34.380264000000153</v>
      </c>
      <c r="Y27" s="448">
        <f>+Wti!Y27-'Wti-Prior'!Y27</f>
        <v>0</v>
      </c>
      <c r="Z27" s="449">
        <f t="shared" si="12"/>
        <v>-34.383521200000153</v>
      </c>
      <c r="AA27" s="407"/>
    </row>
    <row r="28" spans="1:62" s="181" customFormat="1" ht="12.95" customHeight="1" x14ac:dyDescent="0.2">
      <c r="A28" s="395">
        <v>37165</v>
      </c>
      <c r="B28" s="363">
        <f>+Wti!B28-'Wti-Prior'!B28</f>
        <v>-1.2304999999983579E-3</v>
      </c>
      <c r="C28" s="396">
        <f>+Wti!C28-'Wti-Prior'!C28</f>
        <v>0</v>
      </c>
      <c r="D28" s="363">
        <f>+Wti!D28-'Wti-Prior'!D28</f>
        <v>0</v>
      </c>
      <c r="E28" s="363">
        <f>+Wti!E28-'Wti-Prior'!E28</f>
        <v>0</v>
      </c>
      <c r="F28" s="30">
        <f>+WTI_I!F28</f>
        <v>0</v>
      </c>
      <c r="G28" s="334">
        <f t="shared" si="8"/>
        <v>-1.2304999999983579E-3</v>
      </c>
      <c r="H28" s="363"/>
      <c r="I28" s="363">
        <f>+Wti!I28-'Wti-Prior'!I28</f>
        <v>-0.58101579999993191</v>
      </c>
      <c r="J28" s="363">
        <f>+Wti!J28-'Wti-Prior'!J28</f>
        <v>-50</v>
      </c>
      <c r="K28" s="363">
        <f>+Wti!K28-'Wti-Prior'!K28</f>
        <v>-35.145282000000179</v>
      </c>
      <c r="L28" s="363">
        <f>+Wti!L28-'Wti-Prior'!L28</f>
        <v>8.0803778000000079</v>
      </c>
      <c r="M28" s="363">
        <f>+Wti!M28-'Wti-Prior'!M28</f>
        <v>0</v>
      </c>
      <c r="N28" s="334">
        <f t="shared" si="9"/>
        <v>-77.645920000000103</v>
      </c>
      <c r="O28" s="363"/>
      <c r="P28" s="363">
        <f>+Wti!P28-'Wti-Prior'!P28</f>
        <v>0</v>
      </c>
      <c r="Q28" s="363">
        <f>+Wti!Q28-'Wti-Prior'!Q28</f>
        <v>0</v>
      </c>
      <c r="R28" s="314">
        <f>+Wti!R28-'Wti-Prior'!R28</f>
        <v>0</v>
      </c>
      <c r="S28" s="314">
        <f>+Wti!S28-'Wti-Prior'!S28</f>
        <v>0</v>
      </c>
      <c r="T28" s="334">
        <f t="shared" si="10"/>
        <v>0</v>
      </c>
      <c r="U28" s="363"/>
      <c r="V28" s="395">
        <f t="shared" si="11"/>
        <v>37165</v>
      </c>
      <c r="W28" s="445">
        <f>+Wti!W28-'Wti-Prior'!W28</f>
        <v>-1.2304999999983579E-3</v>
      </c>
      <c r="X28" s="445">
        <f>+Wti!X28-'Wti-Prior'!X28</f>
        <v>-77.645920000000217</v>
      </c>
      <c r="Y28" s="445">
        <f>+Wti!Y28-'Wti-Prior'!Y28</f>
        <v>0</v>
      </c>
      <c r="Z28" s="446">
        <f t="shared" si="12"/>
        <v>-77.647150500000208</v>
      </c>
      <c r="AA28" s="407"/>
    </row>
    <row r="29" spans="1:62" s="181" customFormat="1" ht="12.95" customHeight="1" x14ac:dyDescent="0.2">
      <c r="A29" s="395">
        <v>37196</v>
      </c>
      <c r="B29" s="363">
        <f>+Wti!B29-'Wti-Prior'!B29</f>
        <v>5.9985000000000177E-3</v>
      </c>
      <c r="C29" s="396">
        <f>+Wti!C29-'Wti-Prior'!C29</f>
        <v>0</v>
      </c>
      <c r="D29" s="363">
        <f>+Wti!D29-'Wti-Prior'!D29</f>
        <v>0</v>
      </c>
      <c r="E29" s="363">
        <f>+Wti!E29-'Wti-Prior'!E29</f>
        <v>0</v>
      </c>
      <c r="F29" s="30">
        <f>+WTI_I!F29</f>
        <v>0</v>
      </c>
      <c r="G29" s="334">
        <f t="shared" si="8"/>
        <v>5.9985000000000177E-3</v>
      </c>
      <c r="H29" s="363"/>
      <c r="I29" s="363">
        <f>+Wti!I29-'Wti-Prior'!I29</f>
        <v>0.25925970000002962</v>
      </c>
      <c r="J29" s="363">
        <f>+Wti!J29-'Wti-Prior'!J29</f>
        <v>-100</v>
      </c>
      <c r="K29" s="363">
        <f>+Wti!K29-'Wti-Prior'!K29</f>
        <v>-61.981338000000051</v>
      </c>
      <c r="L29" s="363">
        <f>+Wti!L29-'Wti-Prior'!L29</f>
        <v>31.898142899999996</v>
      </c>
      <c r="M29" s="363">
        <f>+Wti!M29-'Wti-Prior'!M29</f>
        <v>0</v>
      </c>
      <c r="N29" s="334">
        <f t="shared" si="9"/>
        <v>-129.82393540000004</v>
      </c>
      <c r="O29" s="363"/>
      <c r="P29" s="363">
        <f>+Wti!P29-'Wti-Prior'!P29</f>
        <v>0</v>
      </c>
      <c r="Q29" s="363">
        <f>+Wti!Q29-'Wti-Prior'!Q29</f>
        <v>0</v>
      </c>
      <c r="R29" s="314">
        <f>+Wti!R29-'Wti-Prior'!R29</f>
        <v>0</v>
      </c>
      <c r="S29" s="314">
        <f>+Wti!S29-'Wti-Prior'!S29</f>
        <v>0</v>
      </c>
      <c r="T29" s="334">
        <f t="shared" si="10"/>
        <v>0</v>
      </c>
      <c r="U29" s="363"/>
      <c r="V29" s="395">
        <f t="shared" si="11"/>
        <v>37196</v>
      </c>
      <c r="W29" s="445">
        <f>+Wti!W29-'Wti-Prior'!W29</f>
        <v>5.9985000000000177E-3</v>
      </c>
      <c r="X29" s="445">
        <f>+Wti!X29-'Wti-Prior'!X29</f>
        <v>-129.82393540000001</v>
      </c>
      <c r="Y29" s="445">
        <f>+Wti!Y29-'Wti-Prior'!Y29</f>
        <v>0</v>
      </c>
      <c r="Z29" s="446">
        <f t="shared" si="12"/>
        <v>-129.81793690000001</v>
      </c>
      <c r="AA29" s="407"/>
    </row>
    <row r="30" spans="1:62" s="181" customFormat="1" ht="12.95" customHeight="1" thickBot="1" x14ac:dyDescent="0.25">
      <c r="A30" s="399">
        <v>37226</v>
      </c>
      <c r="B30" s="365">
        <f>+Wti!B30-'Wti-Prior'!B30</f>
        <v>2.7012800000001391E-2</v>
      </c>
      <c r="C30" s="400">
        <f>+Wti!C30-'Wti-Prior'!C30</f>
        <v>0</v>
      </c>
      <c r="D30" s="365">
        <f>+Wti!D30-'Wti-Prior'!D30</f>
        <v>0</v>
      </c>
      <c r="E30" s="365">
        <f>+Wti!E30-'Wti-Prior'!E30</f>
        <v>0</v>
      </c>
      <c r="F30" s="231">
        <f>+WTI_I!F30</f>
        <v>0</v>
      </c>
      <c r="G30" s="338">
        <f t="shared" si="8"/>
        <v>2.7012800000001391E-2</v>
      </c>
      <c r="H30" s="365"/>
      <c r="I30" s="365">
        <f>+Wti!I30-'Wti-Prior'!I30</f>
        <v>-0.80815479999978379</v>
      </c>
      <c r="J30" s="365">
        <f>+Wti!J30-'Wti-Prior'!J30</f>
        <v>-100</v>
      </c>
      <c r="K30" s="365">
        <f>+Wti!K30-'Wti-Prior'!K30</f>
        <v>-31.754810499999621</v>
      </c>
      <c r="L30" s="365">
        <f>+Wti!L30-'Wti-Prior'!L30</f>
        <v>0.84066039999999909</v>
      </c>
      <c r="M30" s="365">
        <f>+Wti!M30-'Wti-Prior'!M30</f>
        <v>0</v>
      </c>
      <c r="N30" s="338">
        <f t="shared" si="9"/>
        <v>-131.72230489999941</v>
      </c>
      <c r="O30" s="365"/>
      <c r="P30" s="365">
        <f>+Wti!P30-'Wti-Prior'!P30</f>
        <v>0</v>
      </c>
      <c r="Q30" s="365">
        <f>+Wti!Q30-'Wti-Prior'!Q30</f>
        <v>0</v>
      </c>
      <c r="R30" s="317">
        <f>+Wti!R30-'Wti-Prior'!R30</f>
        <v>0</v>
      </c>
      <c r="S30" s="317">
        <f>+Wti!S30-'Wti-Prior'!S30</f>
        <v>0</v>
      </c>
      <c r="T30" s="338">
        <f t="shared" si="10"/>
        <v>0</v>
      </c>
      <c r="U30" s="365"/>
      <c r="V30" s="399">
        <f t="shared" si="11"/>
        <v>37226</v>
      </c>
      <c r="W30" s="451">
        <f>+Wti!W30-'Wti-Prior'!W30</f>
        <v>2.7012800000001391E-2</v>
      </c>
      <c r="X30" s="451">
        <f>+Wti!X30-'Wti-Prior'!X30</f>
        <v>-131.72230489999913</v>
      </c>
      <c r="Y30" s="451">
        <f>+Wti!Y30-'Wti-Prior'!Y30</f>
        <v>0</v>
      </c>
      <c r="Z30" s="452">
        <f t="shared" si="12"/>
        <v>-131.69529209999914</v>
      </c>
      <c r="AA30" s="407"/>
    </row>
    <row r="31" spans="1:62" s="181" customFormat="1" ht="12.95" customHeight="1" x14ac:dyDescent="0.2">
      <c r="A31" s="395">
        <v>37257</v>
      </c>
      <c r="B31" s="363">
        <f>+Wti!B31-'Wti-Prior'!B31</f>
        <v>3.1057999999992703E-3</v>
      </c>
      <c r="C31" s="396">
        <f>+Wti!C31-'Wti-Prior'!C31</f>
        <v>0</v>
      </c>
      <c r="D31" s="363">
        <f>+Wti!D31-'Wti-Prior'!D31</f>
        <v>0</v>
      </c>
      <c r="E31" s="363">
        <f>+Wti!E31-'Wti-Prior'!E31</f>
        <v>0</v>
      </c>
      <c r="F31" s="30">
        <f>+WTI_I!F31</f>
        <v>0</v>
      </c>
      <c r="G31" s="334">
        <f t="shared" si="8"/>
        <v>3.1057999999992703E-3</v>
      </c>
      <c r="H31" s="363"/>
      <c r="I31" s="363">
        <f>+Wti!I31-'Wti-Prior'!I31</f>
        <v>2.0019363000001249</v>
      </c>
      <c r="J31" s="363">
        <f>+Wti!J31-'Wti-Prior'!J31</f>
        <v>0</v>
      </c>
      <c r="K31" s="363">
        <f>+Wti!K31-'Wti-Prior'!K31</f>
        <v>-37.695832999999993</v>
      </c>
      <c r="L31" s="363">
        <f>+Wti!L31-'Wti-Prior'!L31</f>
        <v>1.024435699999998</v>
      </c>
      <c r="M31" s="363">
        <f>+Wti!M31-'Wti-Prior'!M31</f>
        <v>0</v>
      </c>
      <c r="N31" s="334">
        <f t="shared" si="9"/>
        <v>-34.66946099999987</v>
      </c>
      <c r="O31" s="363"/>
      <c r="P31" s="363">
        <f>+Wti!P31-'Wti-Prior'!P31</f>
        <v>0</v>
      </c>
      <c r="Q31" s="363">
        <f>+Wti!Q31-'Wti-Prior'!Q31</f>
        <v>0</v>
      </c>
      <c r="R31" s="314">
        <f>+Wti!R31-'Wti-Prior'!R31</f>
        <v>0</v>
      </c>
      <c r="S31" s="314">
        <f>+Wti!S31-'Wti-Prior'!S31</f>
        <v>0</v>
      </c>
      <c r="T31" s="334">
        <f t="shared" si="10"/>
        <v>0</v>
      </c>
      <c r="U31" s="363"/>
      <c r="V31" s="395">
        <f t="shared" si="11"/>
        <v>37257</v>
      </c>
      <c r="W31" s="445">
        <f>+Wti!W31-'Wti-Prior'!W31</f>
        <v>3.1057999999992703E-3</v>
      </c>
      <c r="X31" s="445">
        <f>+Wti!X31-'Wti-Prior'!X31</f>
        <v>-34.669460999999643</v>
      </c>
      <c r="Y31" s="445">
        <f>+Wti!Y31-'Wti-Prior'!Y31</f>
        <v>0</v>
      </c>
      <c r="Z31" s="446">
        <f t="shared" si="12"/>
        <v>-34.666355199999643</v>
      </c>
      <c r="AA31" s="407"/>
    </row>
    <row r="32" spans="1:62" s="264" customFormat="1" ht="12.95" customHeight="1" thickBot="1" x14ac:dyDescent="0.25">
      <c r="A32" s="395">
        <v>37288</v>
      </c>
      <c r="B32" s="363">
        <f>+Wti!B32-'Wti-Prior'!B32</f>
        <v>2.4336900000001549E-2</v>
      </c>
      <c r="C32" s="396">
        <f>+Wti!C32-'Wti-Prior'!C32</f>
        <v>0</v>
      </c>
      <c r="D32" s="363">
        <f>+Wti!D32-'Wti-Prior'!D32</f>
        <v>0</v>
      </c>
      <c r="E32" s="363">
        <f>+Wti!E32-'Wti-Prior'!E32</f>
        <v>0</v>
      </c>
      <c r="F32" s="26">
        <f>+WTI_I!F32</f>
        <v>0</v>
      </c>
      <c r="G32" s="335">
        <f t="shared" si="8"/>
        <v>2.4336900000001549E-2</v>
      </c>
      <c r="H32" s="396"/>
      <c r="I32" s="363">
        <f>+Wti!I32-'Wti-Prior'!I32</f>
        <v>0</v>
      </c>
      <c r="J32" s="363">
        <f>+Wti!J32-'Wti-Prior'!J32</f>
        <v>0</v>
      </c>
      <c r="K32" s="363">
        <f>+Wti!K32-'Wti-Prior'!K32</f>
        <v>-13.109938499999998</v>
      </c>
      <c r="L32" s="363">
        <f>+Wti!L32-'Wti-Prior'!L32</f>
        <v>0</v>
      </c>
      <c r="M32" s="363">
        <f>+Wti!M32-'Wti-Prior'!M32</f>
        <v>0</v>
      </c>
      <c r="N32" s="335">
        <f t="shared" si="9"/>
        <v>-13.109938499999998</v>
      </c>
      <c r="O32" s="396"/>
      <c r="P32" s="396">
        <f>+Wti!P32-'Wti-Prior'!P32</f>
        <v>0</v>
      </c>
      <c r="Q32" s="396">
        <f>+Wti!Q32-'Wti-Prior'!Q32</f>
        <v>0</v>
      </c>
      <c r="R32" s="26">
        <f>+Wti!R32-'Wti-Prior'!R32</f>
        <v>0</v>
      </c>
      <c r="S32" s="26">
        <f>+Wti!S32-'Wti-Prior'!S32</f>
        <v>0</v>
      </c>
      <c r="T32" s="335">
        <f t="shared" si="10"/>
        <v>0</v>
      </c>
      <c r="U32" s="396"/>
      <c r="V32" s="420">
        <f t="shared" si="11"/>
        <v>37288</v>
      </c>
      <c r="W32" s="447">
        <f>+Wti!W32-'Wti-Prior'!W32</f>
        <v>2.4336900000001549E-2</v>
      </c>
      <c r="X32" s="447">
        <f>+Wti!X32-'Wti-Prior'!X32</f>
        <v>-11.511170800000173</v>
      </c>
      <c r="Y32" s="447">
        <f>+Wti!Y32-'Wti-Prior'!Y32</f>
        <v>0</v>
      </c>
      <c r="Z32" s="447">
        <f t="shared" si="12"/>
        <v>-11.486833900000171</v>
      </c>
      <c r="AA32" s="407"/>
      <c r="AB32" s="181"/>
      <c r="AC32" s="181"/>
      <c r="AD32" s="181"/>
      <c r="AE32" s="181"/>
      <c r="AF32" s="181"/>
      <c r="AG32" s="181"/>
      <c r="AH32" s="181"/>
      <c r="AI32" s="181"/>
      <c r="AJ32" s="181"/>
      <c r="AK32" s="181"/>
      <c r="AL32" s="181"/>
      <c r="AM32" s="181"/>
      <c r="AN32" s="181"/>
      <c r="AO32" s="181"/>
      <c r="AP32" s="181"/>
      <c r="AQ32" s="181"/>
      <c r="AR32" s="181"/>
      <c r="AS32" s="181"/>
      <c r="AT32" s="181"/>
      <c r="AU32" s="181"/>
      <c r="AV32" s="181"/>
      <c r="AW32" s="181"/>
      <c r="AX32" s="181"/>
      <c r="AY32" s="181"/>
      <c r="AZ32" s="181"/>
      <c r="BA32" s="181"/>
      <c r="BB32" s="181"/>
      <c r="BC32" s="181"/>
      <c r="BD32" s="181"/>
      <c r="BE32" s="181"/>
      <c r="BF32" s="181"/>
      <c r="BG32" s="181"/>
      <c r="BH32" s="181"/>
      <c r="BI32" s="181"/>
      <c r="BJ32" s="181"/>
    </row>
    <row r="33" spans="1:62" s="181" customFormat="1" ht="12.95" customHeight="1" x14ac:dyDescent="0.2">
      <c r="A33" s="397">
        <v>37316</v>
      </c>
      <c r="B33" s="364">
        <f>+Wti!B33-'Wti-Prior'!B33</f>
        <v>4.9615000000002851E-2</v>
      </c>
      <c r="C33" s="398">
        <f>+Wti!C33-'Wti-Prior'!C33</f>
        <v>0</v>
      </c>
      <c r="D33" s="364">
        <f>+Wti!D33-'Wti-Prior'!D33</f>
        <v>0</v>
      </c>
      <c r="E33" s="364">
        <f>+Wti!E33-'Wti-Prior'!E33</f>
        <v>0</v>
      </c>
      <c r="F33" s="183">
        <f>+WTI_I!F33</f>
        <v>0</v>
      </c>
      <c r="G33" s="336">
        <f t="shared" si="8"/>
        <v>4.9615000000002851E-2</v>
      </c>
      <c r="H33" s="364"/>
      <c r="I33" s="364">
        <f>+Wti!I33-'Wti-Prior'!I33</f>
        <v>-0.43880279999996219</v>
      </c>
      <c r="J33" s="364">
        <f>+Wti!J33-'Wti-Prior'!J33</f>
        <v>0</v>
      </c>
      <c r="K33" s="364">
        <f>+Wti!K33-'Wti-Prior'!K33</f>
        <v>-3.6585804999999993</v>
      </c>
      <c r="L33" s="364">
        <f>+Wti!L33-'Wti-Prior'!L33</f>
        <v>0</v>
      </c>
      <c r="M33" s="364">
        <f>+Wti!M33-'Wti-Prior'!M33</f>
        <v>0</v>
      </c>
      <c r="N33" s="336">
        <f t="shared" si="9"/>
        <v>-4.0973832999999615</v>
      </c>
      <c r="O33" s="364"/>
      <c r="P33" s="364">
        <f>+Wti!P33-'Wti-Prior'!P33</f>
        <v>0</v>
      </c>
      <c r="Q33" s="364">
        <f>+Wti!Q33-'Wti-Prior'!Q33</f>
        <v>0</v>
      </c>
      <c r="R33" s="315">
        <f>+Wti!R33-'Wti-Prior'!R33</f>
        <v>0</v>
      </c>
      <c r="S33" s="315">
        <f>+Wti!S33-'Wti-Prior'!S33</f>
        <v>0</v>
      </c>
      <c r="T33" s="336">
        <f t="shared" si="10"/>
        <v>0</v>
      </c>
      <c r="U33" s="364"/>
      <c r="V33" s="397">
        <f t="shared" si="11"/>
        <v>37316</v>
      </c>
      <c r="W33" s="448">
        <f>+Wti!W33-'Wti-Prior'!W33</f>
        <v>4.9615000000002851E-2</v>
      </c>
      <c r="X33" s="448">
        <f>+Wti!X33-'Wti-Prior'!X33</f>
        <v>-4.0973832999999331</v>
      </c>
      <c r="Y33" s="448">
        <f>+Wti!Y33-'Wti-Prior'!Y33</f>
        <v>0</v>
      </c>
      <c r="Z33" s="449">
        <f t="shared" si="12"/>
        <v>-4.0477682999999303</v>
      </c>
      <c r="AA33" s="407"/>
    </row>
    <row r="34" spans="1:62" s="181" customFormat="1" ht="12.95" customHeight="1" x14ac:dyDescent="0.2">
      <c r="A34" s="395">
        <v>37347</v>
      </c>
      <c r="B34" s="363">
        <f>+Wti!B34-'Wti-Prior'!B34</f>
        <v>6.5404200000003243E-2</v>
      </c>
      <c r="C34" s="396">
        <f>+Wti!C34-'Wti-Prior'!C34</f>
        <v>0</v>
      </c>
      <c r="D34" s="363">
        <f>+Wti!D34-'Wti-Prior'!D34</f>
        <v>0</v>
      </c>
      <c r="E34" s="363">
        <f>+Wti!E34-'Wti-Prior'!E34</f>
        <v>0</v>
      </c>
      <c r="F34" s="31">
        <f>+WTI_I!F34</f>
        <v>0</v>
      </c>
      <c r="G34" s="337">
        <f t="shared" si="8"/>
        <v>6.5404200000003243E-2</v>
      </c>
      <c r="H34" s="363"/>
      <c r="I34" s="363">
        <f>+Wti!I34-'Wti-Prior'!I34</f>
        <v>-0.19990020000003028</v>
      </c>
      <c r="J34" s="363">
        <f>+Wti!J34-'Wti-Prior'!J34</f>
        <v>0</v>
      </c>
      <c r="K34" s="363">
        <f>+Wti!K34-'Wti-Prior'!K34</f>
        <v>-3.3414780000000235</v>
      </c>
      <c r="L34" s="363">
        <f>+Wti!L34-'Wti-Prior'!L34</f>
        <v>0</v>
      </c>
      <c r="M34" s="363">
        <f>+Wti!M34-'Wti-Prior'!M34</f>
        <v>0</v>
      </c>
      <c r="N34" s="337">
        <f t="shared" si="9"/>
        <v>-3.5413782000000538</v>
      </c>
      <c r="O34" s="413"/>
      <c r="P34" s="413">
        <f>+Wti!P34-'Wti-Prior'!P34</f>
        <v>0</v>
      </c>
      <c r="Q34" s="413">
        <f>+Wti!Q34-'Wti-Prior'!Q34</f>
        <v>0</v>
      </c>
      <c r="R34" s="316">
        <f>+Wti!R34-'Wti-Prior'!R34</f>
        <v>0</v>
      </c>
      <c r="S34" s="316">
        <f>+Wti!S34-'Wti-Prior'!S34</f>
        <v>0</v>
      </c>
      <c r="T34" s="337">
        <f t="shared" si="10"/>
        <v>0</v>
      </c>
      <c r="U34" s="363"/>
      <c r="V34" s="395">
        <f t="shared" si="11"/>
        <v>37347</v>
      </c>
      <c r="W34" s="445">
        <f>+Wti!W34-'Wti-Prior'!W34</f>
        <v>6.5404200000003243E-2</v>
      </c>
      <c r="X34" s="445">
        <f>+Wti!X34-'Wti-Prior'!X34</f>
        <v>-3.5413782000000538</v>
      </c>
      <c r="Y34" s="445">
        <f>+Wti!Y34-'Wti-Prior'!Y34</f>
        <v>0</v>
      </c>
      <c r="Z34" s="450">
        <f t="shared" si="12"/>
        <v>-3.4759740000000505</v>
      </c>
      <c r="AA34" s="407"/>
    </row>
    <row r="35" spans="1:62" s="181" customFormat="1" ht="12.95" customHeight="1" x14ac:dyDescent="0.2">
      <c r="A35" s="395">
        <v>37377</v>
      </c>
      <c r="B35" s="363">
        <f>+Wti!B35-'Wti-Prior'!B35</f>
        <v>7.5936900000002083E-2</v>
      </c>
      <c r="C35" s="396">
        <f>+Wti!C35-'Wti-Prior'!C35</f>
        <v>0</v>
      </c>
      <c r="D35" s="363">
        <f>+Wti!D35-'Wti-Prior'!D35</f>
        <v>0</v>
      </c>
      <c r="E35" s="363">
        <f>+Wti!E35-'Wti-Prior'!E35</f>
        <v>0</v>
      </c>
      <c r="F35" s="30">
        <f>+WTI_I!F35</f>
        <v>0</v>
      </c>
      <c r="G35" s="334">
        <f t="shared" si="8"/>
        <v>7.5936900000002083E-2</v>
      </c>
      <c r="H35" s="363"/>
      <c r="I35" s="363">
        <f>+Wti!I35-'Wti-Prior'!I35</f>
        <v>-2.8376400000070134E-2</v>
      </c>
      <c r="J35" s="363">
        <f>+Wti!J35-'Wti-Prior'!J35</f>
        <v>0</v>
      </c>
      <c r="K35" s="363">
        <f>+Wti!K35-'Wti-Prior'!K35</f>
        <v>-5.0637457999999924</v>
      </c>
      <c r="L35" s="363">
        <f>+Wti!L35-'Wti-Prior'!L35</f>
        <v>0</v>
      </c>
      <c r="M35" s="363">
        <f>+Wti!M35-'Wti-Prior'!M35</f>
        <v>0</v>
      </c>
      <c r="N35" s="334">
        <f t="shared" si="9"/>
        <v>-5.0921222000000625</v>
      </c>
      <c r="O35" s="363"/>
      <c r="P35" s="363">
        <f>+Wti!P35-'Wti-Prior'!P35</f>
        <v>0</v>
      </c>
      <c r="Q35" s="363">
        <f>+Wti!Q35-'Wti-Prior'!Q35</f>
        <v>0</v>
      </c>
      <c r="R35" s="314">
        <f>+Wti!R35-'Wti-Prior'!R35</f>
        <v>0</v>
      </c>
      <c r="S35" s="314">
        <f>+Wti!S35-'Wti-Prior'!S35</f>
        <v>0</v>
      </c>
      <c r="T35" s="334">
        <f t="shared" si="10"/>
        <v>0</v>
      </c>
      <c r="U35" s="363"/>
      <c r="V35" s="395">
        <f t="shared" si="11"/>
        <v>37377</v>
      </c>
      <c r="W35" s="445">
        <f>+Wti!W35-'Wti-Prior'!W35</f>
        <v>7.5936900000002083E-2</v>
      </c>
      <c r="X35" s="445">
        <f>+Wti!X35-'Wti-Prior'!X35</f>
        <v>-5.0921222000000625</v>
      </c>
      <c r="Y35" s="445">
        <f>+Wti!Y35-'Wti-Prior'!Y35</f>
        <v>0</v>
      </c>
      <c r="Z35" s="446">
        <f t="shared" si="12"/>
        <v>-5.0161853000000605</v>
      </c>
      <c r="AA35" s="407"/>
    </row>
    <row r="36" spans="1:62" s="181" customFormat="1" ht="12.95" customHeight="1" x14ac:dyDescent="0.2">
      <c r="A36" s="397">
        <v>37408</v>
      </c>
      <c r="B36" s="364">
        <f>+Wti!B36-'Wti-Prior'!B36</f>
        <v>6.4440100000005884E-2</v>
      </c>
      <c r="C36" s="398">
        <f>+Wti!C36-'Wti-Prior'!C36</f>
        <v>0</v>
      </c>
      <c r="D36" s="364">
        <f>+Wti!D36-'Wti-Prior'!D36</f>
        <v>0</v>
      </c>
      <c r="E36" s="364">
        <f>+Wti!E36-'Wti-Prior'!E36</f>
        <v>0</v>
      </c>
      <c r="F36" s="183">
        <f>+WTI_I!F36</f>
        <v>0</v>
      </c>
      <c r="G36" s="336">
        <f t="shared" si="8"/>
        <v>6.4440100000005884E-2</v>
      </c>
      <c r="H36" s="364"/>
      <c r="I36" s="364">
        <f>+Wti!I36-'Wti-Prior'!I36</f>
        <v>-0.56422729999997046</v>
      </c>
      <c r="J36" s="364">
        <f>+Wti!J36-'Wti-Prior'!J36</f>
        <v>0</v>
      </c>
      <c r="K36" s="364">
        <f>+Wti!K36-'Wti-Prior'!K36</f>
        <v>-4.8108048999999937</v>
      </c>
      <c r="L36" s="364">
        <f>+Wti!L36-'Wti-Prior'!L36</f>
        <v>-5.2492235000000278</v>
      </c>
      <c r="M36" s="364">
        <f>+Wti!M36-'Wti-Prior'!M36</f>
        <v>0</v>
      </c>
      <c r="N36" s="336">
        <f t="shared" si="9"/>
        <v>-10.624255699999992</v>
      </c>
      <c r="O36" s="364"/>
      <c r="P36" s="364">
        <f>+Wti!P36-'Wti-Prior'!P36</f>
        <v>0</v>
      </c>
      <c r="Q36" s="364">
        <f>+Wti!Q36-'Wti-Prior'!Q36</f>
        <v>0</v>
      </c>
      <c r="R36" s="315">
        <f>+Wti!R36-'Wti-Prior'!R36</f>
        <v>0</v>
      </c>
      <c r="S36" s="315">
        <f>+Wti!S36-'Wti-Prior'!S36</f>
        <v>0</v>
      </c>
      <c r="T36" s="336">
        <f t="shared" si="10"/>
        <v>0</v>
      </c>
      <c r="U36" s="364"/>
      <c r="V36" s="397">
        <f t="shared" si="11"/>
        <v>37408</v>
      </c>
      <c r="W36" s="448">
        <f>+Wti!W36-'Wti-Prior'!W36</f>
        <v>6.4440099999998779E-2</v>
      </c>
      <c r="X36" s="448">
        <f>+Wti!X36-'Wti-Prior'!X36</f>
        <v>-10.624255700000049</v>
      </c>
      <c r="Y36" s="448">
        <f>+Wti!Y36-'Wti-Prior'!Y36</f>
        <v>0</v>
      </c>
      <c r="Z36" s="449">
        <f t="shared" si="12"/>
        <v>-10.55981560000005</v>
      </c>
      <c r="AA36" s="407"/>
    </row>
    <row r="37" spans="1:62" s="181" customFormat="1" ht="12.95" customHeight="1" x14ac:dyDescent="0.2">
      <c r="A37" s="395">
        <v>37438</v>
      </c>
      <c r="B37" s="363">
        <f>+Wti!B37-'Wti-Prior'!B37</f>
        <v>1.3243699999998526E-2</v>
      </c>
      <c r="C37" s="396">
        <f>+Wti!C37-'Wti-Prior'!C37</f>
        <v>0</v>
      </c>
      <c r="D37" s="363">
        <f>+Wti!D37-'Wti-Prior'!D37</f>
        <v>0</v>
      </c>
      <c r="E37" s="363">
        <f>+Wti!E37-'Wti-Prior'!E37</f>
        <v>0</v>
      </c>
      <c r="F37" s="30">
        <f>+WTI_I!F37</f>
        <v>0</v>
      </c>
      <c r="G37" s="334">
        <f t="shared" si="8"/>
        <v>1.3243699999998526E-2</v>
      </c>
      <c r="H37" s="363"/>
      <c r="I37" s="363">
        <f>+Wti!I37-'Wti-Prior'!I37</f>
        <v>-5.780559999993784E-2</v>
      </c>
      <c r="J37" s="363">
        <f>+Wti!J37-'Wti-Prior'!J37</f>
        <v>0</v>
      </c>
      <c r="K37" s="363">
        <f>+Wti!K37-'Wti-Prior'!K37</f>
        <v>-4.8504196000000093</v>
      </c>
      <c r="L37" s="363">
        <f>+Wti!L37-'Wti-Prior'!L37</f>
        <v>0</v>
      </c>
      <c r="M37" s="363">
        <f>+Wti!M37-'Wti-Prior'!M37</f>
        <v>0</v>
      </c>
      <c r="N37" s="334">
        <f t="shared" si="9"/>
        <v>-4.9082251999999471</v>
      </c>
      <c r="O37" s="363"/>
      <c r="P37" s="363">
        <f>+Wti!P37-'Wti-Prior'!P37</f>
        <v>0</v>
      </c>
      <c r="Q37" s="363">
        <f>+Wti!Q37-'Wti-Prior'!Q37</f>
        <v>0</v>
      </c>
      <c r="R37" s="314">
        <f>+Wti!R37-'Wti-Prior'!R37</f>
        <v>0</v>
      </c>
      <c r="S37" s="314">
        <f>+Wti!S37-'Wti-Prior'!S37</f>
        <v>0</v>
      </c>
      <c r="T37" s="334">
        <f t="shared" si="10"/>
        <v>0</v>
      </c>
      <c r="U37" s="363"/>
      <c r="V37" s="395">
        <f t="shared" si="11"/>
        <v>37438</v>
      </c>
      <c r="W37" s="445">
        <f>+Wti!W37-'Wti-Prior'!W37</f>
        <v>1.3243699999998526E-2</v>
      </c>
      <c r="X37" s="445">
        <f>+Wti!X37-'Wti-Prior'!X37</f>
        <v>-4.9082251999999471</v>
      </c>
      <c r="Y37" s="445">
        <f>+Wti!Y37-'Wti-Prior'!Y37</f>
        <v>0</v>
      </c>
      <c r="Z37" s="446">
        <f t="shared" si="12"/>
        <v>-4.8949814999999486</v>
      </c>
      <c r="AA37" s="407"/>
    </row>
    <row r="38" spans="1:62" s="260" customFormat="1" ht="12.95" customHeight="1" x14ac:dyDescent="0.2">
      <c r="A38" s="395">
        <v>37469</v>
      </c>
      <c r="B38" s="363">
        <f>+Wti!B38-'Wti-Prior'!B38</f>
        <v>-8.6469899999997324E-2</v>
      </c>
      <c r="C38" s="396">
        <f>+Wti!C38-'Wti-Prior'!C38</f>
        <v>0</v>
      </c>
      <c r="D38" s="363">
        <f>+Wti!D38-'Wti-Prior'!D38</f>
        <v>0</v>
      </c>
      <c r="E38" s="363">
        <f>+Wti!E38-'Wti-Prior'!E38</f>
        <v>0</v>
      </c>
      <c r="F38" s="30">
        <f>+WTI_I!F38</f>
        <v>0</v>
      </c>
      <c r="G38" s="334">
        <f t="shared" si="8"/>
        <v>-8.6469899999997324E-2</v>
      </c>
      <c r="H38" s="363"/>
      <c r="I38" s="363">
        <f>+Wti!I38-'Wti-Prior'!I38</f>
        <v>2.9041999999947166E-2</v>
      </c>
      <c r="J38" s="363">
        <f>+Wti!J38-'Wti-Prior'!J38</f>
        <v>0</v>
      </c>
      <c r="K38" s="363">
        <f>+Wti!K38-'Wti-Prior'!K38</f>
        <v>-0.2819417000000044</v>
      </c>
      <c r="L38" s="363">
        <f>+Wti!L38-'Wti-Prior'!L38</f>
        <v>0</v>
      </c>
      <c r="M38" s="363">
        <f>+Wti!M38-'Wti-Prior'!M38</f>
        <v>0</v>
      </c>
      <c r="N38" s="334">
        <f t="shared" si="9"/>
        <v>-0.25289970000005724</v>
      </c>
      <c r="O38" s="363"/>
      <c r="P38" s="363">
        <f>+Wti!P38-'Wti-Prior'!P38</f>
        <v>0</v>
      </c>
      <c r="Q38" s="363">
        <f>+Wti!Q38-'Wti-Prior'!Q38</f>
        <v>0</v>
      </c>
      <c r="R38" s="314">
        <f>+Wti!R38-'Wti-Prior'!R38</f>
        <v>0</v>
      </c>
      <c r="S38" s="314">
        <f>+Wti!S38-'Wti-Prior'!S38</f>
        <v>0</v>
      </c>
      <c r="T38" s="334">
        <f t="shared" si="10"/>
        <v>0</v>
      </c>
      <c r="U38" s="363"/>
      <c r="V38" s="395">
        <f t="shared" si="11"/>
        <v>37469</v>
      </c>
      <c r="W38" s="445">
        <f>+Wti!W38-'Wti-Prior'!W38</f>
        <v>-8.6469899999997324E-2</v>
      </c>
      <c r="X38" s="445">
        <f>+Wti!X38-'Wti-Prior'!X38</f>
        <v>-0.25289970000005724</v>
      </c>
      <c r="Y38" s="445">
        <f>+Wti!Y38-'Wti-Prior'!Y38</f>
        <v>0</v>
      </c>
      <c r="Z38" s="446">
        <f t="shared" si="12"/>
        <v>-0.33936960000005456</v>
      </c>
      <c r="AA38" s="407"/>
      <c r="AB38" s="181"/>
      <c r="AC38" s="181"/>
      <c r="AD38" s="181"/>
      <c r="AE38" s="181"/>
      <c r="AF38" s="181"/>
      <c r="AG38" s="181"/>
      <c r="AH38" s="181"/>
      <c r="AI38" s="181"/>
      <c r="AJ38" s="181"/>
      <c r="AK38" s="181"/>
      <c r="AL38" s="181"/>
      <c r="AM38" s="181"/>
      <c r="AN38" s="181"/>
      <c r="AO38" s="181"/>
      <c r="AP38" s="181"/>
      <c r="AQ38" s="181"/>
      <c r="AR38" s="181"/>
      <c r="AS38" s="181"/>
      <c r="AT38" s="181"/>
      <c r="AU38" s="181"/>
      <c r="AV38" s="181"/>
      <c r="AW38" s="181"/>
      <c r="AX38" s="181"/>
      <c r="AY38" s="181"/>
      <c r="AZ38" s="181"/>
      <c r="BA38" s="181"/>
      <c r="BB38" s="181"/>
      <c r="BC38" s="181"/>
      <c r="BD38" s="181"/>
      <c r="BE38" s="181"/>
      <c r="BF38" s="181"/>
      <c r="BG38" s="181"/>
      <c r="BH38" s="181"/>
      <c r="BI38" s="181"/>
      <c r="BJ38" s="181"/>
    </row>
    <row r="39" spans="1:62" s="181" customFormat="1" ht="12.95" customHeight="1" x14ac:dyDescent="0.2">
      <c r="A39" s="397">
        <v>37500</v>
      </c>
      <c r="B39" s="364">
        <f>+Wti!B39-'Wti-Prior'!B39</f>
        <v>-4.4317700000000571E-2</v>
      </c>
      <c r="C39" s="398">
        <f>+Wti!C39-'Wti-Prior'!C39</f>
        <v>0</v>
      </c>
      <c r="D39" s="364">
        <f>+Wti!D39-'Wti-Prior'!D39</f>
        <v>0</v>
      </c>
      <c r="E39" s="364">
        <f>+Wti!E39-'Wti-Prior'!E39</f>
        <v>0</v>
      </c>
      <c r="F39" s="183">
        <f>+WTI_I!F39</f>
        <v>0</v>
      </c>
      <c r="G39" s="336">
        <f t="shared" si="8"/>
        <v>-4.4317700000000571E-2</v>
      </c>
      <c r="H39" s="364"/>
      <c r="I39" s="364">
        <f>+Wti!I39-'Wti-Prior'!I39</f>
        <v>-0.17993450000000166</v>
      </c>
      <c r="J39" s="364">
        <f>+Wti!J39-'Wti-Prior'!J39</f>
        <v>0</v>
      </c>
      <c r="K39" s="364">
        <f>+Wti!K39-'Wti-Prior'!K39</f>
        <v>1.6384550999999874</v>
      </c>
      <c r="L39" s="364">
        <f>+Wti!L39-'Wti-Prior'!L39</f>
        <v>0</v>
      </c>
      <c r="M39" s="364">
        <f>+Wti!M39-'Wti-Prior'!M39</f>
        <v>0</v>
      </c>
      <c r="N39" s="336">
        <f t="shared" si="9"/>
        <v>1.4585205999999857</v>
      </c>
      <c r="O39" s="364"/>
      <c r="P39" s="364">
        <f>+Wti!P39-'Wti-Prior'!P39</f>
        <v>0</v>
      </c>
      <c r="Q39" s="364">
        <f>+Wti!Q39-'Wti-Prior'!Q39</f>
        <v>0</v>
      </c>
      <c r="R39" s="315">
        <f>+Wti!R39-'Wti-Prior'!R39</f>
        <v>0</v>
      </c>
      <c r="S39" s="315">
        <f>+Wti!S39-'Wti-Prior'!S39</f>
        <v>0</v>
      </c>
      <c r="T39" s="336">
        <f t="shared" si="10"/>
        <v>0</v>
      </c>
      <c r="U39" s="364"/>
      <c r="V39" s="397">
        <f t="shared" si="11"/>
        <v>37500</v>
      </c>
      <c r="W39" s="448">
        <f>+Wti!W39-'Wti-Prior'!W39</f>
        <v>-4.4317700000000571E-2</v>
      </c>
      <c r="X39" s="448">
        <f>+Wti!X39-'Wti-Prior'!X39</f>
        <v>1.4585205999999857</v>
      </c>
      <c r="Y39" s="448">
        <f>+Wti!Y39-'Wti-Prior'!Y39</f>
        <v>0</v>
      </c>
      <c r="Z39" s="449">
        <f t="shared" si="12"/>
        <v>1.4142028999999852</v>
      </c>
      <c r="AA39" s="407"/>
    </row>
    <row r="40" spans="1:62" s="181" customFormat="1" ht="12.95" customHeight="1" x14ac:dyDescent="0.2">
      <c r="A40" s="395">
        <v>37530</v>
      </c>
      <c r="B40" s="363">
        <f>+Wti!B40-'Wti-Prior'!B40</f>
        <v>8.2807000000002517E-2</v>
      </c>
      <c r="C40" s="396">
        <f>+Wti!C40-'Wti-Prior'!C40</f>
        <v>0</v>
      </c>
      <c r="D40" s="363">
        <f>+Wti!D40-'Wti-Prior'!D40</f>
        <v>0</v>
      </c>
      <c r="E40" s="363">
        <f>+Wti!E40-'Wti-Prior'!E40</f>
        <v>0</v>
      </c>
      <c r="F40" s="30">
        <f>+WTI_I!F40</f>
        <v>0</v>
      </c>
      <c r="G40" s="334">
        <f t="shared" si="8"/>
        <v>8.2807000000002517E-2</v>
      </c>
      <c r="H40" s="363"/>
      <c r="I40" s="363">
        <f>+Wti!I40-'Wti-Prior'!I40</f>
        <v>-0.41422750000000974</v>
      </c>
      <c r="J40" s="363">
        <f>+Wti!J40-'Wti-Prior'!J40</f>
        <v>0</v>
      </c>
      <c r="K40" s="363">
        <f>+Wti!K40-'Wti-Prior'!K40</f>
        <v>2.2419601999999941</v>
      </c>
      <c r="L40" s="363">
        <f>+Wti!L40-'Wti-Prior'!L40</f>
        <v>0</v>
      </c>
      <c r="M40" s="363">
        <f>+Wti!M40-'Wti-Prior'!M40</f>
        <v>0</v>
      </c>
      <c r="N40" s="334">
        <f t="shared" si="9"/>
        <v>1.8277326999999843</v>
      </c>
      <c r="O40" s="363"/>
      <c r="P40" s="363">
        <f>+Wti!P40-'Wti-Prior'!P40</f>
        <v>0</v>
      </c>
      <c r="Q40" s="363">
        <f>+Wti!Q40-'Wti-Prior'!Q40</f>
        <v>0</v>
      </c>
      <c r="R40" s="314">
        <f>+Wti!R40-'Wti-Prior'!R40</f>
        <v>0</v>
      </c>
      <c r="S40" s="314">
        <f>+Wti!S40-'Wti-Prior'!S40</f>
        <v>0</v>
      </c>
      <c r="T40" s="334">
        <f t="shared" si="10"/>
        <v>0</v>
      </c>
      <c r="U40" s="363"/>
      <c r="V40" s="395">
        <f t="shared" si="11"/>
        <v>37530</v>
      </c>
      <c r="W40" s="445">
        <f>+Wti!W40-'Wti-Prior'!W40</f>
        <v>8.2807000000002517E-2</v>
      </c>
      <c r="X40" s="445">
        <f>+Wti!X40-'Wti-Prior'!X40</f>
        <v>1.8277326999999843</v>
      </c>
      <c r="Y40" s="445">
        <f>+Wti!Y40-'Wti-Prior'!Y40</f>
        <v>0</v>
      </c>
      <c r="Z40" s="446">
        <f t="shared" si="12"/>
        <v>1.9105396999999869</v>
      </c>
      <c r="AA40" s="407"/>
    </row>
    <row r="41" spans="1:62" s="181" customFormat="1" ht="12.95" customHeight="1" x14ac:dyDescent="0.2">
      <c r="A41" s="395">
        <v>37561</v>
      </c>
      <c r="B41" s="363">
        <f>+Wti!B41-'Wti-Prior'!B41</f>
        <v>6.4684399999997311E-2</v>
      </c>
      <c r="C41" s="396">
        <f>+Wti!C41-'Wti-Prior'!C41</f>
        <v>0</v>
      </c>
      <c r="D41" s="363">
        <f>+Wti!D41-'Wti-Prior'!D41</f>
        <v>0</v>
      </c>
      <c r="E41" s="363">
        <f>+Wti!E41-'Wti-Prior'!E41</f>
        <v>0</v>
      </c>
      <c r="F41" s="30">
        <f>+WTI_I!F41</f>
        <v>0</v>
      </c>
      <c r="G41" s="334">
        <f t="shared" si="8"/>
        <v>6.4684399999997311E-2</v>
      </c>
      <c r="H41" s="363"/>
      <c r="I41" s="363">
        <f>+Wti!I41-'Wti-Prior'!I41</f>
        <v>-0.3585365000000138</v>
      </c>
      <c r="J41" s="363">
        <f>+Wti!J41-'Wti-Prior'!J41</f>
        <v>0</v>
      </c>
      <c r="K41" s="363">
        <f>+Wti!K41-'Wti-Prior'!K41</f>
        <v>2.4279793000000041</v>
      </c>
      <c r="L41" s="363">
        <f>+Wti!L41-'Wti-Prior'!L41</f>
        <v>0</v>
      </c>
      <c r="M41" s="363">
        <f>+Wti!M41-'Wti-Prior'!M41</f>
        <v>0</v>
      </c>
      <c r="N41" s="334">
        <f t="shared" si="9"/>
        <v>2.0694427999999903</v>
      </c>
      <c r="O41" s="363"/>
      <c r="P41" s="363">
        <f>+Wti!P41-'Wti-Prior'!P41</f>
        <v>0</v>
      </c>
      <c r="Q41" s="363">
        <f>+Wti!Q41-'Wti-Prior'!Q41</f>
        <v>0</v>
      </c>
      <c r="R41" s="314">
        <f>+Wti!R41-'Wti-Prior'!R41</f>
        <v>0</v>
      </c>
      <c r="S41" s="314">
        <f>+Wti!S41-'Wti-Prior'!S41</f>
        <v>0</v>
      </c>
      <c r="T41" s="334">
        <f t="shared" si="10"/>
        <v>0</v>
      </c>
      <c r="U41" s="363"/>
      <c r="V41" s="395">
        <f t="shared" si="11"/>
        <v>37561</v>
      </c>
      <c r="W41" s="445">
        <f>+Wti!W41-'Wti-Prior'!W41</f>
        <v>6.4684399999997311E-2</v>
      </c>
      <c r="X41" s="445">
        <f>+Wti!X41-'Wti-Prior'!X41</f>
        <v>2.0694427999999903</v>
      </c>
      <c r="Y41" s="445">
        <f>+Wti!Y41-'Wti-Prior'!Y41</f>
        <v>0</v>
      </c>
      <c r="Z41" s="446">
        <f t="shared" si="12"/>
        <v>2.1341271999999876</v>
      </c>
      <c r="AA41" s="407"/>
    </row>
    <row r="42" spans="1:62" s="181" customFormat="1" ht="12.95" customHeight="1" thickBot="1" x14ac:dyDescent="0.25">
      <c r="A42" s="399">
        <v>37591</v>
      </c>
      <c r="B42" s="365">
        <f>+Wti!B42-'Wti-Prior'!B42</f>
        <v>-0.46553250000002322</v>
      </c>
      <c r="C42" s="400">
        <f>+Wti!C42-'Wti-Prior'!C42</f>
        <v>0</v>
      </c>
      <c r="D42" s="365">
        <f>+Wti!D42-'Wti-Prior'!D42</f>
        <v>0</v>
      </c>
      <c r="E42" s="365">
        <f>+Wti!E42-'Wti-Prior'!E42</f>
        <v>0</v>
      </c>
      <c r="F42" s="231">
        <f>+WTI_I!F42</f>
        <v>0</v>
      </c>
      <c r="G42" s="338">
        <f t="shared" si="8"/>
        <v>-0.46553250000002322</v>
      </c>
      <c r="H42" s="365"/>
      <c r="I42" s="365">
        <f>+Wti!I42-'Wti-Prior'!I42</f>
        <v>6.8617399999993722E-2</v>
      </c>
      <c r="J42" s="365">
        <f>+Wti!J42-'Wti-Prior'!J42</f>
        <v>200</v>
      </c>
      <c r="K42" s="365">
        <f>+Wti!K42-'Wti-Prior'!K42</f>
        <v>2.5871715000000108</v>
      </c>
      <c r="L42" s="365">
        <f>+Wti!L42-'Wti-Prior'!L42</f>
        <v>0</v>
      </c>
      <c r="M42" s="365">
        <f>+Wti!M42-'Wti-Prior'!M42</f>
        <v>0</v>
      </c>
      <c r="N42" s="338">
        <f t="shared" si="9"/>
        <v>202.6557889</v>
      </c>
      <c r="O42" s="365"/>
      <c r="P42" s="365">
        <f>+Wti!P42-'Wti-Prior'!P42</f>
        <v>0</v>
      </c>
      <c r="Q42" s="365">
        <f>+Wti!Q42-'Wti-Prior'!Q42</f>
        <v>0</v>
      </c>
      <c r="R42" s="317">
        <f>+Wti!R42-'Wti-Prior'!R42</f>
        <v>0</v>
      </c>
      <c r="S42" s="317">
        <f>+Wti!S42-'Wti-Prior'!S42</f>
        <v>0</v>
      </c>
      <c r="T42" s="338">
        <f t="shared" si="10"/>
        <v>0</v>
      </c>
      <c r="U42" s="365"/>
      <c r="V42" s="399">
        <f t="shared" si="11"/>
        <v>37591</v>
      </c>
      <c r="W42" s="451">
        <f>+Wti!W42-'Wti-Prior'!W42</f>
        <v>-0.46553250000002322</v>
      </c>
      <c r="X42" s="451">
        <f>+Wti!X42-'Wti-Prior'!X42</f>
        <v>202.65578890000006</v>
      </c>
      <c r="Y42" s="451">
        <f>+Wti!Y42-'Wti-Prior'!Y42</f>
        <v>0</v>
      </c>
      <c r="Z42" s="452">
        <f t="shared" si="12"/>
        <v>202.19025640000004</v>
      </c>
      <c r="AA42" s="407"/>
    </row>
    <row r="43" spans="1:62" s="181" customFormat="1" ht="12.95" customHeight="1" x14ac:dyDescent="0.2">
      <c r="A43" s="395">
        <v>37622</v>
      </c>
      <c r="B43" s="363">
        <f>+Wti!B43-'Wti-Prior'!B43</f>
        <v>2.235439999999933E-2</v>
      </c>
      <c r="C43" s="396">
        <f>+Wti!C43-'Wti-Prior'!C43</f>
        <v>1.9957000000000447E-3</v>
      </c>
      <c r="D43" s="363">
        <f>+Wti!D43-'Wti-Prior'!D43</f>
        <v>0</v>
      </c>
      <c r="E43" s="363">
        <f>+Wti!E43-'Wti-Prior'!E43</f>
        <v>0</v>
      </c>
      <c r="F43" s="30">
        <f>+WTI_I!F43</f>
        <v>0</v>
      </c>
      <c r="G43" s="334">
        <f t="shared" si="8"/>
        <v>2.4350099999999375E-2</v>
      </c>
      <c r="H43" s="363"/>
      <c r="I43" s="363">
        <f>+Wti!I43-'Wti-Prior'!I43</f>
        <v>1.2148198000001003</v>
      </c>
      <c r="J43" s="363">
        <f>+Wti!J43-'Wti-Prior'!J43</f>
        <v>0</v>
      </c>
      <c r="K43" s="363">
        <f>+Wti!K43-'Wti-Prior'!K43</f>
        <v>2.9023118000000068</v>
      </c>
      <c r="L43" s="363">
        <f>+Wti!L43-'Wti-Prior'!L43</f>
        <v>0</v>
      </c>
      <c r="M43" s="363">
        <f>+Wti!M43-'Wti-Prior'!M43</f>
        <v>0</v>
      </c>
      <c r="N43" s="334">
        <f t="shared" si="9"/>
        <v>4.117131600000107</v>
      </c>
      <c r="O43" s="363"/>
      <c r="P43" s="363">
        <f>+Wti!P43-'Wti-Prior'!P43</f>
        <v>0</v>
      </c>
      <c r="Q43" s="363">
        <f>+Wti!Q43-'Wti-Prior'!Q43</f>
        <v>0</v>
      </c>
      <c r="R43" s="314">
        <f>+Wti!R43-'Wti-Prior'!R43</f>
        <v>0</v>
      </c>
      <c r="S43" s="314">
        <f>+Wti!S43-'Wti-Prior'!S43</f>
        <v>0</v>
      </c>
      <c r="T43" s="334">
        <f t="shared" si="10"/>
        <v>0</v>
      </c>
      <c r="U43" s="363"/>
      <c r="V43" s="395">
        <f t="shared" si="11"/>
        <v>37622</v>
      </c>
      <c r="W43" s="445">
        <f>+Wti!W43-'Wti-Prior'!W43</f>
        <v>2.4350099999999486E-2</v>
      </c>
      <c r="X43" s="445">
        <f>+Wti!X43-'Wti-Prior'!X43</f>
        <v>4.117131600000107</v>
      </c>
      <c r="Y43" s="445">
        <f>+Wti!Y43-'Wti-Prior'!Y43</f>
        <v>0</v>
      </c>
      <c r="Z43" s="446">
        <f t="shared" si="12"/>
        <v>4.1414817000001065</v>
      </c>
      <c r="AA43" s="407"/>
    </row>
    <row r="44" spans="1:62" s="264" customFormat="1" ht="12.95" customHeight="1" thickBot="1" x14ac:dyDescent="0.25">
      <c r="A44" s="395">
        <v>37653</v>
      </c>
      <c r="B44" s="363">
        <f>+Wti!B44-'Wti-Prior'!B44</f>
        <v>6.6307399999999461E-2</v>
      </c>
      <c r="C44" s="396">
        <f>+Wti!C44-'Wti-Prior'!C44</f>
        <v>2.0548000000000233E-3</v>
      </c>
      <c r="D44" s="363">
        <f>+Wti!D44-'Wti-Prior'!D44</f>
        <v>0</v>
      </c>
      <c r="E44" s="363">
        <f>+Wti!E44-'Wti-Prior'!E44</f>
        <v>0</v>
      </c>
      <c r="F44" s="26">
        <f>+WTI_I!F44</f>
        <v>0</v>
      </c>
      <c r="G44" s="335">
        <f t="shared" si="8"/>
        <v>6.8362199999999484E-2</v>
      </c>
      <c r="H44" s="396"/>
      <c r="I44" s="363">
        <f>+Wti!I44-'Wti-Prior'!I44</f>
        <v>4.9346429000000285</v>
      </c>
      <c r="J44" s="363">
        <f>+Wti!J44-'Wti-Prior'!J44</f>
        <v>0</v>
      </c>
      <c r="K44" s="363">
        <f>+Wti!K44-'Wti-Prior'!K44</f>
        <v>-0.73655589999998483</v>
      </c>
      <c r="L44" s="363">
        <f>+Wti!L44-'Wti-Prior'!L44</f>
        <v>0</v>
      </c>
      <c r="M44" s="363">
        <f>+Wti!M44-'Wti-Prior'!M44</f>
        <v>0</v>
      </c>
      <c r="N44" s="335">
        <f t="shared" si="9"/>
        <v>4.1980870000000436</v>
      </c>
      <c r="O44" s="396"/>
      <c r="P44" s="396">
        <f>+Wti!P44-'Wti-Prior'!P44</f>
        <v>0</v>
      </c>
      <c r="Q44" s="396">
        <f>+Wti!Q44-'Wti-Prior'!Q44</f>
        <v>0</v>
      </c>
      <c r="R44" s="26">
        <f>+Wti!R44-'Wti-Prior'!R44</f>
        <v>0</v>
      </c>
      <c r="S44" s="26">
        <f>+Wti!S44-'Wti-Prior'!S44</f>
        <v>0</v>
      </c>
      <c r="T44" s="335">
        <f t="shared" si="10"/>
        <v>0</v>
      </c>
      <c r="U44" s="396"/>
      <c r="V44" s="420">
        <f t="shared" si="11"/>
        <v>37653</v>
      </c>
      <c r="W44" s="447">
        <f>+Wti!W44-'Wti-Prior'!W44</f>
        <v>6.8362200000002815E-2</v>
      </c>
      <c r="X44" s="447">
        <f>+Wti!X44-'Wti-Prior'!X44</f>
        <v>4.1980870000000579</v>
      </c>
      <c r="Y44" s="447">
        <f>+Wti!Y44-'Wti-Prior'!Y44</f>
        <v>0</v>
      </c>
      <c r="Z44" s="447">
        <f t="shared" si="12"/>
        <v>4.2664492000000607</v>
      </c>
      <c r="AA44" s="407"/>
      <c r="AB44" s="181"/>
      <c r="AC44" s="181"/>
      <c r="AD44" s="181"/>
      <c r="AE44" s="181"/>
      <c r="AF44" s="181"/>
      <c r="AG44" s="181"/>
      <c r="AH44" s="181"/>
      <c r="AI44" s="181"/>
      <c r="AJ44" s="181"/>
      <c r="AK44" s="181"/>
      <c r="AL44" s="181"/>
      <c r="AM44" s="181"/>
      <c r="AN44" s="181"/>
      <c r="AO44" s="181"/>
      <c r="AP44" s="181"/>
      <c r="AQ44" s="181"/>
      <c r="AR44" s="181"/>
      <c r="AS44" s="181"/>
      <c r="AT44" s="181"/>
      <c r="AU44" s="181"/>
      <c r="AV44" s="181"/>
      <c r="AW44" s="181"/>
      <c r="AX44" s="181"/>
      <c r="AY44" s="181"/>
      <c r="AZ44" s="181"/>
      <c r="BA44" s="181"/>
      <c r="BB44" s="181"/>
      <c r="BC44" s="181"/>
      <c r="BD44" s="181"/>
      <c r="BE44" s="181"/>
      <c r="BF44" s="181"/>
      <c r="BG44" s="181"/>
      <c r="BH44" s="181"/>
      <c r="BI44" s="181"/>
      <c r="BJ44" s="181"/>
    </row>
    <row r="45" spans="1:62" s="181" customFormat="1" ht="12.95" customHeight="1" x14ac:dyDescent="0.2">
      <c r="A45" s="397">
        <v>37681</v>
      </c>
      <c r="B45" s="364">
        <f>+Wti!B45-'Wti-Prior'!B45</f>
        <v>7.8859399999998914E-2</v>
      </c>
      <c r="C45" s="398">
        <f>+Wti!C45-'Wti-Prior'!C45</f>
        <v>2.1050999999999709E-3</v>
      </c>
      <c r="D45" s="364">
        <f>+Wti!D45-'Wti-Prior'!D45</f>
        <v>0</v>
      </c>
      <c r="E45" s="364">
        <f>+Wti!E45-'Wti-Prior'!E45</f>
        <v>0</v>
      </c>
      <c r="F45" s="183">
        <f>+WTI_I!F45</f>
        <v>0</v>
      </c>
      <c r="G45" s="336">
        <f t="shared" si="8"/>
        <v>8.0964499999998885E-2</v>
      </c>
      <c r="H45" s="364"/>
      <c r="I45" s="364">
        <f>+Wti!I45-'Wti-Prior'!I45</f>
        <v>8.8963315999998827</v>
      </c>
      <c r="J45" s="364">
        <f>+Wti!J45-'Wti-Prior'!J45</f>
        <v>0</v>
      </c>
      <c r="K45" s="364">
        <f>+Wti!K45-'Wti-Prior'!K45</f>
        <v>-2.7925793000000567</v>
      </c>
      <c r="L45" s="364">
        <f>+Wti!L45-'Wti-Prior'!L45</f>
        <v>0</v>
      </c>
      <c r="M45" s="364">
        <f>+Wti!M45-'Wti-Prior'!M45</f>
        <v>0</v>
      </c>
      <c r="N45" s="336">
        <f t="shared" si="9"/>
        <v>6.1037522999998259</v>
      </c>
      <c r="O45" s="364"/>
      <c r="P45" s="364">
        <f>+Wti!P45-'Wti-Prior'!P45</f>
        <v>0</v>
      </c>
      <c r="Q45" s="364">
        <f>+Wti!Q45-'Wti-Prior'!Q45</f>
        <v>0</v>
      </c>
      <c r="R45" s="315">
        <f>+Wti!R45-'Wti-Prior'!R45</f>
        <v>0</v>
      </c>
      <c r="S45" s="315">
        <f>+Wti!S45-'Wti-Prior'!S45</f>
        <v>0</v>
      </c>
      <c r="T45" s="336">
        <f t="shared" si="10"/>
        <v>0</v>
      </c>
      <c r="U45" s="364"/>
      <c r="V45" s="397">
        <f t="shared" si="11"/>
        <v>37681</v>
      </c>
      <c r="W45" s="448">
        <f>+Wti!W45-'Wti-Prior'!W45</f>
        <v>8.0964500000000328E-2</v>
      </c>
      <c r="X45" s="448">
        <f>+Wti!X45-'Wti-Prior'!X45</f>
        <v>6.1037522999997975</v>
      </c>
      <c r="Y45" s="448">
        <f>+Wti!Y45-'Wti-Prior'!Y45</f>
        <v>0</v>
      </c>
      <c r="Z45" s="449">
        <f t="shared" si="12"/>
        <v>6.1847167999997978</v>
      </c>
      <c r="AA45" s="407"/>
    </row>
    <row r="46" spans="1:62" s="181" customFormat="1" ht="12.95" customHeight="1" x14ac:dyDescent="0.2">
      <c r="A46" s="395">
        <v>37712</v>
      </c>
      <c r="B46" s="363">
        <f>+Wti!B46-'Wti-Prior'!B46</f>
        <v>5.3690500000001862E-2</v>
      </c>
      <c r="C46" s="396">
        <f>+Wti!C46-'Wti-Prior'!C46</f>
        <v>2.1544999999999481E-3</v>
      </c>
      <c r="D46" s="363">
        <f>+Wti!D46-'Wti-Prior'!D46</f>
        <v>0</v>
      </c>
      <c r="E46" s="363">
        <f>+Wti!E46-'Wti-Prior'!E46</f>
        <v>0</v>
      </c>
      <c r="F46" s="31">
        <f>+WTI_I!F46</f>
        <v>0</v>
      </c>
      <c r="G46" s="337">
        <f t="shared" si="8"/>
        <v>5.584500000000181E-2</v>
      </c>
      <c r="H46" s="363"/>
      <c r="I46" s="363">
        <f>+Wti!I46-'Wti-Prior'!I46</f>
        <v>7.7499593000000004</v>
      </c>
      <c r="J46" s="363">
        <f>+Wti!J46-'Wti-Prior'!J46</f>
        <v>0</v>
      </c>
      <c r="K46" s="363">
        <f>+Wti!K46-'Wti-Prior'!K46</f>
        <v>-2.4814406000000417</v>
      </c>
      <c r="L46" s="363">
        <f>+Wti!L46-'Wti-Prior'!L46</f>
        <v>0</v>
      </c>
      <c r="M46" s="363">
        <f>+Wti!M46-'Wti-Prior'!M46</f>
        <v>0</v>
      </c>
      <c r="N46" s="337">
        <f t="shared" si="9"/>
        <v>5.2685186999999587</v>
      </c>
      <c r="O46" s="413"/>
      <c r="P46" s="413">
        <f>+Wti!P46-'Wti-Prior'!P46</f>
        <v>0</v>
      </c>
      <c r="Q46" s="413">
        <f>+Wti!Q46-'Wti-Prior'!Q46</f>
        <v>0</v>
      </c>
      <c r="R46" s="316">
        <f>+Wti!R46-'Wti-Prior'!R46</f>
        <v>0</v>
      </c>
      <c r="S46" s="316">
        <f>+Wti!S46-'Wti-Prior'!S46</f>
        <v>0</v>
      </c>
      <c r="T46" s="337">
        <f t="shared" si="10"/>
        <v>0</v>
      </c>
      <c r="U46" s="363"/>
      <c r="V46" s="395">
        <f t="shared" si="11"/>
        <v>37712</v>
      </c>
      <c r="W46" s="445">
        <f>+Wti!W46-'Wti-Prior'!W46</f>
        <v>5.5845000000001477E-2</v>
      </c>
      <c r="X46" s="445">
        <f>+Wti!X46-'Wti-Prior'!X46</f>
        <v>5.2685187000000155</v>
      </c>
      <c r="Y46" s="445">
        <f>+Wti!Y46-'Wti-Prior'!Y46</f>
        <v>0</v>
      </c>
      <c r="Z46" s="450">
        <f t="shared" si="12"/>
        <v>5.324363700000017</v>
      </c>
      <c r="AA46" s="407"/>
    </row>
    <row r="47" spans="1:62" s="181" customFormat="1" ht="12.95" customHeight="1" x14ac:dyDescent="0.2">
      <c r="A47" s="395">
        <v>37742</v>
      </c>
      <c r="B47" s="363">
        <f>+Wti!B47-'Wti-Prior'!B47</f>
        <v>0.19220719999999858</v>
      </c>
      <c r="C47" s="396">
        <f>+Wti!C47-'Wti-Prior'!C47</f>
        <v>2.1954000000000695E-3</v>
      </c>
      <c r="D47" s="363">
        <f>+Wti!D47-'Wti-Prior'!D47</f>
        <v>0</v>
      </c>
      <c r="E47" s="363">
        <f>+Wti!E47-'Wti-Prior'!E47</f>
        <v>0</v>
      </c>
      <c r="F47" s="30">
        <f>+WTI_I!F47</f>
        <v>0</v>
      </c>
      <c r="G47" s="334">
        <f t="shared" si="8"/>
        <v>0.19440259999999865</v>
      </c>
      <c r="H47" s="363"/>
      <c r="I47" s="363">
        <f>+Wti!I47-'Wti-Prior'!I47</f>
        <v>8.3435126000000537</v>
      </c>
      <c r="J47" s="363">
        <f>+Wti!J47-'Wti-Prior'!J47</f>
        <v>0</v>
      </c>
      <c r="K47" s="363">
        <f>+Wti!K47-'Wti-Prior'!K47</f>
        <v>-2.7484573999999498</v>
      </c>
      <c r="L47" s="363">
        <f>+Wti!L47-'Wti-Prior'!L47</f>
        <v>0</v>
      </c>
      <c r="M47" s="363">
        <f>+Wti!M47-'Wti-Prior'!M47</f>
        <v>0</v>
      </c>
      <c r="N47" s="334">
        <f t="shared" si="9"/>
        <v>5.5950552000001039</v>
      </c>
      <c r="O47" s="363"/>
      <c r="P47" s="363">
        <f>+Wti!P47-'Wti-Prior'!P47</f>
        <v>0</v>
      </c>
      <c r="Q47" s="363">
        <f>+Wti!Q47-'Wti-Prior'!Q47</f>
        <v>0</v>
      </c>
      <c r="R47" s="314">
        <f>+Wti!R47-'Wti-Prior'!R47</f>
        <v>0</v>
      </c>
      <c r="S47" s="314">
        <f>+Wti!S47-'Wti-Prior'!S47</f>
        <v>0</v>
      </c>
      <c r="T47" s="334">
        <f t="shared" si="10"/>
        <v>0</v>
      </c>
      <c r="U47" s="363"/>
      <c r="V47" s="395">
        <f t="shared" si="11"/>
        <v>37742</v>
      </c>
      <c r="W47" s="445">
        <f>+Wti!W47-'Wti-Prior'!W47</f>
        <v>0.19440259999998943</v>
      </c>
      <c r="X47" s="445">
        <f>+Wti!X47-'Wti-Prior'!X47</f>
        <v>5.5950552000001323</v>
      </c>
      <c r="Y47" s="445">
        <f>+Wti!Y47-'Wti-Prior'!Y47</f>
        <v>0</v>
      </c>
      <c r="Z47" s="446">
        <f t="shared" si="12"/>
        <v>5.7894578000001218</v>
      </c>
      <c r="AA47" s="407"/>
    </row>
    <row r="48" spans="1:62" s="181" customFormat="1" ht="12.95" customHeight="1" x14ac:dyDescent="0.2">
      <c r="A48" s="397">
        <v>37773</v>
      </c>
      <c r="B48" s="364">
        <f>+Wti!B48-'Wti-Prior'!B48</f>
        <v>0.32846539999999891</v>
      </c>
      <c r="C48" s="398">
        <f>+Wti!C48-'Wti-Prior'!C48</f>
        <v>2.2339000000000109E-3</v>
      </c>
      <c r="D48" s="364">
        <f>+Wti!D48-'Wti-Prior'!D48</f>
        <v>0</v>
      </c>
      <c r="E48" s="364">
        <f>+Wti!E48-'Wti-Prior'!E48</f>
        <v>0</v>
      </c>
      <c r="F48" s="183">
        <f>+WTI_I!F48</f>
        <v>0</v>
      </c>
      <c r="G48" s="336">
        <f t="shared" si="8"/>
        <v>0.33069929999999892</v>
      </c>
      <c r="H48" s="364"/>
      <c r="I48" s="364">
        <f>+Wti!I48-'Wti-Prior'!I48</f>
        <v>6.2057238999999527</v>
      </c>
      <c r="J48" s="364">
        <f>+Wti!J48-'Wti-Prior'!J48</f>
        <v>0</v>
      </c>
      <c r="K48" s="364">
        <f>+Wti!K48-'Wti-Prior'!K48</f>
        <v>-2.3261357000000089</v>
      </c>
      <c r="L48" s="364">
        <f>+Wti!L48-'Wti-Prior'!L48</f>
        <v>0</v>
      </c>
      <c r="M48" s="364">
        <f>+Wti!M48-'Wti-Prior'!M48</f>
        <v>0</v>
      </c>
      <c r="N48" s="336">
        <f t="shared" si="9"/>
        <v>3.8795881999999438</v>
      </c>
      <c r="O48" s="364"/>
      <c r="P48" s="364">
        <f>+Wti!P48-'Wti-Prior'!P48</f>
        <v>0</v>
      </c>
      <c r="Q48" s="364">
        <f>+Wti!Q48-'Wti-Prior'!Q48</f>
        <v>0</v>
      </c>
      <c r="R48" s="315">
        <f>+Wti!R48-'Wti-Prior'!R48</f>
        <v>0</v>
      </c>
      <c r="S48" s="315">
        <f>+Wti!S48-'Wti-Prior'!S48</f>
        <v>0</v>
      </c>
      <c r="T48" s="336">
        <f t="shared" si="10"/>
        <v>0</v>
      </c>
      <c r="U48" s="364"/>
      <c r="V48" s="397">
        <f t="shared" si="11"/>
        <v>37773</v>
      </c>
      <c r="W48" s="448">
        <f>+Wti!W48-'Wti-Prior'!W48</f>
        <v>0.33069929999999204</v>
      </c>
      <c r="X48" s="448">
        <f>+Wti!X48-'Wti-Prior'!X48</f>
        <v>3.8795881999998869</v>
      </c>
      <c r="Y48" s="448">
        <f>+Wti!Y48-'Wti-Prior'!Y48</f>
        <v>0</v>
      </c>
      <c r="Z48" s="449">
        <f t="shared" si="12"/>
        <v>4.2102874999998789</v>
      </c>
      <c r="AA48" s="407"/>
    </row>
    <row r="49" spans="1:62" s="181" customFormat="1" ht="12.95" customHeight="1" x14ac:dyDescent="0.2">
      <c r="A49" s="395">
        <v>37803</v>
      </c>
      <c r="B49" s="363">
        <f>+Wti!B49-'Wti-Prior'!B49</f>
        <v>0.22294130000000223</v>
      </c>
      <c r="C49" s="396">
        <f>+Wti!C49-'Wti-Prior'!C49</f>
        <v>2.2682000000000535E-3</v>
      </c>
      <c r="D49" s="363">
        <f>+Wti!D49-'Wti-Prior'!D49</f>
        <v>0</v>
      </c>
      <c r="E49" s="363">
        <f>+Wti!E49-'Wti-Prior'!E49</f>
        <v>0</v>
      </c>
      <c r="F49" s="30">
        <f>+WTI_I!F49</f>
        <v>0</v>
      </c>
      <c r="G49" s="334">
        <f t="shared" si="8"/>
        <v>0.22520950000000228</v>
      </c>
      <c r="H49" s="363"/>
      <c r="I49" s="363">
        <f>+Wti!I49-'Wti-Prior'!I49</f>
        <v>8.1959524999999758</v>
      </c>
      <c r="J49" s="363">
        <f>+Wti!J49-'Wti-Prior'!J49</f>
        <v>0</v>
      </c>
      <c r="K49" s="363">
        <f>+Wti!K49-'Wti-Prior'!K49</f>
        <v>-2.7544014999999717</v>
      </c>
      <c r="L49" s="363">
        <f>+Wti!L49-'Wti-Prior'!L49</f>
        <v>0</v>
      </c>
      <c r="M49" s="363">
        <f>+Wti!M49-'Wti-Prior'!M49</f>
        <v>0</v>
      </c>
      <c r="N49" s="334">
        <f t="shared" si="9"/>
        <v>5.441551000000004</v>
      </c>
      <c r="O49" s="363"/>
      <c r="P49" s="363">
        <f>+Wti!P49-'Wti-Prior'!P49</f>
        <v>0</v>
      </c>
      <c r="Q49" s="363">
        <f>+Wti!Q49-'Wti-Prior'!Q49</f>
        <v>0</v>
      </c>
      <c r="R49" s="314">
        <f>+Wti!R49-'Wti-Prior'!R49</f>
        <v>0</v>
      </c>
      <c r="S49" s="314">
        <f>+Wti!S49-'Wti-Prior'!S49</f>
        <v>0</v>
      </c>
      <c r="T49" s="334">
        <f t="shared" si="10"/>
        <v>0</v>
      </c>
      <c r="U49" s="363"/>
      <c r="V49" s="395">
        <f t="shared" si="11"/>
        <v>37803</v>
      </c>
      <c r="W49" s="445">
        <f>+Wti!W49-'Wti-Prior'!W49</f>
        <v>0.22520949999999118</v>
      </c>
      <c r="X49" s="445">
        <f>+Wti!X49-'Wti-Prior'!X49</f>
        <v>5.441551000000004</v>
      </c>
      <c r="Y49" s="445">
        <f>+Wti!Y49-'Wti-Prior'!Y49</f>
        <v>0</v>
      </c>
      <c r="Z49" s="446">
        <f t="shared" si="12"/>
        <v>5.6667604999999952</v>
      </c>
      <c r="AA49" s="407"/>
    </row>
    <row r="50" spans="1:62" s="260" customFormat="1" ht="12.95" customHeight="1" x14ac:dyDescent="0.2">
      <c r="A50" s="395">
        <v>37834</v>
      </c>
      <c r="B50" s="363">
        <f>+Wti!B50-'Wti-Prior'!B50</f>
        <v>0.22696360000000482</v>
      </c>
      <c r="C50" s="396">
        <f>+Wti!C50-'Wti-Prior'!C50</f>
        <v>2.3012000000000032E-3</v>
      </c>
      <c r="D50" s="363">
        <f>+Wti!D50-'Wti-Prior'!D50</f>
        <v>0</v>
      </c>
      <c r="E50" s="363">
        <f>+Wti!E50-'Wti-Prior'!E50</f>
        <v>0</v>
      </c>
      <c r="F50" s="30">
        <f>+WTI_I!F50</f>
        <v>0</v>
      </c>
      <c r="G50" s="334">
        <f t="shared" si="8"/>
        <v>0.22926480000000482</v>
      </c>
      <c r="H50" s="363"/>
      <c r="I50" s="363">
        <f>+Wti!I50-'Wti-Prior'!I50</f>
        <v>7.2365929000000051</v>
      </c>
      <c r="J50" s="363">
        <f>+Wti!J50-'Wti-Prior'!J50</f>
        <v>0</v>
      </c>
      <c r="K50" s="363">
        <f>+Wti!K50-'Wti-Prior'!K50</f>
        <v>-2.4514159999999947</v>
      </c>
      <c r="L50" s="363">
        <f>+Wti!L50-'Wti-Prior'!L50</f>
        <v>0</v>
      </c>
      <c r="M50" s="363">
        <f>+Wti!M50-'Wti-Prior'!M50</f>
        <v>0</v>
      </c>
      <c r="N50" s="334">
        <f t="shared" si="9"/>
        <v>4.7851769000000104</v>
      </c>
      <c r="O50" s="363"/>
      <c r="P50" s="363">
        <f>+Wti!P50-'Wti-Prior'!P50</f>
        <v>0</v>
      </c>
      <c r="Q50" s="363">
        <f>+Wti!Q50-'Wti-Prior'!Q50</f>
        <v>0</v>
      </c>
      <c r="R50" s="314">
        <f>+Wti!R50-'Wti-Prior'!R50</f>
        <v>0</v>
      </c>
      <c r="S50" s="314">
        <f>+Wti!S50-'Wti-Prior'!S50</f>
        <v>0</v>
      </c>
      <c r="T50" s="334">
        <f t="shared" si="10"/>
        <v>0</v>
      </c>
      <c r="U50" s="363"/>
      <c r="V50" s="395">
        <f t="shared" si="11"/>
        <v>37834</v>
      </c>
      <c r="W50" s="445">
        <f>+Wti!W50-'Wti-Prior'!W50</f>
        <v>0.22926480000000993</v>
      </c>
      <c r="X50" s="445">
        <f>+Wti!X50-'Wti-Prior'!X50</f>
        <v>4.7851769000000104</v>
      </c>
      <c r="Y50" s="445">
        <f>+Wti!Y50-'Wti-Prior'!Y50</f>
        <v>0</v>
      </c>
      <c r="Z50" s="446">
        <f t="shared" si="12"/>
        <v>5.0144417000000203</v>
      </c>
      <c r="AA50" s="407"/>
      <c r="AB50" s="181"/>
      <c r="AC50" s="181"/>
      <c r="AD50" s="181"/>
      <c r="AE50" s="181"/>
      <c r="AF50" s="181"/>
      <c r="AG50" s="181"/>
      <c r="AH50" s="181"/>
      <c r="AI50" s="181"/>
      <c r="AJ50" s="181"/>
      <c r="AK50" s="181"/>
      <c r="AL50" s="181"/>
      <c r="AM50" s="181"/>
      <c r="AN50" s="181"/>
      <c r="AO50" s="181"/>
      <c r="AP50" s="181"/>
      <c r="AQ50" s="181"/>
      <c r="AR50" s="181"/>
      <c r="AS50" s="181"/>
      <c r="AT50" s="181"/>
      <c r="AU50" s="181"/>
      <c r="AV50" s="181"/>
      <c r="AW50" s="181"/>
      <c r="AX50" s="181"/>
      <c r="AY50" s="181"/>
      <c r="AZ50" s="181"/>
      <c r="BA50" s="181"/>
      <c r="BB50" s="181"/>
      <c r="BC50" s="181"/>
      <c r="BD50" s="181"/>
      <c r="BE50" s="181"/>
      <c r="BF50" s="181"/>
      <c r="BG50" s="181"/>
      <c r="BH50" s="181"/>
      <c r="BI50" s="181"/>
      <c r="BJ50" s="181"/>
    </row>
    <row r="51" spans="1:62" s="181" customFormat="1" ht="12.95" customHeight="1" x14ac:dyDescent="0.2">
      <c r="A51" s="397">
        <v>37865</v>
      </c>
      <c r="B51" s="364">
        <f>+Wti!B51-'Wti-Prior'!B51</f>
        <v>0.20435089999999434</v>
      </c>
      <c r="C51" s="398">
        <f>+Wti!C51-'Wti-Prior'!C51</f>
        <v>2.3305999999999605E-3</v>
      </c>
      <c r="D51" s="364">
        <f>+Wti!D51-'Wti-Prior'!D51</f>
        <v>0</v>
      </c>
      <c r="E51" s="364">
        <f>+Wti!E51-'Wti-Prior'!E51</f>
        <v>0</v>
      </c>
      <c r="F51" s="183">
        <f>+WTI_I!F51</f>
        <v>0</v>
      </c>
      <c r="G51" s="336">
        <f t="shared" si="8"/>
        <v>0.2066814999999943</v>
      </c>
      <c r="H51" s="364"/>
      <c r="I51" s="364">
        <f>+Wti!I51-'Wti-Prior'!I51</f>
        <v>7.2869240999999647</v>
      </c>
      <c r="J51" s="364">
        <f>+Wti!J51-'Wti-Prior'!J51</f>
        <v>0</v>
      </c>
      <c r="K51" s="364">
        <f>+Wti!K51-'Wti-Prior'!K51</f>
        <v>-2.5022427999999763</v>
      </c>
      <c r="L51" s="364">
        <f>+Wti!L51-'Wti-Prior'!L51</f>
        <v>0</v>
      </c>
      <c r="M51" s="364">
        <f>+Wti!M51-'Wti-Prior'!M51</f>
        <v>0</v>
      </c>
      <c r="N51" s="336">
        <f t="shared" si="9"/>
        <v>4.7846812999999884</v>
      </c>
      <c r="O51" s="364"/>
      <c r="P51" s="364">
        <f>+Wti!P51-'Wti-Prior'!P51</f>
        <v>0</v>
      </c>
      <c r="Q51" s="364">
        <f>+Wti!Q51-'Wti-Prior'!Q51</f>
        <v>0</v>
      </c>
      <c r="R51" s="315">
        <f>+Wti!R51-'Wti-Prior'!R51</f>
        <v>0</v>
      </c>
      <c r="S51" s="315">
        <f>+Wti!S51-'Wti-Prior'!S51</f>
        <v>0</v>
      </c>
      <c r="T51" s="336">
        <f t="shared" si="10"/>
        <v>0</v>
      </c>
      <c r="U51" s="364"/>
      <c r="V51" s="397">
        <f t="shared" si="11"/>
        <v>37865</v>
      </c>
      <c r="W51" s="448">
        <f>+Wti!W51-'Wti-Prior'!W51</f>
        <v>0.20668149999998775</v>
      </c>
      <c r="X51" s="448">
        <f>+Wti!X51-'Wti-Prior'!X51</f>
        <v>4.7846812999999315</v>
      </c>
      <c r="Y51" s="448">
        <f>+Wti!Y51-'Wti-Prior'!Y51</f>
        <v>0</v>
      </c>
      <c r="Z51" s="449">
        <f t="shared" si="12"/>
        <v>4.9913627999999193</v>
      </c>
      <c r="AA51" s="407"/>
    </row>
    <row r="52" spans="1:62" s="181" customFormat="1" ht="12.95" customHeight="1" x14ac:dyDescent="0.2">
      <c r="A52" s="395">
        <v>37895</v>
      </c>
      <c r="B52" s="363">
        <f>+Wti!B52-'Wti-Prior'!B52</f>
        <v>0.29280139999998767</v>
      </c>
      <c r="C52" s="396">
        <f>+Wti!C52-'Wti-Prior'!C52</f>
        <v>2.3578000000000765E-3</v>
      </c>
      <c r="D52" s="363">
        <f>+Wti!D52-'Wti-Prior'!D52</f>
        <v>0</v>
      </c>
      <c r="E52" s="363">
        <f>+Wti!E52-'Wti-Prior'!E52</f>
        <v>0</v>
      </c>
      <c r="F52" s="30">
        <f>+WTI_I!F52</f>
        <v>0</v>
      </c>
      <c r="G52" s="334">
        <f t="shared" si="8"/>
        <v>0.29515919999998774</v>
      </c>
      <c r="H52" s="363"/>
      <c r="I52" s="363">
        <f>+Wti!I52-'Wti-Prior'!I52</f>
        <v>7.7167050999998992</v>
      </c>
      <c r="J52" s="363">
        <f>+Wti!J52-'Wti-Prior'!J52</f>
        <v>0</v>
      </c>
      <c r="K52" s="363">
        <f>+Wti!K52-'Wti-Prior'!K52</f>
        <v>-2.6375752000000148</v>
      </c>
      <c r="L52" s="363">
        <f>+Wti!L52-'Wti-Prior'!L52</f>
        <v>0</v>
      </c>
      <c r="M52" s="363">
        <f>+Wti!M52-'Wti-Prior'!M52</f>
        <v>0</v>
      </c>
      <c r="N52" s="334">
        <f t="shared" si="9"/>
        <v>5.0791298999998844</v>
      </c>
      <c r="O52" s="363"/>
      <c r="P52" s="363">
        <f>+Wti!P52-'Wti-Prior'!P52</f>
        <v>0</v>
      </c>
      <c r="Q52" s="363">
        <f>+Wti!Q52-'Wti-Prior'!Q52</f>
        <v>0</v>
      </c>
      <c r="R52" s="314">
        <f>+Wti!R52-'Wti-Prior'!R52</f>
        <v>0</v>
      </c>
      <c r="S52" s="314">
        <f>+Wti!S52-'Wti-Prior'!S52</f>
        <v>0</v>
      </c>
      <c r="T52" s="334">
        <f t="shared" si="10"/>
        <v>0</v>
      </c>
      <c r="U52" s="363"/>
      <c r="V52" s="395">
        <f t="shared" si="11"/>
        <v>37895</v>
      </c>
      <c r="W52" s="445">
        <f>+Wti!W52-'Wti-Prior'!W52</f>
        <v>0.2951591999999863</v>
      </c>
      <c r="X52" s="445">
        <f>+Wti!X52-'Wti-Prior'!X52</f>
        <v>5.0791298999999412</v>
      </c>
      <c r="Y52" s="445">
        <f>+Wti!Y52-'Wti-Prior'!Y52</f>
        <v>0</v>
      </c>
      <c r="Z52" s="446">
        <f t="shared" si="12"/>
        <v>5.3742890999999275</v>
      </c>
      <c r="AA52" s="407"/>
    </row>
    <row r="53" spans="1:62" s="181" customFormat="1" ht="12.95" customHeight="1" x14ac:dyDescent="0.2">
      <c r="A53" s="395">
        <v>37926</v>
      </c>
      <c r="B53" s="363">
        <f>+Wti!B53-'Wti-Prior'!B53</f>
        <v>0.24298369999999636</v>
      </c>
      <c r="C53" s="396">
        <f>+Wti!C53-'Wti-Prior'!C53</f>
        <v>2.3855999999999877E-3</v>
      </c>
      <c r="D53" s="363">
        <f>+Wti!D53-'Wti-Prior'!D53</f>
        <v>0</v>
      </c>
      <c r="E53" s="363">
        <f>+Wti!E53-'Wti-Prior'!E53</f>
        <v>0</v>
      </c>
      <c r="F53" s="30">
        <f>+WTI_I!F53</f>
        <v>0</v>
      </c>
      <c r="G53" s="334">
        <f t="shared" si="8"/>
        <v>0.24536929999999635</v>
      </c>
      <c r="H53" s="363"/>
      <c r="I53" s="363">
        <f>+Wti!I53-'Wti-Prior'!I53</f>
        <v>6.9565645999998651</v>
      </c>
      <c r="J53" s="363">
        <f>+Wti!J53-'Wti-Prior'!J53</f>
        <v>0</v>
      </c>
      <c r="K53" s="363">
        <f>+Wti!K53-'Wti-Prior'!K53</f>
        <v>-2.3495995999999764</v>
      </c>
      <c r="L53" s="363">
        <f>+Wti!L53-'Wti-Prior'!L53</f>
        <v>0</v>
      </c>
      <c r="M53" s="363">
        <f>+Wti!M53-'Wti-Prior'!M53</f>
        <v>0</v>
      </c>
      <c r="N53" s="334">
        <f t="shared" si="9"/>
        <v>4.6069649999998887</v>
      </c>
      <c r="O53" s="363"/>
      <c r="P53" s="363">
        <f>+Wti!P53-'Wti-Prior'!P53</f>
        <v>0</v>
      </c>
      <c r="Q53" s="363">
        <f>+Wti!Q53-'Wti-Prior'!Q53</f>
        <v>0</v>
      </c>
      <c r="R53" s="314">
        <f>+Wti!R53-'Wti-Prior'!R53</f>
        <v>0</v>
      </c>
      <c r="S53" s="314">
        <f>+Wti!S53-'Wti-Prior'!S53</f>
        <v>0</v>
      </c>
      <c r="T53" s="334">
        <f t="shared" si="10"/>
        <v>0</v>
      </c>
      <c r="U53" s="363"/>
      <c r="V53" s="395">
        <f t="shared" si="11"/>
        <v>37926</v>
      </c>
      <c r="W53" s="445">
        <f>+Wti!W53-'Wti-Prior'!W53</f>
        <v>0.24536929999999302</v>
      </c>
      <c r="X53" s="445">
        <f>+Wti!X53-'Wti-Prior'!X53</f>
        <v>4.606964999999974</v>
      </c>
      <c r="Y53" s="445">
        <f>+Wti!Y53-'Wti-Prior'!Y53</f>
        <v>0</v>
      </c>
      <c r="Z53" s="446">
        <f t="shared" si="12"/>
        <v>4.852334299999967</v>
      </c>
      <c r="AA53" s="407"/>
    </row>
    <row r="54" spans="1:62" s="181" customFormat="1" ht="12.95" customHeight="1" thickBot="1" x14ac:dyDescent="0.25">
      <c r="A54" s="399">
        <v>37956</v>
      </c>
      <c r="B54" s="365">
        <f>+Wti!B54-'Wti-Prior'!B54</f>
        <v>7.5286099999999578E-2</v>
      </c>
      <c r="C54" s="400">
        <f>+Wti!C54-'Wti-Prior'!C54</f>
        <v>2.4092999999999476E-3</v>
      </c>
      <c r="D54" s="365">
        <f>+Wti!D54-'Wti-Prior'!D54</f>
        <v>0</v>
      </c>
      <c r="E54" s="365">
        <f>+Wti!E54-'Wti-Prior'!E54</f>
        <v>0</v>
      </c>
      <c r="F54" s="231">
        <f>+WTI_I!F54</f>
        <v>0</v>
      </c>
      <c r="G54" s="338">
        <f t="shared" si="8"/>
        <v>7.7695399999999526E-2</v>
      </c>
      <c r="H54" s="365"/>
      <c r="I54" s="365">
        <f>+Wti!I54-'Wti-Prior'!I54</f>
        <v>9.1546155000001477</v>
      </c>
      <c r="J54" s="365">
        <f>+Wti!J54-'Wti-Prior'!J54</f>
        <v>0</v>
      </c>
      <c r="K54" s="365">
        <f>+Wti!K54-'Wti-Prior'!K54</f>
        <v>-2.6082774999999288</v>
      </c>
      <c r="L54" s="365">
        <f>+Wti!L54-'Wti-Prior'!L54</f>
        <v>0</v>
      </c>
      <c r="M54" s="365">
        <f>+Wti!M54-'Wti-Prior'!M54</f>
        <v>0</v>
      </c>
      <c r="N54" s="338">
        <f t="shared" si="9"/>
        <v>6.5463380000002189</v>
      </c>
      <c r="O54" s="365"/>
      <c r="P54" s="365">
        <f>+Wti!P54-'Wti-Prior'!P54</f>
        <v>0</v>
      </c>
      <c r="Q54" s="365">
        <f>+Wti!Q54-'Wti-Prior'!Q54</f>
        <v>0</v>
      </c>
      <c r="R54" s="317">
        <f>+Wti!R54-'Wti-Prior'!R54</f>
        <v>0</v>
      </c>
      <c r="S54" s="317">
        <f>+Wti!S54-'Wti-Prior'!S54</f>
        <v>0</v>
      </c>
      <c r="T54" s="338">
        <f t="shared" si="10"/>
        <v>0</v>
      </c>
      <c r="U54" s="365"/>
      <c r="V54" s="399">
        <f t="shared" si="11"/>
        <v>37956</v>
      </c>
      <c r="W54" s="451">
        <f>+Wti!W54-'Wti-Prior'!W54</f>
        <v>7.7695399999999637E-2</v>
      </c>
      <c r="X54" s="451">
        <f>+Wti!X54-'Wti-Prior'!X54</f>
        <v>6.5463380000002189</v>
      </c>
      <c r="Y54" s="451">
        <f>+Wti!Y54-'Wti-Prior'!Y54</f>
        <v>0</v>
      </c>
      <c r="Z54" s="452">
        <f t="shared" si="12"/>
        <v>6.6240334000002186</v>
      </c>
      <c r="AA54" s="407"/>
    </row>
    <row r="55" spans="1:62" s="181" customFormat="1" ht="12.95" customHeight="1" x14ac:dyDescent="0.2">
      <c r="A55" s="395">
        <v>37987</v>
      </c>
      <c r="B55" s="363">
        <f>+Wti!B55-'Wti-Prior'!B55</f>
        <v>9.1559000000003721E-2</v>
      </c>
      <c r="C55" s="396">
        <f>+Wti!C55-'Wti-Prior'!C55</f>
        <v>2.4326999999999543E-3</v>
      </c>
      <c r="D55" s="363">
        <f>+Wti!D55-'Wti-Prior'!D55</f>
        <v>0</v>
      </c>
      <c r="E55" s="363">
        <f>+Wti!E55-'Wti-Prior'!E55</f>
        <v>0</v>
      </c>
      <c r="F55" s="30">
        <f>+WTI_I!F55</f>
        <v>0</v>
      </c>
      <c r="G55" s="334">
        <f t="shared" si="8"/>
        <v>9.3991700000003675E-2</v>
      </c>
      <c r="H55" s="363"/>
      <c r="I55" s="363">
        <f>+Wti!I55-'Wti-Prior'!I55</f>
        <v>7.1883308999999826</v>
      </c>
      <c r="J55" s="363">
        <f>+Wti!J55-'Wti-Prior'!J55</f>
        <v>0</v>
      </c>
      <c r="K55" s="363">
        <f>+Wti!K55-'Wti-Prior'!K55</f>
        <v>-2.3841408999999771</v>
      </c>
      <c r="L55" s="363">
        <f>+Wti!L55-'Wti-Prior'!L55</f>
        <v>0</v>
      </c>
      <c r="M55" s="363">
        <f>+Wti!M55-'Wti-Prior'!M55</f>
        <v>0</v>
      </c>
      <c r="N55" s="334">
        <f t="shared" si="9"/>
        <v>4.8041900000000055</v>
      </c>
      <c r="O55" s="363"/>
      <c r="P55" s="363">
        <f>+Wti!P55-'Wti-Prior'!P55</f>
        <v>0</v>
      </c>
      <c r="Q55" s="363">
        <f>+Wti!Q55-'Wti-Prior'!Q55</f>
        <v>0</v>
      </c>
      <c r="R55" s="314">
        <f>+Wti!R55-'Wti-Prior'!R55</f>
        <v>0</v>
      </c>
      <c r="S55" s="314">
        <f>+Wti!S55-'Wti-Prior'!S55</f>
        <v>0</v>
      </c>
      <c r="T55" s="334">
        <f t="shared" si="10"/>
        <v>0</v>
      </c>
      <c r="U55" s="363"/>
      <c r="V55" s="395">
        <f t="shared" si="11"/>
        <v>37987</v>
      </c>
      <c r="W55" s="445">
        <f>+Wti!W55-'Wti-Prior'!W55</f>
        <v>9.3991700000003675E-2</v>
      </c>
      <c r="X55" s="445">
        <f>+Wti!X55-'Wti-Prior'!X55</f>
        <v>4.8041900000000055</v>
      </c>
      <c r="Y55" s="445">
        <f>+Wti!Y55-'Wti-Prior'!Y55</f>
        <v>0</v>
      </c>
      <c r="Z55" s="446">
        <f t="shared" si="12"/>
        <v>4.8981817000000092</v>
      </c>
      <c r="AA55" s="407"/>
    </row>
    <row r="56" spans="1:62" s="264" customFormat="1" ht="12.95" customHeight="1" thickBot="1" x14ac:dyDescent="0.25">
      <c r="A56" s="395">
        <v>38018</v>
      </c>
      <c r="B56" s="363">
        <f>+Wti!B56-'Wti-Prior'!B56</f>
        <v>0.1281794000000005</v>
      </c>
      <c r="C56" s="396">
        <f>+Wti!C56-'Wti-Prior'!C56</f>
        <v>2.4552999999999381E-3</v>
      </c>
      <c r="D56" s="363">
        <f>+Wti!D56-'Wti-Prior'!D56</f>
        <v>0</v>
      </c>
      <c r="E56" s="363">
        <f>+Wti!E56-'Wti-Prior'!E56</f>
        <v>0</v>
      </c>
      <c r="F56" s="26">
        <f>+WTI_I!F56</f>
        <v>0</v>
      </c>
      <c r="G56" s="335">
        <f t="shared" si="8"/>
        <v>0.13063470000000044</v>
      </c>
      <c r="H56" s="396"/>
      <c r="I56" s="363">
        <f>+Wti!I56-'Wti-Prior'!I56</f>
        <v>1.7426906999999687</v>
      </c>
      <c r="J56" s="363">
        <f>+Wti!J56-'Wti-Prior'!J56</f>
        <v>0</v>
      </c>
      <c r="K56" s="363">
        <f>+Wti!K56-'Wti-Prior'!K56</f>
        <v>-0.32466839999995045</v>
      </c>
      <c r="L56" s="363">
        <f>+Wti!L56-'Wti-Prior'!L56</f>
        <v>0</v>
      </c>
      <c r="M56" s="363">
        <f>+Wti!M56-'Wti-Prior'!M56</f>
        <v>0</v>
      </c>
      <c r="N56" s="335">
        <f t="shared" si="9"/>
        <v>1.4180223000000183</v>
      </c>
      <c r="O56" s="396"/>
      <c r="P56" s="396">
        <f>+Wti!P56-'Wti-Prior'!P56</f>
        <v>0</v>
      </c>
      <c r="Q56" s="396">
        <f>+Wti!Q56-'Wti-Prior'!Q56</f>
        <v>0</v>
      </c>
      <c r="R56" s="26">
        <f>+Wti!R56-'Wti-Prior'!R56</f>
        <v>0</v>
      </c>
      <c r="S56" s="26">
        <f>+Wti!S56-'Wti-Prior'!S56</f>
        <v>0</v>
      </c>
      <c r="T56" s="335">
        <f t="shared" si="10"/>
        <v>0</v>
      </c>
      <c r="U56" s="396"/>
      <c r="V56" s="420">
        <f t="shared" si="11"/>
        <v>38018</v>
      </c>
      <c r="W56" s="447">
        <f>+Wti!W56-'Wti-Prior'!W56</f>
        <v>0.13063470000000166</v>
      </c>
      <c r="X56" s="447">
        <f>+Wti!X56-'Wti-Prior'!X56</f>
        <v>1.4180223000000183</v>
      </c>
      <c r="Y56" s="447">
        <f>+Wti!Y56-'Wti-Prior'!Y56</f>
        <v>0</v>
      </c>
      <c r="Z56" s="447">
        <f t="shared" si="12"/>
        <v>1.5486570000000199</v>
      </c>
      <c r="AA56" s="407"/>
      <c r="AB56" s="181"/>
      <c r="AC56" s="181"/>
      <c r="AD56" s="181"/>
      <c r="AE56" s="181"/>
      <c r="AF56" s="181"/>
      <c r="AG56" s="181"/>
      <c r="AH56" s="181"/>
      <c r="AI56" s="181"/>
      <c r="AJ56" s="181"/>
      <c r="AK56" s="181"/>
      <c r="AL56" s="181"/>
      <c r="AM56" s="181"/>
      <c r="AN56" s="181"/>
      <c r="AO56" s="181"/>
      <c r="AP56" s="181"/>
      <c r="AQ56" s="181"/>
      <c r="AR56" s="181"/>
      <c r="AS56" s="181"/>
      <c r="AT56" s="181"/>
      <c r="AU56" s="181"/>
      <c r="AV56" s="181"/>
      <c r="AW56" s="181"/>
      <c r="AX56" s="181"/>
      <c r="AY56" s="181"/>
      <c r="AZ56" s="181"/>
      <c r="BA56" s="181"/>
      <c r="BB56" s="181"/>
      <c r="BC56" s="181"/>
      <c r="BD56" s="181"/>
      <c r="BE56" s="181"/>
      <c r="BF56" s="181"/>
      <c r="BG56" s="181"/>
      <c r="BH56" s="181"/>
      <c r="BI56" s="181"/>
      <c r="BJ56" s="181"/>
    </row>
    <row r="57" spans="1:62" s="181" customFormat="1" ht="12.95" customHeight="1" x14ac:dyDescent="0.2">
      <c r="A57" s="397">
        <v>38047</v>
      </c>
      <c r="B57" s="364">
        <f>+Wti!B57-'Wti-Prior'!B57</f>
        <v>0.15196790000000249</v>
      </c>
      <c r="C57" s="398">
        <f>+Wti!C57-'Wti-Prior'!C57</f>
        <v>2.4737000000000231E-3</v>
      </c>
      <c r="D57" s="364">
        <f>+Wti!D57-'Wti-Prior'!D57</f>
        <v>0</v>
      </c>
      <c r="E57" s="364">
        <f>+Wti!E57-'Wti-Prior'!E57</f>
        <v>0</v>
      </c>
      <c r="F57" s="183">
        <f>+WTI_I!F57</f>
        <v>0</v>
      </c>
      <c r="G57" s="336">
        <f t="shared" si="8"/>
        <v>0.15444160000000251</v>
      </c>
      <c r="H57" s="364"/>
      <c r="I57" s="364">
        <f>+Wti!I57-'Wti-Prior'!I57</f>
        <v>-1.0397315999999819</v>
      </c>
      <c r="J57" s="364">
        <f>+Wti!J57-'Wti-Prior'!J57</f>
        <v>0</v>
      </c>
      <c r="K57" s="364">
        <f>+Wti!K57-'Wti-Prior'!K57</f>
        <v>0.71361919999998236</v>
      </c>
      <c r="L57" s="364">
        <f>+Wti!L57-'Wti-Prior'!L57</f>
        <v>0</v>
      </c>
      <c r="M57" s="364">
        <f>+Wti!M57-'Wti-Prior'!M57</f>
        <v>0</v>
      </c>
      <c r="N57" s="336">
        <f t="shared" si="9"/>
        <v>-0.32611239999999952</v>
      </c>
      <c r="O57" s="364"/>
      <c r="P57" s="364">
        <f>+Wti!P57-'Wti-Prior'!P57</f>
        <v>0</v>
      </c>
      <c r="Q57" s="364">
        <f>+Wti!Q57-'Wti-Prior'!Q57</f>
        <v>0</v>
      </c>
      <c r="R57" s="315">
        <f>+Wti!R57-'Wti-Prior'!R57</f>
        <v>0</v>
      </c>
      <c r="S57" s="315">
        <f>+Wti!S57-'Wti-Prior'!S57</f>
        <v>0</v>
      </c>
      <c r="T57" s="336">
        <f t="shared" si="10"/>
        <v>0</v>
      </c>
      <c r="U57" s="364"/>
      <c r="V57" s="397">
        <f t="shared" si="11"/>
        <v>38047</v>
      </c>
      <c r="W57" s="448">
        <f>+Wti!W57-'Wti-Prior'!W57</f>
        <v>0.1544415999999984</v>
      </c>
      <c r="X57" s="448">
        <f>+Wti!X57-'Wti-Prior'!X57</f>
        <v>-0.32611239999998531</v>
      </c>
      <c r="Y57" s="448">
        <f>+Wti!Y57-'Wti-Prior'!Y57</f>
        <v>0</v>
      </c>
      <c r="Z57" s="449">
        <f t="shared" si="12"/>
        <v>-0.17167079999998691</v>
      </c>
      <c r="AA57" s="407"/>
    </row>
    <row r="58" spans="1:62" s="181" customFormat="1" ht="12.95" customHeight="1" x14ac:dyDescent="0.2">
      <c r="A58" s="395">
        <v>38078</v>
      </c>
      <c r="B58" s="363">
        <f>+Wti!B58-'Wti-Prior'!B58</f>
        <v>0.30120480000000782</v>
      </c>
      <c r="C58" s="396">
        <f>+Wti!C58-'Wti-Prior'!C58</f>
        <v>2.492599999999956E-3</v>
      </c>
      <c r="D58" s="363">
        <f>+Wti!D58-'Wti-Prior'!D58</f>
        <v>0</v>
      </c>
      <c r="E58" s="363">
        <f>+Wti!E58-'Wti-Prior'!E58</f>
        <v>0</v>
      </c>
      <c r="F58" s="31">
        <f>+WTI_I!F58</f>
        <v>0</v>
      </c>
      <c r="G58" s="337">
        <f t="shared" si="8"/>
        <v>0.30369740000000778</v>
      </c>
      <c r="H58" s="363"/>
      <c r="I58" s="363">
        <f>+Wti!I58-'Wti-Prior'!I58</f>
        <v>-0.89142240000001038</v>
      </c>
      <c r="J58" s="363">
        <f>+Wti!J58-'Wti-Prior'!J58</f>
        <v>0</v>
      </c>
      <c r="K58" s="363">
        <f>+Wti!K58-'Wti-Prior'!K58</f>
        <v>0.59454140000002553</v>
      </c>
      <c r="L58" s="363">
        <f>+Wti!L58-'Wti-Prior'!L58</f>
        <v>0</v>
      </c>
      <c r="M58" s="363">
        <f>+Wti!M58-'Wti-Prior'!M58</f>
        <v>0</v>
      </c>
      <c r="N58" s="337">
        <f t="shared" si="9"/>
        <v>-0.29688099999998485</v>
      </c>
      <c r="O58" s="413"/>
      <c r="P58" s="413">
        <f>+Wti!P58-'Wti-Prior'!P58</f>
        <v>0</v>
      </c>
      <c r="Q58" s="413">
        <f>+Wti!Q58-'Wti-Prior'!Q58</f>
        <v>0</v>
      </c>
      <c r="R58" s="316">
        <f>+Wti!R58-'Wti-Prior'!R58</f>
        <v>0</v>
      </c>
      <c r="S58" s="316">
        <f>+Wti!S58-'Wti-Prior'!S58</f>
        <v>0</v>
      </c>
      <c r="T58" s="337">
        <f t="shared" si="10"/>
        <v>0</v>
      </c>
      <c r="U58" s="363"/>
      <c r="V58" s="395">
        <f t="shared" si="11"/>
        <v>38078</v>
      </c>
      <c r="W58" s="445">
        <f>+Wti!W58-'Wti-Prior'!W58</f>
        <v>0.30369740000000434</v>
      </c>
      <c r="X58" s="445">
        <f>+Wti!X58-'Wti-Prior'!X58</f>
        <v>-0.29688099999996709</v>
      </c>
      <c r="Y58" s="445">
        <f>+Wti!Y58-'Wti-Prior'!Y58</f>
        <v>0</v>
      </c>
      <c r="Z58" s="450">
        <f t="shared" si="12"/>
        <v>6.8164000000372482E-3</v>
      </c>
      <c r="AA58" s="407"/>
    </row>
    <row r="59" spans="1:62" s="181" customFormat="1" ht="12.95" customHeight="1" x14ac:dyDescent="0.2">
      <c r="A59" s="395">
        <v>38108</v>
      </c>
      <c r="B59" s="363">
        <f>+Wti!B59-'Wti-Prior'!B59</f>
        <v>0.29744949999999903</v>
      </c>
      <c r="C59" s="396">
        <f>+Wti!C59-'Wti-Prior'!C59</f>
        <v>2.5099999999999012E-3</v>
      </c>
      <c r="D59" s="363">
        <f>+Wti!D59-'Wti-Prior'!D59</f>
        <v>0</v>
      </c>
      <c r="E59" s="363">
        <f>+Wti!E59-'Wti-Prior'!E59</f>
        <v>0</v>
      </c>
      <c r="F59" s="30">
        <f>+WTI_I!F59</f>
        <v>0</v>
      </c>
      <c r="G59" s="334">
        <f t="shared" si="8"/>
        <v>0.29995949999999894</v>
      </c>
      <c r="H59" s="363"/>
      <c r="I59" s="363">
        <f>+Wti!I59-'Wti-Prior'!I59</f>
        <v>-0.8947957000000315</v>
      </c>
      <c r="J59" s="363">
        <f>+Wti!J59-'Wti-Prior'!J59</f>
        <v>0</v>
      </c>
      <c r="K59" s="363">
        <f>+Wti!K59-'Wti-Prior'!K59</f>
        <v>0.58681899999999132</v>
      </c>
      <c r="L59" s="363">
        <f>+Wti!L59-'Wti-Prior'!L59</f>
        <v>0</v>
      </c>
      <c r="M59" s="363">
        <f>+Wti!M59-'Wti-Prior'!M59</f>
        <v>0</v>
      </c>
      <c r="N59" s="334">
        <f t="shared" si="9"/>
        <v>-0.30797670000004018</v>
      </c>
      <c r="O59" s="363"/>
      <c r="P59" s="363">
        <f>+Wti!P59-'Wti-Prior'!P59</f>
        <v>0</v>
      </c>
      <c r="Q59" s="363">
        <f>+Wti!Q59-'Wti-Prior'!Q59</f>
        <v>0</v>
      </c>
      <c r="R59" s="314">
        <f>+Wti!R59-'Wti-Prior'!R59</f>
        <v>0</v>
      </c>
      <c r="S59" s="314">
        <f>+Wti!S59-'Wti-Prior'!S59</f>
        <v>0</v>
      </c>
      <c r="T59" s="334">
        <f t="shared" si="10"/>
        <v>0</v>
      </c>
      <c r="U59" s="363"/>
      <c r="V59" s="395">
        <f t="shared" si="11"/>
        <v>38108</v>
      </c>
      <c r="W59" s="445">
        <f>+Wti!W59-'Wti-Prior'!W59</f>
        <v>0.29995949999999993</v>
      </c>
      <c r="X59" s="445">
        <f>+Wti!X59-'Wti-Prior'!X59</f>
        <v>-0.30797670000003308</v>
      </c>
      <c r="Y59" s="445">
        <f>+Wti!Y59-'Wti-Prior'!Y59</f>
        <v>0</v>
      </c>
      <c r="Z59" s="446">
        <f t="shared" si="12"/>
        <v>-8.0172000000331423E-3</v>
      </c>
      <c r="AA59" s="407"/>
    </row>
    <row r="60" spans="1:62" s="181" customFormat="1" ht="12.95" customHeight="1" x14ac:dyDescent="0.2">
      <c r="A60" s="397">
        <v>38139</v>
      </c>
      <c r="B60" s="364">
        <f>+Wti!B60-'Wti-Prior'!B60</f>
        <v>0.10745709999999775</v>
      </c>
      <c r="C60" s="398">
        <f>+Wti!C60-'Wti-Prior'!C60</f>
        <v>2.5257000000000751E-3</v>
      </c>
      <c r="D60" s="364">
        <f>+Wti!D60-'Wti-Prior'!D60</f>
        <v>0</v>
      </c>
      <c r="E60" s="364">
        <f>+Wti!E60-'Wti-Prior'!E60</f>
        <v>0</v>
      </c>
      <c r="F60" s="183">
        <f>+WTI_I!F60</f>
        <v>0</v>
      </c>
      <c r="G60" s="336">
        <f t="shared" si="8"/>
        <v>0.10998279999999783</v>
      </c>
      <c r="H60" s="364"/>
      <c r="I60" s="364">
        <f>+Wti!I60-'Wti-Prior'!I60</f>
        <v>-1.0520570000000475</v>
      </c>
      <c r="J60" s="364">
        <f>+Wti!J60-'Wti-Prior'!J60</f>
        <v>0</v>
      </c>
      <c r="K60" s="364">
        <f>+Wti!K60-'Wti-Prior'!K60</f>
        <v>0.66425500000002557</v>
      </c>
      <c r="L60" s="364">
        <f>+Wti!L60-'Wti-Prior'!L60</f>
        <v>0</v>
      </c>
      <c r="M60" s="364">
        <f>+Wti!M60-'Wti-Prior'!M60</f>
        <v>0</v>
      </c>
      <c r="N60" s="336">
        <f t="shared" si="9"/>
        <v>-0.38780200000002196</v>
      </c>
      <c r="O60" s="364"/>
      <c r="P60" s="364">
        <f>+Wti!P60-'Wti-Prior'!P60</f>
        <v>0</v>
      </c>
      <c r="Q60" s="364">
        <f>+Wti!Q60-'Wti-Prior'!Q60</f>
        <v>0</v>
      </c>
      <c r="R60" s="315">
        <f>+Wti!R60-'Wti-Prior'!R60</f>
        <v>0</v>
      </c>
      <c r="S60" s="315">
        <f>+Wti!S60-'Wti-Prior'!S60</f>
        <v>0</v>
      </c>
      <c r="T60" s="336">
        <f t="shared" si="10"/>
        <v>0</v>
      </c>
      <c r="U60" s="364"/>
      <c r="V60" s="397">
        <f t="shared" si="11"/>
        <v>38139</v>
      </c>
      <c r="W60" s="448">
        <f>+Wti!W60-'Wti-Prior'!W60</f>
        <v>0.10998279999999738</v>
      </c>
      <c r="X60" s="448">
        <f>+Wti!X60-'Wti-Prior'!X60</f>
        <v>-0.38780199999999354</v>
      </c>
      <c r="Y60" s="448">
        <f>+Wti!Y60-'Wti-Prior'!Y60</f>
        <v>0</v>
      </c>
      <c r="Z60" s="449">
        <f t="shared" si="12"/>
        <v>-0.27781919999999616</v>
      </c>
      <c r="AA60" s="407"/>
    </row>
    <row r="61" spans="1:62" s="181" customFormat="1" ht="12.95" customHeight="1" x14ac:dyDescent="0.2">
      <c r="A61" s="395">
        <v>38169</v>
      </c>
      <c r="B61" s="363">
        <f>+Wti!B61-'Wti-Prior'!B61</f>
        <v>6.4457600000000781E-2</v>
      </c>
      <c r="C61" s="396">
        <f>+Wti!C61-'Wti-Prior'!C61</f>
        <v>2.5397000000000336E-3</v>
      </c>
      <c r="D61" s="363">
        <f>+Wti!D61-'Wti-Prior'!D61</f>
        <v>0</v>
      </c>
      <c r="E61" s="363">
        <f>+Wti!E61-'Wti-Prior'!E61</f>
        <v>0</v>
      </c>
      <c r="F61" s="30">
        <f>+WTI_I!F61</f>
        <v>0</v>
      </c>
      <c r="G61" s="334">
        <f t="shared" si="8"/>
        <v>6.6997300000000815E-2</v>
      </c>
      <c r="H61" s="363"/>
      <c r="I61" s="363">
        <f>+Wti!I61-'Wti-Prior'!I61</f>
        <v>-1.0288545000000227</v>
      </c>
      <c r="J61" s="363">
        <f>+Wti!J61-'Wti-Prior'!J61</f>
        <v>0</v>
      </c>
      <c r="K61" s="363">
        <f>+Wti!K61-'Wti-Prior'!K61</f>
        <v>0.62325099999998201</v>
      </c>
      <c r="L61" s="363">
        <f>+Wti!L61-'Wti-Prior'!L61</f>
        <v>0</v>
      </c>
      <c r="M61" s="363">
        <f>+Wti!M61-'Wti-Prior'!M61</f>
        <v>0</v>
      </c>
      <c r="N61" s="334">
        <f t="shared" si="9"/>
        <v>-0.40560350000004064</v>
      </c>
      <c r="O61" s="363"/>
      <c r="P61" s="363">
        <f>+Wti!P61-'Wti-Prior'!P61</f>
        <v>0</v>
      </c>
      <c r="Q61" s="363">
        <f>+Wti!Q61-'Wti-Prior'!Q61</f>
        <v>0</v>
      </c>
      <c r="R61" s="314">
        <f>+Wti!R61-'Wti-Prior'!R61</f>
        <v>0</v>
      </c>
      <c r="S61" s="314">
        <f>+Wti!S61-'Wti-Prior'!S61</f>
        <v>0</v>
      </c>
      <c r="T61" s="334">
        <f t="shared" si="10"/>
        <v>0</v>
      </c>
      <c r="U61" s="363"/>
      <c r="V61" s="395">
        <f t="shared" si="11"/>
        <v>38169</v>
      </c>
      <c r="W61" s="445">
        <f>+Wti!W61-'Wti-Prior'!W61</f>
        <v>6.6997300000000592E-2</v>
      </c>
      <c r="X61" s="445">
        <f>+Wti!X61-'Wti-Prior'!X61</f>
        <v>-0.40560350000001755</v>
      </c>
      <c r="Y61" s="445">
        <f>+Wti!Y61-'Wti-Prior'!Y61</f>
        <v>0</v>
      </c>
      <c r="Z61" s="446">
        <f t="shared" si="12"/>
        <v>-0.33860620000001695</v>
      </c>
      <c r="AA61" s="407"/>
    </row>
    <row r="62" spans="1:62" s="260" customFormat="1" ht="12.95" customHeight="1" x14ac:dyDescent="0.2">
      <c r="A62" s="395">
        <v>38200</v>
      </c>
      <c r="B62" s="363">
        <f>+Wti!B62-'Wti-Prior'!B62</f>
        <v>1.9259400000000149E-2</v>
      </c>
      <c r="C62" s="396">
        <f>+Wti!C62-'Wti-Prior'!C62</f>
        <v>2.5532000000000332E-3</v>
      </c>
      <c r="D62" s="363">
        <f>+Wti!D62-'Wti-Prior'!D62</f>
        <v>0</v>
      </c>
      <c r="E62" s="363">
        <f>+Wti!E62-'Wti-Prior'!E62</f>
        <v>0</v>
      </c>
      <c r="F62" s="30">
        <f>+WTI_I!F62</f>
        <v>0</v>
      </c>
      <c r="G62" s="334">
        <f t="shared" si="8"/>
        <v>2.1812600000000182E-2</v>
      </c>
      <c r="H62" s="363"/>
      <c r="I62" s="363">
        <f>+Wti!I62-'Wti-Prior'!I62</f>
        <v>-0.93941590000002861</v>
      </c>
      <c r="J62" s="363">
        <f>+Wti!J62-'Wti-Prior'!J62</f>
        <v>0</v>
      </c>
      <c r="K62" s="363">
        <f>+Wti!K62-'Wti-Prior'!K62</f>
        <v>0.54771520000002738</v>
      </c>
      <c r="L62" s="363">
        <f>+Wti!L62-'Wti-Prior'!L62</f>
        <v>0</v>
      </c>
      <c r="M62" s="363">
        <f>+Wti!M62-'Wti-Prior'!M62</f>
        <v>0</v>
      </c>
      <c r="N62" s="334">
        <f t="shared" si="9"/>
        <v>-0.39170070000000123</v>
      </c>
      <c r="O62" s="363"/>
      <c r="P62" s="363">
        <f>+Wti!P62-'Wti-Prior'!P62</f>
        <v>0</v>
      </c>
      <c r="Q62" s="363">
        <f>+Wti!Q62-'Wti-Prior'!Q62</f>
        <v>0</v>
      </c>
      <c r="R62" s="314">
        <f>+Wti!R62-'Wti-Prior'!R62</f>
        <v>0</v>
      </c>
      <c r="S62" s="314">
        <f>+Wti!S62-'Wti-Prior'!S62</f>
        <v>0</v>
      </c>
      <c r="T62" s="334">
        <f t="shared" si="10"/>
        <v>0</v>
      </c>
      <c r="U62" s="363"/>
      <c r="V62" s="395">
        <f t="shared" si="11"/>
        <v>38200</v>
      </c>
      <c r="W62" s="445">
        <f>+Wti!W62-'Wti-Prior'!W62</f>
        <v>2.1812600000000515E-2</v>
      </c>
      <c r="X62" s="445">
        <f>+Wti!X62-'Wti-Prior'!X62</f>
        <v>-0.39170069999999413</v>
      </c>
      <c r="Y62" s="445">
        <f>+Wti!Y62-'Wti-Prior'!Y62</f>
        <v>0</v>
      </c>
      <c r="Z62" s="446">
        <f t="shared" si="12"/>
        <v>-0.36988809999999361</v>
      </c>
      <c r="AA62" s="407"/>
      <c r="AB62" s="181"/>
      <c r="AC62" s="181"/>
      <c r="AD62" s="181"/>
      <c r="AE62" s="181"/>
      <c r="AF62" s="181"/>
      <c r="AG62" s="181"/>
      <c r="AH62" s="181"/>
      <c r="AI62" s="181"/>
      <c r="AJ62" s="181"/>
      <c r="AK62" s="181"/>
      <c r="AL62" s="181"/>
      <c r="AM62" s="181"/>
      <c r="AN62" s="181"/>
      <c r="AO62" s="181"/>
      <c r="AP62" s="181"/>
      <c r="AQ62" s="181"/>
      <c r="AR62" s="181"/>
      <c r="AS62" s="181"/>
      <c r="AT62" s="181"/>
      <c r="AU62" s="181"/>
      <c r="AV62" s="181"/>
      <c r="AW62" s="181"/>
      <c r="AX62" s="181"/>
      <c r="AY62" s="181"/>
      <c r="AZ62" s="181"/>
      <c r="BA62" s="181"/>
      <c r="BB62" s="181"/>
      <c r="BC62" s="181"/>
      <c r="BD62" s="181"/>
      <c r="BE62" s="181"/>
      <c r="BF62" s="181"/>
      <c r="BG62" s="181"/>
      <c r="BH62" s="181"/>
      <c r="BI62" s="181"/>
      <c r="BJ62" s="181"/>
    </row>
    <row r="63" spans="1:62" s="181" customFormat="1" ht="12.95" customHeight="1" x14ac:dyDescent="0.2">
      <c r="A63" s="397">
        <v>38231</v>
      </c>
      <c r="B63" s="364">
        <f>+Wti!B63-'Wti-Prior'!B63</f>
        <v>-1.3010099999999802E-2</v>
      </c>
      <c r="C63" s="398">
        <f>+Wti!C63-'Wti-Prior'!C63</f>
        <v>2.5643999999999112E-3</v>
      </c>
      <c r="D63" s="364">
        <f>+Wti!D63-'Wti-Prior'!D63</f>
        <v>0</v>
      </c>
      <c r="E63" s="364">
        <f>+Wti!E63-'Wti-Prior'!E63</f>
        <v>0</v>
      </c>
      <c r="F63" s="183">
        <f>+WTI_I!F63</f>
        <v>0</v>
      </c>
      <c r="G63" s="336">
        <f t="shared" si="8"/>
        <v>-1.0445699999999891E-2</v>
      </c>
      <c r="H63" s="364"/>
      <c r="I63" s="364">
        <f>+Wti!I63-'Wti-Prior'!I63</f>
        <v>-1.1022393999999736</v>
      </c>
      <c r="J63" s="364">
        <f>+Wti!J63-'Wti-Prior'!J63</f>
        <v>0</v>
      </c>
      <c r="K63" s="364">
        <f>+Wti!K63-'Wti-Prior'!K63</f>
        <v>0.63373660000002019</v>
      </c>
      <c r="L63" s="364">
        <f>+Wti!L63-'Wti-Prior'!L63</f>
        <v>0</v>
      </c>
      <c r="M63" s="364">
        <f>+Wti!M63-'Wti-Prior'!M63</f>
        <v>0</v>
      </c>
      <c r="N63" s="336">
        <f t="shared" si="9"/>
        <v>-0.46850279999995337</v>
      </c>
      <c r="O63" s="364"/>
      <c r="P63" s="364">
        <f>+Wti!P63-'Wti-Prior'!P63</f>
        <v>0</v>
      </c>
      <c r="Q63" s="364">
        <f>+Wti!Q63-'Wti-Prior'!Q63</f>
        <v>0</v>
      </c>
      <c r="R63" s="315">
        <f>+Wti!R63-'Wti-Prior'!R63</f>
        <v>0</v>
      </c>
      <c r="S63" s="315">
        <f>+Wti!S63-'Wti-Prior'!S63</f>
        <v>0</v>
      </c>
      <c r="T63" s="336">
        <f t="shared" si="10"/>
        <v>0</v>
      </c>
      <c r="U63" s="364"/>
      <c r="V63" s="397">
        <f t="shared" si="11"/>
        <v>38231</v>
      </c>
      <c r="W63" s="448">
        <f>+Wti!W63-'Wti-Prior'!W63</f>
        <v>-1.0445699999999558E-2</v>
      </c>
      <c r="X63" s="448">
        <f>+Wti!X63-'Wti-Prior'!X63</f>
        <v>-0.46850279999996758</v>
      </c>
      <c r="Y63" s="448">
        <f>+Wti!Y63-'Wti-Prior'!Y63</f>
        <v>0</v>
      </c>
      <c r="Z63" s="449">
        <f t="shared" si="12"/>
        <v>-0.47894849999996714</v>
      </c>
      <c r="AA63" s="407"/>
    </row>
    <row r="64" spans="1:62" s="181" customFormat="1" ht="12.95" customHeight="1" x14ac:dyDescent="0.2">
      <c r="A64" s="395">
        <v>38261</v>
      </c>
      <c r="B64" s="363">
        <f>+Wti!B64-'Wti-Prior'!B64</f>
        <v>-4.9292999999999143E-3</v>
      </c>
      <c r="C64" s="396">
        <f>+Wti!C64-'Wti-Prior'!C64</f>
        <v>2.5743000000000293E-3</v>
      </c>
      <c r="D64" s="363">
        <f>+Wti!D64-'Wti-Prior'!D64</f>
        <v>0</v>
      </c>
      <c r="E64" s="363">
        <f>+Wti!E64-'Wti-Prior'!E64</f>
        <v>0</v>
      </c>
      <c r="F64" s="30">
        <f>+WTI_I!F64</f>
        <v>0</v>
      </c>
      <c r="G64" s="334">
        <f t="shared" si="8"/>
        <v>-2.354999999999885E-3</v>
      </c>
      <c r="H64" s="363"/>
      <c r="I64" s="363">
        <f>+Wti!I64-'Wti-Prior'!I64</f>
        <v>-1.0314569000000233</v>
      </c>
      <c r="J64" s="363">
        <f>+Wti!J64-'Wti-Prior'!J64</f>
        <v>0</v>
      </c>
      <c r="K64" s="363">
        <f>+Wti!K64-'Wti-Prior'!K64</f>
        <v>0.57376570000002403</v>
      </c>
      <c r="L64" s="363">
        <f>+Wti!L64-'Wti-Prior'!L64</f>
        <v>0</v>
      </c>
      <c r="M64" s="363">
        <f>+Wti!M64-'Wti-Prior'!M64</f>
        <v>0</v>
      </c>
      <c r="N64" s="334">
        <f t="shared" si="9"/>
        <v>-0.4576911999999993</v>
      </c>
      <c r="O64" s="363"/>
      <c r="P64" s="363">
        <f>+Wti!P64-'Wti-Prior'!P64</f>
        <v>0</v>
      </c>
      <c r="Q64" s="363">
        <f>+Wti!Q64-'Wti-Prior'!Q64</f>
        <v>0</v>
      </c>
      <c r="R64" s="314">
        <f>+Wti!R64-'Wti-Prior'!R64</f>
        <v>0</v>
      </c>
      <c r="S64" s="314">
        <f>+Wti!S64-'Wti-Prior'!S64</f>
        <v>0</v>
      </c>
      <c r="T64" s="334">
        <f t="shared" si="10"/>
        <v>0</v>
      </c>
      <c r="U64" s="363"/>
      <c r="V64" s="395">
        <f t="shared" si="11"/>
        <v>38261</v>
      </c>
      <c r="W64" s="445">
        <f>+Wti!W64-'Wti-Prior'!W64</f>
        <v>-2.354999999999885E-3</v>
      </c>
      <c r="X64" s="445">
        <f>+Wti!X64-'Wti-Prior'!X64</f>
        <v>-0.45769119999996377</v>
      </c>
      <c r="Y64" s="445">
        <f>+Wti!Y64-'Wti-Prior'!Y64</f>
        <v>0</v>
      </c>
      <c r="Z64" s="446">
        <f t="shared" si="12"/>
        <v>-0.46004619999996366</v>
      </c>
      <c r="AA64" s="407"/>
    </row>
    <row r="65" spans="1:62" s="181" customFormat="1" ht="12.95" customHeight="1" x14ac:dyDescent="0.2">
      <c r="A65" s="395">
        <v>38292</v>
      </c>
      <c r="B65" s="363">
        <f>+Wti!B65-'Wti-Prior'!B65</f>
        <v>4.284220000000083E-2</v>
      </c>
      <c r="C65" s="396">
        <f>+Wti!C65-'Wti-Prior'!C65</f>
        <v>2.5834999999999608E-3</v>
      </c>
      <c r="D65" s="363">
        <f>+Wti!D65-'Wti-Prior'!D65</f>
        <v>0</v>
      </c>
      <c r="E65" s="363">
        <f>+Wti!E65-'Wti-Prior'!E65</f>
        <v>0</v>
      </c>
      <c r="F65" s="30">
        <f>+WTI_I!F65</f>
        <v>0</v>
      </c>
      <c r="G65" s="334">
        <f t="shared" si="8"/>
        <v>4.542570000000079E-2</v>
      </c>
      <c r="H65" s="363"/>
      <c r="I65" s="363">
        <f>+Wti!I65-'Wti-Prior'!I65</f>
        <v>-0.97457519999994702</v>
      </c>
      <c r="J65" s="363">
        <f>+Wti!J65-'Wti-Prior'!J65</f>
        <v>0</v>
      </c>
      <c r="K65" s="363">
        <f>+Wti!K65-'Wti-Prior'!K65</f>
        <v>0.5776847999999859</v>
      </c>
      <c r="L65" s="363">
        <f>+Wti!L65-'Wti-Prior'!L65</f>
        <v>0</v>
      </c>
      <c r="M65" s="363">
        <f>+Wti!M65-'Wti-Prior'!M65</f>
        <v>0</v>
      </c>
      <c r="N65" s="334">
        <f t="shared" si="9"/>
        <v>-0.39689039999996112</v>
      </c>
      <c r="O65" s="363"/>
      <c r="P65" s="363">
        <f>+Wti!P65-'Wti-Prior'!P65</f>
        <v>0</v>
      </c>
      <c r="Q65" s="363">
        <f>+Wti!Q65-'Wti-Prior'!Q65</f>
        <v>0</v>
      </c>
      <c r="R65" s="314">
        <f>+Wti!R65-'Wti-Prior'!R65</f>
        <v>0</v>
      </c>
      <c r="S65" s="314">
        <f>+Wti!S65-'Wti-Prior'!S65</f>
        <v>0</v>
      </c>
      <c r="T65" s="334">
        <f t="shared" si="10"/>
        <v>0</v>
      </c>
      <c r="U65" s="363"/>
      <c r="V65" s="395">
        <f t="shared" si="11"/>
        <v>38292</v>
      </c>
      <c r="W65" s="445">
        <f>+Wti!W65-'Wti-Prior'!W65</f>
        <v>4.5425700000000901E-2</v>
      </c>
      <c r="X65" s="445">
        <f>+Wti!X65-'Wti-Prior'!X65</f>
        <v>-0.39689039999998244</v>
      </c>
      <c r="Y65" s="445">
        <f>+Wti!Y65-'Wti-Prior'!Y65</f>
        <v>0</v>
      </c>
      <c r="Z65" s="446">
        <f t="shared" si="12"/>
        <v>-0.35146469999998153</v>
      </c>
      <c r="AA65" s="407"/>
    </row>
    <row r="66" spans="1:62" s="181" customFormat="1" ht="12.95" customHeight="1" thickBot="1" x14ac:dyDescent="0.25">
      <c r="A66" s="399">
        <v>38322</v>
      </c>
      <c r="B66" s="365">
        <f>+Wti!B66-'Wti-Prior'!B66</f>
        <v>9.1855100000000078E-2</v>
      </c>
      <c r="C66" s="400">
        <f>+Wti!C66-'Wti-Prior'!C66</f>
        <v>2.5903000000000453E-3</v>
      </c>
      <c r="D66" s="365">
        <f>+Wti!D66-'Wti-Prior'!D66</f>
        <v>0</v>
      </c>
      <c r="E66" s="365">
        <f>+Wti!E66-'Wti-Prior'!E66</f>
        <v>0</v>
      </c>
      <c r="F66" s="231">
        <f>+WTI_I!F66</f>
        <v>0</v>
      </c>
      <c r="G66" s="338">
        <f t="shared" si="8"/>
        <v>9.4445400000000124E-2</v>
      </c>
      <c r="H66" s="365"/>
      <c r="I66" s="365">
        <f>+Wti!I66-'Wti-Prior'!I66</f>
        <v>-0.65377410000002101</v>
      </c>
      <c r="J66" s="365">
        <f>+Wti!J66-'Wti-Prior'!J66</f>
        <v>0</v>
      </c>
      <c r="K66" s="365">
        <f>+Wti!K66-'Wti-Prior'!K66</f>
        <v>0.57227629999999863</v>
      </c>
      <c r="L66" s="365">
        <f>+Wti!L66-'Wti-Prior'!L66</f>
        <v>0</v>
      </c>
      <c r="M66" s="365">
        <f>+Wti!M66-'Wti-Prior'!M66</f>
        <v>0</v>
      </c>
      <c r="N66" s="338">
        <f t="shared" si="9"/>
        <v>-8.149780000002238E-2</v>
      </c>
      <c r="O66" s="365"/>
      <c r="P66" s="365">
        <f>+Wti!P66-'Wti-Prior'!P66</f>
        <v>0</v>
      </c>
      <c r="Q66" s="365">
        <f>+Wti!Q66-'Wti-Prior'!Q66</f>
        <v>0</v>
      </c>
      <c r="R66" s="317">
        <f>+Wti!R66-'Wti-Prior'!R66</f>
        <v>0</v>
      </c>
      <c r="S66" s="317">
        <f>+Wti!S66-'Wti-Prior'!S66</f>
        <v>0</v>
      </c>
      <c r="T66" s="338">
        <f t="shared" si="10"/>
        <v>0</v>
      </c>
      <c r="U66" s="365"/>
      <c r="V66" s="399">
        <f t="shared" si="11"/>
        <v>38322</v>
      </c>
      <c r="W66" s="451">
        <f>+Wti!W66-'Wti-Prior'!W66</f>
        <v>9.4445400000001456E-2</v>
      </c>
      <c r="X66" s="451">
        <f>+Wti!X66-'Wti-Prior'!X66</f>
        <v>-8.1497800000008169E-2</v>
      </c>
      <c r="Y66" s="451">
        <f>+Wti!Y66-'Wti-Prior'!Y66</f>
        <v>0</v>
      </c>
      <c r="Z66" s="452">
        <f t="shared" si="12"/>
        <v>1.2947599999993287E-2</v>
      </c>
      <c r="AA66" s="407"/>
    </row>
    <row r="67" spans="1:62" s="181" customFormat="1" ht="12.95" customHeight="1" x14ac:dyDescent="0.2">
      <c r="A67" s="395">
        <v>38353</v>
      </c>
      <c r="B67" s="363">
        <f>+Wti!B67-'Wti-Prior'!B67</f>
        <v>9.2592599999999692E-2</v>
      </c>
      <c r="C67" s="396">
        <f>+Wti!C67-'Wti-Prior'!C67</f>
        <v>5.1963000000001536E-3</v>
      </c>
      <c r="D67" s="363">
        <f>+Wti!D67-'Wti-Prior'!D67</f>
        <v>0</v>
      </c>
      <c r="E67" s="363">
        <f>+Wti!E67-'Wti-Prior'!E67</f>
        <v>0</v>
      </c>
      <c r="F67" s="30">
        <f>+WTI_I!F67</f>
        <v>0</v>
      </c>
      <c r="G67" s="334">
        <f t="shared" si="8"/>
        <v>9.7788899999999845E-2</v>
      </c>
      <c r="H67" s="363"/>
      <c r="I67" s="363">
        <f>+Wti!I67-'Wti-Prior'!I67</f>
        <v>-0.86299800000000459</v>
      </c>
      <c r="J67" s="363">
        <f>+Wti!J67-'Wti-Prior'!J67</f>
        <v>0</v>
      </c>
      <c r="K67" s="363">
        <f>+Wti!K67-'Wti-Prior'!K67</f>
        <v>0.19577050000003737</v>
      </c>
      <c r="L67" s="363">
        <f>+Wti!L67-'Wti-Prior'!L67</f>
        <v>0</v>
      </c>
      <c r="M67" s="363">
        <f>+Wti!M67-'Wti-Prior'!M67</f>
        <v>0</v>
      </c>
      <c r="N67" s="334">
        <f t="shared" si="9"/>
        <v>-0.66722749999996722</v>
      </c>
      <c r="O67" s="363"/>
      <c r="P67" s="363">
        <f>+Wti!P67-'Wti-Prior'!P67</f>
        <v>0</v>
      </c>
      <c r="Q67" s="363">
        <f>+Wti!Q67-'Wti-Prior'!Q67</f>
        <v>0</v>
      </c>
      <c r="R67" s="314">
        <f>+Wti!R67-'Wti-Prior'!R67</f>
        <v>0</v>
      </c>
      <c r="S67" s="314">
        <f>+Wti!S67-'Wti-Prior'!S67</f>
        <v>0</v>
      </c>
      <c r="T67" s="334">
        <f t="shared" si="10"/>
        <v>0</v>
      </c>
      <c r="U67" s="363"/>
      <c r="V67" s="395">
        <f t="shared" si="11"/>
        <v>38353</v>
      </c>
      <c r="W67" s="445">
        <f>+Wti!W67-'Wti-Prior'!W67</f>
        <v>9.7788900000001178E-2</v>
      </c>
      <c r="X67" s="445">
        <f>+Wti!X67-'Wti-Prior'!X67</f>
        <v>-0.6672274999999388</v>
      </c>
      <c r="Y67" s="445">
        <f>+Wti!Y67-'Wti-Prior'!Y67</f>
        <v>0</v>
      </c>
      <c r="Z67" s="446">
        <f t="shared" si="12"/>
        <v>-0.56943859999993762</v>
      </c>
      <c r="AA67" s="407"/>
    </row>
    <row r="68" spans="1:62" s="264" customFormat="1" ht="12.95" customHeight="1" thickBot="1" x14ac:dyDescent="0.25">
      <c r="A68" s="395">
        <v>38384</v>
      </c>
      <c r="B68" s="363">
        <f>+Wti!B68-'Wti-Prior'!B68</f>
        <v>1.4261100000000582E-2</v>
      </c>
      <c r="C68" s="396">
        <f>+Wti!C68-'Wti-Prior'!C68</f>
        <v>5.2129000000000758E-3</v>
      </c>
      <c r="D68" s="363">
        <f>+Wti!D68-'Wti-Prior'!D68</f>
        <v>0</v>
      </c>
      <c r="E68" s="363">
        <f>+Wti!E68-'Wti-Prior'!E68</f>
        <v>0</v>
      </c>
      <c r="F68" s="26">
        <f>+WTI_I!F68</f>
        <v>0</v>
      </c>
      <c r="G68" s="335">
        <f t="shared" si="8"/>
        <v>1.9474000000000657E-2</v>
      </c>
      <c r="H68" s="396"/>
      <c r="I68" s="363">
        <f>+Wti!I68-'Wti-Prior'!I68</f>
        <v>-0.81183119999997189</v>
      </c>
      <c r="J68" s="363">
        <f>+Wti!J68-'Wti-Prior'!J68</f>
        <v>0</v>
      </c>
      <c r="K68" s="363">
        <f>+Wti!K68-'Wti-Prior'!K68</f>
        <v>0.33907929999998032</v>
      </c>
      <c r="L68" s="363">
        <f>+Wti!L68-'Wti-Prior'!L68</f>
        <v>0</v>
      </c>
      <c r="M68" s="363">
        <f>+Wti!M68-'Wti-Prior'!M68</f>
        <v>0</v>
      </c>
      <c r="N68" s="335">
        <f t="shared" si="9"/>
        <v>-0.47275189999999156</v>
      </c>
      <c r="O68" s="396"/>
      <c r="P68" s="396">
        <f>+Wti!P68-'Wti-Prior'!P68</f>
        <v>0</v>
      </c>
      <c r="Q68" s="396">
        <f>+Wti!Q68-'Wti-Prior'!Q68</f>
        <v>0</v>
      </c>
      <c r="R68" s="26">
        <f>+Wti!R68-'Wti-Prior'!R68</f>
        <v>0</v>
      </c>
      <c r="S68" s="26">
        <f>+Wti!S68-'Wti-Prior'!S68</f>
        <v>0</v>
      </c>
      <c r="T68" s="335">
        <f t="shared" si="10"/>
        <v>0</v>
      </c>
      <c r="U68" s="396"/>
      <c r="V68" s="420">
        <f t="shared" si="11"/>
        <v>38384</v>
      </c>
      <c r="W68" s="447">
        <f>+Wti!W68-'Wti-Prior'!W68</f>
        <v>1.9474000000000657E-2</v>
      </c>
      <c r="X68" s="447">
        <f>+Wti!X68-'Wti-Prior'!X68</f>
        <v>-0.47275190000001999</v>
      </c>
      <c r="Y68" s="447">
        <f>+Wti!Y68-'Wti-Prior'!Y68</f>
        <v>0</v>
      </c>
      <c r="Z68" s="447">
        <f t="shared" si="12"/>
        <v>-0.45327790000001933</v>
      </c>
      <c r="AA68" s="407"/>
      <c r="AB68" s="181"/>
      <c r="AC68" s="181"/>
      <c r="AD68" s="181"/>
      <c r="AE68" s="181"/>
      <c r="AF68" s="181"/>
      <c r="AG68" s="181"/>
      <c r="AH68" s="181"/>
      <c r="AI68" s="181"/>
      <c r="AJ68" s="181"/>
      <c r="AK68" s="181"/>
      <c r="AL68" s="181"/>
      <c r="AM68" s="181"/>
      <c r="AN68" s="181"/>
      <c r="AO68" s="181"/>
      <c r="AP68" s="181"/>
      <c r="AQ68" s="181"/>
      <c r="AR68" s="181"/>
      <c r="AS68" s="181"/>
      <c r="AT68" s="181"/>
      <c r="AU68" s="181"/>
      <c r="AV68" s="181"/>
      <c r="AW68" s="181"/>
      <c r="AX68" s="181"/>
      <c r="AY68" s="181"/>
      <c r="AZ68" s="181"/>
      <c r="BA68" s="181"/>
      <c r="BB68" s="181"/>
      <c r="BC68" s="181"/>
      <c r="BD68" s="181"/>
      <c r="BE68" s="181"/>
      <c r="BF68" s="181"/>
      <c r="BG68" s="181"/>
      <c r="BH68" s="181"/>
      <c r="BI68" s="181"/>
      <c r="BJ68" s="181"/>
    </row>
    <row r="69" spans="1:62" s="181" customFormat="1" ht="12.95" customHeight="1" x14ac:dyDescent="0.2">
      <c r="A69" s="397">
        <v>38412</v>
      </c>
      <c r="B69" s="364">
        <f>+Wti!B69-'Wti-Prior'!B69</f>
        <v>-8.7599300000000824E-2</v>
      </c>
      <c r="C69" s="398">
        <f>+Wti!C69-'Wti-Prior'!C69</f>
        <v>5.22469999999986E-3</v>
      </c>
      <c r="D69" s="364">
        <f>+Wti!D69-'Wti-Prior'!D69</f>
        <v>0</v>
      </c>
      <c r="E69" s="364">
        <f>+Wti!E69-'Wti-Prior'!E69</f>
        <v>0</v>
      </c>
      <c r="F69" s="183">
        <f>+WTI_I!F69</f>
        <v>0</v>
      </c>
      <c r="G69" s="336">
        <f t="shared" si="8"/>
        <v>-8.2374600000000964E-2</v>
      </c>
      <c r="H69" s="364"/>
      <c r="I69" s="364">
        <f>+Wti!I69-'Wti-Prior'!I69</f>
        <v>-0.70485260000000949</v>
      </c>
      <c r="J69" s="364">
        <f>+Wti!J69-'Wti-Prior'!J69</f>
        <v>0</v>
      </c>
      <c r="K69" s="364">
        <f>+Wti!K69-'Wti-Prior'!K69</f>
        <v>0.50856529999999367</v>
      </c>
      <c r="L69" s="364">
        <f>+Wti!L69-'Wti-Prior'!L69</f>
        <v>0</v>
      </c>
      <c r="M69" s="364">
        <f>+Wti!M69-'Wti-Prior'!M69</f>
        <v>0</v>
      </c>
      <c r="N69" s="336">
        <f t="shared" si="9"/>
        <v>-0.19628730000001582</v>
      </c>
      <c r="O69" s="364"/>
      <c r="P69" s="364">
        <f>+Wti!P69-'Wti-Prior'!P69</f>
        <v>0</v>
      </c>
      <c r="Q69" s="364">
        <f>+Wti!Q69-'Wti-Prior'!Q69</f>
        <v>0</v>
      </c>
      <c r="R69" s="315">
        <f>+Wti!R69-'Wti-Prior'!R69</f>
        <v>0</v>
      </c>
      <c r="S69" s="315">
        <f>+Wti!S69-'Wti-Prior'!S69</f>
        <v>0</v>
      </c>
      <c r="T69" s="336">
        <f t="shared" si="10"/>
        <v>0</v>
      </c>
      <c r="U69" s="364"/>
      <c r="V69" s="397">
        <f t="shared" si="11"/>
        <v>38412</v>
      </c>
      <c r="W69" s="448">
        <f>+Wti!W69-'Wti-Prior'!W69</f>
        <v>-8.2374600000001408E-2</v>
      </c>
      <c r="X69" s="448">
        <f>+Wti!X69-'Wti-Prior'!X69</f>
        <v>-0.19628730000002292</v>
      </c>
      <c r="Y69" s="448">
        <f>+Wti!Y69-'Wti-Prior'!Y69</f>
        <v>0</v>
      </c>
      <c r="Z69" s="449">
        <f t="shared" si="12"/>
        <v>-0.27866190000002433</v>
      </c>
      <c r="AA69" s="407"/>
    </row>
    <row r="70" spans="1:62" s="181" customFormat="1" ht="12.95" customHeight="1" x14ac:dyDescent="0.2">
      <c r="A70" s="395">
        <v>38443</v>
      </c>
      <c r="B70" s="363">
        <f>+Wti!B70-'Wti-Prior'!B70</f>
        <v>-9.4219800000001186E-2</v>
      </c>
      <c r="C70" s="396">
        <f>+Wti!C70-'Wti-Prior'!C70</f>
        <v>5.2394000000000052E-3</v>
      </c>
      <c r="D70" s="363">
        <f>+Wti!D70-'Wti-Prior'!D70</f>
        <v>0</v>
      </c>
      <c r="E70" s="363">
        <f>+Wti!E70-'Wti-Prior'!E70</f>
        <v>0</v>
      </c>
      <c r="F70" s="31">
        <f>+WTI_I!F70</f>
        <v>0</v>
      </c>
      <c r="G70" s="337">
        <f t="shared" si="8"/>
        <v>-8.8980400000001181E-2</v>
      </c>
      <c r="H70" s="363"/>
      <c r="I70" s="363">
        <f>+Wti!I70-'Wti-Prior'!I70</f>
        <v>-0.56078990000000317</v>
      </c>
      <c r="J70" s="363">
        <f>+Wti!J70-'Wti-Prior'!J70</f>
        <v>0</v>
      </c>
      <c r="K70" s="363">
        <f>+Wti!K70-'Wti-Prior'!K70</f>
        <v>0.39015409999999662</v>
      </c>
      <c r="L70" s="363">
        <f>+Wti!L70-'Wti-Prior'!L70</f>
        <v>0</v>
      </c>
      <c r="M70" s="363">
        <f>+Wti!M70-'Wti-Prior'!M70</f>
        <v>0</v>
      </c>
      <c r="N70" s="337">
        <f t="shared" si="9"/>
        <v>-0.17063580000000655</v>
      </c>
      <c r="O70" s="413"/>
      <c r="P70" s="413">
        <f>+Wti!P70-'Wti-Prior'!P70</f>
        <v>0</v>
      </c>
      <c r="Q70" s="413">
        <f>+Wti!Q70-'Wti-Prior'!Q70</f>
        <v>0</v>
      </c>
      <c r="R70" s="316">
        <f>+Wti!R70-'Wti-Prior'!R70</f>
        <v>0</v>
      </c>
      <c r="S70" s="316">
        <f>+Wti!S70-'Wti-Prior'!S70</f>
        <v>0</v>
      </c>
      <c r="T70" s="337">
        <f t="shared" si="10"/>
        <v>0</v>
      </c>
      <c r="U70" s="363"/>
      <c r="V70" s="395">
        <f t="shared" si="11"/>
        <v>38443</v>
      </c>
      <c r="W70" s="445">
        <f>+Wti!W70-'Wti-Prior'!W70</f>
        <v>-8.8980400000000515E-2</v>
      </c>
      <c r="X70" s="445">
        <f>+Wti!X70-'Wti-Prior'!X70</f>
        <v>-0.17063580000001366</v>
      </c>
      <c r="Y70" s="445">
        <f>+Wti!Y70-'Wti-Prior'!Y70</f>
        <v>0</v>
      </c>
      <c r="Z70" s="450">
        <f t="shared" si="12"/>
        <v>-0.25961620000001417</v>
      </c>
      <c r="AA70" s="407"/>
    </row>
    <row r="71" spans="1:62" s="181" customFormat="1" ht="12.95" customHeight="1" x14ac:dyDescent="0.2">
      <c r="A71" s="395">
        <v>38473</v>
      </c>
      <c r="B71" s="363">
        <f>+Wti!B71-'Wti-Prior'!B71</f>
        <v>-9.9813099999998656E-2</v>
      </c>
      <c r="C71" s="396">
        <f>+Wti!C71-'Wti-Prior'!C71</f>
        <v>5.2545999999999982E-3</v>
      </c>
      <c r="D71" s="363">
        <f>+Wti!D71-'Wti-Prior'!D71</f>
        <v>0</v>
      </c>
      <c r="E71" s="363">
        <f>+Wti!E71-'Wti-Prior'!E71</f>
        <v>0</v>
      </c>
      <c r="F71" s="30">
        <f>+WTI_I!F71</f>
        <v>0</v>
      </c>
      <c r="G71" s="334">
        <f t="shared" si="8"/>
        <v>-9.4558499999998658E-2</v>
      </c>
      <c r="H71" s="363"/>
      <c r="I71" s="363">
        <f>+Wti!I71-'Wti-Prior'!I71</f>
        <v>-0.67390220000001477</v>
      </c>
      <c r="J71" s="363">
        <f>+Wti!J71-'Wti-Prior'!J71</f>
        <v>0</v>
      </c>
      <c r="K71" s="363">
        <f>+Wti!K71-'Wti-Prior'!K71</f>
        <v>0.48045230000000316</v>
      </c>
      <c r="L71" s="363">
        <f>+Wti!L71-'Wti-Prior'!L71</f>
        <v>0</v>
      </c>
      <c r="M71" s="363">
        <f>+Wti!M71-'Wti-Prior'!M71</f>
        <v>0</v>
      </c>
      <c r="N71" s="334">
        <f t="shared" si="9"/>
        <v>-0.19344990000001161</v>
      </c>
      <c r="O71" s="363"/>
      <c r="P71" s="363">
        <f>+Wti!P71-'Wti-Prior'!P71</f>
        <v>0</v>
      </c>
      <c r="Q71" s="363">
        <f>+Wti!Q71-'Wti-Prior'!Q71</f>
        <v>0</v>
      </c>
      <c r="R71" s="314">
        <f>+Wti!R71-'Wti-Prior'!R71</f>
        <v>0</v>
      </c>
      <c r="S71" s="314">
        <f>+Wti!S71-'Wti-Prior'!S71</f>
        <v>0</v>
      </c>
      <c r="T71" s="334">
        <f t="shared" si="10"/>
        <v>0</v>
      </c>
      <c r="U71" s="363"/>
      <c r="V71" s="395">
        <f t="shared" si="11"/>
        <v>38473</v>
      </c>
      <c r="W71" s="445">
        <f>+Wti!W71-'Wti-Prior'!W71</f>
        <v>-9.4558499999997991E-2</v>
      </c>
      <c r="X71" s="445">
        <f>+Wti!X71-'Wti-Prior'!X71</f>
        <v>-0.19344990000001872</v>
      </c>
      <c r="Y71" s="445">
        <f>+Wti!Y71-'Wti-Prior'!Y71</f>
        <v>0</v>
      </c>
      <c r="Z71" s="446">
        <f t="shared" si="12"/>
        <v>-0.28800840000001671</v>
      </c>
      <c r="AA71" s="407"/>
    </row>
    <row r="72" spans="1:62" s="181" customFormat="1" ht="12.95" customHeight="1" x14ac:dyDescent="0.2">
      <c r="A72" s="397">
        <v>38504</v>
      </c>
      <c r="B72" s="364">
        <f>+Wti!B72-'Wti-Prior'!B72</f>
        <v>-0.14747399999999544</v>
      </c>
      <c r="C72" s="398">
        <f>+Wti!C72-'Wti-Prior'!C72</f>
        <v>5.2673999999999221E-3</v>
      </c>
      <c r="D72" s="364">
        <f>+Wti!D72-'Wti-Prior'!D72</f>
        <v>0</v>
      </c>
      <c r="E72" s="364">
        <f>+Wti!E72-'Wti-Prior'!E72</f>
        <v>0</v>
      </c>
      <c r="F72" s="183">
        <f>+WTI_I!F72</f>
        <v>0</v>
      </c>
      <c r="G72" s="336">
        <f t="shared" si="8"/>
        <v>-0.14220659999999552</v>
      </c>
      <c r="H72" s="364"/>
      <c r="I72" s="364">
        <f>+Wti!I72-'Wti-Prior'!I72</f>
        <v>-0.76779499999997824</v>
      </c>
      <c r="J72" s="364">
        <f>+Wti!J72-'Wti-Prior'!J72</f>
        <v>0</v>
      </c>
      <c r="K72" s="364">
        <f>+Wti!K72-'Wti-Prior'!K72</f>
        <v>0.48969249999999676</v>
      </c>
      <c r="L72" s="364">
        <f>+Wti!L72-'Wti-Prior'!L72</f>
        <v>0</v>
      </c>
      <c r="M72" s="364">
        <f>+Wti!M72-'Wti-Prior'!M72</f>
        <v>0</v>
      </c>
      <c r="N72" s="336">
        <f t="shared" si="9"/>
        <v>-0.27810249999998149</v>
      </c>
      <c r="O72" s="364"/>
      <c r="P72" s="364">
        <f>+Wti!P72-'Wti-Prior'!P72</f>
        <v>0</v>
      </c>
      <c r="Q72" s="364">
        <f>+Wti!Q72-'Wti-Prior'!Q72</f>
        <v>0</v>
      </c>
      <c r="R72" s="315">
        <f>+Wti!R72-'Wti-Prior'!R72</f>
        <v>0</v>
      </c>
      <c r="S72" s="315">
        <f>+Wti!S72-'Wti-Prior'!S72</f>
        <v>0</v>
      </c>
      <c r="T72" s="336">
        <f t="shared" si="10"/>
        <v>0</v>
      </c>
      <c r="U72" s="364"/>
      <c r="V72" s="397">
        <f t="shared" si="11"/>
        <v>38504</v>
      </c>
      <c r="W72" s="448">
        <f>+Wti!W72-'Wti-Prior'!W72</f>
        <v>-0.14220659999999441</v>
      </c>
      <c r="X72" s="448">
        <f>+Wti!X72-'Wti-Prior'!X72</f>
        <v>-0.27810250000001702</v>
      </c>
      <c r="Y72" s="448">
        <f>+Wti!Y72-'Wti-Prior'!Y72</f>
        <v>0</v>
      </c>
      <c r="Z72" s="449">
        <f t="shared" si="12"/>
        <v>-0.42030910000001143</v>
      </c>
      <c r="AA72" s="407"/>
    </row>
    <row r="73" spans="1:62" s="181" customFormat="1" ht="12.95" customHeight="1" x14ac:dyDescent="0.2">
      <c r="A73" s="395">
        <v>38534</v>
      </c>
      <c r="B73" s="363">
        <f>+Wti!B73-'Wti-Prior'!B73</f>
        <v>-0.17308789999999874</v>
      </c>
      <c r="C73" s="396">
        <f>+Wti!C73-'Wti-Prior'!C73</f>
        <v>5.24710000000006E-3</v>
      </c>
      <c r="D73" s="363">
        <f>+Wti!D73-'Wti-Prior'!D73</f>
        <v>0</v>
      </c>
      <c r="E73" s="363">
        <f>+Wti!E73-'Wti-Prior'!E73</f>
        <v>0</v>
      </c>
      <c r="F73" s="30">
        <f>+WTI_I!F73</f>
        <v>0</v>
      </c>
      <c r="G73" s="334">
        <f t="shared" si="8"/>
        <v>-0.16784079999999868</v>
      </c>
      <c r="H73" s="363"/>
      <c r="I73" s="363">
        <f>+Wti!I73-'Wti-Prior'!I73</f>
        <v>-0.78982340000001727</v>
      </c>
      <c r="J73" s="363">
        <f>+Wti!J73-'Wti-Prior'!J73</f>
        <v>0</v>
      </c>
      <c r="K73" s="363">
        <f>+Wti!K73-'Wti-Prior'!K73</f>
        <v>0.47955590000000115</v>
      </c>
      <c r="L73" s="363">
        <f>+Wti!L73-'Wti-Prior'!L73</f>
        <v>0</v>
      </c>
      <c r="M73" s="363">
        <f>+Wti!M73-'Wti-Prior'!M73</f>
        <v>0</v>
      </c>
      <c r="N73" s="334">
        <f t="shared" si="9"/>
        <v>-0.31026750000001613</v>
      </c>
      <c r="O73" s="363"/>
      <c r="P73" s="363">
        <f>+Wti!P73-'Wti-Prior'!P73</f>
        <v>0</v>
      </c>
      <c r="Q73" s="363">
        <f>+Wti!Q73-'Wti-Prior'!Q73</f>
        <v>0</v>
      </c>
      <c r="R73" s="314">
        <f>+Wti!R73-'Wti-Prior'!R73</f>
        <v>0</v>
      </c>
      <c r="S73" s="314">
        <f>+Wti!S73-'Wti-Prior'!S73</f>
        <v>0</v>
      </c>
      <c r="T73" s="334">
        <f t="shared" si="10"/>
        <v>0</v>
      </c>
      <c r="U73" s="363"/>
      <c r="V73" s="395">
        <f t="shared" si="11"/>
        <v>38534</v>
      </c>
      <c r="W73" s="445">
        <f>+Wti!W73-'Wti-Prior'!W73</f>
        <v>-0.16784080000000046</v>
      </c>
      <c r="X73" s="445">
        <f>+Wti!X73-'Wti-Prior'!X73</f>
        <v>-0.31026750000000902</v>
      </c>
      <c r="Y73" s="445">
        <f>+Wti!Y73-'Wti-Prior'!Y73</f>
        <v>0</v>
      </c>
      <c r="Z73" s="446">
        <f t="shared" si="12"/>
        <v>-0.47810830000000948</v>
      </c>
      <c r="AA73" s="407"/>
    </row>
    <row r="74" spans="1:62" s="260" customFormat="1" ht="12.95" customHeight="1" x14ac:dyDescent="0.2">
      <c r="A74" s="395">
        <v>38565</v>
      </c>
      <c r="B74" s="363">
        <f>+Wti!B74-'Wti-Prior'!B74</f>
        <v>-0.21787089999999409</v>
      </c>
      <c r="C74" s="396">
        <f>+Wti!C74-'Wti-Prior'!C74</f>
        <v>5.1913000000001208E-3</v>
      </c>
      <c r="D74" s="363">
        <f>+Wti!D74-'Wti-Prior'!D74</f>
        <v>0</v>
      </c>
      <c r="E74" s="363">
        <f>+Wti!E74-'Wti-Prior'!E74</f>
        <v>0</v>
      </c>
      <c r="F74" s="30">
        <f>+WTI_I!F74</f>
        <v>0</v>
      </c>
      <c r="G74" s="334">
        <f t="shared" si="8"/>
        <v>-0.21267959999999397</v>
      </c>
      <c r="H74" s="363"/>
      <c r="I74" s="363">
        <f>+Wti!I74-'Wti-Prior'!I74</f>
        <v>-0.80571039999998106</v>
      </c>
      <c r="J74" s="363">
        <f>+Wti!J74-'Wti-Prior'!J74</f>
        <v>0</v>
      </c>
      <c r="K74" s="363">
        <f>+Wti!K74-'Wti-Prior'!K74</f>
        <v>0.47204649999999759</v>
      </c>
      <c r="L74" s="363">
        <f>+Wti!L74-'Wti-Prior'!L74</f>
        <v>0</v>
      </c>
      <c r="M74" s="363">
        <f>+Wti!M74-'Wti-Prior'!M74</f>
        <v>0</v>
      </c>
      <c r="N74" s="334">
        <f t="shared" si="9"/>
        <v>-0.33366389999998347</v>
      </c>
      <c r="O74" s="363"/>
      <c r="P74" s="363">
        <f>+Wti!P74-'Wti-Prior'!P74</f>
        <v>0</v>
      </c>
      <c r="Q74" s="363">
        <f>+Wti!Q74-'Wti-Prior'!Q74</f>
        <v>0</v>
      </c>
      <c r="R74" s="314">
        <f>+Wti!R74-'Wti-Prior'!R74</f>
        <v>0</v>
      </c>
      <c r="S74" s="314">
        <f>+Wti!S74-'Wti-Prior'!S74</f>
        <v>0</v>
      </c>
      <c r="T74" s="334">
        <f t="shared" si="10"/>
        <v>0</v>
      </c>
      <c r="U74" s="363"/>
      <c r="V74" s="395">
        <f t="shared" si="11"/>
        <v>38565</v>
      </c>
      <c r="W74" s="445">
        <f>+Wti!W74-'Wti-Prior'!W74</f>
        <v>-0.2126796000000013</v>
      </c>
      <c r="X74" s="445">
        <f>+Wti!X74-'Wti-Prior'!X74</f>
        <v>-0.33366390000000479</v>
      </c>
      <c r="Y74" s="445">
        <f>+Wti!Y74-'Wti-Prior'!Y74</f>
        <v>0</v>
      </c>
      <c r="Z74" s="446">
        <f t="shared" si="12"/>
        <v>-0.54634350000000609</v>
      </c>
      <c r="AA74" s="407"/>
      <c r="AB74" s="181"/>
      <c r="AC74" s="181"/>
      <c r="AD74" s="181"/>
      <c r="AE74" s="181"/>
      <c r="AF74" s="181"/>
      <c r="AG74" s="181"/>
      <c r="AH74" s="181"/>
      <c r="AI74" s="181"/>
      <c r="AJ74" s="181"/>
      <c r="AK74" s="181"/>
      <c r="AL74" s="181"/>
      <c r="AM74" s="181"/>
      <c r="AN74" s="181"/>
      <c r="AO74" s="181"/>
      <c r="AP74" s="181"/>
      <c r="AQ74" s="181"/>
      <c r="AR74" s="181"/>
      <c r="AS74" s="181"/>
      <c r="AT74" s="181"/>
      <c r="AU74" s="181"/>
      <c r="AV74" s="181"/>
      <c r="AW74" s="181"/>
      <c r="AX74" s="181"/>
      <c r="AY74" s="181"/>
      <c r="AZ74" s="181"/>
      <c r="BA74" s="181"/>
      <c r="BB74" s="181"/>
      <c r="BC74" s="181"/>
      <c r="BD74" s="181"/>
      <c r="BE74" s="181"/>
      <c r="BF74" s="181"/>
      <c r="BG74" s="181"/>
      <c r="BH74" s="181"/>
      <c r="BI74" s="181"/>
      <c r="BJ74" s="181"/>
    </row>
    <row r="75" spans="1:62" s="181" customFormat="1" ht="12.95" customHeight="1" x14ac:dyDescent="0.2">
      <c r="A75" s="397">
        <v>38596</v>
      </c>
      <c r="B75" s="364">
        <f>+Wti!B75-'Wti-Prior'!B75</f>
        <v>-0.26630559999999548</v>
      </c>
      <c r="C75" s="398">
        <f>+Wti!C75-'Wti-Prior'!C75</f>
        <v>5.1305999999997631E-3</v>
      </c>
      <c r="D75" s="364">
        <f>+Wti!D75-'Wti-Prior'!D75</f>
        <v>0</v>
      </c>
      <c r="E75" s="364">
        <f>+Wti!E75-'Wti-Prior'!E75</f>
        <v>0</v>
      </c>
      <c r="F75" s="183">
        <f>+WTI_I!F75</f>
        <v>0</v>
      </c>
      <c r="G75" s="336">
        <f t="shared" si="8"/>
        <v>-0.26117499999999572</v>
      </c>
      <c r="H75" s="364"/>
      <c r="I75" s="364">
        <f>+Wti!I75-'Wti-Prior'!I75</f>
        <v>-0.66246250000000373</v>
      </c>
      <c r="J75" s="364">
        <f>+Wti!J75-'Wti-Prior'!J75</f>
        <v>0</v>
      </c>
      <c r="K75" s="364">
        <f>+Wti!K75-'Wti-Prior'!K75</f>
        <v>0.51904830000000146</v>
      </c>
      <c r="L75" s="364">
        <f>+Wti!L75-'Wti-Prior'!L75</f>
        <v>0</v>
      </c>
      <c r="M75" s="364">
        <f>+Wti!M75-'Wti-Prior'!M75</f>
        <v>0</v>
      </c>
      <c r="N75" s="336">
        <f t="shared" si="9"/>
        <v>-0.14341420000000227</v>
      </c>
      <c r="O75" s="364"/>
      <c r="P75" s="364">
        <f>+Wti!P75-'Wti-Prior'!P75</f>
        <v>0</v>
      </c>
      <c r="Q75" s="364">
        <f>+Wti!Q75-'Wti-Prior'!Q75</f>
        <v>0</v>
      </c>
      <c r="R75" s="315">
        <f>+Wti!R75-'Wti-Prior'!R75</f>
        <v>0</v>
      </c>
      <c r="S75" s="315">
        <f>+Wti!S75-'Wti-Prior'!S75</f>
        <v>0</v>
      </c>
      <c r="T75" s="336">
        <f t="shared" si="10"/>
        <v>0</v>
      </c>
      <c r="U75" s="364"/>
      <c r="V75" s="397">
        <f t="shared" si="11"/>
        <v>38596</v>
      </c>
      <c r="W75" s="448">
        <f>+Wti!W75-'Wti-Prior'!W75</f>
        <v>-0.26117499999999438</v>
      </c>
      <c r="X75" s="448">
        <f>+Wti!X75-'Wti-Prior'!X75</f>
        <v>-0.14341419999999516</v>
      </c>
      <c r="Y75" s="448">
        <f>+Wti!Y75-'Wti-Prior'!Y75</f>
        <v>0</v>
      </c>
      <c r="Z75" s="449">
        <f t="shared" si="12"/>
        <v>-0.40458919999998955</v>
      </c>
      <c r="AA75" s="407"/>
    </row>
    <row r="76" spans="1:62" s="181" customFormat="1" ht="12.95" customHeight="1" x14ac:dyDescent="0.2">
      <c r="A76" s="395">
        <v>38626</v>
      </c>
      <c r="B76" s="363">
        <f>+Wti!B76-'Wti-Prior'!B76</f>
        <v>-0.19375360000000086</v>
      </c>
      <c r="C76" s="396">
        <f>+Wti!C76-'Wti-Prior'!C76</f>
        <v>5.0672000000000494E-3</v>
      </c>
      <c r="D76" s="363">
        <f>+Wti!D76-'Wti-Prior'!D76</f>
        <v>0</v>
      </c>
      <c r="E76" s="363">
        <f>+Wti!E76-'Wti-Prior'!E76</f>
        <v>0</v>
      </c>
      <c r="F76" s="30">
        <f>+WTI_I!F76</f>
        <v>0</v>
      </c>
      <c r="G76" s="334">
        <f t="shared" si="8"/>
        <v>-0.18868640000000081</v>
      </c>
      <c r="H76" s="363"/>
      <c r="I76" s="363">
        <f>+Wti!I76-'Wti-Prior'!I76</f>
        <v>-4.8555999999999599E-2</v>
      </c>
      <c r="J76" s="363">
        <f>+Wti!J76-'Wti-Prior'!J76</f>
        <v>0</v>
      </c>
      <c r="K76" s="363">
        <f>+Wti!K76-'Wti-Prior'!K76</f>
        <v>0.14410679999999942</v>
      </c>
      <c r="L76" s="363">
        <f>+Wti!L76-'Wti-Prior'!L76</f>
        <v>0</v>
      </c>
      <c r="M76" s="363">
        <f>+Wti!M76-'Wti-Prior'!M76</f>
        <v>0</v>
      </c>
      <c r="N76" s="334">
        <f t="shared" si="9"/>
        <v>9.5550799999999825E-2</v>
      </c>
      <c r="O76" s="363"/>
      <c r="P76" s="363">
        <f>+Wti!P76-'Wti-Prior'!P76</f>
        <v>0</v>
      </c>
      <c r="Q76" s="363">
        <f>+Wti!Q76-'Wti-Prior'!Q76</f>
        <v>0</v>
      </c>
      <c r="R76" s="314">
        <f>+Wti!R76-'Wti-Prior'!R76</f>
        <v>0</v>
      </c>
      <c r="S76" s="314">
        <f>+Wti!S76-'Wti-Prior'!S76</f>
        <v>0</v>
      </c>
      <c r="T76" s="334">
        <f t="shared" si="10"/>
        <v>0</v>
      </c>
      <c r="U76" s="363"/>
      <c r="V76" s="395">
        <f t="shared" si="11"/>
        <v>38626</v>
      </c>
      <c r="W76" s="445">
        <f>+Wti!W76-'Wti-Prior'!W76</f>
        <v>-0.18868639999999459</v>
      </c>
      <c r="X76" s="445">
        <f>+Wti!X76-'Wti-Prior'!X76</f>
        <v>9.5550799999999825E-2</v>
      </c>
      <c r="Y76" s="445">
        <f>+Wti!Y76-'Wti-Prior'!Y76</f>
        <v>0</v>
      </c>
      <c r="Z76" s="446">
        <f t="shared" si="12"/>
        <v>-9.3135599999994767E-2</v>
      </c>
      <c r="AA76" s="407"/>
    </row>
    <row r="77" spans="1:62" s="181" customFormat="1" ht="12.95" customHeight="1" x14ac:dyDescent="0.2">
      <c r="A77" s="395">
        <v>38657</v>
      </c>
      <c r="B77" s="363">
        <f>+Wti!B77-'Wti-Prior'!B77</f>
        <v>-0.15737019999999546</v>
      </c>
      <c r="C77" s="396">
        <f>+Wti!C77-'Wti-Prior'!C77</f>
        <v>4.9969999999999182E-3</v>
      </c>
      <c r="D77" s="363">
        <f>+Wti!D77-'Wti-Prior'!D77</f>
        <v>0</v>
      </c>
      <c r="E77" s="363">
        <f>+Wti!E77-'Wti-Prior'!E77</f>
        <v>0</v>
      </c>
      <c r="F77" s="30">
        <f>+WTI_I!F77</f>
        <v>0</v>
      </c>
      <c r="G77" s="334">
        <f t="shared" si="8"/>
        <v>-0.15237319999999555</v>
      </c>
      <c r="H77" s="363"/>
      <c r="I77" s="363">
        <f>+Wti!I77-'Wti-Prior'!I77</f>
        <v>0.20033329999999694</v>
      </c>
      <c r="J77" s="363">
        <f>+Wti!J77-'Wti-Prior'!J77</f>
        <v>0</v>
      </c>
      <c r="K77" s="363">
        <f>+Wti!K77-'Wti-Prior'!K77</f>
        <v>0</v>
      </c>
      <c r="L77" s="363">
        <f>+Wti!L77-'Wti-Prior'!L77</f>
        <v>0</v>
      </c>
      <c r="M77" s="363">
        <f>+Wti!M77-'Wti-Prior'!M77</f>
        <v>0</v>
      </c>
      <c r="N77" s="334">
        <f t="shared" si="9"/>
        <v>0.20033329999999694</v>
      </c>
      <c r="O77" s="363"/>
      <c r="P77" s="363">
        <f>+Wti!P77-'Wti-Prior'!P77</f>
        <v>0</v>
      </c>
      <c r="Q77" s="363">
        <f>+Wti!Q77-'Wti-Prior'!Q77</f>
        <v>0</v>
      </c>
      <c r="R77" s="314">
        <f>+Wti!R77-'Wti-Prior'!R77</f>
        <v>0</v>
      </c>
      <c r="S77" s="314">
        <f>+Wti!S77-'Wti-Prior'!S77</f>
        <v>0</v>
      </c>
      <c r="T77" s="334">
        <f t="shared" si="10"/>
        <v>0</v>
      </c>
      <c r="U77" s="363"/>
      <c r="V77" s="395">
        <f t="shared" si="11"/>
        <v>38657</v>
      </c>
      <c r="W77" s="445">
        <f>+Wti!W77-'Wti-Prior'!W77</f>
        <v>-0.15237319999999954</v>
      </c>
      <c r="X77" s="445">
        <f>+Wti!X77-'Wti-Prior'!X77</f>
        <v>0.20033329999999694</v>
      </c>
      <c r="Y77" s="445">
        <f>+Wti!Y77-'Wti-Prior'!Y77</f>
        <v>0</v>
      </c>
      <c r="Z77" s="446">
        <f t="shared" si="12"/>
        <v>4.7960099999997396E-2</v>
      </c>
      <c r="AA77" s="407"/>
    </row>
    <row r="78" spans="1:62" s="181" customFormat="1" ht="12.95" customHeight="1" thickBot="1" x14ac:dyDescent="0.25">
      <c r="A78" s="399">
        <v>38687</v>
      </c>
      <c r="B78" s="365">
        <f>+Wti!B78-'Wti-Prior'!B78</f>
        <v>-0.13877339999999805</v>
      </c>
      <c r="C78" s="400">
        <f>+Wti!C78-'Wti-Prior'!C78</f>
        <v>4.9247000000001151E-3</v>
      </c>
      <c r="D78" s="365">
        <f>+Wti!D78-'Wti-Prior'!D78</f>
        <v>0</v>
      </c>
      <c r="E78" s="365">
        <f>+Wti!E78-'Wti-Prior'!E78</f>
        <v>0</v>
      </c>
      <c r="F78" s="231">
        <f>+WTI_I!F78</f>
        <v>0</v>
      </c>
      <c r="G78" s="338">
        <f t="shared" si="8"/>
        <v>-0.13384869999999793</v>
      </c>
      <c r="H78" s="365"/>
      <c r="I78" s="365">
        <f>+Wti!I78-'Wti-Prior'!I78</f>
        <v>-0.42021130000000539</v>
      </c>
      <c r="J78" s="365">
        <f>+Wti!J78-'Wti-Prior'!J78</f>
        <v>0</v>
      </c>
      <c r="K78" s="365">
        <f>+Wti!K78-'Wti-Prior'!K78</f>
        <v>0</v>
      </c>
      <c r="L78" s="365">
        <f>+Wti!L78-'Wti-Prior'!L78</f>
        <v>0</v>
      </c>
      <c r="M78" s="365">
        <f>+Wti!M78-'Wti-Prior'!M78</f>
        <v>0</v>
      </c>
      <c r="N78" s="338">
        <f t="shared" si="9"/>
        <v>-0.42021130000000539</v>
      </c>
      <c r="O78" s="365"/>
      <c r="P78" s="365">
        <f>+Wti!P78-'Wti-Prior'!P78</f>
        <v>0</v>
      </c>
      <c r="Q78" s="365">
        <f>+Wti!Q78-'Wti-Prior'!Q78</f>
        <v>0</v>
      </c>
      <c r="R78" s="317">
        <f>+Wti!R78-'Wti-Prior'!R78</f>
        <v>0</v>
      </c>
      <c r="S78" s="317">
        <f>+Wti!S78-'Wti-Prior'!S78</f>
        <v>0</v>
      </c>
      <c r="T78" s="338">
        <f t="shared" si="10"/>
        <v>0</v>
      </c>
      <c r="U78" s="365"/>
      <c r="V78" s="399">
        <f t="shared" si="11"/>
        <v>38687</v>
      </c>
      <c r="W78" s="451">
        <f>+Wti!W78-'Wti-Prior'!W78</f>
        <v>-0.13384869999999438</v>
      </c>
      <c r="X78" s="451">
        <f>+Wti!X78-'Wti-Prior'!X78</f>
        <v>-0.42021130000011908</v>
      </c>
      <c r="Y78" s="451">
        <f>+Wti!Y78-'Wti-Prior'!Y78</f>
        <v>0</v>
      </c>
      <c r="Z78" s="452">
        <f t="shared" si="12"/>
        <v>-0.55406000000011346</v>
      </c>
      <c r="AA78" s="407"/>
    </row>
    <row r="79" spans="1:62" s="181" customFormat="1" ht="12.95" customHeight="1" x14ac:dyDescent="0.2">
      <c r="A79" s="395">
        <v>38718</v>
      </c>
      <c r="B79" s="363">
        <f>+Wti!B79-'Wti-Prior'!B79</f>
        <v>-0.13174829999999815</v>
      </c>
      <c r="C79" s="396">
        <f>+Wti!C79-'Wti-Prior'!C79</f>
        <v>4.8455999999998944E-3</v>
      </c>
      <c r="D79" s="363">
        <f>+Wti!D79-'Wti-Prior'!D79</f>
        <v>0</v>
      </c>
      <c r="E79" s="363">
        <f>+Wti!E79-'Wti-Prior'!E79</f>
        <v>0</v>
      </c>
      <c r="F79" s="30">
        <f>+WTI_I!F79</f>
        <v>0</v>
      </c>
      <c r="G79" s="334">
        <f t="shared" si="8"/>
        <v>-0.12690269999999826</v>
      </c>
      <c r="H79" s="363"/>
      <c r="I79" s="363">
        <f>+Wti!I79-'Wti-Prior'!I79</f>
        <v>0.18280560000000889</v>
      </c>
      <c r="J79" s="363">
        <f>+Wti!J79-'Wti-Prior'!J79</f>
        <v>0</v>
      </c>
      <c r="K79" s="363">
        <f>+Wti!K79-'Wti-Prior'!K79</f>
        <v>0</v>
      </c>
      <c r="L79" s="363">
        <f>+Wti!L79-'Wti-Prior'!L79</f>
        <v>0</v>
      </c>
      <c r="M79" s="363">
        <f>+Wti!M79-'Wti-Prior'!M79</f>
        <v>0</v>
      </c>
      <c r="N79" s="334">
        <f t="shared" si="9"/>
        <v>0.18280560000000889</v>
      </c>
      <c r="O79" s="363"/>
      <c r="P79" s="363">
        <f>+Wti!P79-'Wti-Prior'!P79</f>
        <v>0</v>
      </c>
      <c r="Q79" s="363">
        <f>+Wti!Q79-'Wti-Prior'!Q79</f>
        <v>0</v>
      </c>
      <c r="R79" s="314">
        <f>+Wti!R79-'Wti-Prior'!R79</f>
        <v>0</v>
      </c>
      <c r="S79" s="314">
        <f>+Wti!S79-'Wti-Prior'!S79</f>
        <v>0</v>
      </c>
      <c r="T79" s="334">
        <f t="shared" si="10"/>
        <v>0</v>
      </c>
      <c r="U79" s="363"/>
      <c r="V79" s="395">
        <f t="shared" si="11"/>
        <v>38718</v>
      </c>
      <c r="W79" s="445">
        <f>+Wti!W79-'Wti-Prior'!W79</f>
        <v>-0.12690270000000226</v>
      </c>
      <c r="X79" s="445">
        <f>+Wti!X79-'Wti-Prior'!X79</f>
        <v>0.18280560000000889</v>
      </c>
      <c r="Y79" s="445">
        <f>+Wti!Y79-'Wti-Prior'!Y79</f>
        <v>0</v>
      </c>
      <c r="Z79" s="446">
        <f t="shared" si="12"/>
        <v>5.5902900000006639E-2</v>
      </c>
      <c r="AA79" s="407"/>
    </row>
    <row r="80" spans="1:62" s="264" customFormat="1" ht="12.95" customHeight="1" thickBot="1" x14ac:dyDescent="0.25">
      <c r="A80" s="395">
        <v>38749</v>
      </c>
      <c r="B80" s="363">
        <f>+Wti!B80-'Wti-Prior'!B80</f>
        <v>3.2079699999998823E-2</v>
      </c>
      <c r="C80" s="396">
        <f>+Wti!C80-'Wti-Prior'!C80</f>
        <v>4.7619000000000966E-3</v>
      </c>
      <c r="D80" s="363">
        <f>+Wti!D80-'Wti-Prior'!D80</f>
        <v>0</v>
      </c>
      <c r="E80" s="363">
        <f>+Wti!E80-'Wti-Prior'!E80</f>
        <v>0</v>
      </c>
      <c r="F80" s="26">
        <f>+WTI_I!F80</f>
        <v>0</v>
      </c>
      <c r="G80" s="335">
        <f t="shared" ref="G80:G139" si="13">SUM(B80:F80)</f>
        <v>3.684159999999892E-2</v>
      </c>
      <c r="H80" s="396"/>
      <c r="I80" s="363">
        <f>+Wti!I80-'Wti-Prior'!I80</f>
        <v>0.13453219999999533</v>
      </c>
      <c r="J80" s="363">
        <f>+Wti!J80-'Wti-Prior'!J80</f>
        <v>0</v>
      </c>
      <c r="K80" s="363">
        <f>+Wti!K80-'Wti-Prior'!K80</f>
        <v>0</v>
      </c>
      <c r="L80" s="363">
        <f>+Wti!L80-'Wti-Prior'!L80</f>
        <v>0</v>
      </c>
      <c r="M80" s="363">
        <f>+Wti!M80-'Wti-Prior'!M80</f>
        <v>0</v>
      </c>
      <c r="N80" s="335">
        <f t="shared" ref="N80:N139" si="14">SUM(I80:M80)</f>
        <v>0.13453219999999533</v>
      </c>
      <c r="O80" s="396"/>
      <c r="P80" s="396">
        <f>+Wti!P80-'Wti-Prior'!P80</f>
        <v>0</v>
      </c>
      <c r="Q80" s="396">
        <f>+Wti!Q80-'Wti-Prior'!Q80</f>
        <v>0</v>
      </c>
      <c r="R80" s="26">
        <f>+Wti!R80-'Wti-Prior'!R80</f>
        <v>0</v>
      </c>
      <c r="S80" s="26">
        <f>+Wti!S80-'Wti-Prior'!S80</f>
        <v>0</v>
      </c>
      <c r="T80" s="335">
        <f t="shared" ref="T80:T140" si="15">SUM(P80:S80)</f>
        <v>0</v>
      </c>
      <c r="U80" s="396"/>
      <c r="V80" s="420">
        <f t="shared" ref="V80:V140" si="16">A80</f>
        <v>38749</v>
      </c>
      <c r="W80" s="447">
        <f>+Wti!W80-'Wti-Prior'!W80</f>
        <v>3.684159999999892E-2</v>
      </c>
      <c r="X80" s="447">
        <f>+Wti!X80-'Wti-Prior'!X80</f>
        <v>0.13453219999999533</v>
      </c>
      <c r="Y80" s="447">
        <f>+Wti!Y80-'Wti-Prior'!Y80</f>
        <v>0</v>
      </c>
      <c r="Z80" s="447">
        <f t="shared" ref="Z80:Z140" si="17">SUM(W80:Y80)</f>
        <v>0.17137379999999425</v>
      </c>
      <c r="AA80" s="407"/>
      <c r="AB80" s="181"/>
      <c r="AC80" s="181"/>
      <c r="AD80" s="181"/>
      <c r="AE80" s="181"/>
      <c r="AF80" s="181"/>
      <c r="AG80" s="181"/>
      <c r="AH80" s="181"/>
      <c r="AI80" s="181"/>
      <c r="AJ80" s="181"/>
      <c r="AK80" s="181"/>
      <c r="AL80" s="181"/>
      <c r="AM80" s="181"/>
      <c r="AN80" s="181"/>
      <c r="AO80" s="181"/>
      <c r="AP80" s="181"/>
      <c r="AQ80" s="181"/>
      <c r="AR80" s="181"/>
      <c r="AS80" s="181"/>
      <c r="AT80" s="181"/>
      <c r="AU80" s="181"/>
      <c r="AV80" s="181"/>
      <c r="AW80" s="181"/>
      <c r="AX80" s="181"/>
      <c r="AY80" s="181"/>
      <c r="AZ80" s="181"/>
      <c r="BA80" s="181"/>
      <c r="BB80" s="181"/>
      <c r="BC80" s="181"/>
      <c r="BD80" s="181"/>
      <c r="BE80" s="181"/>
      <c r="BF80" s="181"/>
      <c r="BG80" s="181"/>
      <c r="BH80" s="181"/>
      <c r="BI80" s="181"/>
      <c r="BJ80" s="181"/>
    </row>
    <row r="81" spans="1:62" s="181" customFormat="1" ht="12.95" customHeight="1" x14ac:dyDescent="0.2">
      <c r="A81" s="397">
        <v>38777</v>
      </c>
      <c r="B81" s="364">
        <f>+Wti!B81-'Wti-Prior'!B81</f>
        <v>0.18245530000000088</v>
      </c>
      <c r="C81" s="398">
        <f>+Wti!C81-'Wti-Prior'!C81</f>
        <v>4.6825999999999812E-3</v>
      </c>
      <c r="D81" s="364">
        <f>+Wti!D81-'Wti-Prior'!D81</f>
        <v>0</v>
      </c>
      <c r="E81" s="364">
        <f>+Wti!E81-'Wti-Prior'!E81</f>
        <v>0</v>
      </c>
      <c r="F81" s="183">
        <f>+WTI_I!F81</f>
        <v>0</v>
      </c>
      <c r="G81" s="336">
        <f t="shared" si="13"/>
        <v>0.18713790000000086</v>
      </c>
      <c r="H81" s="364"/>
      <c r="I81" s="364">
        <f>+Wti!I81-'Wti-Prior'!I81</f>
        <v>8.9211299999998772E-2</v>
      </c>
      <c r="J81" s="364">
        <f>+Wti!J81-'Wti-Prior'!J81</f>
        <v>0</v>
      </c>
      <c r="K81" s="364">
        <f>+Wti!K81-'Wti-Prior'!K81</f>
        <v>0</v>
      </c>
      <c r="L81" s="364">
        <f>+Wti!L81-'Wti-Prior'!L81</f>
        <v>0</v>
      </c>
      <c r="M81" s="364">
        <f>+Wti!M81-'Wti-Prior'!M81</f>
        <v>0</v>
      </c>
      <c r="N81" s="336">
        <f t="shared" si="14"/>
        <v>8.9211299999998772E-2</v>
      </c>
      <c r="O81" s="364"/>
      <c r="P81" s="364">
        <f>+Wti!P81-'Wti-Prior'!P81</f>
        <v>0</v>
      </c>
      <c r="Q81" s="364">
        <f>+Wti!Q81-'Wti-Prior'!Q81</f>
        <v>0</v>
      </c>
      <c r="R81" s="315">
        <f>+Wti!R81-'Wti-Prior'!R81</f>
        <v>0</v>
      </c>
      <c r="S81" s="315">
        <f>+Wti!S81-'Wti-Prior'!S81</f>
        <v>0</v>
      </c>
      <c r="T81" s="336">
        <f t="shared" si="15"/>
        <v>0</v>
      </c>
      <c r="U81" s="364"/>
      <c r="V81" s="397">
        <f t="shared" si="16"/>
        <v>38777</v>
      </c>
      <c r="W81" s="448">
        <f>+Wti!W81-'Wti-Prior'!W81</f>
        <v>0.1871379000000033</v>
      </c>
      <c r="X81" s="448">
        <f>+Wti!X81-'Wti-Prior'!X81</f>
        <v>8.9211299999998772E-2</v>
      </c>
      <c r="Y81" s="448">
        <f>+Wti!Y81-'Wti-Prior'!Y81</f>
        <v>0</v>
      </c>
      <c r="Z81" s="449">
        <f t="shared" si="17"/>
        <v>0.27634920000000207</v>
      </c>
      <c r="AA81" s="407"/>
    </row>
    <row r="82" spans="1:62" s="181" customFormat="1" ht="12.95" customHeight="1" x14ac:dyDescent="0.2">
      <c r="A82" s="395">
        <v>38808</v>
      </c>
      <c r="B82" s="363">
        <f>+Wti!B82-'Wti-Prior'!B82</f>
        <v>0.19712930000000028</v>
      </c>
      <c r="C82" s="396">
        <f>+Wti!C82-'Wti-Prior'!C82</f>
        <v>4.5905999999997782E-3</v>
      </c>
      <c r="D82" s="363">
        <f>+Wti!D82-'Wti-Prior'!D82</f>
        <v>0</v>
      </c>
      <c r="E82" s="363">
        <f>+Wti!E82-'Wti-Prior'!E82</f>
        <v>0</v>
      </c>
      <c r="F82" s="31">
        <f>+WTI_I!F82</f>
        <v>0</v>
      </c>
      <c r="G82" s="337">
        <f t="shared" si="13"/>
        <v>0.20171990000000006</v>
      </c>
      <c r="H82" s="363"/>
      <c r="I82" s="363">
        <f>+Wti!I82-'Wti-Prior'!I82</f>
        <v>7.3489500000000874E-2</v>
      </c>
      <c r="J82" s="363">
        <f>+Wti!J82-'Wti-Prior'!J82</f>
        <v>0</v>
      </c>
      <c r="K82" s="363">
        <f>+Wti!K82-'Wti-Prior'!K82</f>
        <v>0</v>
      </c>
      <c r="L82" s="363">
        <f>+Wti!L82-'Wti-Prior'!L82</f>
        <v>0</v>
      </c>
      <c r="M82" s="363">
        <f>+Wti!M82-'Wti-Prior'!M82</f>
        <v>0</v>
      </c>
      <c r="N82" s="337">
        <f t="shared" si="14"/>
        <v>7.3489500000000874E-2</v>
      </c>
      <c r="O82" s="413"/>
      <c r="P82" s="413">
        <f>+Wti!P82-'Wti-Prior'!P82</f>
        <v>0</v>
      </c>
      <c r="Q82" s="413">
        <f>+Wti!Q82-'Wti-Prior'!Q82</f>
        <v>0</v>
      </c>
      <c r="R82" s="316">
        <f>+Wti!R82-'Wti-Prior'!R82</f>
        <v>0</v>
      </c>
      <c r="S82" s="316">
        <f>+Wti!S82-'Wti-Prior'!S82</f>
        <v>0</v>
      </c>
      <c r="T82" s="337">
        <f t="shared" si="15"/>
        <v>0</v>
      </c>
      <c r="U82" s="363"/>
      <c r="V82" s="395">
        <f t="shared" si="16"/>
        <v>38808</v>
      </c>
      <c r="W82" s="445">
        <f>+Wti!W82-'Wti-Prior'!W82</f>
        <v>0.20171990000000051</v>
      </c>
      <c r="X82" s="445">
        <f>+Wti!X82-'Wti-Prior'!X82</f>
        <v>7.3489500000000874E-2</v>
      </c>
      <c r="Y82" s="445">
        <f>+Wti!Y82-'Wti-Prior'!Y82</f>
        <v>0</v>
      </c>
      <c r="Z82" s="450">
        <f t="shared" si="17"/>
        <v>0.27520940000000138</v>
      </c>
      <c r="AA82" s="407"/>
    </row>
    <row r="83" spans="1:62" s="181" customFormat="1" ht="12.95" customHeight="1" x14ac:dyDescent="0.2">
      <c r="A83" s="395">
        <v>38838</v>
      </c>
      <c r="B83" s="363">
        <f>+Wti!B83-'Wti-Prior'!B83</f>
        <v>0.14542420000000078</v>
      </c>
      <c r="C83" s="396">
        <f>+Wti!C83-'Wti-Prior'!C83</f>
        <v>4.4975999999998795E-3</v>
      </c>
      <c r="D83" s="363">
        <f>+Wti!D83-'Wti-Prior'!D83</f>
        <v>0</v>
      </c>
      <c r="E83" s="363">
        <f>+Wti!E83-'Wti-Prior'!E83</f>
        <v>0</v>
      </c>
      <c r="F83" s="30">
        <f>+WTI_I!F83</f>
        <v>0</v>
      </c>
      <c r="G83" s="334">
        <f t="shared" si="13"/>
        <v>0.14992180000000066</v>
      </c>
      <c r="H83" s="363"/>
      <c r="I83" s="363">
        <f>+Wti!I83-'Wti-Prior'!I83</f>
        <v>7.1856499999999102E-2</v>
      </c>
      <c r="J83" s="363">
        <f>+Wti!J83-'Wti-Prior'!J83</f>
        <v>0</v>
      </c>
      <c r="K83" s="363">
        <f>+Wti!K83-'Wti-Prior'!K83</f>
        <v>0</v>
      </c>
      <c r="L83" s="363">
        <f>+Wti!L83-'Wti-Prior'!L83</f>
        <v>0</v>
      </c>
      <c r="M83" s="363">
        <f>+Wti!M83-'Wti-Prior'!M83</f>
        <v>0</v>
      </c>
      <c r="N83" s="334">
        <f t="shared" si="14"/>
        <v>7.1856499999999102E-2</v>
      </c>
      <c r="O83" s="363"/>
      <c r="P83" s="363">
        <f>+Wti!P83-'Wti-Prior'!P83</f>
        <v>0</v>
      </c>
      <c r="Q83" s="363">
        <f>+Wti!Q83-'Wti-Prior'!Q83</f>
        <v>0</v>
      </c>
      <c r="R83" s="314">
        <f>+Wti!R83-'Wti-Prior'!R83</f>
        <v>0</v>
      </c>
      <c r="S83" s="314">
        <f>+Wti!S83-'Wti-Prior'!S83</f>
        <v>0</v>
      </c>
      <c r="T83" s="334">
        <f t="shared" si="15"/>
        <v>0</v>
      </c>
      <c r="U83" s="363"/>
      <c r="V83" s="395">
        <f t="shared" si="16"/>
        <v>38838</v>
      </c>
      <c r="W83" s="445">
        <f>+Wti!W83-'Wti-Prior'!W83</f>
        <v>0.14992180000000133</v>
      </c>
      <c r="X83" s="445">
        <f>+Wti!X83-'Wti-Prior'!X83</f>
        <v>7.1856499999999102E-2</v>
      </c>
      <c r="Y83" s="445">
        <f>+Wti!Y83-'Wti-Prior'!Y83</f>
        <v>0</v>
      </c>
      <c r="Z83" s="446">
        <f t="shared" si="17"/>
        <v>0.22177830000000043</v>
      </c>
      <c r="AA83" s="407"/>
    </row>
    <row r="84" spans="1:62" s="181" customFormat="1" ht="12.95" customHeight="1" x14ac:dyDescent="0.2">
      <c r="A84" s="397">
        <v>38869</v>
      </c>
      <c r="B84" s="364">
        <f>+Wti!B84-'Wti-Prior'!B84</f>
        <v>0.12697599999999909</v>
      </c>
      <c r="C84" s="398">
        <f>+Wti!C84-'Wti-Prior'!C84</f>
        <v>4.4625000000000359E-3</v>
      </c>
      <c r="D84" s="364">
        <f>+Wti!D84-'Wti-Prior'!D84</f>
        <v>0</v>
      </c>
      <c r="E84" s="364">
        <f>+Wti!E84-'Wti-Prior'!E84</f>
        <v>0</v>
      </c>
      <c r="F84" s="183">
        <f>+WTI_I!F84</f>
        <v>0</v>
      </c>
      <c r="G84" s="336">
        <f t="shared" si="13"/>
        <v>0.13143849999999913</v>
      </c>
      <c r="H84" s="364"/>
      <c r="I84" s="364">
        <f>+Wti!I84-'Wti-Prior'!I84</f>
        <v>6.1425199999998625E-2</v>
      </c>
      <c r="J84" s="364">
        <f>+Wti!J84-'Wti-Prior'!J84</f>
        <v>0</v>
      </c>
      <c r="K84" s="364">
        <f>+Wti!K84-'Wti-Prior'!K84</f>
        <v>0</v>
      </c>
      <c r="L84" s="364">
        <f>+Wti!L84-'Wti-Prior'!L84</f>
        <v>0</v>
      </c>
      <c r="M84" s="364">
        <f>+Wti!M84-'Wti-Prior'!M84</f>
        <v>0</v>
      </c>
      <c r="N84" s="336">
        <f t="shared" si="14"/>
        <v>6.1425199999998625E-2</v>
      </c>
      <c r="O84" s="364"/>
      <c r="P84" s="364">
        <f>+Wti!P84-'Wti-Prior'!P84</f>
        <v>0</v>
      </c>
      <c r="Q84" s="364">
        <f>+Wti!Q84-'Wti-Prior'!Q84</f>
        <v>0</v>
      </c>
      <c r="R84" s="315">
        <f>+Wti!R84-'Wti-Prior'!R84</f>
        <v>0</v>
      </c>
      <c r="S84" s="315">
        <f>+Wti!S84-'Wti-Prior'!S84</f>
        <v>0</v>
      </c>
      <c r="T84" s="336">
        <f t="shared" si="15"/>
        <v>0</v>
      </c>
      <c r="U84" s="364"/>
      <c r="V84" s="397">
        <f t="shared" si="16"/>
        <v>38869</v>
      </c>
      <c r="W84" s="448">
        <f>+Wti!W84-'Wti-Prior'!W84</f>
        <v>0.13143849999999446</v>
      </c>
      <c r="X84" s="448">
        <f>+Wti!X84-'Wti-Prior'!X84</f>
        <v>6.1425199999998625E-2</v>
      </c>
      <c r="Y84" s="448">
        <f>+Wti!Y84-'Wti-Prior'!Y84</f>
        <v>0</v>
      </c>
      <c r="Z84" s="449">
        <f t="shared" si="17"/>
        <v>0.19286369999999309</v>
      </c>
      <c r="AA84" s="407"/>
    </row>
    <row r="85" spans="1:62" s="181" customFormat="1" ht="12.95" customHeight="1" x14ac:dyDescent="0.2">
      <c r="A85" s="395">
        <v>38899</v>
      </c>
      <c r="B85" s="363">
        <f>+Wti!B85-'Wti-Prior'!B85</f>
        <v>0.10541070000000019</v>
      </c>
      <c r="C85" s="396">
        <f>+Wti!C85-'Wti-Prior'!C85</f>
        <v>4.465999999999859E-3</v>
      </c>
      <c r="D85" s="363">
        <f>+Wti!D85-'Wti-Prior'!D85</f>
        <v>0</v>
      </c>
      <c r="E85" s="363">
        <f>+Wti!E85-'Wti-Prior'!E85</f>
        <v>0</v>
      </c>
      <c r="F85" s="30">
        <f>+WTI_I!F85</f>
        <v>0</v>
      </c>
      <c r="G85" s="334">
        <f t="shared" si="13"/>
        <v>0.10987670000000005</v>
      </c>
      <c r="H85" s="363"/>
      <c r="I85" s="363">
        <f>+Wti!I85-'Wti-Prior'!I85</f>
        <v>5.5904900000001589E-2</v>
      </c>
      <c r="J85" s="363">
        <f>+Wti!J85-'Wti-Prior'!J85</f>
        <v>0</v>
      </c>
      <c r="K85" s="363">
        <f>+Wti!K85-'Wti-Prior'!K85</f>
        <v>0</v>
      </c>
      <c r="L85" s="363">
        <f>+Wti!L85-'Wti-Prior'!L85</f>
        <v>0</v>
      </c>
      <c r="M85" s="363">
        <f>+Wti!M85-'Wti-Prior'!M85</f>
        <v>0</v>
      </c>
      <c r="N85" s="334">
        <f t="shared" si="14"/>
        <v>5.5904900000001589E-2</v>
      </c>
      <c r="O85" s="363"/>
      <c r="P85" s="363">
        <f>+Wti!P85-'Wti-Prior'!P85</f>
        <v>0</v>
      </c>
      <c r="Q85" s="363">
        <f>+Wti!Q85-'Wti-Prior'!Q85</f>
        <v>0</v>
      </c>
      <c r="R85" s="314">
        <f>+Wti!R85-'Wti-Prior'!R85</f>
        <v>0</v>
      </c>
      <c r="S85" s="314">
        <f>+Wti!S85-'Wti-Prior'!S85</f>
        <v>0</v>
      </c>
      <c r="T85" s="334">
        <f t="shared" si="15"/>
        <v>0</v>
      </c>
      <c r="U85" s="363"/>
      <c r="V85" s="395">
        <f t="shared" si="16"/>
        <v>38899</v>
      </c>
      <c r="W85" s="445">
        <f>+Wti!W85-'Wti-Prior'!W85</f>
        <v>0.10987670000000094</v>
      </c>
      <c r="X85" s="445">
        <f>+Wti!X85-'Wti-Prior'!X85</f>
        <v>5.5904900000001589E-2</v>
      </c>
      <c r="Y85" s="445">
        <f>+Wti!Y85-'Wti-Prior'!Y85</f>
        <v>0</v>
      </c>
      <c r="Z85" s="446">
        <f t="shared" si="17"/>
        <v>0.16578160000000253</v>
      </c>
      <c r="AA85" s="407"/>
    </row>
    <row r="86" spans="1:62" s="260" customFormat="1" ht="12.95" customHeight="1" x14ac:dyDescent="0.2">
      <c r="A86" s="395">
        <v>38930</v>
      </c>
      <c r="B86" s="363">
        <f>+Wti!B86-'Wti-Prior'!B86</f>
        <v>8.3139400000000308E-2</v>
      </c>
      <c r="C86" s="396">
        <f>+Wti!C86-'Wti-Prior'!C86</f>
        <v>4.4680000000001385E-3</v>
      </c>
      <c r="D86" s="363">
        <f>+Wti!D86-'Wti-Prior'!D86</f>
        <v>0</v>
      </c>
      <c r="E86" s="363">
        <f>+Wti!E86-'Wti-Prior'!E86</f>
        <v>0</v>
      </c>
      <c r="F86" s="30">
        <f>+WTI_I!F86</f>
        <v>0</v>
      </c>
      <c r="G86" s="334">
        <f t="shared" si="13"/>
        <v>8.7607400000000446E-2</v>
      </c>
      <c r="H86" s="363"/>
      <c r="I86" s="363">
        <f>+Wti!I86-'Wti-Prior'!I86</f>
        <v>5.3130299999999409E-2</v>
      </c>
      <c r="J86" s="363">
        <f>+Wti!J86-'Wti-Prior'!J86</f>
        <v>0</v>
      </c>
      <c r="K86" s="363">
        <f>+Wti!K86-'Wti-Prior'!K86</f>
        <v>0</v>
      </c>
      <c r="L86" s="363">
        <f>+Wti!L86-'Wti-Prior'!L86</f>
        <v>0</v>
      </c>
      <c r="M86" s="363">
        <f>+Wti!M86-'Wti-Prior'!M86</f>
        <v>0</v>
      </c>
      <c r="N86" s="334">
        <f t="shared" si="14"/>
        <v>5.3130299999999409E-2</v>
      </c>
      <c r="O86" s="363"/>
      <c r="P86" s="363">
        <f>+Wti!P86-'Wti-Prior'!P86</f>
        <v>0</v>
      </c>
      <c r="Q86" s="363">
        <f>+Wti!Q86-'Wti-Prior'!Q86</f>
        <v>0</v>
      </c>
      <c r="R86" s="314">
        <f>+Wti!R86-'Wti-Prior'!R86</f>
        <v>0</v>
      </c>
      <c r="S86" s="314">
        <f>+Wti!S86-'Wti-Prior'!S86</f>
        <v>0</v>
      </c>
      <c r="T86" s="334">
        <f t="shared" si="15"/>
        <v>0</v>
      </c>
      <c r="U86" s="363"/>
      <c r="V86" s="395">
        <f t="shared" si="16"/>
        <v>38930</v>
      </c>
      <c r="W86" s="445">
        <f>+Wti!W86-'Wti-Prior'!W86</f>
        <v>8.7607399999999558E-2</v>
      </c>
      <c r="X86" s="445">
        <f>+Wti!X86-'Wti-Prior'!X86</f>
        <v>5.3130299999999409E-2</v>
      </c>
      <c r="Y86" s="445">
        <f>+Wti!Y86-'Wti-Prior'!Y86</f>
        <v>0</v>
      </c>
      <c r="Z86" s="446">
        <f t="shared" si="17"/>
        <v>0.14073769999999897</v>
      </c>
      <c r="AA86" s="407"/>
      <c r="AB86" s="181"/>
      <c r="AC86" s="181"/>
      <c r="AD86" s="181"/>
      <c r="AE86" s="181"/>
      <c r="AF86" s="181"/>
      <c r="AG86" s="181"/>
      <c r="AH86" s="181"/>
      <c r="AI86" s="181"/>
      <c r="AJ86" s="181"/>
      <c r="AK86" s="181"/>
      <c r="AL86" s="181"/>
      <c r="AM86" s="181"/>
      <c r="AN86" s="181"/>
      <c r="AO86" s="181"/>
      <c r="AP86" s="181"/>
      <c r="AQ86" s="181"/>
      <c r="AR86" s="181"/>
      <c r="AS86" s="181"/>
      <c r="AT86" s="181"/>
      <c r="AU86" s="181"/>
      <c r="AV86" s="181"/>
      <c r="AW86" s="181"/>
      <c r="AX86" s="181"/>
      <c r="AY86" s="181"/>
      <c r="AZ86" s="181"/>
      <c r="BA86" s="181"/>
      <c r="BB86" s="181"/>
      <c r="BC86" s="181"/>
      <c r="BD86" s="181"/>
      <c r="BE86" s="181"/>
      <c r="BF86" s="181"/>
      <c r="BG86" s="181"/>
      <c r="BH86" s="181"/>
      <c r="BI86" s="181"/>
      <c r="BJ86" s="181"/>
    </row>
    <row r="87" spans="1:62" s="181" customFormat="1" ht="12.95" customHeight="1" x14ac:dyDescent="0.2">
      <c r="A87" s="397">
        <v>38961</v>
      </c>
      <c r="B87" s="364">
        <f>+Wti!B87-'Wti-Prior'!B87</f>
        <v>9.1774499999999648E-2</v>
      </c>
      <c r="C87" s="398">
        <f>+Wti!C87-'Wti-Prior'!C87</f>
        <v>4.4682000000000333E-3</v>
      </c>
      <c r="D87" s="364">
        <f>+Wti!D87-'Wti-Prior'!D87</f>
        <v>0</v>
      </c>
      <c r="E87" s="364">
        <f>+Wti!E87-'Wti-Prior'!E87</f>
        <v>0</v>
      </c>
      <c r="F87" s="183">
        <f>+WTI_I!F87</f>
        <v>0</v>
      </c>
      <c r="G87" s="336">
        <f t="shared" si="13"/>
        <v>9.6242699999999681E-2</v>
      </c>
      <c r="H87" s="364"/>
      <c r="I87" s="364">
        <f>+Wti!I87-'Wti-Prior'!I87</f>
        <v>5.0356799999999424E-2</v>
      </c>
      <c r="J87" s="364">
        <f>+Wti!J87-'Wti-Prior'!J87</f>
        <v>0</v>
      </c>
      <c r="K87" s="364">
        <f>+Wti!K87-'Wti-Prior'!K87</f>
        <v>0</v>
      </c>
      <c r="L87" s="364">
        <f>+Wti!L87-'Wti-Prior'!L87</f>
        <v>0</v>
      </c>
      <c r="M87" s="364">
        <f>+Wti!M87-'Wti-Prior'!M87</f>
        <v>0</v>
      </c>
      <c r="N87" s="336">
        <f t="shared" si="14"/>
        <v>5.0356799999999424E-2</v>
      </c>
      <c r="O87" s="364"/>
      <c r="P87" s="364">
        <f>+Wti!P87-'Wti-Prior'!P87</f>
        <v>0</v>
      </c>
      <c r="Q87" s="364">
        <f>+Wti!Q87-'Wti-Prior'!Q87</f>
        <v>0</v>
      </c>
      <c r="R87" s="315">
        <f>+Wti!R87-'Wti-Prior'!R87</f>
        <v>0</v>
      </c>
      <c r="S87" s="315">
        <f>+Wti!S87-'Wti-Prior'!S87</f>
        <v>0</v>
      </c>
      <c r="T87" s="336">
        <f t="shared" si="15"/>
        <v>0</v>
      </c>
      <c r="U87" s="364"/>
      <c r="V87" s="397">
        <f t="shared" si="16"/>
        <v>38961</v>
      </c>
      <c r="W87" s="448">
        <f>+Wti!W87-'Wti-Prior'!W87</f>
        <v>9.6242699999997683E-2</v>
      </c>
      <c r="X87" s="448">
        <f>+Wti!X87-'Wti-Prior'!X87</f>
        <v>5.0356799999999424E-2</v>
      </c>
      <c r="Y87" s="448">
        <f>+Wti!Y87-'Wti-Prior'!Y87</f>
        <v>0</v>
      </c>
      <c r="Z87" s="449">
        <f t="shared" si="17"/>
        <v>0.14659949999999711</v>
      </c>
      <c r="AA87" s="407"/>
    </row>
    <row r="88" spans="1:62" s="181" customFormat="1" ht="12.95" customHeight="1" x14ac:dyDescent="0.2">
      <c r="A88" s="395">
        <v>38991</v>
      </c>
      <c r="B88" s="363">
        <f>+Wti!B88-'Wti-Prior'!B88</f>
        <v>8.5828400000004024E-2</v>
      </c>
      <c r="C88" s="396">
        <f>+Wti!C88-'Wti-Prior'!C88</f>
        <v>4.4668999999999404E-3</v>
      </c>
      <c r="D88" s="363">
        <f>+Wti!D88-'Wti-Prior'!D88</f>
        <v>0</v>
      </c>
      <c r="E88" s="363">
        <f>+Wti!E88-'Wti-Prior'!E88</f>
        <v>0</v>
      </c>
      <c r="F88" s="30">
        <f>+WTI_I!F88</f>
        <v>0</v>
      </c>
      <c r="G88" s="334">
        <f t="shared" si="13"/>
        <v>9.0295300000003964E-2</v>
      </c>
      <c r="H88" s="363"/>
      <c r="I88" s="363">
        <f>+Wti!I88-'Wti-Prior'!I88</f>
        <v>4.454220000000042E-2</v>
      </c>
      <c r="J88" s="363">
        <f>+Wti!J88-'Wti-Prior'!J88</f>
        <v>0</v>
      </c>
      <c r="K88" s="363">
        <f>+Wti!K88-'Wti-Prior'!K88</f>
        <v>0</v>
      </c>
      <c r="L88" s="363">
        <f>+Wti!L88-'Wti-Prior'!L88</f>
        <v>0</v>
      </c>
      <c r="M88" s="363">
        <f>+Wti!M88-'Wti-Prior'!M88</f>
        <v>0</v>
      </c>
      <c r="N88" s="334">
        <f t="shared" si="14"/>
        <v>4.454220000000042E-2</v>
      </c>
      <c r="O88" s="363"/>
      <c r="P88" s="363">
        <f>+Wti!P88-'Wti-Prior'!P88</f>
        <v>0</v>
      </c>
      <c r="Q88" s="363">
        <f>+Wti!Q88-'Wti-Prior'!Q88</f>
        <v>0</v>
      </c>
      <c r="R88" s="314">
        <f>+Wti!R88-'Wti-Prior'!R88</f>
        <v>0</v>
      </c>
      <c r="S88" s="314">
        <f>+Wti!S88-'Wti-Prior'!S88</f>
        <v>0</v>
      </c>
      <c r="T88" s="334">
        <f t="shared" si="15"/>
        <v>0</v>
      </c>
      <c r="U88" s="363"/>
      <c r="V88" s="395">
        <f t="shared" si="16"/>
        <v>38991</v>
      </c>
      <c r="W88" s="445">
        <f>+Wti!W88-'Wti-Prior'!W88</f>
        <v>9.029530000000463E-2</v>
      </c>
      <c r="X88" s="445">
        <f>+Wti!X88-'Wti-Prior'!X88</f>
        <v>4.454220000000042E-2</v>
      </c>
      <c r="Y88" s="445">
        <f>+Wti!Y88-'Wti-Prior'!Y88</f>
        <v>0</v>
      </c>
      <c r="Z88" s="446">
        <f t="shared" si="17"/>
        <v>0.13483750000000505</v>
      </c>
      <c r="AA88" s="407"/>
    </row>
    <row r="89" spans="1:62" s="181" customFormat="1" ht="12.95" customHeight="1" x14ac:dyDescent="0.2">
      <c r="A89" s="395">
        <v>39022</v>
      </c>
      <c r="B89" s="363">
        <f>+Wti!B89-'Wti-Prior'!B89</f>
        <v>0.1350425000000044</v>
      </c>
      <c r="C89" s="396">
        <f>+Wti!C89-'Wti-Prior'!C89</f>
        <v>4.4641000000000819E-3</v>
      </c>
      <c r="D89" s="363">
        <f>+Wti!D89-'Wti-Prior'!D89</f>
        <v>0</v>
      </c>
      <c r="E89" s="363">
        <f>+Wti!E89-'Wti-Prior'!E89</f>
        <v>0</v>
      </c>
      <c r="F89" s="30">
        <f>+WTI_I!F89</f>
        <v>0</v>
      </c>
      <c r="G89" s="334">
        <f t="shared" si="13"/>
        <v>0.13950660000000448</v>
      </c>
      <c r="H89" s="363"/>
      <c r="I89" s="363">
        <f>+Wti!I89-'Wti-Prior'!I89</f>
        <v>5.7889700000000488E-2</v>
      </c>
      <c r="J89" s="363">
        <f>+Wti!J89-'Wti-Prior'!J89</f>
        <v>0</v>
      </c>
      <c r="K89" s="363">
        <f>+Wti!K89-'Wti-Prior'!K89</f>
        <v>0</v>
      </c>
      <c r="L89" s="363">
        <f>+Wti!L89-'Wti-Prior'!L89</f>
        <v>0</v>
      </c>
      <c r="M89" s="363">
        <f>+Wti!M89-'Wti-Prior'!M89</f>
        <v>0</v>
      </c>
      <c r="N89" s="334">
        <f t="shared" si="14"/>
        <v>5.7889700000000488E-2</v>
      </c>
      <c r="O89" s="363"/>
      <c r="P89" s="363">
        <f>+Wti!P89-'Wti-Prior'!P89</f>
        <v>0</v>
      </c>
      <c r="Q89" s="363">
        <f>+Wti!Q89-'Wti-Prior'!Q89</f>
        <v>0</v>
      </c>
      <c r="R89" s="314">
        <f>+Wti!R89-'Wti-Prior'!R89</f>
        <v>0</v>
      </c>
      <c r="S89" s="314">
        <f>+Wti!S89-'Wti-Prior'!S89</f>
        <v>0</v>
      </c>
      <c r="T89" s="334">
        <f t="shared" si="15"/>
        <v>0</v>
      </c>
      <c r="U89" s="363"/>
      <c r="V89" s="395">
        <f t="shared" si="16"/>
        <v>39022</v>
      </c>
      <c r="W89" s="445">
        <f>+Wti!W89-'Wti-Prior'!W89</f>
        <v>0.13950660000000425</v>
      </c>
      <c r="X89" s="445">
        <f>+Wti!X89-'Wti-Prior'!X89</f>
        <v>5.7889700000000488E-2</v>
      </c>
      <c r="Y89" s="445">
        <f>+Wti!Y89-'Wti-Prior'!Y89</f>
        <v>0</v>
      </c>
      <c r="Z89" s="446">
        <f t="shared" si="17"/>
        <v>0.19739630000000474</v>
      </c>
      <c r="AA89" s="407"/>
    </row>
    <row r="90" spans="1:62" s="181" customFormat="1" ht="12.95" customHeight="1" thickBot="1" x14ac:dyDescent="0.25">
      <c r="A90" s="399">
        <v>39052</v>
      </c>
      <c r="B90" s="365">
        <f>+Wti!B90-'Wti-Prior'!B90</f>
        <v>0.19776280000000668</v>
      </c>
      <c r="C90" s="400">
        <f>+Wti!C90-'Wti-Prior'!C90</f>
        <v>4.4598000000000138E-3</v>
      </c>
      <c r="D90" s="365">
        <f>+Wti!D90-'Wti-Prior'!D90</f>
        <v>0</v>
      </c>
      <c r="E90" s="365">
        <f>+Wti!E90-'Wti-Prior'!E90</f>
        <v>0</v>
      </c>
      <c r="F90" s="231">
        <f>+WTI_I!F90</f>
        <v>0</v>
      </c>
      <c r="G90" s="338">
        <f t="shared" si="13"/>
        <v>0.20222260000000669</v>
      </c>
      <c r="H90" s="365"/>
      <c r="I90" s="365">
        <f>+Wti!I90-'Wti-Prior'!I90</f>
        <v>5.6528199999998918E-2</v>
      </c>
      <c r="J90" s="365">
        <f>+Wti!J90-'Wti-Prior'!J90</f>
        <v>0</v>
      </c>
      <c r="K90" s="365">
        <f>+Wti!K90-'Wti-Prior'!K90</f>
        <v>0</v>
      </c>
      <c r="L90" s="365">
        <f>+Wti!L90-'Wti-Prior'!L90</f>
        <v>0</v>
      </c>
      <c r="M90" s="365">
        <f>+Wti!M90-'Wti-Prior'!M90</f>
        <v>0</v>
      </c>
      <c r="N90" s="338">
        <f t="shared" si="14"/>
        <v>5.6528199999998918E-2</v>
      </c>
      <c r="O90" s="365"/>
      <c r="P90" s="365">
        <f>+Wti!P90-'Wti-Prior'!P90</f>
        <v>0</v>
      </c>
      <c r="Q90" s="365">
        <f>+Wti!Q90-'Wti-Prior'!Q90</f>
        <v>0</v>
      </c>
      <c r="R90" s="317">
        <f>+Wti!R90-'Wti-Prior'!R90</f>
        <v>0</v>
      </c>
      <c r="S90" s="317">
        <f>+Wti!S90-'Wti-Prior'!S90</f>
        <v>0</v>
      </c>
      <c r="T90" s="338">
        <f t="shared" si="15"/>
        <v>0</v>
      </c>
      <c r="U90" s="365"/>
      <c r="V90" s="399">
        <f t="shared" si="16"/>
        <v>39052</v>
      </c>
      <c r="W90" s="451">
        <f>+Wti!W90-'Wti-Prior'!W90</f>
        <v>0.20222260000001313</v>
      </c>
      <c r="X90" s="451">
        <f>+Wti!X90-'Wti-Prior'!X90</f>
        <v>5.6528200000002471E-2</v>
      </c>
      <c r="Y90" s="451">
        <f>+Wti!Y90-'Wti-Prior'!Y90</f>
        <v>0</v>
      </c>
      <c r="Z90" s="452">
        <f t="shared" si="17"/>
        <v>0.2587508000000156</v>
      </c>
      <c r="AA90" s="407"/>
    </row>
    <row r="91" spans="1:62" s="181" customFormat="1" ht="12.95" customHeight="1" x14ac:dyDescent="0.2">
      <c r="A91" s="395">
        <v>39083</v>
      </c>
      <c r="B91" s="363">
        <f>+Wti!B91-'Wti-Prior'!B91</f>
        <v>0.20004799999999534</v>
      </c>
      <c r="C91" s="396">
        <f>+Wti!C91-'Wti-Prior'!C91</f>
        <v>4.4537999999998412E-3</v>
      </c>
      <c r="D91" s="363">
        <f>+Wti!D91-'Wti-Prior'!D91</f>
        <v>0</v>
      </c>
      <c r="E91" s="363">
        <f>+Wti!E91-'Wti-Prior'!E91</f>
        <v>0</v>
      </c>
      <c r="F91" s="30">
        <f>+WTI_I!F91</f>
        <v>0</v>
      </c>
      <c r="G91" s="334">
        <f t="shared" si="13"/>
        <v>0.20450179999999518</v>
      </c>
      <c r="H91" s="363"/>
      <c r="I91" s="363">
        <f>+Wti!I91-'Wti-Prior'!I91</f>
        <v>5.9943199999999308E-2</v>
      </c>
      <c r="J91" s="363">
        <f>+Wti!J91-'Wti-Prior'!J91</f>
        <v>0</v>
      </c>
      <c r="K91" s="363">
        <f>+Wti!K91-'Wti-Prior'!K91</f>
        <v>0</v>
      </c>
      <c r="L91" s="363">
        <f>+Wti!L91-'Wti-Prior'!L91</f>
        <v>0</v>
      </c>
      <c r="M91" s="363">
        <f>+Wti!M91-'Wti-Prior'!M91</f>
        <v>0</v>
      </c>
      <c r="N91" s="334">
        <f t="shared" si="14"/>
        <v>5.9943199999999308E-2</v>
      </c>
      <c r="O91" s="363"/>
      <c r="P91" s="363">
        <f>+Wti!P91-'Wti-Prior'!P91</f>
        <v>0</v>
      </c>
      <c r="Q91" s="363">
        <f>+Wti!Q91-'Wti-Prior'!Q91</f>
        <v>0</v>
      </c>
      <c r="R91" s="314">
        <f>+Wti!R91-'Wti-Prior'!R91</f>
        <v>0</v>
      </c>
      <c r="S91" s="314">
        <f>+Wti!S91-'Wti-Prior'!S91</f>
        <v>0</v>
      </c>
      <c r="T91" s="334">
        <f t="shared" si="15"/>
        <v>0</v>
      </c>
      <c r="U91" s="363"/>
      <c r="V91" s="395">
        <f t="shared" si="16"/>
        <v>39083</v>
      </c>
      <c r="W91" s="445">
        <f>+Wti!W91-'Wti-Prior'!W91</f>
        <v>0.20450179999998852</v>
      </c>
      <c r="X91" s="445">
        <f>+Wti!X91-'Wti-Prior'!X91</f>
        <v>5.9943199999999308E-2</v>
      </c>
      <c r="Y91" s="445">
        <f>+Wti!Y91-'Wti-Prior'!Y91</f>
        <v>0</v>
      </c>
      <c r="Z91" s="446">
        <f t="shared" si="17"/>
        <v>0.26444499999998783</v>
      </c>
      <c r="AA91" s="407"/>
    </row>
    <row r="92" spans="1:62" s="264" customFormat="1" ht="12.95" customHeight="1" thickBot="1" x14ac:dyDescent="0.25">
      <c r="A92" s="395">
        <v>39114</v>
      </c>
      <c r="B92" s="363">
        <f>+Wti!B92-'Wti-Prior'!B92</f>
        <v>0.2328361000000001</v>
      </c>
      <c r="C92" s="396">
        <f>+Wti!C92-'Wti-Prior'!C92</f>
        <v>4.4462999999999031E-3</v>
      </c>
      <c r="D92" s="363">
        <f>+Wti!D92-'Wti-Prior'!D92</f>
        <v>0</v>
      </c>
      <c r="E92" s="363">
        <f>+Wti!E92-'Wti-Prior'!E92</f>
        <v>0</v>
      </c>
      <c r="F92" s="26">
        <f>+WTI_I!F92</f>
        <v>0</v>
      </c>
      <c r="G92" s="335">
        <f t="shared" si="13"/>
        <v>0.2372824</v>
      </c>
      <c r="H92" s="396"/>
      <c r="I92" s="363">
        <f>+Wti!I92-'Wti-Prior'!I92</f>
        <v>5.3891900000003545E-2</v>
      </c>
      <c r="J92" s="363">
        <f>+Wti!J92-'Wti-Prior'!J92</f>
        <v>0</v>
      </c>
      <c r="K92" s="363">
        <f>+Wti!K92-'Wti-Prior'!K92</f>
        <v>0</v>
      </c>
      <c r="L92" s="363">
        <f>+Wti!L92-'Wti-Prior'!L92</f>
        <v>0</v>
      </c>
      <c r="M92" s="363">
        <f>+Wti!M92-'Wti-Prior'!M92</f>
        <v>0</v>
      </c>
      <c r="N92" s="335">
        <f t="shared" si="14"/>
        <v>5.3891900000003545E-2</v>
      </c>
      <c r="O92" s="396"/>
      <c r="P92" s="396">
        <f>+Wti!P92-'Wti-Prior'!P92</f>
        <v>0</v>
      </c>
      <c r="Q92" s="396">
        <f>+Wti!Q92-'Wti-Prior'!Q92</f>
        <v>0</v>
      </c>
      <c r="R92" s="26">
        <f>+Wti!R92-'Wti-Prior'!R92</f>
        <v>0</v>
      </c>
      <c r="S92" s="26">
        <f>+Wti!S92-'Wti-Prior'!S92</f>
        <v>0</v>
      </c>
      <c r="T92" s="335">
        <f t="shared" si="15"/>
        <v>0</v>
      </c>
      <c r="U92" s="396"/>
      <c r="V92" s="420">
        <f t="shared" si="16"/>
        <v>39114</v>
      </c>
      <c r="W92" s="447">
        <f>+Wti!W92-'Wti-Prior'!W92</f>
        <v>0.23728240000001222</v>
      </c>
      <c r="X92" s="447">
        <f>+Wti!X92-'Wti-Prior'!X92</f>
        <v>5.3891900000003545E-2</v>
      </c>
      <c r="Y92" s="447">
        <f>+Wti!Y92-'Wti-Prior'!Y92</f>
        <v>0</v>
      </c>
      <c r="Z92" s="447">
        <f t="shared" si="17"/>
        <v>0.29117430000001576</v>
      </c>
      <c r="AA92" s="407"/>
      <c r="AB92" s="181"/>
      <c r="AC92" s="181"/>
      <c r="AD92" s="181"/>
      <c r="AE92" s="181"/>
      <c r="AF92" s="181"/>
      <c r="AG92" s="181"/>
      <c r="AH92" s="181"/>
      <c r="AI92" s="181"/>
      <c r="AJ92" s="181"/>
      <c r="AK92" s="181"/>
      <c r="AL92" s="181"/>
      <c r="AM92" s="181"/>
      <c r="AN92" s="181"/>
      <c r="AO92" s="181"/>
      <c r="AP92" s="181"/>
      <c r="AQ92" s="181"/>
      <c r="AR92" s="181"/>
      <c r="AS92" s="181"/>
      <c r="AT92" s="181"/>
      <c r="AU92" s="181"/>
      <c r="AV92" s="181"/>
      <c r="AW92" s="181"/>
      <c r="AX92" s="181"/>
      <c r="AY92" s="181"/>
      <c r="AZ92" s="181"/>
      <c r="BA92" s="181"/>
      <c r="BB92" s="181"/>
      <c r="BC92" s="181"/>
      <c r="BD92" s="181"/>
      <c r="BE92" s="181"/>
      <c r="BF92" s="181"/>
      <c r="BG92" s="181"/>
      <c r="BH92" s="181"/>
      <c r="BI92" s="181"/>
      <c r="BJ92" s="181"/>
    </row>
    <row r="93" spans="1:62" s="181" customFormat="1" ht="12.95" customHeight="1" x14ac:dyDescent="0.2">
      <c r="A93" s="397">
        <v>39142</v>
      </c>
      <c r="B93" s="364">
        <f>+Wti!B93-'Wti-Prior'!B93</f>
        <v>0.19051560000000478</v>
      </c>
      <c r="C93" s="398">
        <f>+Wti!C93-'Wti-Prior'!C93</f>
        <v>4.4380999999997783E-3</v>
      </c>
      <c r="D93" s="364">
        <f>+Wti!D93-'Wti-Prior'!D93</f>
        <v>0</v>
      </c>
      <c r="E93" s="364">
        <f>+Wti!E93-'Wti-Prior'!E93</f>
        <v>0</v>
      </c>
      <c r="F93" s="183">
        <f>+WTI_I!F93</f>
        <v>0</v>
      </c>
      <c r="G93" s="336">
        <f t="shared" si="13"/>
        <v>0.19495370000000456</v>
      </c>
      <c r="H93" s="364"/>
      <c r="I93" s="364">
        <f>+Wti!I93-'Wti-Prior'!I93</f>
        <v>1.9220999999999933E-2</v>
      </c>
      <c r="J93" s="364">
        <f>+Wti!J93-'Wti-Prior'!J93</f>
        <v>0</v>
      </c>
      <c r="K93" s="364">
        <f>+Wti!K93-'Wti-Prior'!K93</f>
        <v>0</v>
      </c>
      <c r="L93" s="364">
        <f>+Wti!L93-'Wti-Prior'!L93</f>
        <v>0</v>
      </c>
      <c r="M93" s="364">
        <f>+Wti!M93-'Wti-Prior'!M93</f>
        <v>0</v>
      </c>
      <c r="N93" s="336">
        <f t="shared" si="14"/>
        <v>1.9220999999999933E-2</v>
      </c>
      <c r="O93" s="364"/>
      <c r="P93" s="364">
        <f>+Wti!P93-'Wti-Prior'!P93</f>
        <v>0</v>
      </c>
      <c r="Q93" s="364">
        <f>+Wti!Q93-'Wti-Prior'!Q93</f>
        <v>0</v>
      </c>
      <c r="R93" s="315">
        <f>+Wti!R93-'Wti-Prior'!R93</f>
        <v>0</v>
      </c>
      <c r="S93" s="315">
        <f>+Wti!S93-'Wti-Prior'!S93</f>
        <v>0</v>
      </c>
      <c r="T93" s="336">
        <f t="shared" si="15"/>
        <v>0</v>
      </c>
      <c r="U93" s="364"/>
      <c r="V93" s="397">
        <f t="shared" si="16"/>
        <v>39142</v>
      </c>
      <c r="W93" s="448">
        <f>+Wti!W93-'Wti-Prior'!W93</f>
        <v>0.19495370000000634</v>
      </c>
      <c r="X93" s="448">
        <f>+Wti!X93-'Wti-Prior'!X93</f>
        <v>1.9220999999999933E-2</v>
      </c>
      <c r="Y93" s="448">
        <f>+Wti!Y93-'Wti-Prior'!Y93</f>
        <v>0</v>
      </c>
      <c r="Z93" s="449">
        <f t="shared" si="17"/>
        <v>0.21417470000000627</v>
      </c>
      <c r="AA93" s="407"/>
    </row>
    <row r="94" spans="1:62" s="181" customFormat="1" ht="12.95" customHeight="1" x14ac:dyDescent="0.2">
      <c r="A94" s="395">
        <v>39173</v>
      </c>
      <c r="B94" s="363">
        <f>+Wti!B94-'Wti-Prior'!B94</f>
        <v>0.10154099999999744</v>
      </c>
      <c r="C94" s="396">
        <f>+Wti!C94-'Wti-Prior'!C94</f>
        <v>4.4277999999999818E-3</v>
      </c>
      <c r="D94" s="363">
        <f>+Wti!D94-'Wti-Prior'!D94</f>
        <v>0</v>
      </c>
      <c r="E94" s="363">
        <f>+Wti!E94-'Wti-Prior'!E94</f>
        <v>0</v>
      </c>
      <c r="F94" s="31">
        <f>+WTI_I!F94</f>
        <v>0</v>
      </c>
      <c r="G94" s="337">
        <f t="shared" si="13"/>
        <v>0.10596879999999742</v>
      </c>
      <c r="H94" s="363"/>
      <c r="I94" s="363">
        <f>+Wti!I94-'Wti-Prior'!I94</f>
        <v>1.6705999999999666E-3</v>
      </c>
      <c r="J94" s="363">
        <f>+Wti!J94-'Wti-Prior'!J94</f>
        <v>0</v>
      </c>
      <c r="K94" s="363">
        <f>+Wti!K94-'Wti-Prior'!K94</f>
        <v>0</v>
      </c>
      <c r="L94" s="363">
        <f>+Wti!L94-'Wti-Prior'!L94</f>
        <v>0</v>
      </c>
      <c r="M94" s="363">
        <f>+Wti!M94-'Wti-Prior'!M94</f>
        <v>0</v>
      </c>
      <c r="N94" s="337">
        <f t="shared" si="14"/>
        <v>1.6705999999999666E-3</v>
      </c>
      <c r="O94" s="413"/>
      <c r="P94" s="413">
        <f>+Wti!P94-'Wti-Prior'!P94</f>
        <v>0</v>
      </c>
      <c r="Q94" s="413">
        <f>+Wti!Q94-'Wti-Prior'!Q94</f>
        <v>0</v>
      </c>
      <c r="R94" s="316">
        <f>+Wti!R94-'Wti-Prior'!R94</f>
        <v>0</v>
      </c>
      <c r="S94" s="316">
        <f>+Wti!S94-'Wti-Prior'!S94</f>
        <v>0</v>
      </c>
      <c r="T94" s="337">
        <f t="shared" si="15"/>
        <v>0</v>
      </c>
      <c r="U94" s="363"/>
      <c r="V94" s="395">
        <f t="shared" si="16"/>
        <v>39173</v>
      </c>
      <c r="W94" s="445">
        <f>+Wti!W94-'Wti-Prior'!W94</f>
        <v>0.10596879999999231</v>
      </c>
      <c r="X94" s="445">
        <f>+Wti!X94-'Wti-Prior'!X94</f>
        <v>1.6705999999999666E-3</v>
      </c>
      <c r="Y94" s="445">
        <f>+Wti!Y94-'Wti-Prior'!Y94</f>
        <v>0</v>
      </c>
      <c r="Z94" s="450">
        <f t="shared" si="17"/>
        <v>0.10763939999999228</v>
      </c>
      <c r="AA94" s="407"/>
    </row>
    <row r="95" spans="1:62" s="181" customFormat="1" ht="12.95" customHeight="1" x14ac:dyDescent="0.2">
      <c r="A95" s="395">
        <v>39203</v>
      </c>
      <c r="B95" s="363">
        <f>+Wti!B95-'Wti-Prior'!B95</f>
        <v>6.7387000000000086E-2</v>
      </c>
      <c r="C95" s="396">
        <f>+Wti!C95-'Wti-Prior'!C95</f>
        <v>4.416399999999987E-3</v>
      </c>
      <c r="D95" s="363">
        <f>+Wti!D95-'Wti-Prior'!D95</f>
        <v>0</v>
      </c>
      <c r="E95" s="363">
        <f>+Wti!E95-'Wti-Prior'!E95</f>
        <v>0</v>
      </c>
      <c r="F95" s="30">
        <f>+WTI_I!F95</f>
        <v>0</v>
      </c>
      <c r="G95" s="334">
        <f t="shared" si="13"/>
        <v>7.1803400000000073E-2</v>
      </c>
      <c r="H95" s="363"/>
      <c r="I95" s="363">
        <f>+Wti!I95-'Wti-Prior'!I95</f>
        <v>3.9410000000000833E-4</v>
      </c>
      <c r="J95" s="363">
        <f>+Wti!J95-'Wti-Prior'!J95</f>
        <v>0</v>
      </c>
      <c r="K95" s="363">
        <f>+Wti!K95-'Wti-Prior'!K95</f>
        <v>0</v>
      </c>
      <c r="L95" s="363">
        <f>+Wti!L95-'Wti-Prior'!L95</f>
        <v>0</v>
      </c>
      <c r="M95" s="363">
        <f>+Wti!M95-'Wti-Prior'!M95</f>
        <v>0</v>
      </c>
      <c r="N95" s="334">
        <f t="shared" si="14"/>
        <v>3.9410000000000833E-4</v>
      </c>
      <c r="O95" s="363"/>
      <c r="P95" s="363">
        <f>+Wti!P95-'Wti-Prior'!P95</f>
        <v>0</v>
      </c>
      <c r="Q95" s="363">
        <f>+Wti!Q95-'Wti-Prior'!Q95</f>
        <v>0</v>
      </c>
      <c r="R95" s="314">
        <f>+Wti!R95-'Wti-Prior'!R95</f>
        <v>0</v>
      </c>
      <c r="S95" s="314">
        <f>+Wti!S95-'Wti-Prior'!S95</f>
        <v>0</v>
      </c>
      <c r="T95" s="334">
        <f t="shared" si="15"/>
        <v>0</v>
      </c>
      <c r="U95" s="363"/>
      <c r="V95" s="395">
        <f t="shared" si="16"/>
        <v>39203</v>
      </c>
      <c r="W95" s="445">
        <f>+Wti!W95-'Wti-Prior'!W95</f>
        <v>7.1803400000000295E-2</v>
      </c>
      <c r="X95" s="445">
        <f>+Wti!X95-'Wti-Prior'!X95</f>
        <v>3.9410000000000833E-4</v>
      </c>
      <c r="Y95" s="445">
        <f>+Wti!Y95-'Wti-Prior'!Y95</f>
        <v>0</v>
      </c>
      <c r="Z95" s="446">
        <f t="shared" si="17"/>
        <v>7.2197500000000303E-2</v>
      </c>
      <c r="AA95" s="407"/>
    </row>
    <row r="96" spans="1:62" s="181" customFormat="1" ht="12.95" customHeight="1" x14ac:dyDescent="0.2">
      <c r="A96" s="397">
        <v>39234</v>
      </c>
      <c r="B96" s="364">
        <f>+Wti!B96-'Wti-Prior'!B96</f>
        <v>0.10167450000000144</v>
      </c>
      <c r="C96" s="398">
        <f>+Wti!C96-'Wti-Prior'!C96</f>
        <v>4.4030999999999931E-3</v>
      </c>
      <c r="D96" s="364">
        <f>+Wti!D96-'Wti-Prior'!D96</f>
        <v>0</v>
      </c>
      <c r="E96" s="364">
        <f>+Wti!E96-'Wti-Prior'!E96</f>
        <v>0</v>
      </c>
      <c r="F96" s="183">
        <f>+WTI_I!F96</f>
        <v>0</v>
      </c>
      <c r="G96" s="336">
        <f t="shared" si="13"/>
        <v>0.10607760000000144</v>
      </c>
      <c r="H96" s="364"/>
      <c r="I96" s="364">
        <f>+Wti!I96-'Wti-Prior'!I96</f>
        <v>1.9990000000000285E-4</v>
      </c>
      <c r="J96" s="364">
        <f>+Wti!J96-'Wti-Prior'!J96</f>
        <v>0</v>
      </c>
      <c r="K96" s="364">
        <f>+Wti!K96-'Wti-Prior'!K96</f>
        <v>0</v>
      </c>
      <c r="L96" s="364">
        <f>+Wti!L96-'Wti-Prior'!L96</f>
        <v>0</v>
      </c>
      <c r="M96" s="364">
        <f>+Wti!M96-'Wti-Prior'!M96</f>
        <v>0</v>
      </c>
      <c r="N96" s="336">
        <f t="shared" si="14"/>
        <v>1.9990000000000285E-4</v>
      </c>
      <c r="O96" s="364"/>
      <c r="P96" s="364">
        <f>+Wti!P96-'Wti-Prior'!P96</f>
        <v>0</v>
      </c>
      <c r="Q96" s="364">
        <f>+Wti!Q96-'Wti-Prior'!Q96</f>
        <v>0</v>
      </c>
      <c r="R96" s="315">
        <f>+Wti!R96-'Wti-Prior'!R96</f>
        <v>0</v>
      </c>
      <c r="S96" s="315">
        <f>+Wti!S96-'Wti-Prior'!S96</f>
        <v>0</v>
      </c>
      <c r="T96" s="336">
        <f t="shared" si="15"/>
        <v>0</v>
      </c>
      <c r="U96" s="364"/>
      <c r="V96" s="397">
        <f t="shared" si="16"/>
        <v>39234</v>
      </c>
      <c r="W96" s="448">
        <f>+Wti!W96-'Wti-Prior'!W96</f>
        <v>0.1060776000000061</v>
      </c>
      <c r="X96" s="448">
        <f>+Wti!X96-'Wti-Prior'!X96</f>
        <v>1.9990000000000285E-4</v>
      </c>
      <c r="Y96" s="448">
        <f>+Wti!Y96-'Wti-Prior'!Y96</f>
        <v>0</v>
      </c>
      <c r="Z96" s="449">
        <f t="shared" si="17"/>
        <v>0.1062775000000061</v>
      </c>
      <c r="AA96" s="407"/>
    </row>
    <row r="97" spans="1:62" s="181" customFormat="1" ht="12.95" customHeight="1" x14ac:dyDescent="0.2">
      <c r="A97" s="395">
        <v>39264</v>
      </c>
      <c r="B97" s="363">
        <f>+Wti!B97-'Wti-Prior'!B97</f>
        <v>9.4296400000001057E-2</v>
      </c>
      <c r="C97" s="396">
        <f>+Wti!C97-'Wti-Prior'!C97</f>
        <v>4.3889999999999763E-3</v>
      </c>
      <c r="D97" s="363">
        <f>+Wti!D97-'Wti-Prior'!D97</f>
        <v>0</v>
      </c>
      <c r="E97" s="363">
        <f>+Wti!E97-'Wti-Prior'!E97</f>
        <v>0</v>
      </c>
      <c r="F97" s="30">
        <f>+WTI_I!F97</f>
        <v>0</v>
      </c>
      <c r="G97" s="334">
        <f t="shared" si="13"/>
        <v>9.8685400000001033E-2</v>
      </c>
      <c r="H97" s="363"/>
      <c r="I97" s="363">
        <f>+Wti!I97-'Wti-Prior'!I97</f>
        <v>-7.0999999999999015E-6</v>
      </c>
      <c r="J97" s="363">
        <f>+Wti!J97-'Wti-Prior'!J97</f>
        <v>0</v>
      </c>
      <c r="K97" s="363">
        <f>+Wti!K97-'Wti-Prior'!K97</f>
        <v>0</v>
      </c>
      <c r="L97" s="363">
        <f>+Wti!L97-'Wti-Prior'!L97</f>
        <v>0</v>
      </c>
      <c r="M97" s="363">
        <f>+Wti!M97-'Wti-Prior'!M97</f>
        <v>0</v>
      </c>
      <c r="N97" s="334">
        <f t="shared" si="14"/>
        <v>-7.0999999999999015E-6</v>
      </c>
      <c r="O97" s="363"/>
      <c r="P97" s="363">
        <f>+Wti!P97-'Wti-Prior'!P97</f>
        <v>0</v>
      </c>
      <c r="Q97" s="363">
        <f>+Wti!Q97-'Wti-Prior'!Q97</f>
        <v>0</v>
      </c>
      <c r="R97" s="314">
        <f>+Wti!R97-'Wti-Prior'!R97</f>
        <v>0</v>
      </c>
      <c r="S97" s="314">
        <f>+Wti!S97-'Wti-Prior'!S97</f>
        <v>0</v>
      </c>
      <c r="T97" s="334">
        <f t="shared" si="15"/>
        <v>0</v>
      </c>
      <c r="U97" s="363"/>
      <c r="V97" s="395">
        <f t="shared" si="16"/>
        <v>39264</v>
      </c>
      <c r="W97" s="445">
        <f>+Wti!W97-'Wti-Prior'!W97</f>
        <v>9.8685400000000811E-2</v>
      </c>
      <c r="X97" s="445">
        <f>+Wti!X97-'Wti-Prior'!X97</f>
        <v>-7.0999999999999015E-6</v>
      </c>
      <c r="Y97" s="445">
        <f>+Wti!Y97-'Wti-Prior'!Y97</f>
        <v>0</v>
      </c>
      <c r="Z97" s="446">
        <f t="shared" si="17"/>
        <v>9.8678300000000815E-2</v>
      </c>
      <c r="AA97" s="407"/>
    </row>
    <row r="98" spans="1:62" s="260" customFormat="1" ht="12.95" customHeight="1" x14ac:dyDescent="0.2">
      <c r="A98" s="395">
        <v>39295</v>
      </c>
      <c r="B98" s="363">
        <f>+Wti!B98-'Wti-Prior'!B98</f>
        <v>9.1456999999998345E-2</v>
      </c>
      <c r="C98" s="396">
        <f>+Wti!C98-'Wti-Prior'!C98</f>
        <v>4.3729000000001239E-3</v>
      </c>
      <c r="D98" s="363">
        <f>+Wti!D98-'Wti-Prior'!D98</f>
        <v>0</v>
      </c>
      <c r="E98" s="363">
        <f>+Wti!E98-'Wti-Prior'!E98</f>
        <v>0</v>
      </c>
      <c r="F98" s="30">
        <f>+WTI_I!F98</f>
        <v>0</v>
      </c>
      <c r="G98" s="334">
        <f t="shared" si="13"/>
        <v>9.5829899999998469E-2</v>
      </c>
      <c r="H98" s="363"/>
      <c r="I98" s="363">
        <f>+Wti!I98-'Wti-Prior'!I98</f>
        <v>2.3299999999999536E-5</v>
      </c>
      <c r="J98" s="363">
        <f>+Wti!J98-'Wti-Prior'!J98</f>
        <v>0</v>
      </c>
      <c r="K98" s="363">
        <f>+Wti!K98-'Wti-Prior'!K98</f>
        <v>0</v>
      </c>
      <c r="L98" s="363">
        <f>+Wti!L98-'Wti-Prior'!L98</f>
        <v>0</v>
      </c>
      <c r="M98" s="363">
        <f>+Wti!M98-'Wti-Prior'!M98</f>
        <v>0</v>
      </c>
      <c r="N98" s="334">
        <f t="shared" si="14"/>
        <v>2.3299999999999536E-5</v>
      </c>
      <c r="O98" s="363"/>
      <c r="P98" s="363">
        <f>+Wti!P98-'Wti-Prior'!P98</f>
        <v>0</v>
      </c>
      <c r="Q98" s="363">
        <f>+Wti!Q98-'Wti-Prior'!Q98</f>
        <v>0</v>
      </c>
      <c r="R98" s="314">
        <f>+Wti!R98-'Wti-Prior'!R98</f>
        <v>0</v>
      </c>
      <c r="S98" s="314">
        <f>+Wti!S98-'Wti-Prior'!S98</f>
        <v>0</v>
      </c>
      <c r="T98" s="334">
        <f t="shared" si="15"/>
        <v>0</v>
      </c>
      <c r="U98" s="363"/>
      <c r="V98" s="395">
        <f t="shared" si="16"/>
        <v>39295</v>
      </c>
      <c r="W98" s="445">
        <f>+Wti!W98-'Wti-Prior'!W98</f>
        <v>9.5829899999998247E-2</v>
      </c>
      <c r="X98" s="445">
        <f>+Wti!X98-'Wti-Prior'!X98</f>
        <v>2.3299999999999536E-5</v>
      </c>
      <c r="Y98" s="445">
        <f>+Wti!Y98-'Wti-Prior'!Y98</f>
        <v>0</v>
      </c>
      <c r="Z98" s="446">
        <f t="shared" si="17"/>
        <v>9.5853199999998251E-2</v>
      </c>
      <c r="AA98" s="407"/>
      <c r="AB98" s="181"/>
      <c r="AC98" s="181"/>
      <c r="AD98" s="181"/>
      <c r="AE98" s="181"/>
      <c r="AF98" s="181"/>
      <c r="AG98" s="181"/>
      <c r="AH98" s="181"/>
      <c r="AI98" s="181"/>
      <c r="AJ98" s="181"/>
      <c r="AK98" s="181"/>
      <c r="AL98" s="181"/>
      <c r="AM98" s="181"/>
      <c r="AN98" s="181"/>
      <c r="AO98" s="181"/>
      <c r="AP98" s="181"/>
      <c r="AQ98" s="181"/>
      <c r="AR98" s="181"/>
      <c r="AS98" s="181"/>
      <c r="AT98" s="181"/>
      <c r="AU98" s="181"/>
      <c r="AV98" s="181"/>
      <c r="AW98" s="181"/>
      <c r="AX98" s="181"/>
      <c r="AY98" s="181"/>
      <c r="AZ98" s="181"/>
      <c r="BA98" s="181"/>
      <c r="BB98" s="181"/>
      <c r="BC98" s="181"/>
      <c r="BD98" s="181"/>
      <c r="BE98" s="181"/>
      <c r="BF98" s="181"/>
      <c r="BG98" s="181"/>
      <c r="BH98" s="181"/>
      <c r="BI98" s="181"/>
      <c r="BJ98" s="181"/>
    </row>
    <row r="99" spans="1:62" s="181" customFormat="1" ht="12.95" customHeight="1" x14ac:dyDescent="0.2">
      <c r="A99" s="397">
        <v>39326</v>
      </c>
      <c r="B99" s="364">
        <f>+Wti!B99-'Wti-Prior'!B99</f>
        <v>9.5918800000003301E-2</v>
      </c>
      <c r="C99" s="398">
        <f>+Wti!C99-'Wti-Prior'!C99</f>
        <v>4.3554999999999566E-3</v>
      </c>
      <c r="D99" s="364">
        <f>+Wti!D99-'Wti-Prior'!D99</f>
        <v>0</v>
      </c>
      <c r="E99" s="364">
        <f>+Wti!E99-'Wti-Prior'!E99</f>
        <v>0</v>
      </c>
      <c r="F99" s="183">
        <f>+WTI_I!F99</f>
        <v>0</v>
      </c>
      <c r="G99" s="336">
        <f t="shared" si="13"/>
        <v>0.10027430000000326</v>
      </c>
      <c r="H99" s="364"/>
      <c r="I99" s="364">
        <f>+Wti!I99-'Wti-Prior'!I99</f>
        <v>5.6199999999999306E-5</v>
      </c>
      <c r="J99" s="364">
        <f>+Wti!J99-'Wti-Prior'!J99</f>
        <v>0</v>
      </c>
      <c r="K99" s="364">
        <f>+Wti!K99-'Wti-Prior'!K99</f>
        <v>0</v>
      </c>
      <c r="L99" s="364">
        <f>+Wti!L99-'Wti-Prior'!L99</f>
        <v>0</v>
      </c>
      <c r="M99" s="364">
        <f>+Wti!M99-'Wti-Prior'!M99</f>
        <v>0</v>
      </c>
      <c r="N99" s="336">
        <f t="shared" si="14"/>
        <v>5.6199999999999306E-5</v>
      </c>
      <c r="O99" s="364"/>
      <c r="P99" s="364">
        <f>+Wti!P99-'Wti-Prior'!P99</f>
        <v>0</v>
      </c>
      <c r="Q99" s="364">
        <f>+Wti!Q99-'Wti-Prior'!Q99</f>
        <v>0</v>
      </c>
      <c r="R99" s="315">
        <f>+Wti!R99-'Wti-Prior'!R99</f>
        <v>0</v>
      </c>
      <c r="S99" s="315">
        <f>+Wti!S99-'Wti-Prior'!S99</f>
        <v>0</v>
      </c>
      <c r="T99" s="336">
        <f t="shared" si="15"/>
        <v>0</v>
      </c>
      <c r="U99" s="364"/>
      <c r="V99" s="397">
        <f t="shared" si="16"/>
        <v>39326</v>
      </c>
      <c r="W99" s="448">
        <f>+Wti!W99-'Wti-Prior'!W99</f>
        <v>0.10027430000000237</v>
      </c>
      <c r="X99" s="448">
        <f>+Wti!X99-'Wti-Prior'!X99</f>
        <v>5.6199999999999306E-5</v>
      </c>
      <c r="Y99" s="448">
        <f>+Wti!Y99-'Wti-Prior'!Y99</f>
        <v>0</v>
      </c>
      <c r="Z99" s="449">
        <f t="shared" si="17"/>
        <v>0.10033050000000238</v>
      </c>
      <c r="AA99" s="407"/>
    </row>
    <row r="100" spans="1:62" s="181" customFormat="1" ht="12.95" customHeight="1" x14ac:dyDescent="0.2">
      <c r="A100" s="395">
        <v>39356</v>
      </c>
      <c r="B100" s="363">
        <f>+Wti!B100-'Wti-Prior'!B100</f>
        <v>9.0374300000000574E-2</v>
      </c>
      <c r="C100" s="396">
        <f>+Wti!C100-'Wti-Prior'!C100</f>
        <v>4.3374000000000468E-3</v>
      </c>
      <c r="D100" s="363">
        <f>+Wti!D100-'Wti-Prior'!D100</f>
        <v>0</v>
      </c>
      <c r="E100" s="363">
        <f>+Wti!E100-'Wti-Prior'!E100</f>
        <v>0</v>
      </c>
      <c r="F100" s="30">
        <f>+WTI_I!F100</f>
        <v>0</v>
      </c>
      <c r="G100" s="334">
        <f t="shared" si="13"/>
        <v>9.471170000000062E-2</v>
      </c>
      <c r="H100" s="363"/>
      <c r="I100" s="363">
        <f>+Wti!I100-'Wti-Prior'!I100</f>
        <v>-3.3800000000000496E-5</v>
      </c>
      <c r="J100" s="363">
        <f>+Wti!J100-'Wti-Prior'!J100</f>
        <v>0</v>
      </c>
      <c r="K100" s="363">
        <f>+Wti!K100-'Wti-Prior'!K100</f>
        <v>0</v>
      </c>
      <c r="L100" s="363">
        <f>+Wti!L100-'Wti-Prior'!L100</f>
        <v>0</v>
      </c>
      <c r="M100" s="363">
        <f>+Wti!M100-'Wti-Prior'!M100</f>
        <v>0</v>
      </c>
      <c r="N100" s="334">
        <f t="shared" si="14"/>
        <v>-3.3800000000000496E-5</v>
      </c>
      <c r="O100" s="363"/>
      <c r="P100" s="363">
        <f>+Wti!P100-'Wti-Prior'!P100</f>
        <v>0</v>
      </c>
      <c r="Q100" s="363">
        <f>+Wti!Q100-'Wti-Prior'!Q100</f>
        <v>0</v>
      </c>
      <c r="R100" s="314">
        <f>+Wti!R100-'Wti-Prior'!R100</f>
        <v>0</v>
      </c>
      <c r="S100" s="314">
        <f>+Wti!S100-'Wti-Prior'!S100</f>
        <v>0</v>
      </c>
      <c r="T100" s="334">
        <f t="shared" si="15"/>
        <v>0</v>
      </c>
      <c r="U100" s="363"/>
      <c r="V100" s="395">
        <f t="shared" si="16"/>
        <v>39356</v>
      </c>
      <c r="W100" s="445">
        <f>+Wti!W100-'Wti-Prior'!W100</f>
        <v>9.4711700000001287E-2</v>
      </c>
      <c r="X100" s="445">
        <f>+Wti!X100-'Wti-Prior'!X100</f>
        <v>-3.3800000000000496E-5</v>
      </c>
      <c r="Y100" s="445">
        <f>+Wti!Y100-'Wti-Prior'!Y100</f>
        <v>0</v>
      </c>
      <c r="Z100" s="446">
        <f t="shared" si="17"/>
        <v>9.4677900000001286E-2</v>
      </c>
      <c r="AA100" s="407"/>
    </row>
    <row r="101" spans="1:62" s="181" customFormat="1" ht="12.95" customHeight="1" x14ac:dyDescent="0.2">
      <c r="A101" s="395">
        <v>39387</v>
      </c>
      <c r="B101" s="363">
        <f>+Wti!B101-'Wti-Prior'!B101</f>
        <v>0.11191110000000037</v>
      </c>
      <c r="C101" s="396">
        <f>+Wti!C101-'Wti-Prior'!C101</f>
        <v>4.3172999999998574E-3</v>
      </c>
      <c r="D101" s="363">
        <f>+Wti!D101-'Wti-Prior'!D101</f>
        <v>0</v>
      </c>
      <c r="E101" s="363">
        <f>+Wti!E101-'Wti-Prior'!E101</f>
        <v>0</v>
      </c>
      <c r="F101" s="30">
        <f>+WTI_I!F101</f>
        <v>0</v>
      </c>
      <c r="G101" s="334">
        <f t="shared" si="13"/>
        <v>0.11622840000000023</v>
      </c>
      <c r="H101" s="363"/>
      <c r="I101" s="363">
        <f>+Wti!I101-'Wti-Prior'!I101</f>
        <v>3.709999999999998E-5</v>
      </c>
      <c r="J101" s="363">
        <f>+Wti!J101-'Wti-Prior'!J101</f>
        <v>0</v>
      </c>
      <c r="K101" s="363">
        <f>+Wti!K101-'Wti-Prior'!K101</f>
        <v>0</v>
      </c>
      <c r="L101" s="363">
        <f>+Wti!L101-'Wti-Prior'!L101</f>
        <v>0</v>
      </c>
      <c r="M101" s="363">
        <f>+Wti!M101-'Wti-Prior'!M101</f>
        <v>0</v>
      </c>
      <c r="N101" s="334">
        <f t="shared" si="14"/>
        <v>3.709999999999998E-5</v>
      </c>
      <c r="O101" s="363"/>
      <c r="P101" s="363">
        <f>+Wti!P101-'Wti-Prior'!P101</f>
        <v>0</v>
      </c>
      <c r="Q101" s="363">
        <f>+Wti!Q101-'Wti-Prior'!Q101</f>
        <v>0</v>
      </c>
      <c r="R101" s="314">
        <f>+Wti!R101-'Wti-Prior'!R101</f>
        <v>0</v>
      </c>
      <c r="S101" s="314">
        <f>+Wti!S101-'Wti-Prior'!S101</f>
        <v>0</v>
      </c>
      <c r="T101" s="334">
        <f t="shared" si="15"/>
        <v>0</v>
      </c>
      <c r="U101" s="363"/>
      <c r="V101" s="395">
        <f t="shared" si="16"/>
        <v>39387</v>
      </c>
      <c r="W101" s="445">
        <f>+Wti!W101-'Wti-Prior'!W101</f>
        <v>0.11622839999999712</v>
      </c>
      <c r="X101" s="445">
        <f>+Wti!X101-'Wti-Prior'!X101</f>
        <v>3.709999999999998E-5</v>
      </c>
      <c r="Y101" s="445">
        <f>+Wti!Y101-'Wti-Prior'!Y101</f>
        <v>0</v>
      </c>
      <c r="Z101" s="446">
        <f t="shared" si="17"/>
        <v>0.11626549999999712</v>
      </c>
      <c r="AA101" s="407"/>
    </row>
    <row r="102" spans="1:62" s="181" customFormat="1" ht="12.95" customHeight="1" thickBot="1" x14ac:dyDescent="0.25">
      <c r="A102" s="399">
        <v>39417</v>
      </c>
      <c r="B102" s="365">
        <f>+Wti!B102-'Wti-Prior'!B102</f>
        <v>0.10718950000000405</v>
      </c>
      <c r="C102" s="400">
        <f>+Wti!C102-'Wti-Prior'!C102</f>
        <v>4.2967000000000422E-3</v>
      </c>
      <c r="D102" s="365">
        <f>+Wti!D102-'Wti-Prior'!D102</f>
        <v>0</v>
      </c>
      <c r="E102" s="365">
        <f>+Wti!E102-'Wti-Prior'!E102</f>
        <v>0</v>
      </c>
      <c r="F102" s="231">
        <f>+WTI_I!F102</f>
        <v>0</v>
      </c>
      <c r="G102" s="338">
        <f t="shared" si="13"/>
        <v>0.11148620000000409</v>
      </c>
      <c r="H102" s="365"/>
      <c r="I102" s="365">
        <f>+Wti!I102-'Wti-Prior'!I102</f>
        <v>-1.2499999999999491E-5</v>
      </c>
      <c r="J102" s="365">
        <f>+Wti!J102-'Wti-Prior'!J102</f>
        <v>0</v>
      </c>
      <c r="K102" s="365">
        <f>+Wti!K102-'Wti-Prior'!K102</f>
        <v>0</v>
      </c>
      <c r="L102" s="365">
        <f>+Wti!L102-'Wti-Prior'!L102</f>
        <v>0</v>
      </c>
      <c r="M102" s="365">
        <f>+Wti!M102-'Wti-Prior'!M102</f>
        <v>0</v>
      </c>
      <c r="N102" s="338">
        <f t="shared" si="14"/>
        <v>-1.2499999999999491E-5</v>
      </c>
      <c r="O102" s="365"/>
      <c r="P102" s="365">
        <f>+Wti!P102-'Wti-Prior'!P102</f>
        <v>0</v>
      </c>
      <c r="Q102" s="365">
        <f>+Wti!Q102-'Wti-Prior'!Q102</f>
        <v>0</v>
      </c>
      <c r="R102" s="317">
        <f>+Wti!R102-'Wti-Prior'!R102</f>
        <v>0</v>
      </c>
      <c r="S102" s="317">
        <f>+Wti!S102-'Wti-Prior'!S102</f>
        <v>0</v>
      </c>
      <c r="T102" s="338">
        <f t="shared" si="15"/>
        <v>0</v>
      </c>
      <c r="U102" s="365"/>
      <c r="V102" s="399">
        <f t="shared" si="16"/>
        <v>39417</v>
      </c>
      <c r="W102" s="451">
        <f>+Wti!W102-'Wti-Prior'!W102</f>
        <v>0.11148620000000165</v>
      </c>
      <c r="X102" s="451">
        <f>+Wti!X102-'Wti-Prior'!X102</f>
        <v>-1.2500000000414957E-5</v>
      </c>
      <c r="Y102" s="451">
        <f>+Wti!Y102-'Wti-Prior'!Y102</f>
        <v>0</v>
      </c>
      <c r="Z102" s="452">
        <f t="shared" si="17"/>
        <v>0.11147370000000123</v>
      </c>
      <c r="AA102" s="407"/>
    </row>
    <row r="103" spans="1:62" s="181" customFormat="1" ht="12.95" customHeight="1" x14ac:dyDescent="0.2">
      <c r="A103" s="395">
        <v>39448</v>
      </c>
      <c r="B103" s="363">
        <f>+Wti!B103-'Wti-Prior'!B103</f>
        <v>0.10657899999999643</v>
      </c>
      <c r="C103" s="396">
        <f>+Wti!C103-'Wti-Prior'!C103</f>
        <v>4.274000000000111E-3</v>
      </c>
      <c r="D103" s="363">
        <f>+Wti!D103-'Wti-Prior'!D103</f>
        <v>0</v>
      </c>
      <c r="E103" s="363">
        <f>+Wti!E103-'Wti-Prior'!E103</f>
        <v>0</v>
      </c>
      <c r="F103" s="30">
        <f>+WTI_I!F103</f>
        <v>0</v>
      </c>
      <c r="G103" s="334">
        <f t="shared" si="13"/>
        <v>0.11085299999999654</v>
      </c>
      <c r="H103" s="363"/>
      <c r="I103" s="363">
        <f>+Wti!I103-'Wti-Prior'!I103</f>
        <v>2.98000000000017E-5</v>
      </c>
      <c r="J103" s="363">
        <f>+Wti!J103-'Wti-Prior'!J103</f>
        <v>0</v>
      </c>
      <c r="K103" s="363">
        <f>+Wti!K103-'Wti-Prior'!K103</f>
        <v>0</v>
      </c>
      <c r="L103" s="363">
        <f>+Wti!L103-'Wti-Prior'!L103</f>
        <v>0</v>
      </c>
      <c r="M103" s="363">
        <f>+Wti!M103-'Wti-Prior'!M103</f>
        <v>0</v>
      </c>
      <c r="N103" s="334">
        <f t="shared" si="14"/>
        <v>2.98000000000017E-5</v>
      </c>
      <c r="O103" s="363"/>
      <c r="P103" s="363">
        <f>+Wti!P103-'Wti-Prior'!P103</f>
        <v>0</v>
      </c>
      <c r="Q103" s="363">
        <f>+Wti!Q103-'Wti-Prior'!Q103</f>
        <v>0</v>
      </c>
      <c r="R103" s="314">
        <f>+Wti!R103-'Wti-Prior'!R103</f>
        <v>0</v>
      </c>
      <c r="S103" s="314">
        <f>+Wti!S103-'Wti-Prior'!S103</f>
        <v>0</v>
      </c>
      <c r="T103" s="334">
        <f t="shared" si="15"/>
        <v>0</v>
      </c>
      <c r="U103" s="363"/>
      <c r="V103" s="395">
        <f t="shared" si="16"/>
        <v>39448</v>
      </c>
      <c r="W103" s="445">
        <f>+Wti!W103-'Wti-Prior'!W103</f>
        <v>0.11085299999999876</v>
      </c>
      <c r="X103" s="445">
        <f>+Wti!X103-'Wti-Prior'!X103</f>
        <v>2.98000000000017E-5</v>
      </c>
      <c r="Y103" s="445">
        <f>+Wti!Y103-'Wti-Prior'!Y103</f>
        <v>0</v>
      </c>
      <c r="Z103" s="446">
        <f t="shared" si="17"/>
        <v>0.11088279999999875</v>
      </c>
      <c r="AA103" s="407"/>
    </row>
    <row r="104" spans="1:62" s="264" customFormat="1" ht="12.95" customHeight="1" thickBot="1" x14ac:dyDescent="0.25">
      <c r="A104" s="395">
        <v>39479</v>
      </c>
      <c r="B104" s="363">
        <f>+Wti!B104-'Wti-Prior'!B104</f>
        <v>0.13325239999999638</v>
      </c>
      <c r="C104" s="396">
        <f>+Wti!C104-'Wti-Prior'!C104</f>
        <v>4.2501999999999818E-3</v>
      </c>
      <c r="D104" s="363">
        <f>+Wti!D104-'Wti-Prior'!D104</f>
        <v>0</v>
      </c>
      <c r="E104" s="363">
        <f>+Wti!E104-'Wti-Prior'!E104</f>
        <v>0</v>
      </c>
      <c r="F104" s="26">
        <f>+WTI_I!F104</f>
        <v>0</v>
      </c>
      <c r="G104" s="335">
        <f t="shared" si="13"/>
        <v>0.13750259999999637</v>
      </c>
      <c r="H104" s="396"/>
      <c r="I104" s="363">
        <f>+Wti!I104-'Wti-Prior'!I104</f>
        <v>9.0599999999999709E-5</v>
      </c>
      <c r="J104" s="363">
        <f>+Wti!J104-'Wti-Prior'!J104</f>
        <v>0</v>
      </c>
      <c r="K104" s="363">
        <f>+Wti!K104-'Wti-Prior'!K104</f>
        <v>0</v>
      </c>
      <c r="L104" s="363">
        <f>+Wti!L104-'Wti-Prior'!L104</f>
        <v>0</v>
      </c>
      <c r="M104" s="363">
        <f>+Wti!M104-'Wti-Prior'!M104</f>
        <v>0</v>
      </c>
      <c r="N104" s="335">
        <f t="shared" si="14"/>
        <v>9.0599999999999709E-5</v>
      </c>
      <c r="O104" s="396"/>
      <c r="P104" s="396">
        <f>+Wti!P104-'Wti-Prior'!P104</f>
        <v>0</v>
      </c>
      <c r="Q104" s="396">
        <f>+Wti!Q104-'Wti-Prior'!Q104</f>
        <v>0</v>
      </c>
      <c r="R104" s="26">
        <f>+Wti!R104-'Wti-Prior'!R104</f>
        <v>0</v>
      </c>
      <c r="S104" s="26">
        <f>+Wti!S104-'Wti-Prior'!S104</f>
        <v>0</v>
      </c>
      <c r="T104" s="335">
        <f t="shared" si="15"/>
        <v>0</v>
      </c>
      <c r="U104" s="396"/>
      <c r="V104" s="420">
        <f t="shared" si="16"/>
        <v>39479</v>
      </c>
      <c r="W104" s="447">
        <f>+Wti!W104-'Wti-Prior'!W104</f>
        <v>0.1375025999999977</v>
      </c>
      <c r="X104" s="447">
        <f>+Wti!X104-'Wti-Prior'!X104</f>
        <v>9.0599999999999709E-5</v>
      </c>
      <c r="Y104" s="447">
        <f>+Wti!Y104-'Wti-Prior'!Y104</f>
        <v>0</v>
      </c>
      <c r="Z104" s="447">
        <f t="shared" si="17"/>
        <v>0.1375931999999977</v>
      </c>
      <c r="AA104" s="407"/>
      <c r="AB104" s="181"/>
      <c r="AC104" s="181"/>
      <c r="AD104" s="181"/>
      <c r="AE104" s="181"/>
      <c r="AF104" s="181"/>
      <c r="AG104" s="181"/>
      <c r="AH104" s="181"/>
      <c r="AI104" s="181"/>
      <c r="AJ104" s="181"/>
      <c r="AK104" s="181"/>
      <c r="AL104" s="181"/>
      <c r="AM104" s="181"/>
      <c r="AN104" s="181"/>
      <c r="AO104" s="181"/>
      <c r="AP104" s="181"/>
      <c r="AQ104" s="181"/>
      <c r="AR104" s="181"/>
      <c r="AS104" s="181"/>
      <c r="AT104" s="181"/>
      <c r="AU104" s="181"/>
      <c r="AV104" s="181"/>
      <c r="AW104" s="181"/>
      <c r="AX104" s="181"/>
      <c r="AY104" s="181"/>
      <c r="AZ104" s="181"/>
      <c r="BA104" s="181"/>
      <c r="BB104" s="181"/>
      <c r="BC104" s="181"/>
      <c r="BD104" s="181"/>
      <c r="BE104" s="181"/>
      <c r="BF104" s="181"/>
      <c r="BG104" s="181"/>
      <c r="BH104" s="181"/>
      <c r="BI104" s="181"/>
      <c r="BJ104" s="181"/>
    </row>
    <row r="105" spans="1:62" s="181" customFormat="1" ht="12.95" customHeight="1" x14ac:dyDescent="0.2">
      <c r="A105" s="397">
        <v>39508</v>
      </c>
      <c r="B105" s="364">
        <f>+Wti!B105-'Wti-Prior'!B105</f>
        <v>0.13857600000000048</v>
      </c>
      <c r="C105" s="398">
        <f>+Wti!C105-'Wti-Prior'!C105</f>
        <v>4.226800000000086E-3</v>
      </c>
      <c r="D105" s="364">
        <f>+Wti!D105-'Wti-Prior'!D105</f>
        <v>0</v>
      </c>
      <c r="E105" s="364">
        <f>+Wti!E105-'Wti-Prior'!E105</f>
        <v>0</v>
      </c>
      <c r="F105" s="183">
        <f>+WTI_I!F105</f>
        <v>0</v>
      </c>
      <c r="G105" s="336">
        <f t="shared" si="13"/>
        <v>0.14280280000000056</v>
      </c>
      <c r="H105" s="364"/>
      <c r="I105" s="364">
        <f>+Wti!I105-'Wti-Prior'!I105</f>
        <v>2.2099999999999724E-5</v>
      </c>
      <c r="J105" s="364">
        <f>+Wti!J105-'Wti-Prior'!J105</f>
        <v>0</v>
      </c>
      <c r="K105" s="364">
        <f>+Wti!K105-'Wti-Prior'!K105</f>
        <v>0</v>
      </c>
      <c r="L105" s="364">
        <f>+Wti!L105-'Wti-Prior'!L105</f>
        <v>0</v>
      </c>
      <c r="M105" s="364">
        <f>+Wti!M105-'Wti-Prior'!M105</f>
        <v>0</v>
      </c>
      <c r="N105" s="336">
        <f t="shared" si="14"/>
        <v>2.2099999999999724E-5</v>
      </c>
      <c r="O105" s="364"/>
      <c r="P105" s="364">
        <f>+Wti!P105-'Wti-Prior'!P105</f>
        <v>0</v>
      </c>
      <c r="Q105" s="364">
        <f>+Wti!Q105-'Wti-Prior'!Q105</f>
        <v>0</v>
      </c>
      <c r="R105" s="315">
        <f>+Wti!R105-'Wti-Prior'!R105</f>
        <v>0</v>
      </c>
      <c r="S105" s="315">
        <f>+Wti!S105-'Wti-Prior'!S105</f>
        <v>0</v>
      </c>
      <c r="T105" s="336">
        <f t="shared" si="15"/>
        <v>0</v>
      </c>
      <c r="U105" s="364"/>
      <c r="V105" s="397">
        <f t="shared" si="16"/>
        <v>39508</v>
      </c>
      <c r="W105" s="448">
        <f>+Wti!W105-'Wti-Prior'!W105</f>
        <v>0.14280279999999834</v>
      </c>
      <c r="X105" s="448">
        <f>+Wti!X105-'Wti-Prior'!X105</f>
        <v>2.2099999999999724E-5</v>
      </c>
      <c r="Y105" s="448">
        <f>+Wti!Y105-'Wti-Prior'!Y105</f>
        <v>0</v>
      </c>
      <c r="Z105" s="449">
        <f t="shared" si="17"/>
        <v>0.14282489999999834</v>
      </c>
      <c r="AA105" s="407"/>
    </row>
    <row r="106" spans="1:62" s="181" customFormat="1" ht="12.95" customHeight="1" x14ac:dyDescent="0.2">
      <c r="A106" s="395">
        <v>39539</v>
      </c>
      <c r="B106" s="363">
        <f>+Wti!B106-'Wti-Prior'!B106</f>
        <v>0.13177609999999618</v>
      </c>
      <c r="C106" s="396">
        <f>+Wti!C106-'Wti-Prior'!C106</f>
        <v>4.2005000000000514E-3</v>
      </c>
      <c r="D106" s="363">
        <f>+Wti!D106-'Wti-Prior'!D106</f>
        <v>0</v>
      </c>
      <c r="E106" s="363">
        <f>+Wti!E106-'Wti-Prior'!E106</f>
        <v>0</v>
      </c>
      <c r="F106" s="31">
        <f>+WTI_I!F106</f>
        <v>0</v>
      </c>
      <c r="G106" s="337">
        <f t="shared" si="13"/>
        <v>0.13597659999999623</v>
      </c>
      <c r="H106" s="363"/>
      <c r="I106" s="363">
        <f>+Wti!I106-'Wti-Prior'!I106</f>
        <v>5.0800000000000151E-5</v>
      </c>
      <c r="J106" s="363">
        <f>+Wti!J106-'Wti-Prior'!J106</f>
        <v>0</v>
      </c>
      <c r="K106" s="363">
        <f>+Wti!K106-'Wti-Prior'!K106</f>
        <v>0</v>
      </c>
      <c r="L106" s="363">
        <f>+Wti!L106-'Wti-Prior'!L106</f>
        <v>0</v>
      </c>
      <c r="M106" s="363">
        <f>+Wti!M106-'Wti-Prior'!M106</f>
        <v>0</v>
      </c>
      <c r="N106" s="337">
        <f t="shared" si="14"/>
        <v>5.0800000000000151E-5</v>
      </c>
      <c r="O106" s="413"/>
      <c r="P106" s="413">
        <f>+Wti!P106-'Wti-Prior'!P106</f>
        <v>0</v>
      </c>
      <c r="Q106" s="413">
        <f>+Wti!Q106-'Wti-Prior'!Q106</f>
        <v>0</v>
      </c>
      <c r="R106" s="316">
        <f>+Wti!R106-'Wti-Prior'!R106</f>
        <v>0</v>
      </c>
      <c r="S106" s="316">
        <f>+Wti!S106-'Wti-Prior'!S106</f>
        <v>0</v>
      </c>
      <c r="T106" s="337">
        <f t="shared" si="15"/>
        <v>0</v>
      </c>
      <c r="U106" s="363"/>
      <c r="V106" s="395">
        <f t="shared" si="16"/>
        <v>39539</v>
      </c>
      <c r="W106" s="445">
        <f>+Wti!W106-'Wti-Prior'!W106</f>
        <v>0.13597659999999934</v>
      </c>
      <c r="X106" s="445">
        <f>+Wti!X106-'Wti-Prior'!X106</f>
        <v>5.0800000000000151E-5</v>
      </c>
      <c r="Y106" s="445">
        <f>+Wti!Y106-'Wti-Prior'!Y106</f>
        <v>0</v>
      </c>
      <c r="Z106" s="450">
        <f t="shared" si="17"/>
        <v>0.13602739999999933</v>
      </c>
      <c r="AA106" s="407"/>
    </row>
    <row r="107" spans="1:62" s="181" customFormat="1" ht="12.95" customHeight="1" x14ac:dyDescent="0.2">
      <c r="A107" s="395">
        <v>39569</v>
      </c>
      <c r="B107" s="363">
        <f>+Wti!B107-'Wti-Prior'!B107</f>
        <v>0.12805419999999401</v>
      </c>
      <c r="C107" s="396">
        <f>+Wti!C107-'Wti-Prior'!C107</f>
        <v>4.1739999999999E-3</v>
      </c>
      <c r="D107" s="363">
        <f>+Wti!D107-'Wti-Prior'!D107</f>
        <v>0</v>
      </c>
      <c r="E107" s="363">
        <f>+Wti!E107-'Wti-Prior'!E107</f>
        <v>0</v>
      </c>
      <c r="F107" s="30">
        <f>+WTI_I!F107</f>
        <v>0</v>
      </c>
      <c r="G107" s="334">
        <f t="shared" si="13"/>
        <v>0.13222819999999391</v>
      </c>
      <c r="H107" s="363"/>
      <c r="I107" s="363">
        <f>+Wti!I107-'Wti-Prior'!I107</f>
        <v>-2.1900000000000044E-5</v>
      </c>
      <c r="J107" s="363">
        <f>+Wti!J107-'Wti-Prior'!J107</f>
        <v>0</v>
      </c>
      <c r="K107" s="363">
        <f>+Wti!K107-'Wti-Prior'!K107</f>
        <v>0</v>
      </c>
      <c r="L107" s="363">
        <f>+Wti!L107-'Wti-Prior'!L107</f>
        <v>0</v>
      </c>
      <c r="M107" s="363">
        <f>+Wti!M107-'Wti-Prior'!M107</f>
        <v>0</v>
      </c>
      <c r="N107" s="334">
        <f t="shared" si="14"/>
        <v>-2.1900000000000044E-5</v>
      </c>
      <c r="O107" s="363"/>
      <c r="P107" s="363">
        <f>+Wti!P107-'Wti-Prior'!P107</f>
        <v>0</v>
      </c>
      <c r="Q107" s="363">
        <f>+Wti!Q107-'Wti-Prior'!Q107</f>
        <v>0</v>
      </c>
      <c r="R107" s="314">
        <f>+Wti!R107-'Wti-Prior'!R107</f>
        <v>0</v>
      </c>
      <c r="S107" s="314">
        <f>+Wti!S107-'Wti-Prior'!S107</f>
        <v>0</v>
      </c>
      <c r="T107" s="334">
        <f t="shared" si="15"/>
        <v>0</v>
      </c>
      <c r="U107" s="363"/>
      <c r="V107" s="395">
        <f t="shared" si="16"/>
        <v>39569</v>
      </c>
      <c r="W107" s="445">
        <f>+Wti!W107-'Wti-Prior'!W107</f>
        <v>0.13222819999999302</v>
      </c>
      <c r="X107" s="445">
        <f>+Wti!X107-'Wti-Prior'!X107</f>
        <v>-2.1900000000000044E-5</v>
      </c>
      <c r="Y107" s="445">
        <f>+Wti!Y107-'Wti-Prior'!Y107</f>
        <v>0</v>
      </c>
      <c r="Z107" s="446">
        <f t="shared" si="17"/>
        <v>0.13220629999999303</v>
      </c>
      <c r="AA107" s="407"/>
    </row>
    <row r="108" spans="1:62" s="181" customFormat="1" ht="12.95" customHeight="1" x14ac:dyDescent="0.2">
      <c r="A108" s="397">
        <v>39600</v>
      </c>
      <c r="B108" s="364">
        <f>+Wti!B108-'Wti-Prior'!B108</f>
        <v>0.10567470000000156</v>
      </c>
      <c r="C108" s="398">
        <f>+Wti!C108-'Wti-Prior'!C108</f>
        <v>4.121999999999959E-3</v>
      </c>
      <c r="D108" s="364">
        <f>+Wti!D108-'Wti-Prior'!D108</f>
        <v>0</v>
      </c>
      <c r="E108" s="364">
        <f>+Wti!E108-'Wti-Prior'!E108</f>
        <v>0</v>
      </c>
      <c r="F108" s="183">
        <f>+WTI_I!F108</f>
        <v>0</v>
      </c>
      <c r="G108" s="336">
        <f t="shared" si="13"/>
        <v>0.10979670000000152</v>
      </c>
      <c r="H108" s="364"/>
      <c r="I108" s="364">
        <f>+Wti!I108-'Wti-Prior'!I108</f>
        <v>-2.0499999999999685E-5</v>
      </c>
      <c r="J108" s="364">
        <f>+Wti!J108-'Wti-Prior'!J108</f>
        <v>0</v>
      </c>
      <c r="K108" s="364">
        <f>+Wti!K108-'Wti-Prior'!K108</f>
        <v>0</v>
      </c>
      <c r="L108" s="364">
        <f>+Wti!L108-'Wti-Prior'!L108</f>
        <v>0</v>
      </c>
      <c r="M108" s="364">
        <f>+Wti!M108-'Wti-Prior'!M108</f>
        <v>0</v>
      </c>
      <c r="N108" s="336">
        <f t="shared" si="14"/>
        <v>-2.0499999999999685E-5</v>
      </c>
      <c r="O108" s="364"/>
      <c r="P108" s="364">
        <f>+Wti!P108-'Wti-Prior'!P108</f>
        <v>0</v>
      </c>
      <c r="Q108" s="364">
        <f>+Wti!Q108-'Wti-Prior'!Q108</f>
        <v>0</v>
      </c>
      <c r="R108" s="315">
        <f>+Wti!R108-'Wti-Prior'!R108</f>
        <v>0</v>
      </c>
      <c r="S108" s="315">
        <f>+Wti!S108-'Wti-Prior'!S108</f>
        <v>0</v>
      </c>
      <c r="T108" s="336">
        <f t="shared" si="15"/>
        <v>0</v>
      </c>
      <c r="U108" s="364"/>
      <c r="V108" s="397">
        <f t="shared" si="16"/>
        <v>39600</v>
      </c>
      <c r="W108" s="448">
        <f>+Wti!W108-'Wti-Prior'!W108</f>
        <v>0.10979669999999686</v>
      </c>
      <c r="X108" s="448">
        <f>+Wti!X108-'Wti-Prior'!X108</f>
        <v>-2.0499999999999685E-5</v>
      </c>
      <c r="Y108" s="448">
        <f>+Wti!Y108-'Wti-Prior'!Y108</f>
        <v>0</v>
      </c>
      <c r="Z108" s="449">
        <f t="shared" si="17"/>
        <v>0.10977619999999685</v>
      </c>
      <c r="AA108" s="407"/>
    </row>
    <row r="109" spans="1:62" s="181" customFormat="1" ht="12.95" customHeight="1" x14ac:dyDescent="0.2">
      <c r="A109" s="395">
        <v>39630</v>
      </c>
      <c r="B109" s="363">
        <f>+Wti!B109-'Wti-Prior'!B109</f>
        <v>9.3520699999999124E-2</v>
      </c>
      <c r="C109" s="396">
        <f>+Wti!C109-'Wti-Prior'!C109</f>
        <v>4.0751999999999455E-3</v>
      </c>
      <c r="D109" s="363">
        <f>+Wti!D109-'Wti-Prior'!D109</f>
        <v>0</v>
      </c>
      <c r="E109" s="363">
        <f>+Wti!E109-'Wti-Prior'!E109</f>
        <v>0</v>
      </c>
      <c r="F109" s="30">
        <f>+WTI_I!F109</f>
        <v>0</v>
      </c>
      <c r="G109" s="334">
        <f t="shared" si="13"/>
        <v>9.759589999999907E-2</v>
      </c>
      <c r="H109" s="363"/>
      <c r="I109" s="363">
        <f>+Wti!I109-'Wti-Prior'!I109</f>
        <v>0</v>
      </c>
      <c r="J109" s="363">
        <f>+Wti!J109-'Wti-Prior'!J109</f>
        <v>0</v>
      </c>
      <c r="K109" s="363">
        <f>+Wti!K109-'Wti-Prior'!K109</f>
        <v>0</v>
      </c>
      <c r="L109" s="363">
        <f>+Wti!L109-'Wti-Prior'!L109</f>
        <v>0</v>
      </c>
      <c r="M109" s="363">
        <f>+Wti!M109-'Wti-Prior'!M109</f>
        <v>0</v>
      </c>
      <c r="N109" s="334">
        <f t="shared" si="14"/>
        <v>0</v>
      </c>
      <c r="O109" s="363"/>
      <c r="P109" s="363">
        <f>+Wti!P109-'Wti-Prior'!P109</f>
        <v>0</v>
      </c>
      <c r="Q109" s="363">
        <f>+Wti!Q109-'Wti-Prior'!Q109</f>
        <v>0</v>
      </c>
      <c r="R109" s="314">
        <f>+Wti!R109-'Wti-Prior'!R109</f>
        <v>0</v>
      </c>
      <c r="S109" s="314">
        <f>+Wti!S109-'Wti-Prior'!S109</f>
        <v>0</v>
      </c>
      <c r="T109" s="334">
        <f t="shared" si="15"/>
        <v>0</v>
      </c>
      <c r="U109" s="363"/>
      <c r="V109" s="395">
        <f t="shared" si="16"/>
        <v>39630</v>
      </c>
      <c r="W109" s="445">
        <f>+Wti!W109-'Wti-Prior'!W109</f>
        <v>9.7595899999998181E-2</v>
      </c>
      <c r="X109" s="445">
        <f>+Wti!X109-'Wti-Prior'!X109</f>
        <v>0</v>
      </c>
      <c r="Y109" s="445">
        <f>+Wti!Y109-'Wti-Prior'!Y109</f>
        <v>0</v>
      </c>
      <c r="Z109" s="446">
        <f t="shared" si="17"/>
        <v>9.7595899999998181E-2</v>
      </c>
      <c r="AA109" s="407"/>
    </row>
    <row r="110" spans="1:62" s="181" customFormat="1" ht="12.95" customHeight="1" x14ac:dyDescent="0.2">
      <c r="A110" s="395">
        <v>39661</v>
      </c>
      <c r="B110" s="363">
        <f>+Wti!B110-'Wti-Prior'!B110</f>
        <v>0.10831689999999838</v>
      </c>
      <c r="C110" s="396">
        <f>+Wti!C110-'Wti-Prior'!C110</f>
        <v>4.0255000000000152E-3</v>
      </c>
      <c r="D110" s="363">
        <f>+Wti!D110-'Wti-Prior'!D110</f>
        <v>0</v>
      </c>
      <c r="E110" s="363">
        <f>+Wti!E110-'Wti-Prior'!E110</f>
        <v>0</v>
      </c>
      <c r="F110" s="30">
        <f>+WTI_I!F110</f>
        <v>0</v>
      </c>
      <c r="G110" s="334">
        <f t="shared" si="13"/>
        <v>0.1123423999999984</v>
      </c>
      <c r="H110" s="363"/>
      <c r="I110" s="363">
        <f>+Wti!I110-'Wti-Prior'!I110</f>
        <v>9.9999999999999995E-8</v>
      </c>
      <c r="J110" s="363">
        <f>+Wti!J110-'Wti-Prior'!J110</f>
        <v>0</v>
      </c>
      <c r="K110" s="363">
        <f>+Wti!K110-'Wti-Prior'!K110</f>
        <v>0</v>
      </c>
      <c r="L110" s="363">
        <f>+Wti!L110-'Wti-Prior'!L110</f>
        <v>0</v>
      </c>
      <c r="M110" s="363">
        <f>+Wti!M110-'Wti-Prior'!M110</f>
        <v>0</v>
      </c>
      <c r="N110" s="334">
        <f t="shared" si="14"/>
        <v>9.9999999999999995E-8</v>
      </c>
      <c r="O110" s="363"/>
      <c r="P110" s="363">
        <f>+Wti!P110-'Wti-Prior'!P110</f>
        <v>0</v>
      </c>
      <c r="Q110" s="363">
        <f>+Wti!Q110-'Wti-Prior'!Q110</f>
        <v>0</v>
      </c>
      <c r="R110" s="314">
        <f>+Wti!R110-'Wti-Prior'!R110</f>
        <v>0</v>
      </c>
      <c r="S110" s="314">
        <f>+Wti!S110-'Wti-Prior'!S110</f>
        <v>0</v>
      </c>
      <c r="T110" s="334">
        <f t="shared" si="15"/>
        <v>0</v>
      </c>
      <c r="U110" s="363"/>
      <c r="V110" s="395">
        <f t="shared" si="16"/>
        <v>39661</v>
      </c>
      <c r="W110" s="445">
        <f>+Wti!W110-'Wti-Prior'!W110</f>
        <v>0.11234240000000284</v>
      </c>
      <c r="X110" s="445">
        <f>+Wti!X110-'Wti-Prior'!X110</f>
        <v>9.9999999999999995E-8</v>
      </c>
      <c r="Y110" s="445">
        <f>+Wti!Y110-'Wti-Prior'!Y110</f>
        <v>0</v>
      </c>
      <c r="Z110" s="446">
        <f t="shared" si="17"/>
        <v>0.11234250000000284</v>
      </c>
      <c r="AA110" s="407"/>
    </row>
    <row r="111" spans="1:62" s="181" customFormat="1" ht="12.95" customHeight="1" x14ac:dyDescent="0.2">
      <c r="A111" s="397">
        <v>39692</v>
      </c>
      <c r="B111" s="364">
        <f>+Wti!B111-'Wti-Prior'!B111</f>
        <v>8.15296000000032E-2</v>
      </c>
      <c r="C111" s="398">
        <f>+Wti!C111-'Wti-Prior'!C111</f>
        <v>3.9744999999999919E-3</v>
      </c>
      <c r="D111" s="364">
        <f>+Wti!D111-'Wti-Prior'!D111</f>
        <v>0</v>
      </c>
      <c r="E111" s="364">
        <f>+Wti!E111-'Wti-Prior'!E111</f>
        <v>0</v>
      </c>
      <c r="F111" s="183">
        <f>+WTI_I!F111</f>
        <v>0</v>
      </c>
      <c r="G111" s="336">
        <f t="shared" si="13"/>
        <v>8.5504100000003191E-2</v>
      </c>
      <c r="H111" s="364"/>
      <c r="I111" s="364">
        <f>+Wti!I111-'Wti-Prior'!I111</f>
        <v>9.9999999999999995E-8</v>
      </c>
      <c r="J111" s="364">
        <f>+Wti!J111-'Wti-Prior'!J111</f>
        <v>0</v>
      </c>
      <c r="K111" s="364">
        <f>+Wti!K111-'Wti-Prior'!K111</f>
        <v>0</v>
      </c>
      <c r="L111" s="364">
        <f>+Wti!L111-'Wti-Prior'!L111</f>
        <v>0</v>
      </c>
      <c r="M111" s="364">
        <f>+Wti!M111-'Wti-Prior'!M111</f>
        <v>0</v>
      </c>
      <c r="N111" s="336">
        <f t="shared" si="14"/>
        <v>9.9999999999999995E-8</v>
      </c>
      <c r="O111" s="364"/>
      <c r="P111" s="364">
        <f>+Wti!P111-'Wti-Prior'!P111</f>
        <v>0</v>
      </c>
      <c r="Q111" s="364">
        <f>+Wti!Q111-'Wti-Prior'!Q111</f>
        <v>0</v>
      </c>
      <c r="R111" s="315">
        <f>+Wti!R111-'Wti-Prior'!R111</f>
        <v>0</v>
      </c>
      <c r="S111" s="315">
        <f>+Wti!S111-'Wti-Prior'!S111</f>
        <v>0</v>
      </c>
      <c r="T111" s="336">
        <f t="shared" si="15"/>
        <v>0</v>
      </c>
      <c r="U111" s="364"/>
      <c r="V111" s="397">
        <f t="shared" si="16"/>
        <v>39692</v>
      </c>
      <c r="W111" s="448">
        <f>+Wti!W111-'Wti-Prior'!W111</f>
        <v>8.5504100000001415E-2</v>
      </c>
      <c r="X111" s="448">
        <f>+Wti!X111-'Wti-Prior'!X111</f>
        <v>9.9999999999999995E-8</v>
      </c>
      <c r="Y111" s="448">
        <f>+Wti!Y111-'Wti-Prior'!Y111</f>
        <v>0</v>
      </c>
      <c r="Z111" s="449">
        <f t="shared" si="17"/>
        <v>8.5504200000001418E-2</v>
      </c>
      <c r="AA111" s="407"/>
    </row>
    <row r="112" spans="1:62" s="181" customFormat="1" ht="12.95" customHeight="1" x14ac:dyDescent="0.2">
      <c r="A112" s="395">
        <v>39722</v>
      </c>
      <c r="B112" s="363">
        <f>+Wti!B112-'Wti-Prior'!B112</f>
        <v>9.2671599999999188E-2</v>
      </c>
      <c r="C112" s="396">
        <f>+Wti!C112-'Wti-Prior'!C112</f>
        <v>3.9237999999999218E-3</v>
      </c>
      <c r="D112" s="363">
        <f>+Wti!D112-'Wti-Prior'!D112</f>
        <v>0</v>
      </c>
      <c r="E112" s="363">
        <f>+Wti!E112-'Wti-Prior'!E112</f>
        <v>0</v>
      </c>
      <c r="F112" s="30">
        <f>+WTI_I!F112</f>
        <v>0</v>
      </c>
      <c r="G112" s="334">
        <f t="shared" si="13"/>
        <v>9.659539999999911E-2</v>
      </c>
      <c r="H112" s="363"/>
      <c r="I112" s="363">
        <f>+Wti!I112-'Wti-Prior'!I112</f>
        <v>9.9999999999999995E-8</v>
      </c>
      <c r="J112" s="363">
        <f>+Wti!J112-'Wti-Prior'!J112</f>
        <v>0</v>
      </c>
      <c r="K112" s="363">
        <f>+Wti!K112-'Wti-Prior'!K112</f>
        <v>0</v>
      </c>
      <c r="L112" s="363">
        <f>+Wti!L112-'Wti-Prior'!L112</f>
        <v>0</v>
      </c>
      <c r="M112" s="363">
        <f>+Wti!M112-'Wti-Prior'!M112</f>
        <v>0</v>
      </c>
      <c r="N112" s="334">
        <f t="shared" si="14"/>
        <v>9.9999999999999995E-8</v>
      </c>
      <c r="O112" s="363"/>
      <c r="P112" s="363">
        <f>+Wti!P112-'Wti-Prior'!P112</f>
        <v>0</v>
      </c>
      <c r="Q112" s="363">
        <f>+Wti!Q112-'Wti-Prior'!Q112</f>
        <v>0</v>
      </c>
      <c r="R112" s="314">
        <f>+Wti!R112-'Wti-Prior'!R112</f>
        <v>0</v>
      </c>
      <c r="S112" s="314">
        <f>+Wti!S112-'Wti-Prior'!S112</f>
        <v>0</v>
      </c>
      <c r="T112" s="334">
        <f t="shared" si="15"/>
        <v>0</v>
      </c>
      <c r="U112" s="363"/>
      <c r="V112" s="395">
        <f t="shared" si="16"/>
        <v>39722</v>
      </c>
      <c r="W112" s="445">
        <f>+Wti!W112-'Wti-Prior'!W112</f>
        <v>9.6595399999998222E-2</v>
      </c>
      <c r="X112" s="445">
        <f>+Wti!X112-'Wti-Prior'!X112</f>
        <v>9.9999999999999995E-8</v>
      </c>
      <c r="Y112" s="445">
        <f>+Wti!Y112-'Wti-Prior'!Y112</f>
        <v>0</v>
      </c>
      <c r="Z112" s="446">
        <f t="shared" si="17"/>
        <v>9.6595499999998224E-2</v>
      </c>
      <c r="AA112" s="407"/>
    </row>
    <row r="113" spans="1:27" s="181" customFormat="1" ht="12.95" customHeight="1" x14ac:dyDescent="0.2">
      <c r="A113" s="395">
        <v>39753</v>
      </c>
      <c r="B113" s="363">
        <f>+Wti!B113-'Wti-Prior'!B113</f>
        <v>9.3631399999999587E-2</v>
      </c>
      <c r="C113" s="396">
        <f>+Wti!C113-'Wti-Prior'!C113</f>
        <v>3.8701999999999348E-3</v>
      </c>
      <c r="D113" s="363">
        <f>+Wti!D113-'Wti-Prior'!D113</f>
        <v>0</v>
      </c>
      <c r="E113" s="363">
        <f>+Wti!E113-'Wti-Prior'!E113</f>
        <v>0</v>
      </c>
      <c r="F113" s="30">
        <f>+WTI_I!F113</f>
        <v>0</v>
      </c>
      <c r="G113" s="334">
        <f t="shared" si="13"/>
        <v>9.7501599999999522E-2</v>
      </c>
      <c r="H113" s="363"/>
      <c r="I113" s="363">
        <f>+Wti!I113-'Wti-Prior'!I113</f>
        <v>9.9999999999999995E-8</v>
      </c>
      <c r="J113" s="363">
        <f>+Wti!J113-'Wti-Prior'!J113</f>
        <v>0</v>
      </c>
      <c r="K113" s="363">
        <f>+Wti!K113-'Wti-Prior'!K113</f>
        <v>0</v>
      </c>
      <c r="L113" s="363">
        <f>+Wti!L113-'Wti-Prior'!L113</f>
        <v>0</v>
      </c>
      <c r="M113" s="363">
        <f>+Wti!M113-'Wti-Prior'!M113</f>
        <v>0</v>
      </c>
      <c r="N113" s="334">
        <f t="shared" si="14"/>
        <v>9.9999999999999995E-8</v>
      </c>
      <c r="O113" s="363"/>
      <c r="P113" s="363">
        <f>+Wti!P113-'Wti-Prior'!P113</f>
        <v>0</v>
      </c>
      <c r="Q113" s="363">
        <f>+Wti!Q113-'Wti-Prior'!Q113</f>
        <v>0</v>
      </c>
      <c r="R113" s="314">
        <f>+Wti!R113-'Wti-Prior'!R113</f>
        <v>0</v>
      </c>
      <c r="S113" s="314">
        <f>+Wti!S113-'Wti-Prior'!S113</f>
        <v>0</v>
      </c>
      <c r="T113" s="334">
        <f t="shared" si="15"/>
        <v>0</v>
      </c>
      <c r="U113" s="363"/>
      <c r="V113" s="395">
        <f t="shared" si="16"/>
        <v>39753</v>
      </c>
      <c r="W113" s="445">
        <f>+Wti!W113-'Wti-Prior'!W113</f>
        <v>9.7501600000001076E-2</v>
      </c>
      <c r="X113" s="445">
        <f>+Wti!X113-'Wti-Prior'!X113</f>
        <v>9.9999999999999995E-8</v>
      </c>
      <c r="Y113" s="445">
        <f>+Wti!Y113-'Wti-Prior'!Y113</f>
        <v>0</v>
      </c>
      <c r="Z113" s="446">
        <f t="shared" si="17"/>
        <v>9.7501700000001079E-2</v>
      </c>
      <c r="AA113" s="407"/>
    </row>
    <row r="114" spans="1:27" s="181" customFormat="1" ht="12.95" customHeight="1" thickBot="1" x14ac:dyDescent="0.25">
      <c r="A114" s="399">
        <v>39783</v>
      </c>
      <c r="B114" s="365">
        <f>+Wti!B114-'Wti-Prior'!B114</f>
        <v>7.7736499999996767E-2</v>
      </c>
      <c r="C114" s="400">
        <f>+Wti!C114-'Wti-Prior'!C114</f>
        <v>3.8172000000000761E-3</v>
      </c>
      <c r="D114" s="365">
        <f>+Wti!D114-'Wti-Prior'!D114</f>
        <v>0</v>
      </c>
      <c r="E114" s="365">
        <f>+Wti!E114-'Wti-Prior'!E114</f>
        <v>0</v>
      </c>
      <c r="F114" s="231">
        <f>+WTI_I!F114</f>
        <v>0</v>
      </c>
      <c r="G114" s="338">
        <f t="shared" si="13"/>
        <v>8.1553699999996843E-2</v>
      </c>
      <c r="H114" s="365"/>
      <c r="I114" s="365">
        <f>+Wti!I114-'Wti-Prior'!I114</f>
        <v>1.9999999999999999E-7</v>
      </c>
      <c r="J114" s="365">
        <f>+Wti!J114-'Wti-Prior'!J114</f>
        <v>0</v>
      </c>
      <c r="K114" s="365">
        <f>+Wti!K114-'Wti-Prior'!K114</f>
        <v>0</v>
      </c>
      <c r="L114" s="365">
        <f>+Wti!L114-'Wti-Prior'!L114</f>
        <v>0</v>
      </c>
      <c r="M114" s="365">
        <f>+Wti!M114-'Wti-Prior'!M114</f>
        <v>0</v>
      </c>
      <c r="N114" s="338">
        <f t="shared" si="14"/>
        <v>1.9999999999999999E-7</v>
      </c>
      <c r="O114" s="365"/>
      <c r="P114" s="365">
        <f>+Wti!P114-'Wti-Prior'!P114</f>
        <v>0</v>
      </c>
      <c r="Q114" s="365">
        <f>+Wti!Q114-'Wti-Prior'!Q114</f>
        <v>0</v>
      </c>
      <c r="R114" s="317">
        <f>+Wti!R114-'Wti-Prior'!R114</f>
        <v>0</v>
      </c>
      <c r="S114" s="317">
        <f>+Wti!S114-'Wti-Prior'!S114</f>
        <v>0</v>
      </c>
      <c r="T114" s="338">
        <f t="shared" si="15"/>
        <v>0</v>
      </c>
      <c r="U114" s="365"/>
      <c r="V114" s="399">
        <f t="shared" si="16"/>
        <v>39783</v>
      </c>
      <c r="W114" s="451">
        <f>+Wti!W114-'Wti-Prior'!W114</f>
        <v>8.1553699999997065E-2</v>
      </c>
      <c r="X114" s="451">
        <f>+Wti!X114-'Wti-Prior'!X114</f>
        <v>1.9999999999999999E-7</v>
      </c>
      <c r="Y114" s="451">
        <f>+Wti!Y114-'Wti-Prior'!Y114</f>
        <v>0</v>
      </c>
      <c r="Z114" s="452">
        <f t="shared" si="17"/>
        <v>8.155389999999707E-2</v>
      </c>
      <c r="AA114" s="407"/>
    </row>
    <row r="115" spans="1:27" s="181" customFormat="1" ht="12.95" customHeight="1" x14ac:dyDescent="0.2">
      <c r="A115" s="395">
        <v>39814</v>
      </c>
      <c r="B115" s="363">
        <f>+Wti!B115-'Wti-Prior'!B115</f>
        <v>8.6101700000000392E-2</v>
      </c>
      <c r="C115" s="396">
        <f>+Wti!C115-'Wti-Prior'!C115</f>
        <v>0</v>
      </c>
      <c r="D115" s="363">
        <f>+Wti!D115-'Wti-Prior'!D115</f>
        <v>0</v>
      </c>
      <c r="E115" s="363">
        <f>+Wti!E115-'Wti-Prior'!E115</f>
        <v>0</v>
      </c>
      <c r="F115" s="30">
        <f>+WTI_I!F115</f>
        <v>0</v>
      </c>
      <c r="G115" s="334">
        <f t="shared" si="13"/>
        <v>8.6101700000000392E-2</v>
      </c>
      <c r="H115" s="363"/>
      <c r="I115" s="363">
        <f>+Wti!I115-'Wti-Prior'!I115</f>
        <v>9.9999999999999995E-8</v>
      </c>
      <c r="J115" s="363">
        <f>+Wti!J115-'Wti-Prior'!J115</f>
        <v>0</v>
      </c>
      <c r="K115" s="363">
        <f>+Wti!K115-'Wti-Prior'!K115</f>
        <v>0</v>
      </c>
      <c r="L115" s="363">
        <f>+Wti!L115-'Wti-Prior'!L115</f>
        <v>0</v>
      </c>
      <c r="M115" s="363">
        <f>+Wti!M115-'Wti-Prior'!M115</f>
        <v>0</v>
      </c>
      <c r="N115" s="334">
        <f t="shared" si="14"/>
        <v>9.9999999999999995E-8</v>
      </c>
      <c r="O115" s="363"/>
      <c r="P115" s="363">
        <f>+Wti!P115-'Wti-Prior'!P115</f>
        <v>0</v>
      </c>
      <c r="Q115" s="363">
        <f>+Wti!Q115-'Wti-Prior'!Q115</f>
        <v>0</v>
      </c>
      <c r="R115" s="314">
        <f>+Wti!R115-'Wti-Prior'!R115</f>
        <v>0</v>
      </c>
      <c r="S115" s="314">
        <f>+Wti!S115-'Wti-Prior'!S115</f>
        <v>0</v>
      </c>
      <c r="T115" s="334">
        <f t="shared" si="15"/>
        <v>0</v>
      </c>
      <c r="U115" s="363"/>
      <c r="V115" s="395">
        <f t="shared" si="16"/>
        <v>39814</v>
      </c>
      <c r="W115" s="445">
        <f>+Wti!W115-'Wti-Prior'!W115</f>
        <v>8.6101700000000392E-2</v>
      </c>
      <c r="X115" s="445">
        <f>+Wti!X115-'Wti-Prior'!X115</f>
        <v>9.9999999999999995E-8</v>
      </c>
      <c r="Y115" s="445">
        <f>+Wti!Y115-'Wti-Prior'!Y115</f>
        <v>0</v>
      </c>
      <c r="Z115" s="446">
        <f t="shared" si="17"/>
        <v>8.6101800000000395E-2</v>
      </c>
      <c r="AA115" s="407"/>
    </row>
    <row r="116" spans="1:27" s="181" customFormat="1" ht="12.95" customHeight="1" x14ac:dyDescent="0.2">
      <c r="A116" s="395">
        <v>39845</v>
      </c>
      <c r="B116" s="363">
        <f>+Wti!B116-'Wti-Prior'!B116</f>
        <v>7.9332000000000846E-2</v>
      </c>
      <c r="C116" s="396">
        <f>+Wti!C116-'Wti-Prior'!C116</f>
        <v>0</v>
      </c>
      <c r="D116" s="363">
        <f>+Wti!D116-'Wti-Prior'!D116</f>
        <v>0</v>
      </c>
      <c r="E116" s="363">
        <f>+Wti!E116-'Wti-Prior'!E116</f>
        <v>0</v>
      </c>
      <c r="F116" s="30">
        <f>+WTI_I!F116</f>
        <v>0</v>
      </c>
      <c r="G116" s="334">
        <f t="shared" si="13"/>
        <v>7.9332000000000846E-2</v>
      </c>
      <c r="H116" s="363"/>
      <c r="I116" s="363">
        <f>+Wti!I116-'Wti-Prior'!I116</f>
        <v>9.9999999999999995E-8</v>
      </c>
      <c r="J116" s="363">
        <f>+Wti!J116-'Wti-Prior'!J116</f>
        <v>0</v>
      </c>
      <c r="K116" s="363">
        <f>+Wti!K116-'Wti-Prior'!K116</f>
        <v>0</v>
      </c>
      <c r="L116" s="363">
        <f>+Wti!L116-'Wti-Prior'!L116</f>
        <v>0</v>
      </c>
      <c r="M116" s="363">
        <f>+Wti!M116-'Wti-Prior'!M116</f>
        <v>0</v>
      </c>
      <c r="N116" s="334">
        <f t="shared" si="14"/>
        <v>9.9999999999999995E-8</v>
      </c>
      <c r="O116" s="363"/>
      <c r="P116" s="363">
        <f>+Wti!P116-'Wti-Prior'!P116</f>
        <v>0</v>
      </c>
      <c r="Q116" s="363">
        <f>+Wti!Q116-'Wti-Prior'!Q116</f>
        <v>0</v>
      </c>
      <c r="R116" s="314">
        <f>+Wti!R116-'Wti-Prior'!R116</f>
        <v>0</v>
      </c>
      <c r="S116" s="314">
        <f>+Wti!S116-'Wti-Prior'!S116</f>
        <v>0</v>
      </c>
      <c r="T116" s="334">
        <f t="shared" si="15"/>
        <v>0</v>
      </c>
      <c r="U116" s="363"/>
      <c r="V116" s="395">
        <f t="shared" si="16"/>
        <v>39845</v>
      </c>
      <c r="W116" s="445">
        <f>+Wti!W116-'Wti-Prior'!W116</f>
        <v>7.9332000000000846E-2</v>
      </c>
      <c r="X116" s="445">
        <f>+Wti!X116-'Wti-Prior'!X116</f>
        <v>9.9999999999999995E-8</v>
      </c>
      <c r="Y116" s="445">
        <f>+Wti!Y116-'Wti-Prior'!Y116</f>
        <v>0</v>
      </c>
      <c r="Z116" s="446">
        <f t="shared" si="17"/>
        <v>7.9332100000000849E-2</v>
      </c>
      <c r="AA116" s="407"/>
    </row>
    <row r="117" spans="1:27" s="181" customFormat="1" ht="12.95" customHeight="1" x14ac:dyDescent="0.2">
      <c r="A117" s="397">
        <v>39873</v>
      </c>
      <c r="B117" s="364">
        <f>+Wti!B117-'Wti-Prior'!B117</f>
        <v>9.1273799999999738E-2</v>
      </c>
      <c r="C117" s="398">
        <f>+Wti!C117-'Wti-Prior'!C117</f>
        <v>0</v>
      </c>
      <c r="D117" s="364">
        <f>+Wti!D117-'Wti-Prior'!D117</f>
        <v>0</v>
      </c>
      <c r="E117" s="364">
        <f>+Wti!E117-'Wti-Prior'!E117</f>
        <v>0</v>
      </c>
      <c r="F117" s="183">
        <f>+WTI_I!F117</f>
        <v>0</v>
      </c>
      <c r="G117" s="336">
        <f t="shared" si="13"/>
        <v>9.1273799999999738E-2</v>
      </c>
      <c r="H117" s="364"/>
      <c r="I117" s="364">
        <f>+Wti!I117-'Wti-Prior'!I117</f>
        <v>0</v>
      </c>
      <c r="J117" s="364">
        <f>+Wti!J117-'Wti-Prior'!J117</f>
        <v>0</v>
      </c>
      <c r="K117" s="364">
        <f>+Wti!K117-'Wti-Prior'!K117</f>
        <v>0</v>
      </c>
      <c r="L117" s="364">
        <f>+Wti!L117-'Wti-Prior'!L117</f>
        <v>0</v>
      </c>
      <c r="M117" s="364">
        <f>+Wti!M117-'Wti-Prior'!M117</f>
        <v>0</v>
      </c>
      <c r="N117" s="336">
        <f t="shared" si="14"/>
        <v>0</v>
      </c>
      <c r="O117" s="364"/>
      <c r="P117" s="364">
        <f>+Wti!P117-'Wti-Prior'!P117</f>
        <v>0</v>
      </c>
      <c r="Q117" s="364">
        <f>+Wti!Q117-'Wti-Prior'!Q117</f>
        <v>0</v>
      </c>
      <c r="R117" s="315">
        <f>+Wti!R117-'Wti-Prior'!R117</f>
        <v>0</v>
      </c>
      <c r="S117" s="315">
        <f>+Wti!S117-'Wti-Prior'!S117</f>
        <v>0</v>
      </c>
      <c r="T117" s="336">
        <f t="shared" si="15"/>
        <v>0</v>
      </c>
      <c r="U117" s="364"/>
      <c r="V117" s="397">
        <f t="shared" si="16"/>
        <v>39873</v>
      </c>
      <c r="W117" s="448">
        <f>+Wti!W117-'Wti-Prior'!W117</f>
        <v>9.1273799999999738E-2</v>
      </c>
      <c r="X117" s="448">
        <f>+Wti!X117-'Wti-Prior'!X117</f>
        <v>0</v>
      </c>
      <c r="Y117" s="448">
        <f>+Wti!Y117-'Wti-Prior'!Y117</f>
        <v>0</v>
      </c>
      <c r="Z117" s="449">
        <f t="shared" si="17"/>
        <v>9.1273799999999738E-2</v>
      </c>
      <c r="AA117" s="407"/>
    </row>
    <row r="118" spans="1:27" s="181" customFormat="1" ht="12.95" customHeight="1" x14ac:dyDescent="0.2">
      <c r="A118" s="395">
        <v>39904</v>
      </c>
      <c r="B118" s="363">
        <f>+Wti!B118-'Wti-Prior'!B118</f>
        <v>0.10035959999999733</v>
      </c>
      <c r="C118" s="396">
        <f>+Wti!C118-'Wti-Prior'!C118</f>
        <v>0</v>
      </c>
      <c r="D118" s="363">
        <f>+Wti!D118-'Wti-Prior'!D118</f>
        <v>0</v>
      </c>
      <c r="E118" s="363">
        <f>+Wti!E118-'Wti-Prior'!E118</f>
        <v>0</v>
      </c>
      <c r="F118" s="30">
        <f>+WTI_I!F118</f>
        <v>0</v>
      </c>
      <c r="G118" s="334">
        <f t="shared" si="13"/>
        <v>0.10035959999999733</v>
      </c>
      <c r="H118" s="363"/>
      <c r="I118" s="363">
        <f>+Wti!I118-'Wti-Prior'!I118</f>
        <v>9.9999999999999995E-8</v>
      </c>
      <c r="J118" s="363">
        <f>+Wti!J118-'Wti-Prior'!J118</f>
        <v>0</v>
      </c>
      <c r="K118" s="363">
        <f>+Wti!K118-'Wti-Prior'!K118</f>
        <v>0</v>
      </c>
      <c r="L118" s="363">
        <f>+Wti!L118-'Wti-Prior'!L118</f>
        <v>0</v>
      </c>
      <c r="M118" s="363">
        <f>+Wti!M118-'Wti-Prior'!M118</f>
        <v>0</v>
      </c>
      <c r="N118" s="334">
        <f t="shared" si="14"/>
        <v>9.9999999999999995E-8</v>
      </c>
      <c r="O118" s="363"/>
      <c r="P118" s="363">
        <f>+Wti!P118-'Wti-Prior'!P118</f>
        <v>0</v>
      </c>
      <c r="Q118" s="363">
        <f>+Wti!Q118-'Wti-Prior'!Q118</f>
        <v>0</v>
      </c>
      <c r="R118" s="314">
        <f>+Wti!R118-'Wti-Prior'!R118</f>
        <v>0</v>
      </c>
      <c r="S118" s="314">
        <f>+Wti!S118-'Wti-Prior'!S118</f>
        <v>0</v>
      </c>
      <c r="T118" s="334">
        <f t="shared" si="15"/>
        <v>0</v>
      </c>
      <c r="U118" s="363"/>
      <c r="V118" s="395">
        <f t="shared" si="16"/>
        <v>39904</v>
      </c>
      <c r="W118" s="445">
        <f>+Wti!W118-'Wti-Prior'!W118</f>
        <v>0.10035959999999733</v>
      </c>
      <c r="X118" s="445">
        <f>+Wti!X118-'Wti-Prior'!X118</f>
        <v>9.9999999999999995E-8</v>
      </c>
      <c r="Y118" s="445">
        <f>+Wti!Y118-'Wti-Prior'!Y118</f>
        <v>0</v>
      </c>
      <c r="Z118" s="446">
        <f t="shared" si="17"/>
        <v>0.10035969999999733</v>
      </c>
      <c r="AA118" s="407"/>
    </row>
    <row r="119" spans="1:27" s="181" customFormat="1" ht="12.95" customHeight="1" x14ac:dyDescent="0.2">
      <c r="A119" s="395">
        <v>39934</v>
      </c>
      <c r="B119" s="363">
        <f>+Wti!B119-'Wti-Prior'!B119</f>
        <v>8.1610000000001293E-2</v>
      </c>
      <c r="C119" s="396">
        <f>+Wti!C119-'Wti-Prior'!C119</f>
        <v>0</v>
      </c>
      <c r="D119" s="363">
        <f>+Wti!D119-'Wti-Prior'!D119</f>
        <v>0</v>
      </c>
      <c r="E119" s="363">
        <f>+Wti!E119-'Wti-Prior'!E119</f>
        <v>0</v>
      </c>
      <c r="F119" s="30">
        <f>+WTI_I!F119</f>
        <v>0</v>
      </c>
      <c r="G119" s="334">
        <f t="shared" si="13"/>
        <v>8.1610000000001293E-2</v>
      </c>
      <c r="H119" s="363"/>
      <c r="I119" s="363">
        <f>+Wti!I119-'Wti-Prior'!I119</f>
        <v>0</v>
      </c>
      <c r="J119" s="363">
        <f>+Wti!J119-'Wti-Prior'!J119</f>
        <v>0</v>
      </c>
      <c r="K119" s="363">
        <f>+Wti!K119-'Wti-Prior'!K119</f>
        <v>0</v>
      </c>
      <c r="L119" s="363">
        <f>+Wti!L119-'Wti-Prior'!L119</f>
        <v>0</v>
      </c>
      <c r="M119" s="363">
        <f>+Wti!M119-'Wti-Prior'!M119</f>
        <v>0</v>
      </c>
      <c r="N119" s="334">
        <f t="shared" si="14"/>
        <v>0</v>
      </c>
      <c r="O119" s="363"/>
      <c r="P119" s="363">
        <f>+Wti!P119-'Wti-Prior'!P119</f>
        <v>0</v>
      </c>
      <c r="Q119" s="363">
        <f>+Wti!Q119-'Wti-Prior'!Q119</f>
        <v>0</v>
      </c>
      <c r="R119" s="314">
        <f>+Wti!R119-'Wti-Prior'!R119</f>
        <v>0</v>
      </c>
      <c r="S119" s="314">
        <f>+Wti!S119-'Wti-Prior'!S119</f>
        <v>0</v>
      </c>
      <c r="T119" s="334">
        <f t="shared" si="15"/>
        <v>0</v>
      </c>
      <c r="U119" s="363"/>
      <c r="V119" s="395">
        <f t="shared" si="16"/>
        <v>39934</v>
      </c>
      <c r="W119" s="445">
        <f>+Wti!W119-'Wti-Prior'!W119</f>
        <v>8.1610000000001293E-2</v>
      </c>
      <c r="X119" s="445">
        <f>+Wti!X119-'Wti-Prior'!X119</f>
        <v>0</v>
      </c>
      <c r="Y119" s="445">
        <f>+Wti!Y119-'Wti-Prior'!Y119</f>
        <v>0</v>
      </c>
      <c r="Z119" s="446">
        <f t="shared" si="17"/>
        <v>8.1610000000001293E-2</v>
      </c>
      <c r="AA119" s="407"/>
    </row>
    <row r="120" spans="1:27" s="181" customFormat="1" ht="12.95" customHeight="1" x14ac:dyDescent="0.2">
      <c r="A120" s="397">
        <v>39965</v>
      </c>
      <c r="B120" s="364">
        <f>+Wti!B120-'Wti-Prior'!B120</f>
        <v>5.8340099999998785E-2</v>
      </c>
      <c r="C120" s="398">
        <f>+Wti!C120-'Wti-Prior'!C120</f>
        <v>0</v>
      </c>
      <c r="D120" s="364">
        <f>+Wti!D120-'Wti-Prior'!D120</f>
        <v>0</v>
      </c>
      <c r="E120" s="364">
        <f>+Wti!E120-'Wti-Prior'!E120</f>
        <v>0</v>
      </c>
      <c r="F120" s="183">
        <f>+WTI_I!F120</f>
        <v>0</v>
      </c>
      <c r="G120" s="336">
        <f t="shared" si="13"/>
        <v>5.8340099999998785E-2</v>
      </c>
      <c r="H120" s="364"/>
      <c r="I120" s="364">
        <f>+Wti!I120-'Wti-Prior'!I120</f>
        <v>0</v>
      </c>
      <c r="J120" s="364">
        <f>+Wti!J120-'Wti-Prior'!J120</f>
        <v>0</v>
      </c>
      <c r="K120" s="364">
        <f>+Wti!K120-'Wti-Prior'!K120</f>
        <v>0</v>
      </c>
      <c r="L120" s="364">
        <f>+Wti!L120-'Wti-Prior'!L120</f>
        <v>0</v>
      </c>
      <c r="M120" s="364">
        <f>+Wti!M120-'Wti-Prior'!M120</f>
        <v>0</v>
      </c>
      <c r="N120" s="336">
        <f t="shared" si="14"/>
        <v>0</v>
      </c>
      <c r="O120" s="364"/>
      <c r="P120" s="364">
        <f>+Wti!P120-'Wti-Prior'!P120</f>
        <v>0</v>
      </c>
      <c r="Q120" s="364">
        <f>+Wti!Q120-'Wti-Prior'!Q120</f>
        <v>0</v>
      </c>
      <c r="R120" s="315">
        <f>+Wti!R120-'Wti-Prior'!R120</f>
        <v>0</v>
      </c>
      <c r="S120" s="315">
        <f>+Wti!S120-'Wti-Prior'!S120</f>
        <v>0</v>
      </c>
      <c r="T120" s="336">
        <f t="shared" si="15"/>
        <v>0</v>
      </c>
      <c r="U120" s="364"/>
      <c r="V120" s="397">
        <f t="shared" si="16"/>
        <v>39965</v>
      </c>
      <c r="W120" s="448">
        <f>+Wti!W120-'Wti-Prior'!W120</f>
        <v>5.8340099999998785E-2</v>
      </c>
      <c r="X120" s="448">
        <f>+Wti!X120-'Wti-Prior'!X120</f>
        <v>0</v>
      </c>
      <c r="Y120" s="448">
        <f>+Wti!Y120-'Wti-Prior'!Y120</f>
        <v>0</v>
      </c>
      <c r="Z120" s="449">
        <f t="shared" si="17"/>
        <v>5.8340099999998785E-2</v>
      </c>
      <c r="AA120" s="407"/>
    </row>
    <row r="121" spans="1:27" s="181" customFormat="1" ht="12.95" customHeight="1" x14ac:dyDescent="0.2">
      <c r="A121" s="395">
        <v>39995</v>
      </c>
      <c r="B121" s="363">
        <f>+Wti!B121-'Wti-Prior'!B121</f>
        <v>6.5152199999999993E-2</v>
      </c>
      <c r="C121" s="396">
        <f>+Wti!C121-'Wti-Prior'!C121</f>
        <v>0</v>
      </c>
      <c r="D121" s="363">
        <f>+Wti!D121-'Wti-Prior'!D121</f>
        <v>0</v>
      </c>
      <c r="E121" s="363">
        <f>+Wti!E121-'Wti-Prior'!E121</f>
        <v>0</v>
      </c>
      <c r="F121" s="30">
        <f>+WTI_I!F121</f>
        <v>0</v>
      </c>
      <c r="G121" s="334">
        <f t="shared" si="13"/>
        <v>6.5152199999999993E-2</v>
      </c>
      <c r="H121" s="363"/>
      <c r="I121" s="363">
        <f>+Wti!I121-'Wti-Prior'!I121</f>
        <v>-9.9999999999999995E-8</v>
      </c>
      <c r="J121" s="363">
        <f>+Wti!J121-'Wti-Prior'!J121</f>
        <v>0</v>
      </c>
      <c r="K121" s="363">
        <f>+Wti!K121-'Wti-Prior'!K121</f>
        <v>0</v>
      </c>
      <c r="L121" s="363">
        <f>+Wti!L121-'Wti-Prior'!L121</f>
        <v>0</v>
      </c>
      <c r="M121" s="363">
        <f>+Wti!M121-'Wti-Prior'!M121</f>
        <v>0</v>
      </c>
      <c r="N121" s="334">
        <f t="shared" si="14"/>
        <v>-9.9999999999999995E-8</v>
      </c>
      <c r="O121" s="363"/>
      <c r="P121" s="363">
        <f>+Wti!P121-'Wti-Prior'!P121</f>
        <v>0</v>
      </c>
      <c r="Q121" s="363">
        <f>+Wti!Q121-'Wti-Prior'!Q121</f>
        <v>0</v>
      </c>
      <c r="R121" s="314">
        <f>+Wti!R121-'Wti-Prior'!R121</f>
        <v>0</v>
      </c>
      <c r="S121" s="314">
        <f>+Wti!S121-'Wti-Prior'!S121</f>
        <v>0</v>
      </c>
      <c r="T121" s="334">
        <f t="shared" si="15"/>
        <v>0</v>
      </c>
      <c r="U121" s="363"/>
      <c r="V121" s="395">
        <f t="shared" si="16"/>
        <v>39995</v>
      </c>
      <c r="W121" s="445">
        <f>+Wti!W121-'Wti-Prior'!W121</f>
        <v>6.5152199999999993E-2</v>
      </c>
      <c r="X121" s="445">
        <f>+Wti!X121-'Wti-Prior'!X121</f>
        <v>-9.9999999999999995E-8</v>
      </c>
      <c r="Y121" s="445">
        <f>+Wti!Y121-'Wti-Prior'!Y121</f>
        <v>0</v>
      </c>
      <c r="Z121" s="446">
        <f t="shared" si="17"/>
        <v>6.5152099999999991E-2</v>
      </c>
      <c r="AA121" s="407"/>
    </row>
    <row r="122" spans="1:27" s="181" customFormat="1" ht="12.95" customHeight="1" x14ac:dyDescent="0.2">
      <c r="A122" s="395">
        <v>40026</v>
      </c>
      <c r="B122" s="363">
        <f>+Wti!B122-'Wti-Prior'!B122</f>
        <v>4.9234800000000689E-2</v>
      </c>
      <c r="C122" s="396">
        <f>+Wti!C122-'Wti-Prior'!C122</f>
        <v>0</v>
      </c>
      <c r="D122" s="363">
        <f>+Wti!D122-'Wti-Prior'!D122</f>
        <v>0</v>
      </c>
      <c r="E122" s="363">
        <f>+Wti!E122-'Wti-Prior'!E122</f>
        <v>0</v>
      </c>
      <c r="F122" s="30">
        <f>+WTI_I!F122</f>
        <v>0</v>
      </c>
      <c r="G122" s="334">
        <f t="shared" si="13"/>
        <v>4.9234800000000689E-2</v>
      </c>
      <c r="H122" s="363"/>
      <c r="I122" s="363">
        <f>+Wti!I122-'Wti-Prior'!I122</f>
        <v>9.9999999999999995E-8</v>
      </c>
      <c r="J122" s="363">
        <f>+Wti!J122-'Wti-Prior'!J122</f>
        <v>0</v>
      </c>
      <c r="K122" s="363">
        <f>+Wti!K122-'Wti-Prior'!K122</f>
        <v>0</v>
      </c>
      <c r="L122" s="363">
        <f>+Wti!L122-'Wti-Prior'!L122</f>
        <v>0</v>
      </c>
      <c r="M122" s="363">
        <f>+Wti!M122-'Wti-Prior'!M122</f>
        <v>0</v>
      </c>
      <c r="N122" s="334">
        <f t="shared" si="14"/>
        <v>9.9999999999999995E-8</v>
      </c>
      <c r="O122" s="363"/>
      <c r="P122" s="363">
        <f>+Wti!P122-'Wti-Prior'!P122</f>
        <v>0</v>
      </c>
      <c r="Q122" s="363">
        <f>+Wti!Q122-'Wti-Prior'!Q122</f>
        <v>0</v>
      </c>
      <c r="R122" s="314">
        <f>+Wti!R122-'Wti-Prior'!R122</f>
        <v>0</v>
      </c>
      <c r="S122" s="314">
        <f>+Wti!S122-'Wti-Prior'!S122</f>
        <v>0</v>
      </c>
      <c r="T122" s="334">
        <f t="shared" si="15"/>
        <v>0</v>
      </c>
      <c r="U122" s="363"/>
      <c r="V122" s="395">
        <f t="shared" si="16"/>
        <v>40026</v>
      </c>
      <c r="W122" s="445">
        <f>+Wti!W122-'Wti-Prior'!W122</f>
        <v>4.9234800000000689E-2</v>
      </c>
      <c r="X122" s="445">
        <f>+Wti!X122-'Wti-Prior'!X122</f>
        <v>9.9999999999999995E-8</v>
      </c>
      <c r="Y122" s="445">
        <f>+Wti!Y122-'Wti-Prior'!Y122</f>
        <v>0</v>
      </c>
      <c r="Z122" s="446">
        <f t="shared" si="17"/>
        <v>4.9234900000000692E-2</v>
      </c>
      <c r="AA122" s="407"/>
    </row>
    <row r="123" spans="1:27" s="181" customFormat="1" ht="12.95" customHeight="1" x14ac:dyDescent="0.2">
      <c r="A123" s="397">
        <v>40057</v>
      </c>
      <c r="B123" s="364">
        <f>+Wti!B123-'Wti-Prior'!B123</f>
        <v>2.6275300000000001E-2</v>
      </c>
      <c r="C123" s="398">
        <f>+Wti!C123-'Wti-Prior'!C123</f>
        <v>0</v>
      </c>
      <c r="D123" s="364">
        <f>+Wti!D123-'Wti-Prior'!D123</f>
        <v>0</v>
      </c>
      <c r="E123" s="364">
        <f>+Wti!E123-'Wti-Prior'!E123</f>
        <v>0</v>
      </c>
      <c r="F123" s="183">
        <f>+WTI_I!F123</f>
        <v>0</v>
      </c>
      <c r="G123" s="336">
        <f t="shared" si="13"/>
        <v>2.6275300000000001E-2</v>
      </c>
      <c r="H123" s="364"/>
      <c r="I123" s="364">
        <f>+Wti!I123-'Wti-Prior'!I123</f>
        <v>-2.2299999999999404E-5</v>
      </c>
      <c r="J123" s="364">
        <f>+Wti!J123-'Wti-Prior'!J123</f>
        <v>0</v>
      </c>
      <c r="K123" s="364">
        <f>+Wti!K123-'Wti-Prior'!K123</f>
        <v>0</v>
      </c>
      <c r="L123" s="364">
        <f>+Wti!L123-'Wti-Prior'!L123</f>
        <v>0</v>
      </c>
      <c r="M123" s="364">
        <f>+Wti!M123-'Wti-Prior'!M123</f>
        <v>0</v>
      </c>
      <c r="N123" s="336">
        <f t="shared" si="14"/>
        <v>-2.2299999999999404E-5</v>
      </c>
      <c r="O123" s="364"/>
      <c r="P123" s="364">
        <f>+Wti!P123-'Wti-Prior'!P123</f>
        <v>0</v>
      </c>
      <c r="Q123" s="364">
        <f>+Wti!Q123-'Wti-Prior'!Q123</f>
        <v>0</v>
      </c>
      <c r="R123" s="315">
        <f>+Wti!R123-'Wti-Prior'!R123</f>
        <v>0</v>
      </c>
      <c r="S123" s="315">
        <f>+Wti!S123-'Wti-Prior'!S123</f>
        <v>0</v>
      </c>
      <c r="T123" s="336">
        <f t="shared" si="15"/>
        <v>0</v>
      </c>
      <c r="U123" s="364"/>
      <c r="V123" s="397">
        <f t="shared" si="16"/>
        <v>40057</v>
      </c>
      <c r="W123" s="448">
        <f>+Wti!W123-'Wti-Prior'!W123</f>
        <v>2.6275300000000001E-2</v>
      </c>
      <c r="X123" s="448">
        <f>+Wti!X123-'Wti-Prior'!X123</f>
        <v>-2.2299999999999404E-5</v>
      </c>
      <c r="Y123" s="448">
        <f>+Wti!Y123-'Wti-Prior'!Y123</f>
        <v>0</v>
      </c>
      <c r="Z123" s="449">
        <f t="shared" si="17"/>
        <v>2.6253000000000002E-2</v>
      </c>
      <c r="AA123" s="407"/>
    </row>
    <row r="124" spans="1:27" s="181" customFormat="1" ht="12.95" customHeight="1" x14ac:dyDescent="0.2">
      <c r="A124" s="395">
        <v>40087</v>
      </c>
      <c r="B124" s="363">
        <f>+Wti!B124-'Wti-Prior'!B124</f>
        <v>2.8567899999998758E-2</v>
      </c>
      <c r="C124" s="396">
        <f>+Wti!C124-'Wti-Prior'!C124</f>
        <v>0</v>
      </c>
      <c r="D124" s="363">
        <f>+Wti!D124-'Wti-Prior'!D124</f>
        <v>0</v>
      </c>
      <c r="E124" s="363">
        <f>+Wti!E124-'Wti-Prior'!E124</f>
        <v>0</v>
      </c>
      <c r="F124" s="30">
        <f>+WTI_I!F124</f>
        <v>0</v>
      </c>
      <c r="G124" s="334">
        <f t="shared" si="13"/>
        <v>2.8567899999998758E-2</v>
      </c>
      <c r="H124" s="363"/>
      <c r="I124" s="363">
        <f>+Wti!I124-'Wti-Prior'!I124</f>
        <v>-1.1200000000000272E-5</v>
      </c>
      <c r="J124" s="363">
        <f>+Wti!J124-'Wti-Prior'!J124</f>
        <v>0</v>
      </c>
      <c r="K124" s="363">
        <f>+Wti!K124-'Wti-Prior'!K124</f>
        <v>0</v>
      </c>
      <c r="L124" s="363">
        <f>+Wti!L124-'Wti-Prior'!L124</f>
        <v>0</v>
      </c>
      <c r="M124" s="363">
        <f>+Wti!M124-'Wti-Prior'!M124</f>
        <v>0</v>
      </c>
      <c r="N124" s="334">
        <f t="shared" si="14"/>
        <v>-1.1200000000000272E-5</v>
      </c>
      <c r="O124" s="363"/>
      <c r="P124" s="363">
        <f>+Wti!P124-'Wti-Prior'!P124</f>
        <v>0</v>
      </c>
      <c r="Q124" s="363">
        <f>+Wti!Q124-'Wti-Prior'!Q124</f>
        <v>0</v>
      </c>
      <c r="R124" s="314">
        <f>+Wti!R124-'Wti-Prior'!R124</f>
        <v>0</v>
      </c>
      <c r="S124" s="314">
        <f>+Wti!S124-'Wti-Prior'!S124</f>
        <v>0</v>
      </c>
      <c r="T124" s="334">
        <f t="shared" si="15"/>
        <v>0</v>
      </c>
      <c r="U124" s="363"/>
      <c r="V124" s="395">
        <f t="shared" si="16"/>
        <v>40087</v>
      </c>
      <c r="W124" s="445">
        <f>+Wti!W124-'Wti-Prior'!W124</f>
        <v>2.8567899999998758E-2</v>
      </c>
      <c r="X124" s="445">
        <f>+Wti!X124-'Wti-Prior'!X124</f>
        <v>-1.1200000000000272E-5</v>
      </c>
      <c r="Y124" s="445">
        <f>+Wti!Y124-'Wti-Prior'!Y124</f>
        <v>0</v>
      </c>
      <c r="Z124" s="446">
        <f t="shared" si="17"/>
        <v>2.8556699999998759E-2</v>
      </c>
      <c r="AA124" s="407"/>
    </row>
    <row r="125" spans="1:27" s="181" customFormat="1" ht="12.95" customHeight="1" x14ac:dyDescent="0.2">
      <c r="A125" s="395">
        <v>40118</v>
      </c>
      <c r="B125" s="363">
        <f>+Wti!B125-'Wti-Prior'!B125</f>
        <v>1.9759300000000479E-2</v>
      </c>
      <c r="C125" s="396">
        <f>+Wti!C125-'Wti-Prior'!C125</f>
        <v>0</v>
      </c>
      <c r="D125" s="363">
        <f>+Wti!D125-'Wti-Prior'!D125</f>
        <v>0</v>
      </c>
      <c r="E125" s="363">
        <f>+Wti!E125-'Wti-Prior'!E125</f>
        <v>0</v>
      </c>
      <c r="F125" s="30">
        <f>+WTI_I!F125</f>
        <v>0</v>
      </c>
      <c r="G125" s="334">
        <f t="shared" si="13"/>
        <v>1.9759300000000479E-2</v>
      </c>
      <c r="H125" s="363"/>
      <c r="I125" s="363">
        <f>+Wti!I125-'Wti-Prior'!I125</f>
        <v>0</v>
      </c>
      <c r="J125" s="363">
        <f>+Wti!J125-'Wti-Prior'!J125</f>
        <v>0</v>
      </c>
      <c r="K125" s="363">
        <f>+Wti!K125-'Wti-Prior'!K125</f>
        <v>0</v>
      </c>
      <c r="L125" s="363">
        <f>+Wti!L125-'Wti-Prior'!L125</f>
        <v>0</v>
      </c>
      <c r="M125" s="363">
        <f>+Wti!M125-'Wti-Prior'!M125</f>
        <v>0</v>
      </c>
      <c r="N125" s="334">
        <f t="shared" si="14"/>
        <v>0</v>
      </c>
      <c r="O125" s="363"/>
      <c r="P125" s="363">
        <f>+Wti!P125-'Wti-Prior'!P125</f>
        <v>0</v>
      </c>
      <c r="Q125" s="363">
        <f>+Wti!Q125-'Wti-Prior'!Q125</f>
        <v>0</v>
      </c>
      <c r="R125" s="314">
        <f>+Wti!R125-'Wti-Prior'!R125</f>
        <v>0</v>
      </c>
      <c r="S125" s="314">
        <f>+Wti!S125-'Wti-Prior'!S125</f>
        <v>0</v>
      </c>
      <c r="T125" s="334">
        <f t="shared" si="15"/>
        <v>0</v>
      </c>
      <c r="U125" s="363"/>
      <c r="V125" s="395">
        <f t="shared" si="16"/>
        <v>40118</v>
      </c>
      <c r="W125" s="445">
        <f>+Wti!W125-'Wti-Prior'!W125</f>
        <v>1.9759300000000479E-2</v>
      </c>
      <c r="X125" s="445">
        <f>+Wti!X125-'Wti-Prior'!X125</f>
        <v>0</v>
      </c>
      <c r="Y125" s="445">
        <f>+Wti!Y125-'Wti-Prior'!Y125</f>
        <v>0</v>
      </c>
      <c r="Z125" s="446">
        <f t="shared" si="17"/>
        <v>1.9759300000000479E-2</v>
      </c>
      <c r="AA125" s="407"/>
    </row>
    <row r="126" spans="1:27" s="181" customFormat="1" ht="12.95" customHeight="1" x14ac:dyDescent="0.2">
      <c r="A126" s="397">
        <v>40148</v>
      </c>
      <c r="B126" s="364">
        <f>+Wti!B126-'Wti-Prior'!B126</f>
        <v>1.1764599999999348E-2</v>
      </c>
      <c r="C126" s="398">
        <f>+Wti!C126-'Wti-Prior'!C126</f>
        <v>0</v>
      </c>
      <c r="D126" s="364">
        <f>+Wti!D126-'Wti-Prior'!D126</f>
        <v>0</v>
      </c>
      <c r="E126" s="364">
        <f>+Wti!E126-'Wti-Prior'!E126</f>
        <v>0</v>
      </c>
      <c r="F126" s="183">
        <f>+WTI_I!F126</f>
        <v>0</v>
      </c>
      <c r="G126" s="336">
        <f t="shared" si="13"/>
        <v>1.1764599999999348E-2</v>
      </c>
      <c r="H126" s="364"/>
      <c r="I126" s="364">
        <f>+Wti!I126-'Wti-Prior'!I126</f>
        <v>0</v>
      </c>
      <c r="J126" s="364">
        <f>+Wti!J126-'Wti-Prior'!J126</f>
        <v>0</v>
      </c>
      <c r="K126" s="364">
        <f>+Wti!K126-'Wti-Prior'!K126</f>
        <v>0</v>
      </c>
      <c r="L126" s="364">
        <f>+Wti!L126-'Wti-Prior'!L126</f>
        <v>0</v>
      </c>
      <c r="M126" s="364">
        <f>+Wti!M126-'Wti-Prior'!M126</f>
        <v>0</v>
      </c>
      <c r="N126" s="336">
        <f t="shared" si="14"/>
        <v>0</v>
      </c>
      <c r="O126" s="364"/>
      <c r="P126" s="364">
        <f>+Wti!P126-'Wti-Prior'!P126</f>
        <v>0</v>
      </c>
      <c r="Q126" s="364">
        <f>+Wti!Q126-'Wti-Prior'!Q126</f>
        <v>0</v>
      </c>
      <c r="R126" s="315">
        <f>+Wti!R126-'Wti-Prior'!R126</f>
        <v>0</v>
      </c>
      <c r="S126" s="315">
        <f>+Wti!S126-'Wti-Prior'!S126</f>
        <v>0</v>
      </c>
      <c r="T126" s="336">
        <f t="shared" si="15"/>
        <v>0</v>
      </c>
      <c r="U126" s="364"/>
      <c r="V126" s="397">
        <f t="shared" si="16"/>
        <v>40148</v>
      </c>
      <c r="W126" s="448">
        <f>+Wti!W126-'Wti-Prior'!W126</f>
        <v>1.1764599999999348E-2</v>
      </c>
      <c r="X126" s="448">
        <f>+Wti!X126-'Wti-Prior'!X126</f>
        <v>0</v>
      </c>
      <c r="Y126" s="448">
        <f>+Wti!Y126-'Wti-Prior'!Y126</f>
        <v>0</v>
      </c>
      <c r="Z126" s="449">
        <f t="shared" si="17"/>
        <v>1.1764599999999348E-2</v>
      </c>
      <c r="AA126" s="407"/>
    </row>
    <row r="127" spans="1:27" s="181" customFormat="1" ht="12.95" customHeight="1" x14ac:dyDescent="0.2">
      <c r="A127" s="395">
        <v>40179</v>
      </c>
      <c r="B127" s="363">
        <f>+Wti!B127-'Wti-Prior'!B127</f>
        <v>9.9436000000001634E-3</v>
      </c>
      <c r="C127" s="396">
        <f>+Wti!C127-'Wti-Prior'!C127</f>
        <v>0</v>
      </c>
      <c r="D127" s="363">
        <f>+Wti!D127-'Wti-Prior'!D127</f>
        <v>0</v>
      </c>
      <c r="E127" s="363">
        <f>+Wti!E127-'Wti-Prior'!E127</f>
        <v>0</v>
      </c>
      <c r="F127" s="30">
        <f>+WTI_I!F127</f>
        <v>0</v>
      </c>
      <c r="G127" s="334">
        <f t="shared" si="13"/>
        <v>9.9436000000001634E-3</v>
      </c>
      <c r="H127" s="363"/>
      <c r="I127" s="363">
        <f>+Wti!I127-'Wti-Prior'!I127</f>
        <v>0</v>
      </c>
      <c r="J127" s="363">
        <f>+Wti!J127-'Wti-Prior'!J127</f>
        <v>0</v>
      </c>
      <c r="K127" s="363">
        <f>+Wti!K127-'Wti-Prior'!K127</f>
        <v>0</v>
      </c>
      <c r="L127" s="363">
        <f>+Wti!L127-'Wti-Prior'!L127</f>
        <v>0</v>
      </c>
      <c r="M127" s="363">
        <f>+Wti!M127-'Wti-Prior'!M127</f>
        <v>0</v>
      </c>
      <c r="N127" s="334">
        <f t="shared" si="14"/>
        <v>0</v>
      </c>
      <c r="O127" s="363"/>
      <c r="P127" s="363">
        <f>+Wti!P127-'Wti-Prior'!P127</f>
        <v>0</v>
      </c>
      <c r="Q127" s="363">
        <f>+Wti!Q127-'Wti-Prior'!Q127</f>
        <v>0</v>
      </c>
      <c r="R127" s="314">
        <f>+Wti!R127-'Wti-Prior'!R127</f>
        <v>0</v>
      </c>
      <c r="S127" s="314">
        <f>+Wti!S127-'Wti-Prior'!S127</f>
        <v>0</v>
      </c>
      <c r="T127" s="334">
        <f t="shared" si="15"/>
        <v>0</v>
      </c>
      <c r="U127" s="363"/>
      <c r="V127" s="395">
        <f t="shared" si="16"/>
        <v>40179</v>
      </c>
      <c r="W127" s="445">
        <f>+Wti!W127-'Wti-Prior'!W127</f>
        <v>9.9436000000001634E-3</v>
      </c>
      <c r="X127" s="445">
        <f>+Wti!X127-'Wti-Prior'!X127</f>
        <v>0</v>
      </c>
      <c r="Y127" s="445">
        <f>+Wti!Y127-'Wti-Prior'!Y127</f>
        <v>0</v>
      </c>
      <c r="Z127" s="446">
        <f t="shared" si="17"/>
        <v>9.9436000000001634E-3</v>
      </c>
      <c r="AA127" s="407"/>
    </row>
    <row r="128" spans="1:27" s="181" customFormat="1" ht="12.95" customHeight="1" x14ac:dyDescent="0.2">
      <c r="A128" s="395">
        <v>40210</v>
      </c>
      <c r="B128" s="363">
        <f>+Wti!B128-'Wti-Prior'!B128</f>
        <v>-6.2064999999997816E-3</v>
      </c>
      <c r="C128" s="396">
        <f>+Wti!C128-'Wti-Prior'!C128</f>
        <v>0</v>
      </c>
      <c r="D128" s="363">
        <f>+Wti!D128-'Wti-Prior'!D128</f>
        <v>0</v>
      </c>
      <c r="E128" s="363">
        <f>+Wti!E128-'Wti-Prior'!E128</f>
        <v>0</v>
      </c>
      <c r="F128" s="30">
        <f>+WTI_I!F128</f>
        <v>0</v>
      </c>
      <c r="G128" s="334">
        <f t="shared" si="13"/>
        <v>-6.2064999999997816E-3</v>
      </c>
      <c r="H128" s="363"/>
      <c r="I128" s="363">
        <f>+Wti!I128-'Wti-Prior'!I128</f>
        <v>0</v>
      </c>
      <c r="J128" s="363">
        <f>+Wti!J128-'Wti-Prior'!J128</f>
        <v>0</v>
      </c>
      <c r="K128" s="363">
        <f>+Wti!K128-'Wti-Prior'!K128</f>
        <v>0</v>
      </c>
      <c r="L128" s="363">
        <f>+Wti!L128-'Wti-Prior'!L128</f>
        <v>0</v>
      </c>
      <c r="M128" s="363">
        <f>+Wti!M128-'Wti-Prior'!M128</f>
        <v>0</v>
      </c>
      <c r="N128" s="334">
        <f t="shared" si="14"/>
        <v>0</v>
      </c>
      <c r="O128" s="363"/>
      <c r="P128" s="363">
        <f>+Wti!P128-'Wti-Prior'!P128</f>
        <v>0</v>
      </c>
      <c r="Q128" s="363">
        <f>+Wti!Q128-'Wti-Prior'!Q128</f>
        <v>0</v>
      </c>
      <c r="R128" s="314">
        <f>+Wti!R128-'Wti-Prior'!R128</f>
        <v>0</v>
      </c>
      <c r="S128" s="314">
        <f>+Wti!S128-'Wti-Prior'!S128</f>
        <v>0</v>
      </c>
      <c r="T128" s="334">
        <f t="shared" si="15"/>
        <v>0</v>
      </c>
      <c r="U128" s="363"/>
      <c r="V128" s="395">
        <f t="shared" si="16"/>
        <v>40210</v>
      </c>
      <c r="W128" s="445">
        <f>+Wti!W128-'Wti-Prior'!W128</f>
        <v>-6.2064999999997816E-3</v>
      </c>
      <c r="X128" s="445">
        <f>+Wti!X128-'Wti-Prior'!X128</f>
        <v>0</v>
      </c>
      <c r="Y128" s="445">
        <f>+Wti!Y128-'Wti-Prior'!Y128</f>
        <v>0</v>
      </c>
      <c r="Z128" s="446">
        <f t="shared" si="17"/>
        <v>-6.2064999999997816E-3</v>
      </c>
      <c r="AA128" s="407"/>
    </row>
    <row r="129" spans="1:62" s="181" customFormat="1" ht="12.95" customHeight="1" x14ac:dyDescent="0.2">
      <c r="A129" s="397">
        <v>40238</v>
      </c>
      <c r="B129" s="364">
        <f>+Wti!B129-'Wti-Prior'!B129</f>
        <v>-1.8283499999999897E-2</v>
      </c>
      <c r="C129" s="398">
        <f>+Wti!C129-'Wti-Prior'!C129</f>
        <v>0</v>
      </c>
      <c r="D129" s="364">
        <f>+Wti!D129-'Wti-Prior'!D129</f>
        <v>0</v>
      </c>
      <c r="E129" s="364">
        <f>+Wti!E129-'Wti-Prior'!E129</f>
        <v>0</v>
      </c>
      <c r="F129" s="183">
        <f>+WTI_I!F129</f>
        <v>0</v>
      </c>
      <c r="G129" s="336">
        <f t="shared" si="13"/>
        <v>-1.8283499999999897E-2</v>
      </c>
      <c r="H129" s="364"/>
      <c r="I129" s="364">
        <f>+Wti!I129-'Wti-Prior'!I129</f>
        <v>0</v>
      </c>
      <c r="J129" s="364">
        <f>+Wti!J129-'Wti-Prior'!J129</f>
        <v>0</v>
      </c>
      <c r="K129" s="364">
        <f>+Wti!K129-'Wti-Prior'!K129</f>
        <v>0</v>
      </c>
      <c r="L129" s="364">
        <f>+Wti!L129-'Wti-Prior'!L129</f>
        <v>0</v>
      </c>
      <c r="M129" s="364">
        <f>+Wti!M129-'Wti-Prior'!M129</f>
        <v>0</v>
      </c>
      <c r="N129" s="336">
        <f t="shared" si="14"/>
        <v>0</v>
      </c>
      <c r="O129" s="364"/>
      <c r="P129" s="364">
        <f>+Wti!P129-'Wti-Prior'!P129</f>
        <v>0</v>
      </c>
      <c r="Q129" s="364">
        <f>+Wti!Q129-'Wti-Prior'!Q129</f>
        <v>0</v>
      </c>
      <c r="R129" s="315">
        <f>+Wti!R129-'Wti-Prior'!R129</f>
        <v>0</v>
      </c>
      <c r="S129" s="315">
        <f>+Wti!S129-'Wti-Prior'!S129</f>
        <v>0</v>
      </c>
      <c r="T129" s="336">
        <f t="shared" si="15"/>
        <v>0</v>
      </c>
      <c r="U129" s="364"/>
      <c r="V129" s="397">
        <f t="shared" si="16"/>
        <v>40238</v>
      </c>
      <c r="W129" s="448">
        <f>+Wti!W129-'Wti-Prior'!W129</f>
        <v>-1.8283499999999897E-2</v>
      </c>
      <c r="X129" s="448">
        <f>+Wti!X129-'Wti-Prior'!X129</f>
        <v>0</v>
      </c>
      <c r="Y129" s="448">
        <f>+Wti!Y129-'Wti-Prior'!Y129</f>
        <v>0</v>
      </c>
      <c r="Z129" s="449">
        <f t="shared" si="17"/>
        <v>-1.8283499999999897E-2</v>
      </c>
      <c r="AA129" s="407"/>
    </row>
    <row r="130" spans="1:62" s="181" customFormat="1" ht="12.95" customHeight="1" x14ac:dyDescent="0.2">
      <c r="A130" s="395">
        <v>40269</v>
      </c>
      <c r="B130" s="363">
        <f>+Wti!B130-'Wti-Prior'!B130</f>
        <v>-1.2796400000000041E-2</v>
      </c>
      <c r="C130" s="396">
        <f>+Wti!C130-'Wti-Prior'!C130</f>
        <v>0</v>
      </c>
      <c r="D130" s="363">
        <f>+Wti!D130-'Wti-Prior'!D130</f>
        <v>0</v>
      </c>
      <c r="E130" s="363">
        <f>+Wti!E130-'Wti-Prior'!E130</f>
        <v>0</v>
      </c>
      <c r="F130" s="30">
        <f>+WTI_I!F130</f>
        <v>0</v>
      </c>
      <c r="G130" s="334">
        <f t="shared" si="13"/>
        <v>-1.2796400000000041E-2</v>
      </c>
      <c r="H130" s="363"/>
      <c r="I130" s="363">
        <f>+Wti!I130-'Wti-Prior'!I130</f>
        <v>0</v>
      </c>
      <c r="J130" s="363">
        <f>+Wti!J130-'Wti-Prior'!J130</f>
        <v>0</v>
      </c>
      <c r="K130" s="363">
        <f>+Wti!K130-'Wti-Prior'!K130</f>
        <v>0</v>
      </c>
      <c r="L130" s="363">
        <f>+Wti!L130-'Wti-Prior'!L130</f>
        <v>0</v>
      </c>
      <c r="M130" s="363">
        <f>+Wti!M130-'Wti-Prior'!M130</f>
        <v>0</v>
      </c>
      <c r="N130" s="334">
        <f t="shared" si="14"/>
        <v>0</v>
      </c>
      <c r="O130" s="363"/>
      <c r="P130" s="363">
        <f>+Wti!P130-'Wti-Prior'!P130</f>
        <v>0</v>
      </c>
      <c r="Q130" s="363">
        <f>+Wti!Q130-'Wti-Prior'!Q130</f>
        <v>0</v>
      </c>
      <c r="R130" s="314">
        <f>+Wti!R130-'Wti-Prior'!R130</f>
        <v>0</v>
      </c>
      <c r="S130" s="314">
        <f>+Wti!S130-'Wti-Prior'!S130</f>
        <v>0</v>
      </c>
      <c r="T130" s="334">
        <f t="shared" si="15"/>
        <v>0</v>
      </c>
      <c r="U130" s="363"/>
      <c r="V130" s="395">
        <f t="shared" si="16"/>
        <v>40269</v>
      </c>
      <c r="W130" s="445">
        <f>+Wti!W130-'Wti-Prior'!W130</f>
        <v>-1.2796400000000041E-2</v>
      </c>
      <c r="X130" s="445">
        <f>+Wti!X130-'Wti-Prior'!X130</f>
        <v>0</v>
      </c>
      <c r="Y130" s="445">
        <f>+Wti!Y130-'Wti-Prior'!Y130</f>
        <v>0</v>
      </c>
      <c r="Z130" s="446">
        <f t="shared" si="17"/>
        <v>-1.2796400000000041E-2</v>
      </c>
      <c r="AA130" s="407"/>
    </row>
    <row r="131" spans="1:62" s="181" customFormat="1" ht="12.95" customHeight="1" x14ac:dyDescent="0.2">
      <c r="A131" s="395">
        <v>40299</v>
      </c>
      <c r="B131" s="363">
        <f>+Wti!B131-'Wti-Prior'!B131</f>
        <v>-7.4641999999998099E-3</v>
      </c>
      <c r="C131" s="396">
        <f>+Wti!C131-'Wti-Prior'!C131</f>
        <v>0</v>
      </c>
      <c r="D131" s="363">
        <f>+Wti!D131-'Wti-Prior'!D131</f>
        <v>0</v>
      </c>
      <c r="E131" s="363">
        <f>+Wti!E131-'Wti-Prior'!E131</f>
        <v>0</v>
      </c>
      <c r="F131" s="30">
        <f>+WTI_I!F131</f>
        <v>0</v>
      </c>
      <c r="G131" s="334">
        <f t="shared" si="13"/>
        <v>-7.4641999999998099E-3</v>
      </c>
      <c r="H131" s="363"/>
      <c r="I131" s="363">
        <f>+Wti!I131-'Wti-Prior'!I131</f>
        <v>0</v>
      </c>
      <c r="J131" s="363">
        <f>+Wti!J131-'Wti-Prior'!J131</f>
        <v>0</v>
      </c>
      <c r="K131" s="363">
        <f>+Wti!K131-'Wti-Prior'!K131</f>
        <v>0</v>
      </c>
      <c r="L131" s="363">
        <f>+Wti!L131-'Wti-Prior'!L131</f>
        <v>0</v>
      </c>
      <c r="M131" s="363">
        <f>+Wti!M131-'Wti-Prior'!M131</f>
        <v>0</v>
      </c>
      <c r="N131" s="334">
        <f t="shared" si="14"/>
        <v>0</v>
      </c>
      <c r="O131" s="363"/>
      <c r="P131" s="363">
        <f>+Wti!P131-'Wti-Prior'!P131</f>
        <v>0</v>
      </c>
      <c r="Q131" s="363">
        <f>+Wti!Q131-'Wti-Prior'!Q131</f>
        <v>0</v>
      </c>
      <c r="R131" s="314">
        <f>+Wti!R131-'Wti-Prior'!R131</f>
        <v>0</v>
      </c>
      <c r="S131" s="314">
        <f>+Wti!S131-'Wti-Prior'!S131</f>
        <v>0</v>
      </c>
      <c r="T131" s="334">
        <f t="shared" si="15"/>
        <v>0</v>
      </c>
      <c r="U131" s="363"/>
      <c r="V131" s="395">
        <f t="shared" si="16"/>
        <v>40299</v>
      </c>
      <c r="W131" s="445">
        <f>+Wti!W131-'Wti-Prior'!W131</f>
        <v>-7.4641999999998099E-3</v>
      </c>
      <c r="X131" s="445">
        <f>+Wti!X131-'Wti-Prior'!X131</f>
        <v>0</v>
      </c>
      <c r="Y131" s="445">
        <f>+Wti!Y131-'Wti-Prior'!Y131</f>
        <v>0</v>
      </c>
      <c r="Z131" s="446">
        <f t="shared" si="17"/>
        <v>-7.4641999999998099E-3</v>
      </c>
      <c r="AA131" s="407"/>
    </row>
    <row r="132" spans="1:62" s="181" customFormat="1" ht="12.95" customHeight="1" x14ac:dyDescent="0.2">
      <c r="A132" s="397">
        <v>40330</v>
      </c>
      <c r="B132" s="364">
        <f>+Wti!B132-'Wti-Prior'!B132</f>
        <v>-2.5131000000000459E-3</v>
      </c>
      <c r="C132" s="398">
        <f>+Wti!C132-'Wti-Prior'!C132</f>
        <v>0</v>
      </c>
      <c r="D132" s="364">
        <f>+Wti!D132-'Wti-Prior'!D132</f>
        <v>0</v>
      </c>
      <c r="E132" s="364">
        <f>+Wti!E132-'Wti-Prior'!E132</f>
        <v>0</v>
      </c>
      <c r="F132" s="183">
        <f>+WTI_I!F132</f>
        <v>0</v>
      </c>
      <c r="G132" s="336">
        <f t="shared" si="13"/>
        <v>-2.5131000000000459E-3</v>
      </c>
      <c r="H132" s="364"/>
      <c r="I132" s="364">
        <f>+Wti!I132-'Wti-Prior'!I132</f>
        <v>0</v>
      </c>
      <c r="J132" s="364">
        <f>+Wti!J132-'Wti-Prior'!J132</f>
        <v>0</v>
      </c>
      <c r="K132" s="364">
        <f>+Wti!K132-'Wti-Prior'!K132</f>
        <v>0</v>
      </c>
      <c r="L132" s="364">
        <f>+Wti!L132-'Wti-Prior'!L132</f>
        <v>0</v>
      </c>
      <c r="M132" s="364">
        <f>+Wti!M132-'Wti-Prior'!M132</f>
        <v>0</v>
      </c>
      <c r="N132" s="336">
        <f t="shared" si="14"/>
        <v>0</v>
      </c>
      <c r="O132" s="364"/>
      <c r="P132" s="364">
        <f>+Wti!P132-'Wti-Prior'!P132</f>
        <v>0</v>
      </c>
      <c r="Q132" s="364">
        <f>+Wti!Q132-'Wti-Prior'!Q132</f>
        <v>0</v>
      </c>
      <c r="R132" s="315">
        <f>+Wti!R132-'Wti-Prior'!R132</f>
        <v>0</v>
      </c>
      <c r="S132" s="315">
        <f>+Wti!S132-'Wti-Prior'!S132</f>
        <v>0</v>
      </c>
      <c r="T132" s="336">
        <f t="shared" si="15"/>
        <v>0</v>
      </c>
      <c r="U132" s="364"/>
      <c r="V132" s="397">
        <f t="shared" si="16"/>
        <v>40330</v>
      </c>
      <c r="W132" s="448">
        <f>+Wti!W132-'Wti-Prior'!W132</f>
        <v>-2.5131000000000459E-3</v>
      </c>
      <c r="X132" s="448">
        <f>+Wti!X132-'Wti-Prior'!X132</f>
        <v>0</v>
      </c>
      <c r="Y132" s="448">
        <f>+Wti!Y132-'Wti-Prior'!Y132</f>
        <v>0</v>
      </c>
      <c r="Z132" s="449">
        <f t="shared" si="17"/>
        <v>-2.5131000000000459E-3</v>
      </c>
      <c r="AA132" s="407"/>
    </row>
    <row r="133" spans="1:62" s="181" customFormat="1" ht="12.95" customHeight="1" x14ac:dyDescent="0.2">
      <c r="A133" s="395">
        <v>40360</v>
      </c>
      <c r="B133" s="363">
        <f>+Wti!B133-'Wti-Prior'!B133</f>
        <v>-6.2211000000003125E-3</v>
      </c>
      <c r="C133" s="396">
        <f>+Wti!C133-'Wti-Prior'!C133</f>
        <v>0</v>
      </c>
      <c r="D133" s="363">
        <f>+Wti!D133-'Wti-Prior'!D133</f>
        <v>0</v>
      </c>
      <c r="E133" s="363">
        <f>+Wti!E133-'Wti-Prior'!E133</f>
        <v>0</v>
      </c>
      <c r="F133" s="30">
        <f>+WTI_I!F133</f>
        <v>0</v>
      </c>
      <c r="G133" s="334">
        <f t="shared" si="13"/>
        <v>-6.2211000000003125E-3</v>
      </c>
      <c r="H133" s="363"/>
      <c r="I133" s="363">
        <f>+Wti!I133-'Wti-Prior'!I133</f>
        <v>0</v>
      </c>
      <c r="J133" s="363">
        <f>+Wti!J133-'Wti-Prior'!J133</f>
        <v>0</v>
      </c>
      <c r="K133" s="363">
        <f>+Wti!K133-'Wti-Prior'!K133</f>
        <v>0</v>
      </c>
      <c r="L133" s="363">
        <f>+Wti!L133-'Wti-Prior'!L133</f>
        <v>0</v>
      </c>
      <c r="M133" s="363">
        <f>+Wti!M133-'Wti-Prior'!M133</f>
        <v>0</v>
      </c>
      <c r="N133" s="334">
        <f t="shared" si="14"/>
        <v>0</v>
      </c>
      <c r="O133" s="363"/>
      <c r="P133" s="363">
        <f>+Wti!P133-'Wti-Prior'!P133</f>
        <v>0</v>
      </c>
      <c r="Q133" s="363">
        <f>+Wti!Q133-'Wti-Prior'!Q133</f>
        <v>0</v>
      </c>
      <c r="R133" s="314">
        <f>+Wti!R133-'Wti-Prior'!R133</f>
        <v>0</v>
      </c>
      <c r="S133" s="314">
        <f>+Wti!S133-'Wti-Prior'!S133</f>
        <v>0</v>
      </c>
      <c r="T133" s="334">
        <f t="shared" si="15"/>
        <v>0</v>
      </c>
      <c r="U133" s="363"/>
      <c r="V133" s="395">
        <f t="shared" si="16"/>
        <v>40360</v>
      </c>
      <c r="W133" s="445">
        <f>+Wti!W133-'Wti-Prior'!W133</f>
        <v>-6.2211000000003125E-3</v>
      </c>
      <c r="X133" s="445">
        <f>+Wti!X133-'Wti-Prior'!X133</f>
        <v>0</v>
      </c>
      <c r="Y133" s="445">
        <f>+Wti!Y133-'Wti-Prior'!Y133</f>
        <v>0</v>
      </c>
      <c r="Z133" s="446">
        <f t="shared" si="17"/>
        <v>-6.2211000000003125E-3</v>
      </c>
      <c r="AA133" s="407"/>
    </row>
    <row r="134" spans="1:62" s="181" customFormat="1" ht="12.95" customHeight="1" x14ac:dyDescent="0.2">
      <c r="A134" s="395">
        <v>40391</v>
      </c>
      <c r="B134" s="363">
        <f>+Wti!B134-'Wti-Prior'!B134</f>
        <v>-5.6669000000000302E-3</v>
      </c>
      <c r="C134" s="396">
        <f>+Wti!C134-'Wti-Prior'!C134</f>
        <v>0</v>
      </c>
      <c r="D134" s="363">
        <f>+Wti!D134-'Wti-Prior'!D134</f>
        <v>0</v>
      </c>
      <c r="E134" s="363">
        <f>+Wti!E134-'Wti-Prior'!E134</f>
        <v>0</v>
      </c>
      <c r="F134" s="30">
        <f>+WTI_I!F134</f>
        <v>0</v>
      </c>
      <c r="G134" s="334">
        <f t="shared" si="13"/>
        <v>-5.6669000000000302E-3</v>
      </c>
      <c r="H134" s="363"/>
      <c r="I134" s="363">
        <f>+Wti!I134-'Wti-Prior'!I134</f>
        <v>0</v>
      </c>
      <c r="J134" s="363">
        <f>+Wti!J134-'Wti-Prior'!J134</f>
        <v>0</v>
      </c>
      <c r="K134" s="363">
        <f>+Wti!K134-'Wti-Prior'!K134</f>
        <v>0</v>
      </c>
      <c r="L134" s="363">
        <f>+Wti!L134-'Wti-Prior'!L134</f>
        <v>0</v>
      </c>
      <c r="M134" s="363">
        <f>+Wti!M134-'Wti-Prior'!M134</f>
        <v>0</v>
      </c>
      <c r="N134" s="334">
        <f t="shared" si="14"/>
        <v>0</v>
      </c>
      <c r="O134" s="363"/>
      <c r="P134" s="363">
        <f>+Wti!P134-'Wti-Prior'!P134</f>
        <v>0</v>
      </c>
      <c r="Q134" s="363">
        <f>+Wti!Q134-'Wti-Prior'!Q134</f>
        <v>0</v>
      </c>
      <c r="R134" s="314">
        <f>+Wti!R134-'Wti-Prior'!R134</f>
        <v>0</v>
      </c>
      <c r="S134" s="314">
        <f>+Wti!S134-'Wti-Prior'!S134</f>
        <v>0</v>
      </c>
      <c r="T134" s="334">
        <f t="shared" si="15"/>
        <v>0</v>
      </c>
      <c r="U134" s="363"/>
      <c r="V134" s="395">
        <f t="shared" si="16"/>
        <v>40391</v>
      </c>
      <c r="W134" s="445">
        <f>+Wti!W134-'Wti-Prior'!W134</f>
        <v>-5.6669000000000302E-3</v>
      </c>
      <c r="X134" s="445">
        <f>+Wti!X134-'Wti-Prior'!X134</f>
        <v>0</v>
      </c>
      <c r="Y134" s="445">
        <f>+Wti!Y134-'Wti-Prior'!Y134</f>
        <v>0</v>
      </c>
      <c r="Z134" s="446">
        <f t="shared" si="17"/>
        <v>-5.6669000000000302E-3</v>
      </c>
      <c r="AA134" s="407"/>
    </row>
    <row r="135" spans="1:62" s="181" customFormat="1" ht="12.95" customHeight="1" x14ac:dyDescent="0.2">
      <c r="A135" s="397">
        <v>40422</v>
      </c>
      <c r="B135" s="364">
        <f>+Wti!B135-'Wti-Prior'!B135</f>
        <v>2.7696000000001497E-3</v>
      </c>
      <c r="C135" s="398">
        <f>+Wti!C135-'Wti-Prior'!C135</f>
        <v>0</v>
      </c>
      <c r="D135" s="364">
        <f>+Wti!D135-'Wti-Prior'!D135</f>
        <v>0</v>
      </c>
      <c r="E135" s="364">
        <f>+Wti!E135-'Wti-Prior'!E135</f>
        <v>0</v>
      </c>
      <c r="F135" s="183">
        <f>+WTI_I!F135</f>
        <v>0</v>
      </c>
      <c r="G135" s="336">
        <f t="shared" si="13"/>
        <v>2.7696000000001497E-3</v>
      </c>
      <c r="H135" s="364"/>
      <c r="I135" s="364">
        <f>+Wti!I135-'Wti-Prior'!I135</f>
        <v>0</v>
      </c>
      <c r="J135" s="364">
        <f>+Wti!J135-'Wti-Prior'!J135</f>
        <v>0</v>
      </c>
      <c r="K135" s="364">
        <f>+Wti!K135-'Wti-Prior'!K135</f>
        <v>0</v>
      </c>
      <c r="L135" s="364">
        <f>+Wti!L135-'Wti-Prior'!L135</f>
        <v>0</v>
      </c>
      <c r="M135" s="364">
        <f>+Wti!M135-'Wti-Prior'!M135</f>
        <v>0</v>
      </c>
      <c r="N135" s="336">
        <f t="shared" si="14"/>
        <v>0</v>
      </c>
      <c r="O135" s="364"/>
      <c r="P135" s="364">
        <f>+Wti!P135-'Wti-Prior'!P135</f>
        <v>0</v>
      </c>
      <c r="Q135" s="364">
        <f>+Wti!Q135-'Wti-Prior'!Q135</f>
        <v>0</v>
      </c>
      <c r="R135" s="315">
        <f>+Wti!R135-'Wti-Prior'!R135</f>
        <v>0</v>
      </c>
      <c r="S135" s="315">
        <f>+Wti!S135-'Wti-Prior'!S135</f>
        <v>0</v>
      </c>
      <c r="T135" s="336">
        <f t="shared" si="15"/>
        <v>0</v>
      </c>
      <c r="U135" s="364"/>
      <c r="V135" s="397">
        <f t="shared" si="16"/>
        <v>40422</v>
      </c>
      <c r="W135" s="448">
        <f>+Wti!W135-'Wti-Prior'!W135</f>
        <v>2.7696000000001497E-3</v>
      </c>
      <c r="X135" s="448">
        <f>+Wti!X135-'Wti-Prior'!X135</f>
        <v>0</v>
      </c>
      <c r="Y135" s="448">
        <f>+Wti!Y135-'Wti-Prior'!Y135</f>
        <v>0</v>
      </c>
      <c r="Z135" s="449">
        <f t="shared" si="17"/>
        <v>2.7696000000001497E-3</v>
      </c>
      <c r="AA135" s="407"/>
    </row>
    <row r="136" spans="1:62" s="181" customFormat="1" ht="12.95" customHeight="1" x14ac:dyDescent="0.2">
      <c r="A136" s="395">
        <v>40452</v>
      </c>
      <c r="B136" s="363">
        <f>+Wti!B136-'Wti-Prior'!B136</f>
        <v>6.852999999999998E-4</v>
      </c>
      <c r="C136" s="396">
        <f>+Wti!C136-'Wti-Prior'!C136</f>
        <v>0</v>
      </c>
      <c r="D136" s="363">
        <f>+Wti!D136-'Wti-Prior'!D136</f>
        <v>0</v>
      </c>
      <c r="E136" s="363">
        <f>+Wti!E136-'Wti-Prior'!E136</f>
        <v>0</v>
      </c>
      <c r="F136" s="30">
        <f>+WTI_I!F136</f>
        <v>0</v>
      </c>
      <c r="G136" s="334">
        <f t="shared" si="13"/>
        <v>6.852999999999998E-4</v>
      </c>
      <c r="H136" s="363"/>
      <c r="I136" s="363">
        <f>+Wti!I136-'Wti-Prior'!I136</f>
        <v>0</v>
      </c>
      <c r="J136" s="363">
        <f>+Wti!J136-'Wti-Prior'!J136</f>
        <v>0</v>
      </c>
      <c r="K136" s="363">
        <f>+Wti!K136-'Wti-Prior'!K136</f>
        <v>0</v>
      </c>
      <c r="L136" s="363">
        <f>+Wti!L136-'Wti-Prior'!L136</f>
        <v>0</v>
      </c>
      <c r="M136" s="363">
        <f>+Wti!M136-'Wti-Prior'!M136</f>
        <v>0</v>
      </c>
      <c r="N136" s="334">
        <f t="shared" si="14"/>
        <v>0</v>
      </c>
      <c r="O136" s="363"/>
      <c r="P136" s="363">
        <f>+Wti!P136-'Wti-Prior'!P136</f>
        <v>0</v>
      </c>
      <c r="Q136" s="363">
        <f>+Wti!Q136-'Wti-Prior'!Q136</f>
        <v>0</v>
      </c>
      <c r="R136" s="314">
        <f>+Wti!R136-'Wti-Prior'!R136</f>
        <v>0</v>
      </c>
      <c r="S136" s="314">
        <f>+Wti!S136-'Wti-Prior'!S136</f>
        <v>0</v>
      </c>
      <c r="T136" s="334">
        <f t="shared" si="15"/>
        <v>0</v>
      </c>
      <c r="U136" s="363"/>
      <c r="V136" s="395">
        <f t="shared" si="16"/>
        <v>40452</v>
      </c>
      <c r="W136" s="445">
        <f>+Wti!W136-'Wti-Prior'!W136</f>
        <v>6.852999999999998E-4</v>
      </c>
      <c r="X136" s="445">
        <f>+Wti!X136-'Wti-Prior'!X136</f>
        <v>0</v>
      </c>
      <c r="Y136" s="445">
        <f>+Wti!Y136-'Wti-Prior'!Y136</f>
        <v>0</v>
      </c>
      <c r="Z136" s="446">
        <f t="shared" si="17"/>
        <v>6.852999999999998E-4</v>
      </c>
      <c r="AA136" s="407"/>
    </row>
    <row r="137" spans="1:62" s="181" customFormat="1" ht="12.95" customHeight="1" x14ac:dyDescent="0.2">
      <c r="A137" s="395">
        <v>40483</v>
      </c>
      <c r="B137" s="363">
        <f>+Wti!B137-'Wti-Prior'!B137</f>
        <v>-4.9093999999998417E-3</v>
      </c>
      <c r="C137" s="396">
        <f>+Wti!C137-'Wti-Prior'!C137</f>
        <v>0</v>
      </c>
      <c r="D137" s="363">
        <f>+Wti!D137-'Wti-Prior'!D137</f>
        <v>0</v>
      </c>
      <c r="E137" s="363">
        <f>+Wti!E137-'Wti-Prior'!E137</f>
        <v>0</v>
      </c>
      <c r="F137" s="30">
        <f>+WTI_I!F137</f>
        <v>0</v>
      </c>
      <c r="G137" s="334">
        <f t="shared" si="13"/>
        <v>-4.9093999999998417E-3</v>
      </c>
      <c r="H137" s="363"/>
      <c r="I137" s="363">
        <f>+Wti!I137-'Wti-Prior'!I137</f>
        <v>0</v>
      </c>
      <c r="J137" s="363">
        <f>+Wti!J137-'Wti-Prior'!J137</f>
        <v>0</v>
      </c>
      <c r="K137" s="363">
        <f>+Wti!K137-'Wti-Prior'!K137</f>
        <v>0</v>
      </c>
      <c r="L137" s="363">
        <f>+Wti!L137-'Wti-Prior'!L137</f>
        <v>0</v>
      </c>
      <c r="M137" s="363">
        <f>+Wti!M137-'Wti-Prior'!M137</f>
        <v>0</v>
      </c>
      <c r="N137" s="334">
        <f t="shared" si="14"/>
        <v>0</v>
      </c>
      <c r="O137" s="363"/>
      <c r="P137" s="363">
        <f>+Wti!P137-'Wti-Prior'!P137</f>
        <v>0</v>
      </c>
      <c r="Q137" s="363">
        <f>+Wti!Q137-'Wti-Prior'!Q137</f>
        <v>0</v>
      </c>
      <c r="R137" s="314">
        <f>+Wti!R137-'Wti-Prior'!R137</f>
        <v>0</v>
      </c>
      <c r="S137" s="314">
        <f>+Wti!S137-'Wti-Prior'!S137</f>
        <v>0</v>
      </c>
      <c r="T137" s="334">
        <f t="shared" si="15"/>
        <v>0</v>
      </c>
      <c r="U137" s="363"/>
      <c r="V137" s="395">
        <f t="shared" si="16"/>
        <v>40483</v>
      </c>
      <c r="W137" s="445">
        <f>+Wti!W137-'Wti-Prior'!W137</f>
        <v>-4.9093999999998417E-3</v>
      </c>
      <c r="X137" s="445">
        <f>+Wti!X137-'Wti-Prior'!X137</f>
        <v>0</v>
      </c>
      <c r="Y137" s="445">
        <f>+Wti!Y137-'Wti-Prior'!Y137</f>
        <v>0</v>
      </c>
      <c r="Z137" s="446">
        <f t="shared" si="17"/>
        <v>-4.9093999999998417E-3</v>
      </c>
      <c r="AA137" s="407"/>
    </row>
    <row r="138" spans="1:62" s="181" customFormat="1" ht="12.95" customHeight="1" x14ac:dyDescent="0.2">
      <c r="A138" s="397">
        <v>40513</v>
      </c>
      <c r="B138" s="364">
        <f>+Wti!B138-'Wti-Prior'!B138</f>
        <v>-9.8437000000002328E-3</v>
      </c>
      <c r="C138" s="398">
        <f>+Wti!C138-'Wti-Prior'!C138</f>
        <v>0</v>
      </c>
      <c r="D138" s="364">
        <f>+Wti!D138-'Wti-Prior'!D138</f>
        <v>0</v>
      </c>
      <c r="E138" s="364">
        <f>+Wti!E138-'Wti-Prior'!E138</f>
        <v>0</v>
      </c>
      <c r="F138" s="183">
        <f>+WTI_I!F138</f>
        <v>0</v>
      </c>
      <c r="G138" s="336">
        <f t="shared" si="13"/>
        <v>-9.8437000000002328E-3</v>
      </c>
      <c r="H138" s="364"/>
      <c r="I138" s="364">
        <f>+Wti!I138-'Wti-Prior'!I138</f>
        <v>0</v>
      </c>
      <c r="J138" s="364">
        <f>+Wti!J138-'Wti-Prior'!J138</f>
        <v>0</v>
      </c>
      <c r="K138" s="364">
        <f>+Wti!K138-'Wti-Prior'!K138</f>
        <v>0</v>
      </c>
      <c r="L138" s="364">
        <f>+Wti!L138-'Wti-Prior'!L138</f>
        <v>0</v>
      </c>
      <c r="M138" s="364">
        <f>+Wti!M138-'Wti-Prior'!M138</f>
        <v>0</v>
      </c>
      <c r="N138" s="336">
        <f t="shared" si="14"/>
        <v>0</v>
      </c>
      <c r="O138" s="364"/>
      <c r="P138" s="364">
        <f>+Wti!P138-'Wti-Prior'!P138</f>
        <v>0</v>
      </c>
      <c r="Q138" s="364">
        <f>+Wti!Q138-'Wti-Prior'!Q138</f>
        <v>0</v>
      </c>
      <c r="R138" s="315">
        <f>+Wti!R138-'Wti-Prior'!R138</f>
        <v>0</v>
      </c>
      <c r="S138" s="315">
        <f>+Wti!S138-'Wti-Prior'!S138</f>
        <v>0</v>
      </c>
      <c r="T138" s="336">
        <f t="shared" si="15"/>
        <v>0</v>
      </c>
      <c r="U138" s="364"/>
      <c r="V138" s="397">
        <f t="shared" si="16"/>
        <v>40513</v>
      </c>
      <c r="W138" s="448">
        <f>+Wti!W138-'Wti-Prior'!W138</f>
        <v>-9.8437000000002328E-3</v>
      </c>
      <c r="X138" s="448">
        <f>+Wti!X138-'Wti-Prior'!X138</f>
        <v>0</v>
      </c>
      <c r="Y138" s="448">
        <f>+Wti!Y138-'Wti-Prior'!Y138</f>
        <v>0</v>
      </c>
      <c r="Z138" s="449">
        <f t="shared" si="17"/>
        <v>-9.8437000000002328E-3</v>
      </c>
      <c r="AA138" s="407"/>
    </row>
    <row r="139" spans="1:62" s="181" customFormat="1" ht="12.95" customHeight="1" x14ac:dyDescent="0.2">
      <c r="A139" s="395">
        <v>40544</v>
      </c>
      <c r="B139" s="363">
        <f>+Wti!B139-'Wti-Prior'!B139</f>
        <v>-1.2758200000000386E-2</v>
      </c>
      <c r="C139" s="396">
        <f>+Wti!C139-'Wti-Prior'!C139</f>
        <v>0</v>
      </c>
      <c r="D139" s="363">
        <f>+Wti!D139-'Wti-Prior'!D139</f>
        <v>0</v>
      </c>
      <c r="E139" s="363">
        <f>+Wti!E139-'Wti-Prior'!E139</f>
        <v>0</v>
      </c>
      <c r="F139" s="30">
        <f>+WTI_I!F139</f>
        <v>0</v>
      </c>
      <c r="G139" s="334">
        <f t="shared" si="13"/>
        <v>-1.2758200000000386E-2</v>
      </c>
      <c r="H139" s="363"/>
      <c r="I139" s="363">
        <f>+Wti!I139-'Wti-Prior'!I139</f>
        <v>0</v>
      </c>
      <c r="J139" s="363">
        <f>+Wti!J139-'Wti-Prior'!J139</f>
        <v>0</v>
      </c>
      <c r="K139" s="363">
        <f>+Wti!K139-'Wti-Prior'!K139</f>
        <v>0</v>
      </c>
      <c r="L139" s="363">
        <f>+Wti!L139-'Wti-Prior'!L139</f>
        <v>0</v>
      </c>
      <c r="M139" s="363">
        <f>+Wti!M139-'Wti-Prior'!M139</f>
        <v>0</v>
      </c>
      <c r="N139" s="334">
        <f t="shared" si="14"/>
        <v>0</v>
      </c>
      <c r="O139" s="363"/>
      <c r="P139" s="363">
        <f>+Wti!P139-'Wti-Prior'!P139</f>
        <v>0</v>
      </c>
      <c r="Q139" s="363">
        <f>+Wti!Q139-'Wti-Prior'!Q139</f>
        <v>0</v>
      </c>
      <c r="R139" s="314">
        <f>+Wti!R139-'Wti-Prior'!R139</f>
        <v>0</v>
      </c>
      <c r="S139" s="314">
        <f>+Wti!S139-'Wti-Prior'!S139</f>
        <v>0</v>
      </c>
      <c r="T139" s="334">
        <f t="shared" si="15"/>
        <v>0</v>
      </c>
      <c r="U139" s="363"/>
      <c r="V139" s="395">
        <f t="shared" si="16"/>
        <v>40544</v>
      </c>
      <c r="W139" s="445">
        <f>+Wti!W139-'Wti-Prior'!W139</f>
        <v>-1.2758200000000386E-2</v>
      </c>
      <c r="X139" s="445">
        <f>+Wti!X139-'Wti-Prior'!X139</f>
        <v>0</v>
      </c>
      <c r="Y139" s="445">
        <f>+Wti!Y139-'Wti-Prior'!Y139</f>
        <v>0</v>
      </c>
      <c r="Z139" s="446">
        <f t="shared" si="17"/>
        <v>-1.2758200000000386E-2</v>
      </c>
      <c r="AA139" s="407"/>
    </row>
    <row r="140" spans="1:62" s="181" customFormat="1" ht="12.95" customHeight="1" x14ac:dyDescent="0.2">
      <c r="A140" s="395">
        <v>40575</v>
      </c>
      <c r="B140" s="363">
        <f>+Wti!B140-'Wti-Prior'!B140</f>
        <v>-7.8465000000003116E-3</v>
      </c>
      <c r="C140" s="396">
        <f>+Wti!C140-'Wti-Prior'!C140</f>
        <v>0</v>
      </c>
      <c r="D140" s="363">
        <f>+Wti!D140-'Wti-Prior'!D140</f>
        <v>0</v>
      </c>
      <c r="E140" s="363">
        <f>+Wti!E140-'Wti-Prior'!E140</f>
        <v>0</v>
      </c>
      <c r="F140" s="30">
        <f>+WTI_I!F140</f>
        <v>0</v>
      </c>
      <c r="G140" s="334">
        <f>SUM(B140:F140)</f>
        <v>-7.8465000000003116E-3</v>
      </c>
      <c r="H140" s="363"/>
      <c r="I140" s="363">
        <f>+Wti!I140-'Wti-Prior'!I140</f>
        <v>0</v>
      </c>
      <c r="J140" s="363">
        <f>+Wti!J140-'Wti-Prior'!J140</f>
        <v>0</v>
      </c>
      <c r="K140" s="363">
        <f>+Wti!K140-'Wti-Prior'!K140</f>
        <v>0</v>
      </c>
      <c r="L140" s="363">
        <f>+Wti!L140-'Wti-Prior'!L140</f>
        <v>0</v>
      </c>
      <c r="M140" s="363">
        <f>+Wti!M140-'Wti-Prior'!M140</f>
        <v>0</v>
      </c>
      <c r="N140" s="334">
        <f>SUM(I140:M140)</f>
        <v>0</v>
      </c>
      <c r="O140" s="363"/>
      <c r="P140" s="363">
        <f>+Wti!P140-'Wti-Prior'!P140</f>
        <v>0</v>
      </c>
      <c r="Q140" s="363">
        <f>+Wti!Q140-'Wti-Prior'!Q140</f>
        <v>0</v>
      </c>
      <c r="R140" s="314">
        <f>+Wti!R140-'Wti-Prior'!R140</f>
        <v>0</v>
      </c>
      <c r="S140" s="314">
        <f>+Wti!S140-'Wti-Prior'!S140</f>
        <v>0</v>
      </c>
      <c r="T140" s="334">
        <f t="shared" si="15"/>
        <v>0</v>
      </c>
      <c r="U140" s="363"/>
      <c r="V140" s="395">
        <f t="shared" si="16"/>
        <v>40575</v>
      </c>
      <c r="W140" s="445">
        <f>+Wti!W140-'Wti-Prior'!W140</f>
        <v>-7.8465000000003116E-3</v>
      </c>
      <c r="X140" s="445">
        <f>+Wti!X140-'Wti-Prior'!X140</f>
        <v>0</v>
      </c>
      <c r="Y140" s="445">
        <f>+Wti!Y140-'Wti-Prior'!Y140</f>
        <v>0</v>
      </c>
      <c r="Z140" s="446">
        <f t="shared" si="17"/>
        <v>-7.8465000000003116E-3</v>
      </c>
      <c r="AA140" s="407"/>
    </row>
    <row r="141" spans="1:62" s="181" customFormat="1" ht="12.95" customHeight="1" thickBot="1" x14ac:dyDescent="0.25">
      <c r="A141" s="643" t="s">
        <v>16</v>
      </c>
      <c r="B141" s="402">
        <f t="shared" ref="B141:G141" si="18">SUM(B23:B140)</f>
        <v>2.4703533000000331</v>
      </c>
      <c r="C141" s="402">
        <f t="shared" si="18"/>
        <v>0.27526269999999919</v>
      </c>
      <c r="D141" s="402">
        <f t="shared" si="18"/>
        <v>0</v>
      </c>
      <c r="E141" s="402">
        <f t="shared" si="18"/>
        <v>0</v>
      </c>
      <c r="F141" s="359">
        <f t="shared" si="18"/>
        <v>0</v>
      </c>
      <c r="G141" s="360">
        <f t="shared" si="18"/>
        <v>2.7456160000000338</v>
      </c>
      <c r="H141" s="645"/>
      <c r="I141" s="410">
        <f t="shared" ref="I141:N141" si="19">SUM(I23:I140)</f>
        <v>-1978.729643699998</v>
      </c>
      <c r="J141" s="410">
        <f t="shared" si="19"/>
        <v>2474</v>
      </c>
      <c r="K141" s="410">
        <f t="shared" si="19"/>
        <v>-215.4427985999998</v>
      </c>
      <c r="L141" s="410">
        <f t="shared" si="19"/>
        <v>58.050558499999873</v>
      </c>
      <c r="M141" s="410">
        <f t="shared" si="19"/>
        <v>0</v>
      </c>
      <c r="N141" s="362">
        <f t="shared" si="19"/>
        <v>337.87811620000099</v>
      </c>
      <c r="O141" s="410"/>
      <c r="P141" s="410">
        <f>SUM(P23:P140)</f>
        <v>0</v>
      </c>
      <c r="Q141" s="410">
        <f>SUM(Q23:Q140)</f>
        <v>0</v>
      </c>
      <c r="R141" s="361">
        <f>SUM(R23:R140)</f>
        <v>0</v>
      </c>
      <c r="S141" s="361">
        <f>SUM(S23:S140)</f>
        <v>0</v>
      </c>
      <c r="T141" s="362">
        <f>SUM(T23:T140)</f>
        <v>0</v>
      </c>
      <c r="U141" s="171"/>
      <c r="V141" s="236" t="s">
        <v>16</v>
      </c>
      <c r="W141" s="453">
        <f>SUM(W23:W140)</f>
        <v>2.7456159999999965</v>
      </c>
      <c r="X141" s="453">
        <f>SUM(X23:X140)</f>
        <v>339.47688390000138</v>
      </c>
      <c r="Y141" s="453">
        <f>SUM(Y23:Y140)</f>
        <v>0</v>
      </c>
      <c r="Z141" s="453">
        <f>SUM(Z23:Z140)</f>
        <v>342.22249990000108</v>
      </c>
      <c r="AA141" s="421"/>
      <c r="AB141" s="282"/>
    </row>
    <row r="142" spans="1:62" ht="12.95" customHeight="1" thickTop="1" x14ac:dyDescent="0.2">
      <c r="A142" s="403"/>
      <c r="B142" s="403"/>
      <c r="C142" s="403"/>
      <c r="D142" s="403"/>
      <c r="E142" s="403"/>
      <c r="F142" s="33"/>
      <c r="G142" s="33"/>
      <c r="H142" s="403"/>
      <c r="I142" s="411"/>
      <c r="J142" s="411"/>
      <c r="K142" s="411"/>
      <c r="L142" s="411"/>
      <c r="M142" s="411"/>
      <c r="N142" s="23"/>
      <c r="O142" s="387"/>
      <c r="P142" s="387"/>
      <c r="Q142" s="387"/>
      <c r="R142" s="23"/>
      <c r="S142" s="23"/>
      <c r="T142" s="23"/>
      <c r="U142" s="369"/>
      <c r="V142" s="373"/>
      <c r="W142" s="373"/>
      <c r="X142" s="373"/>
      <c r="Y142" s="373"/>
      <c r="Z142" s="373"/>
      <c r="AA142" s="407"/>
      <c r="AB142" s="181"/>
      <c r="AC142" s="181"/>
      <c r="AD142" s="181"/>
      <c r="AE142" s="181"/>
      <c r="AF142" s="181"/>
      <c r="AG142" s="181"/>
      <c r="AH142" s="181"/>
      <c r="AI142" s="181"/>
      <c r="AJ142" s="181"/>
      <c r="AK142" s="181"/>
      <c r="AL142" s="181"/>
      <c r="AM142" s="181"/>
      <c r="AN142" s="181"/>
      <c r="AO142" s="181"/>
      <c r="AP142" s="181"/>
      <c r="AQ142" s="181"/>
      <c r="AR142" s="181"/>
      <c r="AS142" s="181"/>
      <c r="AT142" s="181"/>
      <c r="AU142" s="181"/>
      <c r="AV142" s="181"/>
      <c r="AW142" s="181"/>
      <c r="AX142" s="181"/>
      <c r="AY142" s="181"/>
      <c r="AZ142" s="181"/>
      <c r="BA142" s="181"/>
      <c r="BB142" s="181"/>
      <c r="BC142" s="181"/>
      <c r="BD142" s="181"/>
      <c r="BE142" s="181"/>
      <c r="BF142" s="181"/>
      <c r="BG142" s="181"/>
      <c r="BH142" s="181"/>
      <c r="BI142" s="181"/>
      <c r="BJ142" s="181"/>
    </row>
    <row r="143" spans="1:62" ht="12.95" customHeight="1" x14ac:dyDescent="0.2">
      <c r="A143" s="403"/>
      <c r="B143" s="403"/>
      <c r="C143" s="403"/>
      <c r="D143" s="403"/>
      <c r="E143" s="403"/>
      <c r="F143" s="33"/>
      <c r="G143" s="33"/>
      <c r="H143" s="403"/>
      <c r="I143" s="411"/>
      <c r="J143" s="411"/>
      <c r="K143" s="411"/>
      <c r="L143" s="411"/>
      <c r="M143" s="411"/>
      <c r="N143" s="23"/>
      <c r="O143" s="387"/>
      <c r="P143" s="387"/>
      <c r="Q143" s="387"/>
      <c r="R143" s="23"/>
      <c r="S143" s="23"/>
      <c r="T143" s="23"/>
      <c r="U143" s="369"/>
      <c r="V143" s="373"/>
      <c r="AA143" s="407"/>
      <c r="AB143" s="181"/>
      <c r="AC143" s="181"/>
      <c r="AD143" s="181"/>
      <c r="AE143" s="181"/>
      <c r="AF143" s="181"/>
      <c r="AG143" s="181"/>
      <c r="AH143" s="181"/>
      <c r="AI143" s="181"/>
      <c r="AJ143" s="181"/>
      <c r="AK143" s="181"/>
      <c r="AL143" s="181"/>
      <c r="AM143" s="181"/>
      <c r="AN143" s="181"/>
      <c r="AO143" s="181"/>
      <c r="AP143" s="181"/>
      <c r="AQ143" s="181"/>
      <c r="AR143" s="181"/>
      <c r="AS143" s="181"/>
      <c r="AT143" s="181"/>
      <c r="AU143" s="181"/>
      <c r="AV143" s="181"/>
      <c r="AW143" s="181"/>
      <c r="AX143" s="181"/>
      <c r="AY143" s="181"/>
      <c r="AZ143" s="181"/>
      <c r="BA143" s="181"/>
      <c r="BB143" s="181"/>
      <c r="BC143" s="181"/>
      <c r="BD143" s="181"/>
      <c r="BE143" s="181"/>
      <c r="BF143" s="181"/>
      <c r="BG143" s="181"/>
      <c r="BH143" s="181"/>
      <c r="BI143" s="181"/>
      <c r="BJ143" s="181"/>
    </row>
    <row r="144" spans="1:62" ht="12.95" customHeight="1" x14ac:dyDescent="0.2">
      <c r="A144" s="33"/>
      <c r="B144" s="33"/>
      <c r="C144" s="33"/>
      <c r="D144" s="33"/>
      <c r="E144" s="33"/>
      <c r="F144" s="33"/>
      <c r="G144" s="33"/>
      <c r="H144" s="403"/>
      <c r="I144" s="411"/>
      <c r="J144" s="411"/>
      <c r="K144" s="411"/>
      <c r="L144" s="411"/>
      <c r="M144" s="411"/>
      <c r="N144" s="23"/>
      <c r="O144" s="387"/>
      <c r="P144" s="387"/>
      <c r="Q144" s="387"/>
      <c r="R144" s="23"/>
      <c r="S144" s="23"/>
      <c r="T144" s="23"/>
      <c r="U144" s="369"/>
      <c r="V144" s="373"/>
      <c r="AA144" s="407"/>
      <c r="AB144" s="181"/>
      <c r="AC144" s="181"/>
      <c r="AD144" s="181"/>
      <c r="AE144" s="181"/>
      <c r="AF144" s="181"/>
      <c r="AG144" s="181"/>
      <c r="AH144" s="181"/>
      <c r="AI144" s="181"/>
      <c r="AJ144" s="181"/>
      <c r="AK144" s="181"/>
      <c r="AL144" s="181"/>
      <c r="AM144" s="181"/>
      <c r="AN144" s="181"/>
      <c r="AO144" s="181"/>
      <c r="AP144" s="181"/>
      <c r="AQ144" s="181"/>
      <c r="AR144" s="181"/>
      <c r="AS144" s="181"/>
      <c r="AT144" s="181"/>
      <c r="AU144" s="181"/>
      <c r="AV144" s="181"/>
      <c r="AW144" s="181"/>
      <c r="AX144" s="181"/>
      <c r="AY144" s="181"/>
      <c r="AZ144" s="181"/>
      <c r="BA144" s="181"/>
      <c r="BB144" s="181"/>
      <c r="BC144" s="181"/>
      <c r="BD144" s="181"/>
      <c r="BE144" s="181"/>
      <c r="BF144" s="181"/>
      <c r="BG144" s="181"/>
      <c r="BH144" s="181"/>
      <c r="BI144" s="181"/>
      <c r="BJ144" s="181"/>
    </row>
    <row r="145" spans="1:62" ht="12.95" customHeight="1" x14ac:dyDescent="0.2">
      <c r="A145" s="33"/>
      <c r="B145" s="33"/>
      <c r="C145" s="33"/>
      <c r="D145" s="33"/>
      <c r="E145" s="33"/>
      <c r="F145" s="33"/>
      <c r="G145" s="33"/>
      <c r="H145" s="403"/>
      <c r="I145" s="411"/>
      <c r="J145" s="411"/>
      <c r="K145" s="411"/>
      <c r="L145" s="411"/>
      <c r="M145" s="411"/>
      <c r="N145" s="23"/>
      <c r="O145" s="387"/>
      <c r="P145" s="387"/>
      <c r="Q145" s="387"/>
      <c r="R145" s="23"/>
      <c r="S145" s="23"/>
      <c r="T145" s="23"/>
      <c r="U145" s="369"/>
      <c r="V145" s="373"/>
      <c r="AA145" s="407"/>
      <c r="AB145" s="181"/>
      <c r="AQ145" s="181"/>
      <c r="AR145" s="181"/>
      <c r="AS145" s="181"/>
      <c r="AT145" s="181"/>
      <c r="AU145" s="181"/>
      <c r="AV145" s="181"/>
      <c r="AW145" s="181"/>
      <c r="AX145" s="181"/>
      <c r="AY145" s="181"/>
      <c r="AZ145" s="181"/>
      <c r="BA145" s="181"/>
      <c r="BB145" s="181"/>
      <c r="BC145" s="181"/>
      <c r="BD145" s="181"/>
      <c r="BE145" s="181"/>
      <c r="BF145" s="181"/>
      <c r="BG145" s="181"/>
      <c r="BH145" s="181"/>
      <c r="BI145" s="181"/>
      <c r="BJ145" s="181"/>
    </row>
    <row r="146" spans="1:62" ht="12.95" customHeight="1" x14ac:dyDescent="0.2">
      <c r="A146" s="33"/>
      <c r="B146" s="33"/>
      <c r="C146" s="33"/>
      <c r="D146" s="33"/>
      <c r="E146" s="33"/>
      <c r="F146" s="33"/>
      <c r="G146" s="33"/>
      <c r="H146" s="403"/>
      <c r="I146" s="29"/>
      <c r="J146" s="29"/>
      <c r="K146" s="29"/>
      <c r="L146" s="29"/>
      <c r="M146" s="29"/>
      <c r="N146" s="23"/>
      <c r="O146" s="387"/>
      <c r="P146" s="387"/>
      <c r="Q146" s="387"/>
      <c r="R146" s="23"/>
      <c r="S146" s="23"/>
      <c r="T146" s="23"/>
      <c r="U146" s="369"/>
      <c r="V146" s="373"/>
      <c r="AA146" s="370"/>
    </row>
    <row r="147" spans="1:62" ht="12.95" customHeight="1" x14ac:dyDescent="0.2">
      <c r="A147" s="33"/>
      <c r="B147" s="33"/>
      <c r="C147" s="33"/>
      <c r="D147" s="33"/>
      <c r="E147" s="33"/>
      <c r="F147" s="33"/>
      <c r="G147" s="33"/>
      <c r="H147" s="403"/>
      <c r="I147" s="29"/>
      <c r="J147" s="29"/>
      <c r="K147" s="29"/>
      <c r="L147" s="29"/>
      <c r="M147" s="29"/>
      <c r="N147" s="23"/>
      <c r="O147" s="387"/>
      <c r="P147" s="387"/>
      <c r="Q147" s="387"/>
      <c r="R147" s="23"/>
      <c r="S147" s="23"/>
      <c r="T147" s="23"/>
      <c r="U147" s="369"/>
      <c r="V147" s="373"/>
      <c r="AA147" s="370"/>
    </row>
    <row r="148" spans="1:62" ht="12.95" customHeight="1" x14ac:dyDescent="0.2">
      <c r="A148" s="33"/>
      <c r="B148" s="33"/>
      <c r="C148" s="33"/>
      <c r="D148" s="33"/>
      <c r="E148" s="33"/>
      <c r="F148" s="33"/>
      <c r="G148" s="33"/>
      <c r="H148" s="403"/>
      <c r="I148" s="29"/>
      <c r="J148" s="29"/>
      <c r="K148" s="29"/>
      <c r="L148" s="29"/>
      <c r="M148" s="29"/>
      <c r="N148" s="23"/>
      <c r="O148" s="387"/>
      <c r="P148" s="387"/>
      <c r="Q148" s="387"/>
      <c r="R148" s="23"/>
      <c r="S148" s="23"/>
      <c r="T148" s="23"/>
      <c r="U148" s="369"/>
      <c r="V148" s="373"/>
      <c r="AA148" s="370"/>
    </row>
    <row r="149" spans="1:62" ht="12.95" customHeight="1" x14ac:dyDescent="0.2">
      <c r="A149" s="33"/>
      <c r="B149" s="33"/>
      <c r="C149" s="33"/>
      <c r="D149" s="33"/>
      <c r="E149" s="33"/>
      <c r="F149" s="33"/>
      <c r="G149" s="33"/>
      <c r="H149" s="403"/>
      <c r="I149" s="29"/>
      <c r="J149" s="29"/>
      <c r="K149" s="29"/>
      <c r="L149" s="29"/>
      <c r="M149" s="29"/>
      <c r="N149" s="23"/>
      <c r="O149" s="387"/>
      <c r="P149" s="387"/>
      <c r="Q149" s="387"/>
      <c r="R149" s="23"/>
      <c r="S149" s="23"/>
      <c r="T149" s="23"/>
      <c r="U149" s="369"/>
      <c r="V149" s="373"/>
      <c r="AA149" s="370"/>
    </row>
    <row r="150" spans="1:62" ht="12.95" customHeight="1" x14ac:dyDescent="0.2">
      <c r="A150" s="33"/>
      <c r="B150" s="33"/>
      <c r="C150" s="33"/>
      <c r="D150" s="33"/>
      <c r="E150" s="33"/>
      <c r="F150" s="33"/>
      <c r="G150" s="33"/>
      <c r="H150" s="403"/>
      <c r="I150" s="29"/>
      <c r="J150" s="29"/>
      <c r="K150" s="29"/>
      <c r="L150" s="29"/>
      <c r="M150" s="29"/>
      <c r="N150" s="23"/>
      <c r="O150" s="387"/>
      <c r="P150" s="387"/>
      <c r="Q150" s="387"/>
      <c r="R150" s="23"/>
      <c r="S150" s="23"/>
      <c r="T150" s="23"/>
      <c r="U150" s="369"/>
      <c r="V150" s="373"/>
      <c r="AA150" s="370"/>
    </row>
    <row r="151" spans="1:62" ht="12.95" customHeight="1" x14ac:dyDescent="0.2">
      <c r="A151" s="33"/>
      <c r="B151" s="33"/>
      <c r="C151" s="33"/>
      <c r="D151" s="33"/>
      <c r="E151" s="33"/>
      <c r="F151" s="33"/>
      <c r="G151" s="33"/>
      <c r="H151" s="403"/>
      <c r="I151" s="29"/>
      <c r="J151" s="29"/>
      <c r="K151" s="29"/>
      <c r="L151" s="29"/>
      <c r="M151" s="29"/>
      <c r="N151" s="23"/>
      <c r="O151" s="387"/>
      <c r="P151" s="387"/>
      <c r="Q151" s="387"/>
      <c r="R151" s="23"/>
      <c r="S151" s="23"/>
      <c r="T151" s="23"/>
      <c r="U151" s="369"/>
      <c r="V151" s="373"/>
      <c r="AA151" s="370"/>
    </row>
    <row r="152" spans="1:62" ht="12.95" customHeight="1" x14ac:dyDescent="0.2">
      <c r="A152" s="33"/>
      <c r="B152" s="33"/>
      <c r="C152" s="33"/>
      <c r="D152" s="33"/>
      <c r="E152" s="33"/>
      <c r="F152" s="33"/>
      <c r="G152" s="33"/>
      <c r="H152" s="403"/>
      <c r="I152" s="29"/>
      <c r="J152" s="29"/>
      <c r="K152" s="29"/>
      <c r="L152" s="29"/>
      <c r="M152" s="29"/>
      <c r="N152" s="23"/>
      <c r="O152" s="387"/>
      <c r="P152" s="387"/>
      <c r="Q152" s="387"/>
      <c r="R152" s="23"/>
      <c r="S152" s="23"/>
      <c r="T152" s="23"/>
      <c r="U152" s="369"/>
      <c r="V152" s="373"/>
      <c r="AA152" s="370"/>
    </row>
    <row r="153" spans="1:62" ht="12.95" customHeight="1" x14ac:dyDescent="0.2">
      <c r="A153" s="33"/>
      <c r="B153" s="33"/>
      <c r="C153" s="33"/>
      <c r="D153" s="33"/>
      <c r="E153" s="33"/>
      <c r="F153" s="33"/>
      <c r="G153" s="33"/>
      <c r="H153" s="403"/>
      <c r="I153" s="29"/>
      <c r="J153" s="29"/>
      <c r="K153" s="29"/>
      <c r="L153" s="29"/>
      <c r="M153" s="29"/>
      <c r="N153" s="23"/>
      <c r="O153" s="387"/>
      <c r="P153" s="387"/>
      <c r="Q153" s="387"/>
      <c r="R153" s="23"/>
      <c r="S153" s="23"/>
      <c r="T153" s="23"/>
      <c r="U153" s="369"/>
      <c r="V153" s="373"/>
    </row>
    <row r="154" spans="1:62" x14ac:dyDescent="0.2">
      <c r="A154" s="33"/>
      <c r="B154" s="33"/>
      <c r="C154" s="33"/>
      <c r="D154" s="33"/>
      <c r="E154" s="33"/>
      <c r="F154" s="33"/>
      <c r="G154" s="33"/>
      <c r="H154" s="403"/>
      <c r="I154" s="29"/>
      <c r="J154" s="29"/>
      <c r="K154" s="29"/>
      <c r="L154" s="29"/>
      <c r="M154" s="29"/>
      <c r="N154" s="23"/>
      <c r="O154" s="387"/>
      <c r="P154" s="387"/>
      <c r="Q154" s="387"/>
      <c r="R154" s="23"/>
      <c r="S154" s="23"/>
      <c r="T154" s="23"/>
      <c r="U154" s="369"/>
      <c r="V154" s="373"/>
    </row>
    <row r="155" spans="1:62" x14ac:dyDescent="0.2">
      <c r="A155" s="19"/>
      <c r="B155" s="19"/>
      <c r="C155" s="19"/>
      <c r="D155" s="19"/>
      <c r="E155" s="19"/>
      <c r="F155" s="19"/>
      <c r="G155" s="19"/>
      <c r="H155" s="407"/>
      <c r="I155" s="19"/>
      <c r="J155" s="19"/>
      <c r="K155" s="19"/>
      <c r="L155" s="19"/>
      <c r="M155" s="19"/>
      <c r="N155" s="19"/>
      <c r="O155" s="407"/>
      <c r="P155" s="407"/>
      <c r="Q155" s="407"/>
      <c r="R155" s="19"/>
      <c r="S155" s="19"/>
      <c r="T155" s="19"/>
      <c r="U155" s="369"/>
      <c r="V155" s="373"/>
    </row>
    <row r="156" spans="1:62" x14ac:dyDescent="0.2">
      <c r="A156" s="28"/>
      <c r="B156" s="28"/>
      <c r="C156" s="28"/>
      <c r="D156" s="28"/>
      <c r="E156" s="28"/>
      <c r="F156" s="28"/>
      <c r="G156" s="28"/>
      <c r="H156" s="392"/>
      <c r="I156" s="36"/>
      <c r="J156" s="36"/>
      <c r="K156" s="36"/>
      <c r="L156" s="36"/>
      <c r="M156" s="36"/>
      <c r="N156" s="28"/>
      <c r="O156" s="392"/>
      <c r="P156" s="392"/>
      <c r="Q156" s="392"/>
      <c r="R156" s="28"/>
      <c r="S156" s="28"/>
      <c r="T156" s="28"/>
      <c r="U156" s="369"/>
      <c r="V156" s="373"/>
    </row>
    <row r="157" spans="1:62" x14ac:dyDescent="0.2">
      <c r="A157" s="37"/>
      <c r="B157" s="37"/>
      <c r="C157" s="37"/>
      <c r="D157" s="37"/>
      <c r="E157" s="37"/>
      <c r="F157" s="37"/>
      <c r="G157" s="37"/>
      <c r="H157" s="37"/>
      <c r="I157" s="36"/>
      <c r="J157" s="36"/>
      <c r="K157" s="36"/>
      <c r="L157" s="36"/>
      <c r="M157" s="36"/>
      <c r="N157" s="28"/>
      <c r="O157" s="392"/>
      <c r="P157" s="392"/>
      <c r="Q157" s="392"/>
      <c r="R157" s="28"/>
      <c r="S157" s="28"/>
      <c r="T157" s="28"/>
      <c r="U157" s="369"/>
      <c r="V157" s="373"/>
    </row>
    <row r="158" spans="1:62" x14ac:dyDescent="0.2">
      <c r="A158" s="37"/>
      <c r="B158" s="37"/>
      <c r="C158" s="37"/>
      <c r="D158" s="37"/>
      <c r="E158" s="37"/>
      <c r="F158" s="37"/>
      <c r="G158" s="37"/>
      <c r="H158" s="37"/>
      <c r="I158" s="36"/>
      <c r="J158" s="36"/>
      <c r="K158" s="36"/>
      <c r="L158" s="36"/>
      <c r="M158" s="36"/>
      <c r="N158" s="28"/>
      <c r="O158" s="28"/>
      <c r="P158" s="28"/>
      <c r="Q158" s="28"/>
      <c r="R158" s="28"/>
      <c r="S158" s="28"/>
      <c r="T158" s="28"/>
      <c r="U158" s="35"/>
    </row>
    <row r="159" spans="1:62" x14ac:dyDescent="0.2">
      <c r="A159" s="38"/>
      <c r="B159" s="38"/>
      <c r="C159" s="38"/>
      <c r="D159" s="38"/>
      <c r="E159" s="38"/>
      <c r="F159" s="38"/>
      <c r="G159" s="38"/>
      <c r="H159" s="38"/>
      <c r="I159" s="39"/>
      <c r="J159" s="39"/>
      <c r="K159" s="39"/>
      <c r="L159" s="39"/>
      <c r="M159" s="39"/>
      <c r="N159" s="38"/>
      <c r="P159" s="38"/>
      <c r="Q159" s="38"/>
      <c r="R159" s="38"/>
      <c r="S159" s="38"/>
      <c r="T159" s="38"/>
    </row>
    <row r="160" spans="1:62" x14ac:dyDescent="0.2">
      <c r="A160" s="38"/>
      <c r="B160" s="38"/>
      <c r="C160" s="38"/>
      <c r="D160" s="38"/>
      <c r="E160" s="38"/>
      <c r="F160" s="38"/>
      <c r="G160" s="38"/>
      <c r="H160" s="38"/>
      <c r="I160" s="39"/>
      <c r="J160" s="39"/>
      <c r="K160" s="39"/>
      <c r="L160" s="39"/>
      <c r="M160" s="39"/>
      <c r="N160" s="38"/>
      <c r="P160" s="38"/>
      <c r="Q160" s="38"/>
      <c r="R160" s="38"/>
      <c r="S160" s="38"/>
      <c r="T160" s="38"/>
    </row>
    <row r="161" spans="1:20" x14ac:dyDescent="0.2">
      <c r="A161" s="38"/>
      <c r="B161" s="38"/>
      <c r="C161" s="38"/>
      <c r="D161" s="38"/>
      <c r="E161" s="38"/>
      <c r="F161" s="38"/>
      <c r="G161" s="38"/>
      <c r="H161" s="38"/>
      <c r="I161" s="39"/>
      <c r="J161" s="39"/>
      <c r="K161" s="39"/>
      <c r="L161" s="39"/>
      <c r="M161" s="39"/>
      <c r="N161" s="38"/>
      <c r="P161" s="38"/>
      <c r="Q161" s="38"/>
      <c r="R161" s="38"/>
      <c r="S161" s="38"/>
      <c r="T161" s="38"/>
    </row>
    <row r="162" spans="1:20" x14ac:dyDescent="0.2">
      <c r="A162" s="38"/>
      <c r="B162" s="38"/>
      <c r="C162" s="38"/>
      <c r="D162" s="38"/>
      <c r="E162" s="38"/>
      <c r="F162" s="38"/>
      <c r="G162" s="38"/>
      <c r="H162" s="38"/>
      <c r="I162" s="39"/>
      <c r="J162" s="39"/>
      <c r="K162" s="39"/>
      <c r="L162" s="39"/>
      <c r="M162" s="39"/>
      <c r="N162" s="38"/>
      <c r="P162" s="38"/>
      <c r="Q162" s="38"/>
      <c r="R162" s="38"/>
      <c r="S162" s="38"/>
      <c r="T162" s="38"/>
    </row>
    <row r="163" spans="1:20" x14ac:dyDescent="0.2">
      <c r="A163" s="38"/>
      <c r="B163" s="38"/>
      <c r="C163" s="38"/>
      <c r="D163" s="38"/>
      <c r="E163" s="38"/>
      <c r="F163" s="38"/>
      <c r="G163" s="38"/>
      <c r="H163" s="38"/>
      <c r="I163" s="38"/>
      <c r="J163" s="38"/>
      <c r="K163" s="38"/>
      <c r="L163" s="38"/>
      <c r="M163" s="38"/>
      <c r="N163" s="38"/>
      <c r="P163" s="38"/>
      <c r="Q163" s="38"/>
      <c r="R163" s="38"/>
      <c r="S163" s="38"/>
      <c r="T163" s="38"/>
    </row>
    <row r="164" spans="1:20" x14ac:dyDescent="0.2">
      <c r="A164" s="38"/>
      <c r="B164" s="38"/>
      <c r="C164" s="38"/>
      <c r="D164" s="38"/>
      <c r="E164" s="38"/>
      <c r="F164" s="38"/>
      <c r="G164" s="38"/>
      <c r="H164" s="38"/>
      <c r="I164" s="38"/>
      <c r="J164" s="38"/>
      <c r="K164" s="38"/>
      <c r="L164" s="38"/>
      <c r="M164" s="38"/>
      <c r="N164" s="38"/>
      <c r="P164" s="38"/>
      <c r="Q164" s="38"/>
      <c r="R164" s="38"/>
      <c r="S164" s="38"/>
      <c r="T164" s="38"/>
    </row>
    <row r="165" spans="1:20" x14ac:dyDescent="0.2">
      <c r="A165" s="38"/>
      <c r="B165" s="38"/>
      <c r="C165" s="38"/>
      <c r="D165" s="38"/>
      <c r="E165" s="38"/>
      <c r="F165" s="38"/>
      <c r="G165" s="38"/>
      <c r="H165" s="38"/>
      <c r="I165" s="38"/>
      <c r="J165" s="38"/>
      <c r="K165" s="38"/>
      <c r="L165" s="38"/>
      <c r="M165" s="38"/>
      <c r="N165" s="38"/>
      <c r="P165" s="38"/>
      <c r="Q165" s="38"/>
      <c r="R165" s="38"/>
      <c r="S165" s="38"/>
      <c r="T165" s="38"/>
    </row>
    <row r="166" spans="1:20" x14ac:dyDescent="0.2">
      <c r="A166" s="38"/>
      <c r="B166" s="38"/>
      <c r="C166" s="38"/>
      <c r="D166" s="38"/>
      <c r="E166" s="38"/>
      <c r="F166" s="38"/>
      <c r="G166" s="38"/>
      <c r="H166" s="38"/>
      <c r="I166" s="38"/>
      <c r="J166" s="38"/>
      <c r="K166" s="38"/>
      <c r="L166" s="38"/>
      <c r="M166" s="38"/>
      <c r="N166" s="38"/>
      <c r="P166" s="38"/>
      <c r="Q166" s="38"/>
      <c r="R166" s="38"/>
      <c r="S166" s="38"/>
      <c r="T166" s="38"/>
    </row>
    <row r="167" spans="1:20" x14ac:dyDescent="0.2">
      <c r="A167" s="38"/>
      <c r="B167" s="38"/>
      <c r="C167" s="38"/>
      <c r="D167" s="38"/>
      <c r="E167" s="38"/>
      <c r="F167" s="38"/>
      <c r="G167" s="38"/>
      <c r="H167" s="38"/>
      <c r="I167" s="38"/>
      <c r="J167" s="38"/>
      <c r="K167" s="38"/>
      <c r="L167" s="38"/>
      <c r="M167" s="38"/>
      <c r="N167" s="38"/>
      <c r="P167" s="38"/>
      <c r="Q167" s="38"/>
      <c r="R167" s="38"/>
      <c r="S167" s="38"/>
      <c r="T167" s="38"/>
    </row>
    <row r="168" spans="1:20" x14ac:dyDescent="0.2">
      <c r="A168" s="38"/>
      <c r="B168" s="38"/>
      <c r="C168" s="38"/>
      <c r="D168" s="38"/>
      <c r="E168" s="38"/>
      <c r="F168" s="38"/>
      <c r="G168" s="38"/>
      <c r="H168" s="38"/>
      <c r="I168" s="38"/>
      <c r="J168" s="38"/>
      <c r="K168" s="38"/>
      <c r="L168" s="38"/>
      <c r="M168" s="38"/>
      <c r="N168" s="38"/>
      <c r="P168" s="38"/>
      <c r="Q168" s="38"/>
      <c r="R168" s="38"/>
      <c r="S168" s="38"/>
      <c r="T168" s="38"/>
    </row>
    <row r="169" spans="1:20" x14ac:dyDescent="0.2">
      <c r="A169" s="38"/>
      <c r="B169" s="38"/>
      <c r="C169" s="38"/>
      <c r="D169" s="38"/>
      <c r="E169" s="38"/>
      <c r="F169" s="38"/>
      <c r="G169" s="38"/>
      <c r="H169" s="38"/>
      <c r="I169" s="38"/>
      <c r="J169" s="38"/>
      <c r="K169" s="38"/>
      <c r="L169" s="38"/>
      <c r="M169" s="38"/>
      <c r="N169" s="38"/>
      <c r="P169" s="38"/>
      <c r="Q169" s="38"/>
      <c r="R169" s="38"/>
      <c r="S169" s="38"/>
      <c r="T169" s="38"/>
    </row>
    <row r="170" spans="1:20" x14ac:dyDescent="0.2">
      <c r="A170" s="38"/>
      <c r="B170" s="38"/>
      <c r="C170" s="38"/>
      <c r="D170" s="38"/>
      <c r="E170" s="38"/>
      <c r="F170" s="38"/>
      <c r="G170" s="38"/>
      <c r="H170" s="38"/>
      <c r="I170" s="38"/>
      <c r="J170" s="38"/>
      <c r="K170" s="38"/>
      <c r="L170" s="38"/>
      <c r="M170" s="38"/>
      <c r="N170" s="38"/>
      <c r="P170" s="38"/>
      <c r="Q170" s="38"/>
      <c r="R170" s="38"/>
      <c r="S170" s="38"/>
      <c r="T170" s="38"/>
    </row>
    <row r="171" spans="1:20" x14ac:dyDescent="0.2">
      <c r="A171" s="38"/>
      <c r="B171" s="38"/>
      <c r="C171" s="38"/>
      <c r="D171" s="38"/>
      <c r="E171" s="38"/>
      <c r="F171" s="38"/>
      <c r="G171" s="38"/>
      <c r="H171" s="38"/>
      <c r="I171" s="38"/>
      <c r="J171" s="38"/>
      <c r="K171" s="38"/>
      <c r="L171" s="38"/>
      <c r="M171" s="38"/>
      <c r="N171" s="38"/>
      <c r="P171" s="38"/>
      <c r="Q171" s="38"/>
      <c r="R171" s="38"/>
      <c r="S171" s="38"/>
      <c r="T171" s="38"/>
    </row>
    <row r="172" spans="1:20" x14ac:dyDescent="0.2">
      <c r="A172" s="38"/>
      <c r="B172" s="38"/>
      <c r="C172" s="38"/>
      <c r="D172" s="38"/>
      <c r="E172" s="38"/>
      <c r="F172" s="38"/>
      <c r="G172" s="38"/>
      <c r="H172" s="38"/>
      <c r="I172" s="38"/>
      <c r="J172" s="38"/>
      <c r="K172" s="38"/>
      <c r="L172" s="38"/>
      <c r="M172" s="38"/>
      <c r="N172" s="38"/>
      <c r="P172" s="38"/>
      <c r="Q172" s="38"/>
      <c r="R172" s="38"/>
      <c r="S172" s="38"/>
      <c r="T172" s="38"/>
    </row>
    <row r="173" spans="1:20" x14ac:dyDescent="0.2">
      <c r="A173" s="38"/>
      <c r="B173" s="38"/>
      <c r="C173" s="38"/>
      <c r="D173" s="38"/>
      <c r="E173" s="38"/>
      <c r="F173" s="38"/>
      <c r="G173" s="38"/>
      <c r="H173" s="38"/>
      <c r="I173" s="38"/>
      <c r="J173" s="38"/>
      <c r="K173" s="38"/>
      <c r="L173" s="38"/>
      <c r="M173" s="38"/>
      <c r="N173" s="38"/>
      <c r="P173" s="38"/>
      <c r="Q173" s="38"/>
      <c r="R173" s="38"/>
      <c r="S173" s="38"/>
      <c r="T173" s="38"/>
    </row>
    <row r="174" spans="1:20" x14ac:dyDescent="0.2">
      <c r="A174" s="38"/>
      <c r="B174" s="38"/>
      <c r="C174" s="38"/>
      <c r="D174" s="38"/>
      <c r="E174" s="38"/>
      <c r="F174" s="38"/>
      <c r="G174" s="38"/>
      <c r="H174" s="38"/>
      <c r="I174" s="38"/>
      <c r="J174" s="38"/>
      <c r="K174" s="38"/>
      <c r="L174" s="38"/>
      <c r="M174" s="38"/>
      <c r="N174" s="38"/>
      <c r="P174" s="38"/>
      <c r="Q174" s="38"/>
      <c r="R174" s="38"/>
      <c r="S174" s="38"/>
      <c r="T174" s="38"/>
    </row>
    <row r="175" spans="1:20" x14ac:dyDescent="0.2">
      <c r="A175" s="38"/>
      <c r="B175" s="38"/>
      <c r="C175" s="38"/>
      <c r="D175" s="38"/>
      <c r="E175" s="38"/>
      <c r="F175" s="38"/>
      <c r="G175" s="38"/>
      <c r="H175" s="38"/>
      <c r="I175" s="38"/>
      <c r="J175" s="38"/>
      <c r="K175" s="38"/>
      <c r="L175" s="38"/>
      <c r="M175" s="38"/>
      <c r="N175" s="38"/>
      <c r="P175" s="38"/>
      <c r="Q175" s="38"/>
      <c r="R175" s="38"/>
      <c r="S175" s="38"/>
      <c r="T175" s="38"/>
    </row>
    <row r="176" spans="1:20" x14ac:dyDescent="0.2">
      <c r="A176" s="38"/>
      <c r="B176" s="38"/>
      <c r="C176" s="38"/>
      <c r="D176" s="38"/>
      <c r="E176" s="38"/>
      <c r="F176" s="38"/>
      <c r="G176" s="38"/>
      <c r="H176" s="38"/>
      <c r="I176" s="38"/>
      <c r="J176" s="38"/>
      <c r="K176" s="38"/>
      <c r="L176" s="38"/>
      <c r="M176" s="38"/>
      <c r="N176" s="38"/>
      <c r="P176" s="38"/>
      <c r="Q176" s="38"/>
      <c r="R176" s="38"/>
      <c r="S176" s="38"/>
      <c r="T176" s="38"/>
    </row>
    <row r="177" spans="1:20" x14ac:dyDescent="0.2">
      <c r="A177" s="38"/>
      <c r="B177" s="38"/>
      <c r="C177" s="38"/>
      <c r="D177" s="38"/>
      <c r="E177" s="38"/>
      <c r="F177" s="38"/>
      <c r="G177" s="38"/>
      <c r="H177" s="38"/>
      <c r="I177" s="38"/>
      <c r="J177" s="38"/>
      <c r="K177" s="38"/>
      <c r="L177" s="38"/>
      <c r="M177" s="38"/>
      <c r="N177" s="38"/>
      <c r="P177" s="38"/>
      <c r="Q177" s="38"/>
      <c r="R177" s="38"/>
      <c r="S177" s="38"/>
      <c r="T177" s="38"/>
    </row>
    <row r="178" spans="1:20" x14ac:dyDescent="0.2">
      <c r="A178" s="38"/>
      <c r="B178" s="38"/>
      <c r="C178" s="38"/>
      <c r="D178" s="38"/>
      <c r="E178" s="38"/>
      <c r="F178" s="38"/>
      <c r="G178" s="38"/>
      <c r="H178" s="38"/>
      <c r="I178" s="38"/>
      <c r="J178" s="38"/>
      <c r="K178" s="38"/>
      <c r="L178" s="38"/>
      <c r="M178" s="38"/>
      <c r="N178" s="38"/>
      <c r="P178" s="38"/>
      <c r="Q178" s="38"/>
      <c r="R178" s="38"/>
      <c r="S178" s="38"/>
      <c r="T178" s="38"/>
    </row>
    <row r="179" spans="1:20" x14ac:dyDescent="0.2">
      <c r="A179" s="38"/>
      <c r="B179" s="38"/>
      <c r="C179" s="38"/>
      <c r="D179" s="38"/>
      <c r="E179" s="38"/>
      <c r="F179" s="38"/>
      <c r="G179" s="38"/>
      <c r="H179" s="38"/>
      <c r="I179" s="38"/>
      <c r="J179" s="38"/>
      <c r="K179" s="38"/>
      <c r="L179" s="38"/>
      <c r="M179" s="38"/>
      <c r="N179" s="38"/>
      <c r="P179" s="38"/>
      <c r="Q179" s="38"/>
      <c r="R179" s="38"/>
      <c r="S179" s="38"/>
      <c r="T179" s="38"/>
    </row>
    <row r="180" spans="1:20" x14ac:dyDescent="0.2">
      <c r="A180" s="38"/>
      <c r="B180" s="38"/>
      <c r="C180" s="38"/>
      <c r="D180" s="38"/>
      <c r="E180" s="38"/>
      <c r="F180" s="38"/>
      <c r="G180" s="38"/>
      <c r="H180" s="38"/>
      <c r="I180" s="38"/>
      <c r="J180" s="38"/>
      <c r="K180" s="38"/>
      <c r="L180" s="38"/>
      <c r="M180" s="38"/>
      <c r="N180" s="38"/>
      <c r="P180" s="38"/>
      <c r="Q180" s="38"/>
      <c r="R180" s="38"/>
      <c r="S180" s="38"/>
      <c r="T180" s="38"/>
    </row>
    <row r="181" spans="1:20" x14ac:dyDescent="0.2">
      <c r="A181" s="38"/>
      <c r="B181" s="38"/>
      <c r="C181" s="38"/>
      <c r="D181" s="38"/>
      <c r="E181" s="38"/>
      <c r="F181" s="38"/>
      <c r="G181" s="38"/>
      <c r="H181" s="38"/>
      <c r="I181" s="38"/>
      <c r="J181" s="38"/>
      <c r="K181" s="38"/>
      <c r="L181" s="38"/>
      <c r="M181" s="38"/>
      <c r="N181" s="38"/>
      <c r="P181" s="38"/>
      <c r="Q181" s="38"/>
      <c r="R181" s="38"/>
      <c r="S181" s="38"/>
      <c r="T181" s="38"/>
    </row>
    <row r="182" spans="1:20" x14ac:dyDescent="0.2">
      <c r="A182" s="38"/>
      <c r="B182" s="38"/>
      <c r="C182" s="38"/>
      <c r="D182" s="38"/>
      <c r="E182" s="38"/>
      <c r="F182" s="38"/>
      <c r="G182" s="38"/>
      <c r="H182" s="38"/>
      <c r="I182" s="38"/>
      <c r="J182" s="38"/>
      <c r="K182" s="38"/>
      <c r="L182" s="38"/>
      <c r="M182" s="38"/>
      <c r="N182" s="38"/>
      <c r="P182" s="38"/>
      <c r="Q182" s="38"/>
      <c r="R182" s="38"/>
      <c r="S182" s="38"/>
      <c r="T182" s="38"/>
    </row>
    <row r="183" spans="1:20" x14ac:dyDescent="0.2">
      <c r="A183" s="38"/>
      <c r="B183" s="38"/>
      <c r="C183" s="38"/>
      <c r="D183" s="38"/>
      <c r="E183" s="38"/>
      <c r="F183" s="38"/>
      <c r="G183" s="38"/>
      <c r="H183" s="38"/>
      <c r="I183" s="38"/>
      <c r="J183" s="38"/>
      <c r="K183" s="38"/>
      <c r="L183" s="38"/>
      <c r="M183" s="38"/>
      <c r="N183" s="38"/>
      <c r="P183" s="38"/>
      <c r="Q183" s="38"/>
      <c r="R183" s="38"/>
      <c r="S183" s="38"/>
      <c r="T183" s="38"/>
    </row>
    <row r="184" spans="1:20" x14ac:dyDescent="0.2">
      <c r="A184" s="38"/>
      <c r="B184" s="38"/>
      <c r="C184" s="38"/>
      <c r="D184" s="38"/>
      <c r="E184" s="38"/>
      <c r="F184" s="38"/>
      <c r="G184" s="38"/>
      <c r="H184" s="38"/>
      <c r="I184" s="38"/>
      <c r="J184" s="38"/>
      <c r="K184" s="38"/>
      <c r="L184" s="38"/>
      <c r="M184" s="38"/>
      <c r="N184" s="38"/>
      <c r="P184" s="38"/>
      <c r="Q184" s="38"/>
      <c r="R184" s="38"/>
      <c r="S184" s="38"/>
      <c r="T184" s="38"/>
    </row>
    <row r="185" spans="1:20" x14ac:dyDescent="0.2">
      <c r="A185" s="38"/>
      <c r="B185" s="38"/>
      <c r="C185" s="38"/>
      <c r="D185" s="38"/>
      <c r="E185" s="38"/>
      <c r="F185" s="38"/>
      <c r="G185" s="38"/>
      <c r="H185" s="38"/>
      <c r="I185" s="38"/>
      <c r="J185" s="38"/>
      <c r="K185" s="38"/>
      <c r="L185" s="38"/>
      <c r="M185" s="38"/>
      <c r="N185" s="38"/>
      <c r="P185" s="38"/>
      <c r="Q185" s="38"/>
      <c r="R185" s="38"/>
      <c r="S185" s="38"/>
      <c r="T185" s="38"/>
    </row>
    <row r="186" spans="1:20" x14ac:dyDescent="0.2">
      <c r="A186" s="38"/>
      <c r="B186" s="38"/>
      <c r="C186" s="38"/>
      <c r="D186" s="38"/>
      <c r="E186" s="38"/>
      <c r="F186" s="38"/>
      <c r="G186" s="38"/>
      <c r="H186" s="38"/>
      <c r="I186" s="38"/>
      <c r="J186" s="38"/>
      <c r="K186" s="38"/>
      <c r="L186" s="38"/>
      <c r="M186" s="38"/>
      <c r="N186" s="38"/>
      <c r="P186" s="38"/>
      <c r="Q186" s="38"/>
      <c r="R186" s="38"/>
      <c r="S186" s="38"/>
      <c r="T186" s="38"/>
    </row>
    <row r="187" spans="1:20" x14ac:dyDescent="0.2">
      <c r="A187" s="38"/>
      <c r="B187" s="38"/>
      <c r="C187" s="38"/>
      <c r="D187" s="38"/>
      <c r="E187" s="38"/>
      <c r="F187" s="38"/>
      <c r="G187" s="38"/>
      <c r="H187" s="38"/>
      <c r="I187" s="38"/>
      <c r="J187" s="38"/>
      <c r="K187" s="38"/>
      <c r="L187" s="38"/>
      <c r="M187" s="38"/>
      <c r="N187" s="38"/>
      <c r="P187" s="38"/>
      <c r="Q187" s="38"/>
      <c r="R187" s="38"/>
      <c r="S187" s="38"/>
      <c r="T187" s="38"/>
    </row>
    <row r="188" spans="1:20" x14ac:dyDescent="0.2">
      <c r="A188" s="38"/>
      <c r="B188" s="38"/>
      <c r="C188" s="38"/>
      <c r="D188" s="38"/>
      <c r="E188" s="38"/>
      <c r="F188" s="38"/>
      <c r="G188" s="38"/>
      <c r="H188" s="38"/>
      <c r="I188" s="38"/>
      <c r="J188" s="38"/>
      <c r="K188" s="38"/>
      <c r="L188" s="38"/>
      <c r="M188" s="38"/>
      <c r="N188" s="38"/>
      <c r="P188" s="38"/>
      <c r="Q188" s="38"/>
      <c r="R188" s="38"/>
      <c r="S188" s="38"/>
      <c r="T188" s="38"/>
    </row>
    <row r="189" spans="1:20" x14ac:dyDescent="0.2">
      <c r="A189" s="38"/>
      <c r="B189" s="38"/>
      <c r="C189" s="38"/>
      <c r="D189" s="38"/>
      <c r="E189" s="38"/>
      <c r="F189" s="38"/>
      <c r="G189" s="38"/>
      <c r="H189" s="38"/>
      <c r="I189" s="38"/>
      <c r="J189" s="38"/>
      <c r="K189" s="38"/>
      <c r="L189" s="38"/>
      <c r="M189" s="38"/>
      <c r="N189" s="38"/>
      <c r="P189" s="38"/>
      <c r="Q189" s="38"/>
      <c r="R189" s="38"/>
      <c r="S189" s="38"/>
      <c r="T189" s="38"/>
    </row>
  </sheetData>
  <phoneticPr fontId="51" type="noConversion"/>
  <printOptions horizontalCentered="1"/>
  <pageMargins left="0.18" right="0.17" top="0.17" bottom="0.18" header="0.17" footer="0"/>
  <pageSetup paperSize="5" scale="43" orientation="portrait" horizontalDpi="4294967292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pageSetUpPr fitToPage="1"/>
  </sheetPr>
  <dimension ref="A1:BJ189"/>
  <sheetViews>
    <sheetView showGridLines="0" zoomScale="75" workbookViewId="0">
      <pane xSplit="1" ySplit="11" topLeftCell="B12" activePane="bottomRight" state="frozen"/>
      <selection activeCell="N92" sqref="N92:N103"/>
      <selection pane="topRight" activeCell="N92" sqref="N92:N103"/>
      <selection pane="bottomLeft" activeCell="N92" sqref="N92:N103"/>
      <selection pane="bottomRight" activeCell="N23" sqref="N23"/>
    </sheetView>
  </sheetViews>
  <sheetFormatPr defaultRowHeight="12.75" x14ac:dyDescent="0.2"/>
  <cols>
    <col min="1" max="1" width="13.109375" style="3" bestFit="1" customWidth="1"/>
    <col min="2" max="4" width="10.5546875" style="3" customWidth="1"/>
    <col min="5" max="5" width="10.5546875" style="3" hidden="1" customWidth="1"/>
    <col min="6" max="6" width="8.5546875" style="3" hidden="1" customWidth="1"/>
    <col min="7" max="7" width="10.5546875" style="3" customWidth="1"/>
    <col min="8" max="8" width="3.5546875" style="3" customWidth="1"/>
    <col min="9" max="11" width="10.5546875" style="3" customWidth="1"/>
    <col min="12" max="13" width="10.5546875" style="3" hidden="1" customWidth="1"/>
    <col min="14" max="14" width="10.5546875" style="3" customWidth="1"/>
    <col min="15" max="15" width="3.5546875" style="38" hidden="1" customWidth="1"/>
    <col min="16" max="20" width="10.5546875" style="3" hidden="1" customWidth="1"/>
    <col min="21" max="21" width="3.5546875" style="1" customWidth="1"/>
    <col min="22" max="22" width="11.5546875" style="1" customWidth="1"/>
    <col min="23" max="24" width="10.5546875" style="1" customWidth="1"/>
    <col min="25" max="25" width="10.5546875" style="1" hidden="1" customWidth="1"/>
    <col min="26" max="26" width="11.5546875" style="1" customWidth="1"/>
  </cols>
  <sheetData>
    <row r="1" spans="1:62" x14ac:dyDescent="0.2">
      <c r="A1" s="366" t="s">
        <v>7</v>
      </c>
      <c r="B1" s="366"/>
      <c r="C1" s="366"/>
      <c r="D1" s="366"/>
      <c r="E1" s="366"/>
      <c r="F1" s="366"/>
      <c r="G1" s="366"/>
      <c r="H1" s="366"/>
      <c r="I1" s="367"/>
      <c r="J1" s="367"/>
      <c r="K1" s="367"/>
      <c r="L1" s="367"/>
      <c r="M1" s="367"/>
      <c r="N1" s="368"/>
      <c r="O1" s="368"/>
      <c r="P1" s="368"/>
      <c r="Q1" s="368"/>
      <c r="R1" s="368"/>
      <c r="S1" s="368"/>
      <c r="T1" s="368"/>
      <c r="U1" s="368"/>
      <c r="V1" s="369"/>
      <c r="W1" s="369"/>
      <c r="X1" s="369"/>
      <c r="Y1" s="369"/>
      <c r="Z1" s="369"/>
      <c r="AA1" s="407"/>
      <c r="AB1" s="407"/>
    </row>
    <row r="2" spans="1:62" ht="3" customHeight="1" thickBot="1" x14ac:dyDescent="0.25">
      <c r="A2" s="371"/>
      <c r="B2" s="371"/>
      <c r="C2" s="371"/>
      <c r="D2" s="371"/>
      <c r="E2" s="371"/>
      <c r="F2" s="371"/>
      <c r="G2" s="371"/>
      <c r="H2" s="371"/>
      <c r="I2" s="372"/>
      <c r="J2" s="372"/>
      <c r="K2" s="372" t="s">
        <v>7</v>
      </c>
      <c r="L2" s="372"/>
      <c r="M2" s="372"/>
      <c r="N2" s="372"/>
      <c r="O2" s="372"/>
      <c r="P2" s="372"/>
      <c r="Q2" s="372"/>
      <c r="R2" s="372"/>
      <c r="S2" s="372"/>
      <c r="T2" s="372"/>
      <c r="U2" s="373"/>
      <c r="V2" s="373"/>
      <c r="W2" s="373"/>
      <c r="X2" s="373"/>
      <c r="Y2" s="373"/>
      <c r="Z2" s="373"/>
      <c r="AA2" s="407"/>
      <c r="AB2" s="407"/>
    </row>
    <row r="3" spans="1:62" ht="27" customHeight="1" thickBot="1" x14ac:dyDescent="0.35">
      <c r="A3" s="346" t="s">
        <v>178</v>
      </c>
      <c r="B3" s="347"/>
      <c r="C3" s="347"/>
      <c r="D3" s="347"/>
      <c r="E3" s="347"/>
      <c r="F3" s="347"/>
      <c r="G3" s="347"/>
      <c r="H3" s="347"/>
      <c r="I3" s="347"/>
      <c r="J3" s="347"/>
      <c r="K3" s="347"/>
      <c r="L3" s="347"/>
      <c r="M3" s="347"/>
      <c r="N3" s="347"/>
      <c r="O3" s="347"/>
      <c r="P3" s="347"/>
      <c r="Q3" s="347"/>
      <c r="R3" s="347"/>
      <c r="S3" s="347"/>
      <c r="T3" s="347"/>
      <c r="U3" s="347"/>
      <c r="V3" s="347"/>
      <c r="W3" s="347"/>
      <c r="X3" s="347"/>
      <c r="Y3" s="347"/>
      <c r="Z3" s="348"/>
      <c r="AA3" s="407"/>
      <c r="AB3" s="181"/>
    </row>
    <row r="4" spans="1:62" ht="3" customHeight="1" x14ac:dyDescent="0.2">
      <c r="A4" s="8"/>
      <c r="B4" s="8"/>
      <c r="C4" s="8"/>
      <c r="D4" s="8"/>
      <c r="E4" s="8"/>
      <c r="F4" s="8"/>
      <c r="G4" s="8"/>
      <c r="H4" s="8"/>
      <c r="I4" s="372"/>
      <c r="J4" s="372"/>
      <c r="K4" s="372"/>
      <c r="L4" s="372"/>
      <c r="M4" s="372"/>
      <c r="N4" s="372"/>
      <c r="O4" s="372"/>
      <c r="P4" s="372"/>
      <c r="Q4" s="372"/>
      <c r="R4" s="372"/>
      <c r="S4" s="372"/>
      <c r="T4" s="372"/>
      <c r="U4" s="373"/>
      <c r="V4" s="373"/>
      <c r="W4" s="373"/>
      <c r="X4" s="373"/>
      <c r="Y4" s="373"/>
      <c r="Z4" s="373"/>
      <c r="AA4" s="407"/>
      <c r="AB4" s="407"/>
      <c r="AC4" s="370"/>
    </row>
    <row r="5" spans="1:62" ht="18" x14ac:dyDescent="0.25">
      <c r="A5" s="374">
        <f>+Wti!A5</f>
        <v>37014</v>
      </c>
      <c r="B5" s="375"/>
      <c r="C5" s="375"/>
      <c r="D5" s="375"/>
      <c r="E5" s="375"/>
      <c r="F5" s="375"/>
      <c r="G5" s="375"/>
      <c r="H5" s="375"/>
      <c r="I5" s="375"/>
      <c r="J5" s="375"/>
      <c r="K5" s="375"/>
      <c r="L5" s="375"/>
      <c r="M5" s="375"/>
      <c r="N5" s="375"/>
      <c r="O5" s="375"/>
      <c r="P5" s="375"/>
      <c r="Q5" s="375"/>
      <c r="R5" s="375"/>
      <c r="S5" s="375"/>
      <c r="T5" s="375"/>
      <c r="U5" s="376"/>
      <c r="V5" s="377"/>
      <c r="W5" s="377"/>
      <c r="X5" s="377"/>
      <c r="Y5" s="377"/>
      <c r="Z5" s="377"/>
      <c r="AA5" s="407"/>
      <c r="AB5" s="407"/>
      <c r="AC5" s="370"/>
    </row>
    <row r="6" spans="1:62" x14ac:dyDescent="0.2">
      <c r="A6" s="378" t="s">
        <v>7</v>
      </c>
      <c r="B6" s="378"/>
      <c r="C6" s="378"/>
      <c r="D6" s="378"/>
      <c r="E6" s="378"/>
      <c r="F6" s="378"/>
      <c r="G6" s="378"/>
      <c r="H6" s="378"/>
      <c r="I6" s="379" t="s">
        <v>7</v>
      </c>
      <c r="J6" s="379"/>
      <c r="K6" s="379" t="s">
        <v>7</v>
      </c>
      <c r="L6" s="379"/>
      <c r="M6" s="379"/>
      <c r="N6" s="378"/>
      <c r="O6" s="378"/>
      <c r="P6" s="378"/>
      <c r="Q6" s="378"/>
      <c r="R6" s="378"/>
      <c r="S6" s="378"/>
      <c r="T6" s="378"/>
      <c r="U6" s="373"/>
      <c r="V6" s="373"/>
      <c r="W6" s="373"/>
      <c r="X6" s="373"/>
      <c r="Y6" s="373"/>
      <c r="Z6" s="378" t="s">
        <v>7</v>
      </c>
      <c r="AA6" s="407"/>
      <c r="AB6" s="407"/>
      <c r="AC6" s="370"/>
    </row>
    <row r="7" spans="1:62" x14ac:dyDescent="0.2">
      <c r="A7" s="8" t="s">
        <v>7</v>
      </c>
      <c r="B7" s="438" t="s">
        <v>227</v>
      </c>
      <c r="C7" s="439"/>
      <c r="D7" s="439"/>
      <c r="E7" s="439"/>
      <c r="F7" s="439"/>
      <c r="G7" s="460"/>
      <c r="H7" s="8"/>
      <c r="I7" s="438" t="s">
        <v>228</v>
      </c>
      <c r="J7" s="439"/>
      <c r="K7" s="439"/>
      <c r="L7" s="439"/>
      <c r="M7" s="439"/>
      <c r="N7" s="440"/>
      <c r="O7" s="370"/>
      <c r="P7" s="438" t="s">
        <v>175</v>
      </c>
      <c r="Q7" s="439"/>
      <c r="R7" s="439"/>
      <c r="S7" s="439"/>
      <c r="T7" s="440"/>
      <c r="U7" s="373"/>
      <c r="V7" s="373"/>
      <c r="W7" s="438" t="s">
        <v>229</v>
      </c>
      <c r="X7" s="439"/>
      <c r="Y7" s="439"/>
      <c r="Z7" s="440"/>
      <c r="AA7" s="407"/>
      <c r="AB7" s="181"/>
    </row>
    <row r="8" spans="1:62" x14ac:dyDescent="0.2">
      <c r="A8" s="380"/>
      <c r="B8" s="381"/>
      <c r="C8" s="381"/>
      <c r="D8" s="382" t="s">
        <v>9</v>
      </c>
      <c r="E8" s="383" t="s">
        <v>10</v>
      </c>
      <c r="F8" s="422" t="s">
        <v>7</v>
      </c>
      <c r="G8" s="423" t="s">
        <v>7</v>
      </c>
      <c r="H8" s="405"/>
      <c r="I8" s="381"/>
      <c r="J8" s="381"/>
      <c r="K8" s="381"/>
      <c r="L8" s="383" t="s">
        <v>10</v>
      </c>
      <c r="M8" s="381"/>
      <c r="N8"/>
      <c r="O8" s="370"/>
      <c r="P8" s="370"/>
      <c r="Q8" s="370"/>
      <c r="R8"/>
      <c r="S8"/>
      <c r="T8"/>
      <c r="U8" s="415"/>
      <c r="V8" s="373"/>
      <c r="W8" s="373"/>
      <c r="X8" s="373"/>
      <c r="Y8" s="373"/>
      <c r="Z8" s="373" t="s">
        <v>7</v>
      </c>
      <c r="AA8" s="407"/>
      <c r="AB8" s="181"/>
    </row>
    <row r="9" spans="1:62" s="11" customFormat="1" ht="12" x14ac:dyDescent="0.2">
      <c r="A9" s="384"/>
      <c r="B9" s="385" t="s">
        <v>5</v>
      </c>
      <c r="C9" s="385" t="s">
        <v>11</v>
      </c>
      <c r="D9" s="385" t="s">
        <v>12</v>
      </c>
      <c r="E9" s="385" t="s">
        <v>13</v>
      </c>
      <c r="F9" s="385" t="s">
        <v>15</v>
      </c>
      <c r="G9" s="385" t="s">
        <v>14</v>
      </c>
      <c r="H9" s="384"/>
      <c r="I9" s="385" t="s">
        <v>5</v>
      </c>
      <c r="J9" s="385" t="s">
        <v>11</v>
      </c>
      <c r="K9" s="385" t="s">
        <v>12</v>
      </c>
      <c r="L9" s="385" t="s">
        <v>13</v>
      </c>
      <c r="M9" s="385" t="s">
        <v>15</v>
      </c>
      <c r="N9" s="320" t="s">
        <v>14</v>
      </c>
      <c r="O9" s="320"/>
      <c r="P9" s="385" t="s">
        <v>169</v>
      </c>
      <c r="Q9" s="385" t="s">
        <v>170</v>
      </c>
      <c r="R9" s="15" t="s">
        <v>171</v>
      </c>
      <c r="S9" s="15" t="s">
        <v>172</v>
      </c>
      <c r="T9" s="320" t="s">
        <v>14</v>
      </c>
      <c r="U9" s="416"/>
      <c r="V9" s="417"/>
      <c r="W9" s="424" t="s">
        <v>16</v>
      </c>
      <c r="X9" s="424" t="s">
        <v>16</v>
      </c>
      <c r="Y9" s="424" t="s">
        <v>16</v>
      </c>
      <c r="Z9" s="424" t="s">
        <v>16</v>
      </c>
      <c r="AA9" s="382"/>
      <c r="AB9" s="256"/>
    </row>
    <row r="10" spans="1:62" s="22" customFormat="1" ht="12" thickBot="1" x14ac:dyDescent="0.25">
      <c r="A10" s="386" t="s">
        <v>7</v>
      </c>
      <c r="B10" s="386" t="s">
        <v>7</v>
      </c>
      <c r="C10" s="386" t="s">
        <v>7</v>
      </c>
      <c r="D10" s="386" t="s">
        <v>7</v>
      </c>
      <c r="E10" s="386" t="s">
        <v>7</v>
      </c>
      <c r="F10" s="20" t="s">
        <v>7</v>
      </c>
      <c r="G10" s="20"/>
      <c r="H10" s="386"/>
      <c r="I10" s="386" t="s">
        <v>7</v>
      </c>
      <c r="J10" s="386" t="s">
        <v>7</v>
      </c>
      <c r="K10" s="386" t="s">
        <v>7</v>
      </c>
      <c r="L10" s="386" t="s">
        <v>7</v>
      </c>
      <c r="M10" s="386" t="s">
        <v>7</v>
      </c>
      <c r="N10" s="15"/>
      <c r="O10" s="385"/>
      <c r="P10" s="386" t="s">
        <v>7</v>
      </c>
      <c r="Q10" s="386" t="s">
        <v>7</v>
      </c>
      <c r="R10" s="20" t="s">
        <v>7</v>
      </c>
      <c r="S10" s="20" t="s">
        <v>7</v>
      </c>
      <c r="T10" s="15"/>
      <c r="U10" s="172"/>
      <c r="V10" s="418"/>
      <c r="W10" s="418" t="s">
        <v>230</v>
      </c>
      <c r="X10" s="418" t="s">
        <v>231</v>
      </c>
      <c r="Y10" s="418" t="s">
        <v>232</v>
      </c>
      <c r="Z10" s="418" t="s">
        <v>65</v>
      </c>
      <c r="AA10" s="425"/>
      <c r="AB10" s="185"/>
    </row>
    <row r="11" spans="1:62" s="22" customFormat="1" ht="12.95" customHeight="1" thickBot="1" x14ac:dyDescent="0.25">
      <c r="A11" s="387" t="s">
        <v>20</v>
      </c>
      <c r="B11" s="388">
        <f t="shared" ref="B11:G11" si="0">+B141</f>
        <v>2.4703533000000331</v>
      </c>
      <c r="C11" s="388">
        <f t="shared" si="0"/>
        <v>0.27526269999999919</v>
      </c>
      <c r="D11" s="388">
        <f t="shared" si="0"/>
        <v>0</v>
      </c>
      <c r="E11" s="388">
        <f t="shared" si="0"/>
        <v>0</v>
      </c>
      <c r="F11" s="24">
        <f t="shared" si="0"/>
        <v>0</v>
      </c>
      <c r="G11" s="340">
        <f t="shared" si="0"/>
        <v>2.7456160000000338</v>
      </c>
      <c r="H11" s="387"/>
      <c r="I11" s="388">
        <f t="shared" ref="I11:N11" si="1">+I141</f>
        <v>-1997.9018117999979</v>
      </c>
      <c r="J11" s="409">
        <f t="shared" si="1"/>
        <v>2474</v>
      </c>
      <c r="K11" s="388">
        <f t="shared" si="1"/>
        <v>-21.535139199999993</v>
      </c>
      <c r="L11" s="388">
        <f t="shared" si="1"/>
        <v>0</v>
      </c>
      <c r="M11" s="388">
        <f t="shared" si="1"/>
        <v>0</v>
      </c>
      <c r="N11" s="340">
        <f t="shared" si="1"/>
        <v>454.56304900000129</v>
      </c>
      <c r="O11" s="171"/>
      <c r="P11" s="388">
        <f>+P141</f>
        <v>0</v>
      </c>
      <c r="Q11" s="388">
        <f>+Q141</f>
        <v>0</v>
      </c>
      <c r="R11" s="24">
        <f>+R141</f>
        <v>0</v>
      </c>
      <c r="S11" s="24">
        <f>+S141</f>
        <v>0</v>
      </c>
      <c r="T11" s="340">
        <f>+T141</f>
        <v>0</v>
      </c>
      <c r="U11" s="373"/>
      <c r="V11" s="387" t="s">
        <v>20</v>
      </c>
      <c r="W11" s="441">
        <f>+W141</f>
        <v>2.7456160000000338</v>
      </c>
      <c r="X11" s="441">
        <f>+X141</f>
        <v>454.56304900000129</v>
      </c>
      <c r="Y11" s="441">
        <f>+Y141</f>
        <v>0</v>
      </c>
      <c r="Z11" s="441">
        <f>SUM(W11:Y11)</f>
        <v>457.30866500000133</v>
      </c>
      <c r="AA11" s="425"/>
      <c r="AB11" s="185"/>
    </row>
    <row r="12" spans="1:62" s="22" customFormat="1" ht="12.95" customHeight="1" x14ac:dyDescent="0.2">
      <c r="A12" s="387"/>
      <c r="B12" s="387"/>
      <c r="C12" s="387"/>
      <c r="D12" s="387"/>
      <c r="E12" s="387" t="s">
        <v>7</v>
      </c>
      <c r="F12" s="23"/>
      <c r="G12" s="21"/>
      <c r="H12" s="387"/>
      <c r="I12" s="387"/>
      <c r="J12" s="387"/>
      <c r="K12" s="387"/>
      <c r="L12" s="387"/>
      <c r="M12" s="387"/>
      <c r="N12" s="21"/>
      <c r="O12" s="172"/>
      <c r="P12" s="172"/>
      <c r="Q12" s="172"/>
      <c r="R12" s="21"/>
      <c r="S12" s="21"/>
      <c r="T12" s="21"/>
      <c r="U12" s="373"/>
      <c r="V12" s="387"/>
      <c r="W12" s="21"/>
      <c r="X12" s="21"/>
      <c r="Y12" s="21"/>
      <c r="Z12" s="21"/>
      <c r="AA12" s="425"/>
      <c r="AB12" s="185"/>
    </row>
    <row r="13" spans="1:62" s="261" customFormat="1" ht="12.95" customHeight="1" x14ac:dyDescent="0.2">
      <c r="A13" s="387" t="s">
        <v>21</v>
      </c>
      <c r="B13" s="387">
        <f>SUM(B23:B30)</f>
        <v>-3.8373935999999778</v>
      </c>
      <c r="C13" s="387">
        <f>SUM(C23:C30)</f>
        <v>0</v>
      </c>
      <c r="D13" s="387">
        <f>SUM(D23:D30)</f>
        <v>0</v>
      </c>
      <c r="E13" s="387">
        <f>SUM(E23:E30)</f>
        <v>0</v>
      </c>
      <c r="F13" s="23">
        <f>SUM(F23:F30)</f>
        <v>0</v>
      </c>
      <c r="G13" s="332">
        <f t="shared" ref="G13:G18" si="2">SUM(B13:F13)</f>
        <v>-3.8373935999999778</v>
      </c>
      <c r="H13" s="387"/>
      <c r="I13" s="387">
        <f>SUM(I23:I30)</f>
        <v>-1993.6719744999994</v>
      </c>
      <c r="J13" s="387">
        <f>SUM(J23:J30)</f>
        <v>2274</v>
      </c>
      <c r="K13" s="387">
        <f>SUM(K23:K30)</f>
        <v>-21.535139199999993</v>
      </c>
      <c r="L13" s="387">
        <f>SUM(L23:L30)</f>
        <v>0</v>
      </c>
      <c r="M13" s="387">
        <f>SUM(M23:M30)</f>
        <v>0</v>
      </c>
      <c r="N13" s="350">
        <f t="shared" ref="N13:N18" si="3">SUM(I13:M13)</f>
        <v>258.79288630000065</v>
      </c>
      <c r="O13" s="387"/>
      <c r="P13" s="387">
        <f>SUM(P23:P30)</f>
        <v>0</v>
      </c>
      <c r="Q13" s="387">
        <f>SUM(Q23:Q30)</f>
        <v>0</v>
      </c>
      <c r="R13" s="23">
        <f>SUM(R23:R30)</f>
        <v>0</v>
      </c>
      <c r="S13" s="23">
        <f>SUM(S23:S30)</f>
        <v>0</v>
      </c>
      <c r="T13" s="350">
        <f>SUM(T23:T30)</f>
        <v>0</v>
      </c>
      <c r="U13" s="387"/>
      <c r="V13" s="387" t="str">
        <f t="shared" ref="V13:V18" si="4">+A13</f>
        <v>Cal 01</v>
      </c>
      <c r="W13" s="442">
        <f t="shared" ref="W13:W18" si="5">+G13</f>
        <v>-3.8373935999999778</v>
      </c>
      <c r="X13" s="442">
        <f t="shared" ref="X13:X18" si="6">+N13</f>
        <v>258.79288630000065</v>
      </c>
      <c r="Y13" s="442">
        <f t="shared" ref="Y13:Y18" si="7">+T13</f>
        <v>0</v>
      </c>
      <c r="Z13" s="442">
        <f t="shared" ref="Z13:Z18" si="8">SUM(W13:Y13)</f>
        <v>254.95549270000066</v>
      </c>
      <c r="AA13" s="407"/>
      <c r="AB13" s="181"/>
      <c r="AC13" s="181"/>
      <c r="AD13" s="181"/>
      <c r="AE13" s="181"/>
      <c r="AF13" s="181"/>
      <c r="AG13" s="181"/>
      <c r="AH13" s="181"/>
      <c r="AI13" s="181"/>
      <c r="AJ13" s="181"/>
      <c r="AK13" s="181"/>
      <c r="AL13" s="181"/>
      <c r="AM13" s="181"/>
      <c r="AN13" s="181"/>
      <c r="AO13" s="181"/>
      <c r="AP13" s="181"/>
      <c r="AQ13" s="181"/>
      <c r="AR13" s="181"/>
      <c r="AS13" s="181"/>
      <c r="AT13" s="181"/>
      <c r="AU13" s="181"/>
      <c r="AV13" s="181"/>
      <c r="AW13" s="181"/>
      <c r="AX13" s="181"/>
      <c r="AY13" s="181"/>
      <c r="AZ13" s="181"/>
      <c r="BA13" s="181"/>
      <c r="BB13" s="181"/>
      <c r="BC13" s="181"/>
      <c r="BD13" s="181"/>
      <c r="BE13" s="181"/>
      <c r="BF13" s="181"/>
      <c r="BG13" s="181"/>
      <c r="BH13" s="181"/>
      <c r="BI13" s="181"/>
      <c r="BJ13" s="181"/>
    </row>
    <row r="14" spans="1:62" s="185" customFormat="1" ht="12.95" customHeight="1" x14ac:dyDescent="0.2">
      <c r="A14" s="387" t="s">
        <v>22</v>
      </c>
      <c r="B14" s="387">
        <f>SUM(B31:B42)</f>
        <v>-0.15274610000000788</v>
      </c>
      <c r="C14" s="387">
        <f>SUM(C31:C42)</f>
        <v>0</v>
      </c>
      <c r="D14" s="387">
        <f>SUM(D31:D42)</f>
        <v>0</v>
      </c>
      <c r="E14" s="387">
        <f>SUM(E31:E42)</f>
        <v>0</v>
      </c>
      <c r="F14" s="23">
        <f>SUM(F31:F42)</f>
        <v>0</v>
      </c>
      <c r="G14" s="332">
        <f t="shared" si="2"/>
        <v>-0.15274610000000788</v>
      </c>
      <c r="H14" s="387"/>
      <c r="I14" s="387">
        <f>SUM(I31:I42)</f>
        <v>-93.641891600000093</v>
      </c>
      <c r="J14" s="387">
        <f>SUM(J31:J42)</f>
        <v>200</v>
      </c>
      <c r="K14" s="387">
        <f>SUM(K31:K42)</f>
        <v>0</v>
      </c>
      <c r="L14" s="387">
        <f>SUM(L31:L42)</f>
        <v>0</v>
      </c>
      <c r="M14" s="387">
        <f>SUM(M31:M42)</f>
        <v>0</v>
      </c>
      <c r="N14" s="350">
        <f t="shared" si="3"/>
        <v>106.35810839999991</v>
      </c>
      <c r="O14" s="387"/>
      <c r="P14" s="387">
        <f>SUM(P31:P42)</f>
        <v>0</v>
      </c>
      <c r="Q14" s="387">
        <f>SUM(Q31:Q42)</f>
        <v>0</v>
      </c>
      <c r="R14" s="23">
        <f>SUM(R31:R42)</f>
        <v>0</v>
      </c>
      <c r="S14" s="23">
        <f>SUM(S31:S42)</f>
        <v>0</v>
      </c>
      <c r="T14" s="350">
        <f>SUM(T31:T42)</f>
        <v>0</v>
      </c>
      <c r="U14" s="387"/>
      <c r="V14" s="387" t="str">
        <f t="shared" si="4"/>
        <v>Cal 02</v>
      </c>
      <c r="W14" s="442">
        <f t="shared" si="5"/>
        <v>-0.15274610000000788</v>
      </c>
      <c r="X14" s="442">
        <f t="shared" si="6"/>
        <v>106.35810839999991</v>
      </c>
      <c r="Y14" s="442">
        <f t="shared" si="7"/>
        <v>0</v>
      </c>
      <c r="Z14" s="442">
        <f t="shared" si="8"/>
        <v>106.2053622999999</v>
      </c>
      <c r="AA14" s="407"/>
      <c r="AB14" s="181"/>
      <c r="AC14" s="181"/>
      <c r="AD14" s="181"/>
      <c r="AE14" s="181"/>
      <c r="AF14" s="181"/>
      <c r="AG14" s="181"/>
      <c r="AH14" s="181"/>
      <c r="AI14" s="181"/>
      <c r="AJ14" s="181"/>
      <c r="AK14" s="181"/>
      <c r="AL14" s="181"/>
      <c r="AM14" s="181"/>
      <c r="AN14" s="181"/>
      <c r="AO14" s="181"/>
      <c r="AP14" s="181"/>
      <c r="AQ14" s="181"/>
      <c r="AR14" s="181"/>
      <c r="AS14" s="181"/>
      <c r="AT14" s="181"/>
      <c r="AU14" s="181"/>
      <c r="AV14" s="181"/>
      <c r="AW14" s="181"/>
      <c r="AX14" s="181"/>
      <c r="AY14" s="181"/>
      <c r="AZ14" s="181"/>
      <c r="BA14" s="181"/>
      <c r="BB14" s="181"/>
      <c r="BC14" s="181"/>
      <c r="BD14" s="181"/>
      <c r="BE14" s="181"/>
      <c r="BF14" s="181"/>
      <c r="BG14" s="181"/>
      <c r="BH14" s="181"/>
      <c r="BI14" s="181"/>
      <c r="BJ14" s="181"/>
    </row>
    <row r="15" spans="1:62" s="185" customFormat="1" ht="12.95" customHeight="1" x14ac:dyDescent="0.2">
      <c r="A15" s="387" t="s">
        <v>23</v>
      </c>
      <c r="B15" s="387">
        <f>SUM(B43:B54)</f>
        <v>2.007211299999982</v>
      </c>
      <c r="C15" s="387">
        <f>SUM(C43:C54)</f>
        <v>2.6792100000000096E-2</v>
      </c>
      <c r="D15" s="387">
        <f>SUM(D43:D54)</f>
        <v>0</v>
      </c>
      <c r="E15" s="387">
        <f>SUM(E43:E54)</f>
        <v>0</v>
      </c>
      <c r="F15" s="23">
        <f>SUM(F43:F54)</f>
        <v>0</v>
      </c>
      <c r="G15" s="332">
        <f t="shared" si="2"/>
        <v>2.0340033999999823</v>
      </c>
      <c r="H15" s="387"/>
      <c r="I15" s="387">
        <f>SUM(I43:I54)</f>
        <v>81.999898500000157</v>
      </c>
      <c r="J15" s="387">
        <f>SUM(J43:J54)</f>
        <v>0</v>
      </c>
      <c r="K15" s="387">
        <f>SUM(K43:K54)</f>
        <v>0</v>
      </c>
      <c r="L15" s="387">
        <f>SUM(L43:L54)</f>
        <v>0</v>
      </c>
      <c r="M15" s="387">
        <f>SUM(M43:M54)</f>
        <v>0</v>
      </c>
      <c r="N15" s="350">
        <f t="shared" si="3"/>
        <v>81.999898500000157</v>
      </c>
      <c r="O15" s="387"/>
      <c r="P15" s="387">
        <f>SUM(P43:P54)</f>
        <v>0</v>
      </c>
      <c r="Q15" s="387">
        <f>SUM(Q43:Q54)</f>
        <v>0</v>
      </c>
      <c r="R15" s="23">
        <f>SUM(R43:R54)</f>
        <v>0</v>
      </c>
      <c r="S15" s="23">
        <f>SUM(S43:S54)</f>
        <v>0</v>
      </c>
      <c r="T15" s="350">
        <f>SUM(T43:T54)</f>
        <v>0</v>
      </c>
      <c r="U15" s="387"/>
      <c r="V15" s="387" t="str">
        <f t="shared" si="4"/>
        <v>Cal 03</v>
      </c>
      <c r="W15" s="442">
        <f t="shared" si="5"/>
        <v>2.0340033999999823</v>
      </c>
      <c r="X15" s="442">
        <f t="shared" si="6"/>
        <v>81.999898500000157</v>
      </c>
      <c r="Y15" s="442">
        <f t="shared" si="7"/>
        <v>0</v>
      </c>
      <c r="Z15" s="442">
        <f t="shared" si="8"/>
        <v>84.033901900000146</v>
      </c>
      <c r="AA15" s="407"/>
      <c r="AB15" s="181"/>
      <c r="AC15" s="181"/>
      <c r="AD15" s="181"/>
      <c r="AE15" s="181"/>
      <c r="AF15" s="181"/>
      <c r="AG15" s="181"/>
      <c r="AH15" s="181"/>
      <c r="AI15" s="181"/>
      <c r="AJ15" s="181"/>
      <c r="AK15" s="181"/>
      <c r="AL15" s="181"/>
      <c r="AM15" s="181"/>
      <c r="AN15" s="181"/>
      <c r="AO15" s="181"/>
      <c r="AP15" s="181"/>
      <c r="AQ15" s="181"/>
      <c r="AR15" s="181"/>
      <c r="AS15" s="181"/>
      <c r="AT15" s="181"/>
      <c r="AU15" s="181"/>
      <c r="AV15" s="181"/>
      <c r="AW15" s="181"/>
      <c r="AX15" s="181"/>
      <c r="AY15" s="181"/>
      <c r="AZ15" s="181"/>
      <c r="BA15" s="181"/>
      <c r="BB15" s="181"/>
      <c r="BC15" s="181"/>
      <c r="BD15" s="181"/>
      <c r="BE15" s="181"/>
      <c r="BF15" s="181"/>
      <c r="BG15" s="181"/>
      <c r="BH15" s="181"/>
      <c r="BI15" s="181"/>
      <c r="BJ15" s="181"/>
    </row>
    <row r="16" spans="1:62" s="185" customFormat="1" ht="12.95" customHeight="1" x14ac:dyDescent="0.2">
      <c r="A16" s="387" t="s">
        <v>24</v>
      </c>
      <c r="B16" s="387">
        <f>SUM(B55:B66)</f>
        <v>1.2782926000000134</v>
      </c>
      <c r="C16" s="387">
        <f>SUM(C55:C66)</f>
        <v>3.0295399999999861E-2</v>
      </c>
      <c r="D16" s="387">
        <f>SUM(D55:D66)</f>
        <v>0</v>
      </c>
      <c r="E16" s="387">
        <f>SUM(E55:E66)</f>
        <v>0</v>
      </c>
      <c r="F16" s="23">
        <f>SUM(F55:F66)</f>
        <v>0</v>
      </c>
      <c r="G16" s="332">
        <f t="shared" si="2"/>
        <v>1.3085880000000132</v>
      </c>
      <c r="H16" s="387"/>
      <c r="I16" s="387">
        <f>SUM(I55:I66)</f>
        <v>10.63362399999999</v>
      </c>
      <c r="J16" s="387">
        <f>SUM(J55:J66)</f>
        <v>0</v>
      </c>
      <c r="K16" s="387">
        <f>SUM(K55:K66)</f>
        <v>0</v>
      </c>
      <c r="L16" s="387">
        <f>SUM(L55:L66)</f>
        <v>0</v>
      </c>
      <c r="M16" s="387">
        <f>SUM(M55:M66)</f>
        <v>0</v>
      </c>
      <c r="N16" s="350">
        <f t="shared" si="3"/>
        <v>10.63362399999999</v>
      </c>
      <c r="O16" s="387"/>
      <c r="P16" s="387">
        <f>SUM(P55:P66)</f>
        <v>0</v>
      </c>
      <c r="Q16" s="387">
        <f>SUM(Q55:Q66)</f>
        <v>0</v>
      </c>
      <c r="R16" s="23">
        <f>SUM(R55:R66)</f>
        <v>0</v>
      </c>
      <c r="S16" s="23">
        <f>SUM(S55:S66)</f>
        <v>0</v>
      </c>
      <c r="T16" s="350">
        <f>SUM(T55:T66)</f>
        <v>0</v>
      </c>
      <c r="U16" s="387"/>
      <c r="V16" s="387" t="str">
        <f t="shared" si="4"/>
        <v>Cal 04</v>
      </c>
      <c r="W16" s="442">
        <f t="shared" si="5"/>
        <v>1.3085880000000132</v>
      </c>
      <c r="X16" s="442">
        <f t="shared" si="6"/>
        <v>10.63362399999999</v>
      </c>
      <c r="Y16" s="442">
        <f t="shared" si="7"/>
        <v>0</v>
      </c>
      <c r="Z16" s="442">
        <f t="shared" si="8"/>
        <v>11.942212000000003</v>
      </c>
      <c r="AA16" s="407"/>
      <c r="AB16" s="181"/>
      <c r="AC16" s="181"/>
      <c r="AD16" s="181"/>
      <c r="AE16" s="181"/>
      <c r="AF16" s="181"/>
      <c r="AG16" s="181"/>
      <c r="AH16" s="181"/>
      <c r="AI16" s="181"/>
      <c r="AJ16" s="181"/>
      <c r="AK16" s="181"/>
      <c r="AL16" s="181"/>
      <c r="AM16" s="181"/>
      <c r="AN16" s="181"/>
      <c r="AO16" s="181"/>
      <c r="AP16" s="181"/>
      <c r="AQ16" s="181"/>
      <c r="AR16" s="181"/>
      <c r="AS16" s="181"/>
      <c r="AT16" s="181"/>
      <c r="AU16" s="181"/>
      <c r="AV16" s="181"/>
      <c r="AW16" s="181"/>
      <c r="AX16" s="181"/>
      <c r="AY16" s="181"/>
      <c r="AZ16" s="181"/>
      <c r="BA16" s="181"/>
      <c r="BB16" s="181"/>
      <c r="BC16" s="181"/>
      <c r="BD16" s="181"/>
      <c r="BE16" s="181"/>
      <c r="BF16" s="181"/>
      <c r="BG16" s="181"/>
      <c r="BH16" s="181"/>
      <c r="BI16" s="181"/>
      <c r="BJ16" s="181"/>
    </row>
    <row r="17" spans="1:62" s="185" customFormat="1" ht="12.95" customHeight="1" x14ac:dyDescent="0.2">
      <c r="A17" s="387" t="s">
        <v>25</v>
      </c>
      <c r="B17" s="387">
        <f>SUM(B67:B78)</f>
        <v>-1.4694140999999785</v>
      </c>
      <c r="C17" s="387">
        <f>SUM(C67:C78)</f>
        <v>6.1953200000000042E-2</v>
      </c>
      <c r="D17" s="387">
        <f>SUM(D67:D78)</f>
        <v>0</v>
      </c>
      <c r="E17" s="387">
        <f>SUM(E67:E78)</f>
        <v>0</v>
      </c>
      <c r="F17" s="23">
        <f>SUM(F67:F78)</f>
        <v>0</v>
      </c>
      <c r="G17" s="332">
        <f t="shared" si="2"/>
        <v>-1.4074608999999785</v>
      </c>
      <c r="H17" s="387"/>
      <c r="I17" s="387">
        <f>SUM(I67:I78)</f>
        <v>-4.1706563000000738</v>
      </c>
      <c r="J17" s="387">
        <f>SUM(J67:J78)</f>
        <v>0</v>
      </c>
      <c r="K17" s="387">
        <f>SUM(K67:K78)</f>
        <v>0</v>
      </c>
      <c r="L17" s="387">
        <f>SUM(L67:L78)</f>
        <v>0</v>
      </c>
      <c r="M17" s="387">
        <f>SUM(M67:M78)</f>
        <v>0</v>
      </c>
      <c r="N17" s="350">
        <f t="shared" si="3"/>
        <v>-4.1706563000000738</v>
      </c>
      <c r="O17" s="387"/>
      <c r="P17" s="387">
        <f>SUM(P67:P78)</f>
        <v>0</v>
      </c>
      <c r="Q17" s="387">
        <f>SUM(Q67:Q78)</f>
        <v>0</v>
      </c>
      <c r="R17" s="23">
        <f>SUM(R67:R78)</f>
        <v>0</v>
      </c>
      <c r="S17" s="23">
        <f>SUM(S67:S78)</f>
        <v>0</v>
      </c>
      <c r="T17" s="350">
        <f>SUM(T67:T78)</f>
        <v>0</v>
      </c>
      <c r="U17" s="387"/>
      <c r="V17" s="387" t="str">
        <f t="shared" si="4"/>
        <v>Cal 05</v>
      </c>
      <c r="W17" s="442">
        <f t="shared" si="5"/>
        <v>-1.4074608999999785</v>
      </c>
      <c r="X17" s="442">
        <f t="shared" si="6"/>
        <v>-4.1706563000000738</v>
      </c>
      <c r="Y17" s="442">
        <f t="shared" si="7"/>
        <v>0</v>
      </c>
      <c r="Z17" s="442">
        <f t="shared" si="8"/>
        <v>-5.5781172000000527</v>
      </c>
      <c r="AA17" s="407"/>
      <c r="AB17" s="181"/>
      <c r="AC17" s="181"/>
      <c r="AD17" s="181"/>
      <c r="AE17" s="181"/>
      <c r="AF17" s="181"/>
      <c r="AG17" s="181"/>
      <c r="AH17" s="181"/>
      <c r="AI17" s="181"/>
      <c r="AJ17" s="181"/>
      <c r="AK17" s="181"/>
      <c r="AL17" s="181"/>
      <c r="AM17" s="181"/>
      <c r="AN17" s="181"/>
      <c r="AO17" s="181"/>
      <c r="AP17" s="181"/>
      <c r="AQ17" s="181"/>
      <c r="AR17" s="181"/>
      <c r="AS17" s="181"/>
      <c r="AT17" s="181"/>
      <c r="AU17" s="181"/>
      <c r="AV17" s="181"/>
      <c r="AW17" s="181"/>
      <c r="AX17" s="181"/>
      <c r="AY17" s="181"/>
      <c r="AZ17" s="181"/>
      <c r="BA17" s="181"/>
      <c r="BB17" s="181"/>
      <c r="BC17" s="181"/>
      <c r="BD17" s="181"/>
      <c r="BE17" s="181"/>
      <c r="BF17" s="181"/>
      <c r="BG17" s="181"/>
      <c r="BH17" s="181"/>
      <c r="BI17" s="181"/>
      <c r="BJ17" s="181"/>
    </row>
    <row r="18" spans="1:62" s="262" customFormat="1" ht="12.95" customHeight="1" thickBot="1" x14ac:dyDescent="0.25">
      <c r="A18" s="390" t="s">
        <v>26</v>
      </c>
      <c r="B18" s="391">
        <f>SUM(B79:B139)</f>
        <v>4.6522497000000032</v>
      </c>
      <c r="C18" s="391">
        <f>SUM(C79:C125)</f>
        <v>0.15622199999999919</v>
      </c>
      <c r="D18" s="391">
        <f>SUM(D79:D125)</f>
        <v>0</v>
      </c>
      <c r="E18" s="391">
        <f>SUM(E79:E125)</f>
        <v>0</v>
      </c>
      <c r="F18" s="263">
        <f>SUM(F79:F125)</f>
        <v>0</v>
      </c>
      <c r="G18" s="332">
        <f t="shared" si="2"/>
        <v>4.8084717000000019</v>
      </c>
      <c r="H18" s="406"/>
      <c r="I18" s="391">
        <f>SUM(I79:I125)</f>
        <v>0.94918810000000364</v>
      </c>
      <c r="J18" s="391">
        <f>SUM(J79:J125)</f>
        <v>0</v>
      </c>
      <c r="K18" s="391">
        <f>SUM(K79:K125)</f>
        <v>0</v>
      </c>
      <c r="L18" s="391">
        <f>SUM(L79:L125)</f>
        <v>0</v>
      </c>
      <c r="M18" s="391">
        <f>SUM(M79:M125)</f>
        <v>0</v>
      </c>
      <c r="N18" s="357">
        <f t="shared" si="3"/>
        <v>0.94918810000000364</v>
      </c>
      <c r="O18" s="412"/>
      <c r="P18" s="412">
        <f>SUM(P79:P125)</f>
        <v>0</v>
      </c>
      <c r="Q18" s="412">
        <f>SUM(Q79:Q125)</f>
        <v>0</v>
      </c>
      <c r="R18" s="352">
        <f>SUM(R79:R125)</f>
        <v>0</v>
      </c>
      <c r="S18" s="352">
        <f>SUM(S79:S125)</f>
        <v>0</v>
      </c>
      <c r="T18" s="357">
        <f>SUM(T79:T125)</f>
        <v>0</v>
      </c>
      <c r="U18" s="406"/>
      <c r="V18" s="387" t="str">
        <f t="shared" si="4"/>
        <v>Cal 06-END</v>
      </c>
      <c r="W18" s="444">
        <f t="shared" si="5"/>
        <v>4.8084717000000019</v>
      </c>
      <c r="X18" s="444">
        <f t="shared" si="6"/>
        <v>0.94918810000000364</v>
      </c>
      <c r="Y18" s="444">
        <f t="shared" si="7"/>
        <v>0</v>
      </c>
      <c r="Z18" s="444">
        <f t="shared" si="8"/>
        <v>5.7576598000000052</v>
      </c>
      <c r="AA18" s="407"/>
      <c r="AB18" s="181"/>
      <c r="AC18" s="181"/>
      <c r="AD18" s="181"/>
      <c r="AE18" s="181"/>
      <c r="AF18" s="181"/>
      <c r="AG18" s="181"/>
      <c r="AH18" s="181"/>
      <c r="AI18" s="181"/>
      <c r="AJ18" s="181"/>
      <c r="AK18" s="181"/>
      <c r="AL18" s="181"/>
      <c r="AM18" s="181"/>
      <c r="AN18" s="181"/>
      <c r="AO18" s="181"/>
      <c r="AP18" s="181"/>
      <c r="AQ18" s="181"/>
      <c r="AR18" s="181"/>
      <c r="AS18" s="181"/>
      <c r="AT18" s="181"/>
      <c r="AU18" s="181"/>
      <c r="AV18" s="181"/>
      <c r="AW18" s="181"/>
      <c r="AX18" s="181"/>
      <c r="AY18" s="181"/>
      <c r="AZ18" s="181"/>
      <c r="BA18" s="181"/>
      <c r="BB18" s="181"/>
      <c r="BC18" s="181"/>
      <c r="BD18" s="181"/>
      <c r="BE18" s="181"/>
      <c r="BF18" s="181"/>
      <c r="BG18" s="181"/>
      <c r="BH18" s="181"/>
      <c r="BI18" s="181"/>
      <c r="BJ18" s="181"/>
    </row>
    <row r="19" spans="1:62" s="22" customFormat="1" ht="12.95" customHeight="1" thickBot="1" x14ac:dyDescent="0.25">
      <c r="A19" s="387" t="s">
        <v>20</v>
      </c>
      <c r="B19" s="388">
        <f t="shared" ref="B19:G19" si="9">SUM(B13:B18)</f>
        <v>2.4781998000000343</v>
      </c>
      <c r="C19" s="388">
        <f t="shared" si="9"/>
        <v>0.27526269999999919</v>
      </c>
      <c r="D19" s="388">
        <f t="shared" si="9"/>
        <v>0</v>
      </c>
      <c r="E19" s="388">
        <f t="shared" si="9"/>
        <v>0</v>
      </c>
      <c r="F19" s="24">
        <f t="shared" si="9"/>
        <v>0</v>
      </c>
      <c r="G19" s="340">
        <f t="shared" si="9"/>
        <v>2.7534625000000332</v>
      </c>
      <c r="H19" s="387"/>
      <c r="I19" s="388">
        <f t="shared" ref="I19:N19" si="10">SUM(I13:I18)</f>
        <v>-1997.9018117999992</v>
      </c>
      <c r="J19" s="388">
        <f t="shared" si="10"/>
        <v>2474</v>
      </c>
      <c r="K19" s="388">
        <f t="shared" si="10"/>
        <v>-21.535139199999993</v>
      </c>
      <c r="L19" s="388">
        <f t="shared" si="10"/>
        <v>0</v>
      </c>
      <c r="M19" s="388">
        <f t="shared" si="10"/>
        <v>0</v>
      </c>
      <c r="N19" s="340">
        <f t="shared" si="10"/>
        <v>454.5630490000006</v>
      </c>
      <c r="O19" s="171"/>
      <c r="P19" s="388">
        <f>SUM(P13:P18)</f>
        <v>0</v>
      </c>
      <c r="Q19" s="388">
        <f>SUM(Q13:Q18)</f>
        <v>0</v>
      </c>
      <c r="R19" s="24">
        <f>SUM(R13:R18)</f>
        <v>0</v>
      </c>
      <c r="S19" s="24">
        <f>SUM(S13:S18)</f>
        <v>0</v>
      </c>
      <c r="T19" s="340">
        <f>SUM(T13:T18)</f>
        <v>0</v>
      </c>
      <c r="U19" s="387"/>
      <c r="V19" s="387" t="s">
        <v>20</v>
      </c>
      <c r="W19" s="441">
        <f>SUM(W13:W18)</f>
        <v>2.7534625000000332</v>
      </c>
      <c r="X19" s="441">
        <f>SUM(X13:X18)</f>
        <v>454.5630490000006</v>
      </c>
      <c r="Y19" s="441">
        <f>SUM(Y13:Y18)</f>
        <v>0</v>
      </c>
      <c r="Z19" s="441">
        <f>SUM(Z13:Z18)</f>
        <v>457.31651150000062</v>
      </c>
      <c r="AA19" s="407"/>
      <c r="AB19" s="181"/>
      <c r="AC19" s="181"/>
      <c r="AD19" s="181"/>
      <c r="AE19" s="181"/>
      <c r="AF19" s="181"/>
      <c r="AG19" s="181"/>
      <c r="AH19" s="181"/>
      <c r="AI19" s="181"/>
      <c r="AJ19" s="181"/>
      <c r="AK19" s="181"/>
      <c r="AL19" s="181"/>
      <c r="AM19" s="181"/>
      <c r="AN19" s="181"/>
      <c r="AO19" s="181"/>
      <c r="AP19" s="181"/>
      <c r="AQ19" s="181"/>
      <c r="AR19" s="181"/>
      <c r="AS19" s="181"/>
      <c r="AT19" s="181"/>
      <c r="AU19" s="181"/>
      <c r="AV19" s="181"/>
      <c r="AW19" s="181"/>
      <c r="AX19" s="181"/>
      <c r="AY19" s="181"/>
      <c r="AZ19" s="181"/>
      <c r="BA19" s="181"/>
      <c r="BB19" s="181"/>
      <c r="BC19" s="181"/>
      <c r="BD19" s="181"/>
      <c r="BE19" s="181"/>
      <c r="BF19" s="181"/>
      <c r="BG19" s="181"/>
      <c r="BH19" s="181"/>
      <c r="BI19" s="181"/>
      <c r="BJ19" s="181"/>
    </row>
    <row r="20" spans="1:62" ht="12.95" customHeight="1" x14ac:dyDescent="0.2">
      <c r="A20" s="392"/>
      <c r="B20" s="392"/>
      <c r="C20" s="392"/>
      <c r="D20" s="392"/>
      <c r="E20" s="392"/>
      <c r="F20" s="392"/>
      <c r="G20" s="387"/>
      <c r="H20" s="387"/>
      <c r="I20" s="387"/>
      <c r="J20" s="387"/>
      <c r="K20" s="387"/>
      <c r="L20" s="387"/>
      <c r="M20" s="387"/>
      <c r="N20" s="387"/>
      <c r="O20" s="387"/>
      <c r="P20" s="387"/>
      <c r="Q20" s="387"/>
      <c r="R20" s="387"/>
      <c r="S20" s="387"/>
      <c r="T20" s="387"/>
      <c r="U20" s="369"/>
      <c r="V20" s="419"/>
      <c r="W20" s="174"/>
      <c r="X20" s="174"/>
      <c r="Y20" s="174"/>
      <c r="Z20" s="174"/>
      <c r="AA20" s="407"/>
      <c r="AB20" s="407"/>
      <c r="AC20" s="181"/>
      <c r="AD20" s="181"/>
      <c r="AE20" s="181"/>
      <c r="AF20" s="181"/>
      <c r="AG20" s="181"/>
      <c r="AH20" s="181"/>
      <c r="AI20" s="181"/>
      <c r="AJ20" s="181"/>
      <c r="AK20" s="181"/>
      <c r="AL20" s="181"/>
      <c r="AM20" s="181"/>
      <c r="AN20" s="181"/>
      <c r="AO20" s="181"/>
      <c r="AP20" s="181"/>
      <c r="AQ20" s="181"/>
      <c r="AR20" s="181"/>
      <c r="AS20" s="181"/>
      <c r="AT20" s="181"/>
      <c r="AU20" s="181"/>
      <c r="AV20" s="181"/>
      <c r="AW20" s="181"/>
      <c r="AX20" s="181"/>
      <c r="AY20" s="181"/>
      <c r="AZ20" s="181"/>
      <c r="BA20" s="181"/>
      <c r="BB20" s="181"/>
      <c r="BC20" s="181"/>
      <c r="BD20" s="181"/>
      <c r="BE20" s="181"/>
      <c r="BF20" s="181"/>
      <c r="BG20" s="181"/>
      <c r="BH20" s="181"/>
      <c r="BI20" s="181"/>
      <c r="BJ20" s="181"/>
    </row>
    <row r="21" spans="1:62" s="181" customFormat="1" ht="12.95" customHeight="1" thickBot="1" x14ac:dyDescent="0.25">
      <c r="A21" s="393"/>
      <c r="B21" s="394"/>
      <c r="C21" s="394"/>
      <c r="D21" s="394"/>
      <c r="E21" s="394"/>
      <c r="F21" s="394"/>
      <c r="G21" s="394"/>
      <c r="H21" s="394"/>
      <c r="I21" s="394"/>
      <c r="J21" s="394"/>
      <c r="K21" s="394"/>
      <c r="L21" s="394"/>
      <c r="M21" s="394"/>
      <c r="N21" s="394"/>
      <c r="O21" s="394"/>
      <c r="P21" s="394"/>
      <c r="Q21" s="394"/>
      <c r="R21" s="394"/>
      <c r="S21" s="394"/>
      <c r="T21" s="394"/>
      <c r="U21" s="394"/>
      <c r="V21" s="400"/>
      <c r="W21" s="400"/>
      <c r="X21" s="400"/>
      <c r="Y21" s="400"/>
      <c r="Z21" s="394"/>
      <c r="AA21" s="407"/>
      <c r="AB21" s="407"/>
    </row>
    <row r="22" spans="1:62" s="181" customFormat="1" ht="12.95" customHeight="1" x14ac:dyDescent="0.2">
      <c r="A22" s="668"/>
      <c r="B22" s="669"/>
      <c r="C22" s="669"/>
      <c r="D22" s="669"/>
      <c r="E22" s="669"/>
      <c r="F22" s="669"/>
      <c r="G22" s="669"/>
      <c r="H22" s="669"/>
      <c r="I22" s="669"/>
      <c r="J22" s="669"/>
      <c r="K22" s="669"/>
      <c r="L22" s="669"/>
      <c r="M22" s="669"/>
      <c r="N22" s="669"/>
      <c r="O22" s="669"/>
      <c r="P22" s="669"/>
      <c r="Q22" s="669"/>
      <c r="R22" s="669"/>
      <c r="S22" s="669"/>
      <c r="T22" s="669"/>
      <c r="U22" s="669"/>
      <c r="V22" s="396"/>
      <c r="W22" s="396"/>
      <c r="X22" s="396"/>
      <c r="Y22" s="396"/>
      <c r="Z22" s="669"/>
      <c r="AA22" s="407"/>
      <c r="AB22" s="407"/>
    </row>
    <row r="23" spans="1:62" s="181" customFormat="1" ht="12.95" customHeight="1" x14ac:dyDescent="0.2">
      <c r="A23" s="395">
        <v>37012</v>
      </c>
      <c r="B23" s="363">
        <f>+WTI_I!B23-'WTI_I-Prior'!B23</f>
        <v>0</v>
      </c>
      <c r="C23" s="396">
        <f>+WTI_I!C23-'WTI_I-Prior'!C23</f>
        <v>0</v>
      </c>
      <c r="D23" s="363">
        <f>+WTI_I!D23-'WTI_I-Prior'!D23</f>
        <v>0</v>
      </c>
      <c r="E23" s="363">
        <f>+WTI_I!E23-'WTI_I-Prior'!E23</f>
        <v>0</v>
      </c>
      <c r="F23" s="30">
        <v>0</v>
      </c>
      <c r="G23" s="334">
        <f t="shared" ref="G23:G79" si="11">SUM(B23:F23)</f>
        <v>0</v>
      </c>
      <c r="H23" s="363"/>
      <c r="I23" s="363">
        <f>+WTI_I!I23-'WTI_I-Prior'!I23</f>
        <v>0</v>
      </c>
      <c r="J23" s="363">
        <f>+WTI_I!J23-'WTI_I-Prior'!J23</f>
        <v>0</v>
      </c>
      <c r="K23" s="363">
        <f>+WTI_I!K23-'WTI_I-Prior'!K23</f>
        <v>0</v>
      </c>
      <c r="L23" s="363">
        <f>+WTI_I!L23-'WTI_I-Prior'!L23</f>
        <v>0</v>
      </c>
      <c r="M23" s="363">
        <f>+WTI_I!M23-'WTI_I-Prior'!M23</f>
        <v>0</v>
      </c>
      <c r="N23" s="334">
        <f t="shared" ref="N23:N79" si="12">SUM(I23:M23)</f>
        <v>0</v>
      </c>
      <c r="O23" s="363"/>
      <c r="P23" s="363">
        <f>+WTI_I!P23-'WTI_I-Prior'!P23</f>
        <v>0</v>
      </c>
      <c r="Q23" s="363">
        <f>+WTI_I!Q23-'WTI_I-Prior'!Q23</f>
        <v>0</v>
      </c>
      <c r="R23" s="30">
        <f>+WTI_I!R23-'WTI_I-Prior'!R23</f>
        <v>0</v>
      </c>
      <c r="S23" s="30">
        <f>+WTI_I!S23-'WTI_I-Prior'!S23</f>
        <v>0</v>
      </c>
      <c r="T23" s="334">
        <f t="shared" ref="T23:T79" si="13">SUM(P23:S23)</f>
        <v>0</v>
      </c>
      <c r="U23" s="363"/>
      <c r="V23" s="395">
        <f t="shared" ref="V23:V79" si="14">+A23</f>
        <v>37012</v>
      </c>
      <c r="W23" s="445">
        <f t="shared" ref="W23:W79" si="15">+G23</f>
        <v>0</v>
      </c>
      <c r="X23" s="445">
        <f t="shared" ref="X23:X79" si="16">+N23</f>
        <v>0</v>
      </c>
      <c r="Y23" s="445">
        <f t="shared" ref="Y23:Y79" si="17">+T23</f>
        <v>0</v>
      </c>
      <c r="Z23" s="446">
        <f t="shared" ref="Z23:Z79" si="18">+W23+X23+Y23</f>
        <v>0</v>
      </c>
      <c r="AA23" s="407"/>
    </row>
    <row r="24" spans="1:62" s="181" customFormat="1" ht="12.95" customHeight="1" x14ac:dyDescent="0.2">
      <c r="A24" s="397">
        <v>37043</v>
      </c>
      <c r="B24" s="364">
        <f>+WTI_I!B24-'WTI_I-Prior'!B24</f>
        <v>-3.875113199999987</v>
      </c>
      <c r="C24" s="398">
        <f>+WTI_I!C24-'WTI_I-Prior'!C24</f>
        <v>0</v>
      </c>
      <c r="D24" s="364">
        <f>+WTI_I!D24-'WTI_I-Prior'!D24</f>
        <v>0</v>
      </c>
      <c r="E24" s="364">
        <f>+WTI_I!E24-'WTI_I-Prior'!E24</f>
        <v>0</v>
      </c>
      <c r="F24" s="183">
        <v>0</v>
      </c>
      <c r="G24" s="336">
        <f t="shared" si="11"/>
        <v>-3.875113199999987</v>
      </c>
      <c r="H24" s="364"/>
      <c r="I24" s="364">
        <f>+WTI_I!I24-'WTI_I-Prior'!I24</f>
        <v>-1800.7025091999994</v>
      </c>
      <c r="J24" s="364">
        <f>+WTI_I!J24-'WTI_I-Prior'!J24</f>
        <v>1729</v>
      </c>
      <c r="K24" s="364">
        <f>+WTI_I!K24-'WTI_I-Prior'!K24</f>
        <v>-21.169742299999996</v>
      </c>
      <c r="L24" s="364">
        <f>+WTI_I!L24-'WTI_I-Prior'!L24</f>
        <v>0</v>
      </c>
      <c r="M24" s="364">
        <f>+WTI_I!M24-'WTI_I-Prior'!M24</f>
        <v>0</v>
      </c>
      <c r="N24" s="336">
        <f t="shared" si="12"/>
        <v>-92.872251499999436</v>
      </c>
      <c r="O24" s="364"/>
      <c r="P24" s="364">
        <f>+WTI_I!P24-'WTI_I-Prior'!P24</f>
        <v>0</v>
      </c>
      <c r="Q24" s="364">
        <f>+WTI_I!Q24-'WTI_I-Prior'!Q24</f>
        <v>0</v>
      </c>
      <c r="R24" s="183">
        <f>+WTI_I!R24-'WTI_I-Prior'!R24</f>
        <v>0</v>
      </c>
      <c r="S24" s="183">
        <f>+WTI_I!S24-'WTI_I-Prior'!S24</f>
        <v>0</v>
      </c>
      <c r="T24" s="336">
        <f t="shared" si="13"/>
        <v>0</v>
      </c>
      <c r="U24" s="364"/>
      <c r="V24" s="397">
        <f t="shared" si="14"/>
        <v>37043</v>
      </c>
      <c r="W24" s="448">
        <f t="shared" si="15"/>
        <v>-3.875113199999987</v>
      </c>
      <c r="X24" s="448">
        <f t="shared" si="16"/>
        <v>-92.872251499999436</v>
      </c>
      <c r="Y24" s="448">
        <f t="shared" si="17"/>
        <v>0</v>
      </c>
      <c r="Z24" s="449">
        <f t="shared" si="18"/>
        <v>-96.747364699999423</v>
      </c>
      <c r="AA24" s="407"/>
    </row>
    <row r="25" spans="1:62" s="181" customFormat="1" ht="12.95" customHeight="1" x14ac:dyDescent="0.2">
      <c r="A25" s="395">
        <v>37073</v>
      </c>
      <c r="B25" s="363">
        <f>+WTI_I!B25-'WTI_I-Prior'!B25</f>
        <v>5.8805000000035079E-3</v>
      </c>
      <c r="C25" s="396">
        <f>+WTI_I!C25-'WTI_I-Prior'!C25</f>
        <v>0</v>
      </c>
      <c r="D25" s="363">
        <f>+WTI_I!D25-'WTI_I-Prior'!D25</f>
        <v>0</v>
      </c>
      <c r="E25" s="363">
        <f>+WTI_I!E25-'WTI_I-Prior'!E25</f>
        <v>0</v>
      </c>
      <c r="F25" s="30">
        <v>0</v>
      </c>
      <c r="G25" s="334">
        <f t="shared" si="11"/>
        <v>5.8805000000035079E-3</v>
      </c>
      <c r="H25" s="363"/>
      <c r="I25" s="363">
        <f>+WTI_I!I25-'WTI_I-Prior'!I25</f>
        <v>277.47127500000033</v>
      </c>
      <c r="J25" s="363">
        <f>+WTI_I!J25-'WTI_I-Prior'!J25</f>
        <v>320</v>
      </c>
      <c r="K25" s="363">
        <f>+WTI_I!K25-'WTI_I-Prior'!K25</f>
        <v>3.5431099999999993E-2</v>
      </c>
      <c r="L25" s="363">
        <f>+WTI_I!L25-'WTI_I-Prior'!L25</f>
        <v>0</v>
      </c>
      <c r="M25" s="363">
        <f>+WTI_I!M25-'WTI_I-Prior'!M25</f>
        <v>0</v>
      </c>
      <c r="N25" s="334">
        <f t="shared" si="12"/>
        <v>597.50670610000032</v>
      </c>
      <c r="O25" s="363"/>
      <c r="P25" s="363">
        <f>+WTI_I!P25-'WTI_I-Prior'!P25</f>
        <v>0</v>
      </c>
      <c r="Q25" s="363">
        <f>+WTI_I!Q25-'WTI_I-Prior'!Q25</f>
        <v>0</v>
      </c>
      <c r="R25" s="30">
        <f>+WTI_I!R25-'WTI_I-Prior'!R25</f>
        <v>0</v>
      </c>
      <c r="S25" s="30">
        <f>+WTI_I!S25-'WTI_I-Prior'!S25</f>
        <v>0</v>
      </c>
      <c r="T25" s="334">
        <f t="shared" si="13"/>
        <v>0</v>
      </c>
      <c r="U25" s="363"/>
      <c r="V25" s="395">
        <f t="shared" si="14"/>
        <v>37073</v>
      </c>
      <c r="W25" s="445">
        <f t="shared" si="15"/>
        <v>5.8805000000035079E-3</v>
      </c>
      <c r="X25" s="445">
        <f t="shared" si="16"/>
        <v>597.50670610000032</v>
      </c>
      <c r="Y25" s="445">
        <f t="shared" si="17"/>
        <v>0</v>
      </c>
      <c r="Z25" s="446">
        <f t="shared" si="18"/>
        <v>597.5125866000003</v>
      </c>
      <c r="AA25" s="407"/>
    </row>
    <row r="26" spans="1:62" s="260" customFormat="1" ht="12.95" customHeight="1" x14ac:dyDescent="0.2">
      <c r="A26" s="395">
        <v>37104</v>
      </c>
      <c r="B26" s="363">
        <f>+WTI_I!B26-'WTI_I-Prior'!B26</f>
        <v>3.3155000000029133E-3</v>
      </c>
      <c r="C26" s="396">
        <f>+WTI_I!C26-'WTI_I-Prior'!C26</f>
        <v>0</v>
      </c>
      <c r="D26" s="363">
        <f>+WTI_I!D26-'WTI_I-Prior'!D26</f>
        <v>0</v>
      </c>
      <c r="E26" s="363">
        <f>+WTI_I!E26-'WTI_I-Prior'!E26</f>
        <v>0</v>
      </c>
      <c r="F26" s="30">
        <v>0</v>
      </c>
      <c r="G26" s="334">
        <f t="shared" si="11"/>
        <v>3.3155000000029133E-3</v>
      </c>
      <c r="H26" s="363"/>
      <c r="I26" s="363">
        <f>+WTI_I!I26-'WTI_I-Prior'!I26</f>
        <v>-791.41847910000001</v>
      </c>
      <c r="J26" s="363">
        <f>+WTI_I!J26-'WTI_I-Prior'!J26</f>
        <v>800</v>
      </c>
      <c r="K26" s="363">
        <f>+WTI_I!K26-'WTI_I-Prior'!K26</f>
        <v>0</v>
      </c>
      <c r="L26" s="363">
        <f>+WTI_I!L26-'WTI_I-Prior'!L26</f>
        <v>0</v>
      </c>
      <c r="M26" s="363">
        <f>+WTI_I!M26-'WTI_I-Prior'!M26</f>
        <v>0</v>
      </c>
      <c r="N26" s="334">
        <f t="shared" si="12"/>
        <v>8.5815208999999868</v>
      </c>
      <c r="O26" s="363"/>
      <c r="P26" s="363">
        <f>+WTI_I!P26-'WTI_I-Prior'!P26</f>
        <v>0</v>
      </c>
      <c r="Q26" s="363">
        <f>+WTI_I!Q26-'WTI_I-Prior'!Q26</f>
        <v>0</v>
      </c>
      <c r="R26" s="30">
        <f>+WTI_I!R26-'WTI_I-Prior'!R26</f>
        <v>0</v>
      </c>
      <c r="S26" s="30">
        <f>+WTI_I!S26-'WTI_I-Prior'!S26</f>
        <v>0</v>
      </c>
      <c r="T26" s="334">
        <f t="shared" si="13"/>
        <v>0</v>
      </c>
      <c r="U26" s="363"/>
      <c r="V26" s="395">
        <f t="shared" si="14"/>
        <v>37104</v>
      </c>
      <c r="W26" s="445">
        <f t="shared" si="15"/>
        <v>3.3155000000029133E-3</v>
      </c>
      <c r="X26" s="445">
        <f t="shared" si="16"/>
        <v>8.5815208999999868</v>
      </c>
      <c r="Y26" s="445">
        <f t="shared" si="17"/>
        <v>0</v>
      </c>
      <c r="Z26" s="446">
        <f t="shared" si="18"/>
        <v>8.5848363999999897</v>
      </c>
      <c r="AA26" s="407"/>
      <c r="AB26" s="181"/>
      <c r="AC26" s="181"/>
      <c r="AD26" s="181"/>
      <c r="AE26" s="181"/>
      <c r="AF26" s="181"/>
      <c r="AG26" s="181"/>
      <c r="AH26" s="181"/>
      <c r="AI26" s="181"/>
      <c r="AJ26" s="181"/>
      <c r="AK26" s="181"/>
      <c r="AL26" s="181"/>
      <c r="AM26" s="181"/>
      <c r="AN26" s="181"/>
      <c r="AO26" s="181"/>
      <c r="AP26" s="181"/>
      <c r="AQ26" s="181"/>
      <c r="AR26" s="181"/>
      <c r="AS26" s="181"/>
      <c r="AT26" s="181"/>
      <c r="AU26" s="181"/>
      <c r="AV26" s="181"/>
      <c r="AW26" s="181"/>
      <c r="AX26" s="181"/>
      <c r="AY26" s="181"/>
      <c r="AZ26" s="181"/>
      <c r="BA26" s="181"/>
      <c r="BB26" s="181"/>
      <c r="BC26" s="181"/>
      <c r="BD26" s="181"/>
      <c r="BE26" s="181"/>
      <c r="BF26" s="181"/>
      <c r="BG26" s="181"/>
      <c r="BH26" s="181"/>
      <c r="BI26" s="181"/>
      <c r="BJ26" s="181"/>
    </row>
    <row r="27" spans="1:62" s="181" customFormat="1" ht="12.95" customHeight="1" x14ac:dyDescent="0.2">
      <c r="A27" s="397">
        <v>37135</v>
      </c>
      <c r="B27" s="364">
        <f>+WTI_I!B27-'WTI_I-Prior'!B27</f>
        <v>-3.2572000000001822E-3</v>
      </c>
      <c r="C27" s="398">
        <f>+WTI_I!C27-'WTI_I-Prior'!C27</f>
        <v>0</v>
      </c>
      <c r="D27" s="364">
        <f>+WTI_I!D27-'WTI_I-Prior'!D27</f>
        <v>0</v>
      </c>
      <c r="E27" s="364">
        <f>+WTI_I!E27-'WTI_I-Prior'!E27</f>
        <v>0</v>
      </c>
      <c r="F27" s="183">
        <v>0</v>
      </c>
      <c r="G27" s="336">
        <f t="shared" si="11"/>
        <v>-3.2572000000001822E-3</v>
      </c>
      <c r="H27" s="364"/>
      <c r="I27" s="364">
        <f>+WTI_I!I27-'WTI_I-Prior'!I27</f>
        <v>320.40741509999992</v>
      </c>
      <c r="J27" s="364">
        <f>+WTI_I!J27-'WTI_I-Prior'!J27</f>
        <v>-325</v>
      </c>
      <c r="K27" s="364">
        <f>+WTI_I!K27-'WTI_I-Prior'!K27</f>
        <v>0</v>
      </c>
      <c r="L27" s="364">
        <f>+WTI_I!L27-'WTI_I-Prior'!L27</f>
        <v>0</v>
      </c>
      <c r="M27" s="364">
        <f>+WTI_I!M27-'WTI_I-Prior'!M27</f>
        <v>0</v>
      </c>
      <c r="N27" s="336">
        <f t="shared" si="12"/>
        <v>-4.5925849000000767</v>
      </c>
      <c r="O27" s="364"/>
      <c r="P27" s="364">
        <f>+WTI_I!P27-'WTI_I-Prior'!P27</f>
        <v>0</v>
      </c>
      <c r="Q27" s="364">
        <f>+WTI_I!Q27-'WTI_I-Prior'!Q27</f>
        <v>0</v>
      </c>
      <c r="R27" s="183">
        <f>+WTI_I!R27-'WTI_I-Prior'!R27</f>
        <v>0</v>
      </c>
      <c r="S27" s="183">
        <f>+WTI_I!S27-'WTI_I-Prior'!S27</f>
        <v>0</v>
      </c>
      <c r="T27" s="336">
        <f t="shared" si="13"/>
        <v>0</v>
      </c>
      <c r="U27" s="364"/>
      <c r="V27" s="397">
        <f t="shared" si="14"/>
        <v>37135</v>
      </c>
      <c r="W27" s="448">
        <f t="shared" si="15"/>
        <v>-3.2572000000001822E-3</v>
      </c>
      <c r="X27" s="448">
        <f t="shared" si="16"/>
        <v>-4.5925849000000767</v>
      </c>
      <c r="Y27" s="448">
        <f t="shared" si="17"/>
        <v>0</v>
      </c>
      <c r="Z27" s="449">
        <f t="shared" si="18"/>
        <v>-4.5958421000000769</v>
      </c>
      <c r="AA27" s="407"/>
    </row>
    <row r="28" spans="1:62" s="181" customFormat="1" ht="12.95" customHeight="1" x14ac:dyDescent="0.2">
      <c r="A28" s="395">
        <v>37165</v>
      </c>
      <c r="B28" s="363">
        <f>+WTI_I!B28-'WTI_I-Prior'!B28</f>
        <v>-1.2304999999983579E-3</v>
      </c>
      <c r="C28" s="396">
        <f>+WTI_I!C28-'WTI_I-Prior'!C28</f>
        <v>0</v>
      </c>
      <c r="D28" s="363">
        <f>+WTI_I!D28-'WTI_I-Prior'!D28</f>
        <v>0</v>
      </c>
      <c r="E28" s="363">
        <f>+WTI_I!E28-'WTI_I-Prior'!E28</f>
        <v>0</v>
      </c>
      <c r="F28" s="30">
        <v>0</v>
      </c>
      <c r="G28" s="334">
        <f t="shared" si="11"/>
        <v>-1.2304999999983579E-3</v>
      </c>
      <c r="H28" s="363"/>
      <c r="I28" s="363">
        <f>+WTI_I!I28-'WTI_I-Prior'!I28</f>
        <v>-0.20719869999982166</v>
      </c>
      <c r="J28" s="363">
        <f>+WTI_I!J28-'WTI_I-Prior'!J28</f>
        <v>-50</v>
      </c>
      <c r="K28" s="363">
        <f>+WTI_I!K28-'WTI_I-Prior'!K28</f>
        <v>0</v>
      </c>
      <c r="L28" s="363">
        <f>+WTI_I!L28-'WTI_I-Prior'!L28</f>
        <v>0</v>
      </c>
      <c r="M28" s="363">
        <f>+WTI_I!M28-'WTI_I-Prior'!M28</f>
        <v>0</v>
      </c>
      <c r="N28" s="334">
        <f t="shared" si="12"/>
        <v>-50.207198699999822</v>
      </c>
      <c r="O28" s="363"/>
      <c r="P28" s="363">
        <f>+WTI_I!P28-'WTI_I-Prior'!P28</f>
        <v>0</v>
      </c>
      <c r="Q28" s="363">
        <f>+WTI_I!Q28-'WTI_I-Prior'!Q28</f>
        <v>0</v>
      </c>
      <c r="R28" s="30">
        <f>+WTI_I!R28-'WTI_I-Prior'!R28</f>
        <v>0</v>
      </c>
      <c r="S28" s="30">
        <f>+WTI_I!S28-'WTI_I-Prior'!S28</f>
        <v>0</v>
      </c>
      <c r="T28" s="334">
        <f t="shared" si="13"/>
        <v>0</v>
      </c>
      <c r="U28" s="363"/>
      <c r="V28" s="395">
        <f t="shared" si="14"/>
        <v>37165</v>
      </c>
      <c r="W28" s="445">
        <f t="shared" si="15"/>
        <v>-1.2304999999983579E-3</v>
      </c>
      <c r="X28" s="445">
        <f t="shared" si="16"/>
        <v>-50.207198699999822</v>
      </c>
      <c r="Y28" s="445">
        <f t="shared" si="17"/>
        <v>0</v>
      </c>
      <c r="Z28" s="446">
        <f t="shared" si="18"/>
        <v>-50.20842919999982</v>
      </c>
      <c r="AA28" s="407"/>
    </row>
    <row r="29" spans="1:62" s="181" customFormat="1" ht="12.95" customHeight="1" x14ac:dyDescent="0.2">
      <c r="A29" s="395">
        <v>37196</v>
      </c>
      <c r="B29" s="363">
        <f>+WTI_I!B29-'WTI_I-Prior'!B29</f>
        <v>5.9985000000000177E-3</v>
      </c>
      <c r="C29" s="396">
        <f>+WTI_I!C29-'WTI_I-Prior'!C29</f>
        <v>0</v>
      </c>
      <c r="D29" s="363">
        <f>+WTI_I!D29-'WTI_I-Prior'!D29</f>
        <v>0</v>
      </c>
      <c r="E29" s="363">
        <f>+WTI_I!E29-'WTI_I-Prior'!E29</f>
        <v>0</v>
      </c>
      <c r="F29" s="30">
        <v>0</v>
      </c>
      <c r="G29" s="334">
        <f t="shared" si="11"/>
        <v>5.9985000000000177E-3</v>
      </c>
      <c r="H29" s="363"/>
      <c r="I29" s="363">
        <f>+WTI_I!I29-'WTI_I-Prior'!I29</f>
        <v>0.87499690000004193</v>
      </c>
      <c r="J29" s="363">
        <f>+WTI_I!J29-'WTI_I-Prior'!J29</f>
        <v>-100</v>
      </c>
      <c r="K29" s="363">
        <f>+WTI_I!K29-'WTI_I-Prior'!K29</f>
        <v>0</v>
      </c>
      <c r="L29" s="363">
        <f>+WTI_I!L29-'WTI_I-Prior'!L29</f>
        <v>0</v>
      </c>
      <c r="M29" s="363">
        <f>+WTI_I!M29-'WTI_I-Prior'!M29</f>
        <v>0</v>
      </c>
      <c r="N29" s="334">
        <f t="shared" si="12"/>
        <v>-99.125003099999958</v>
      </c>
      <c r="O29" s="363"/>
      <c r="P29" s="363">
        <f>+WTI_I!P29-'WTI_I-Prior'!P29</f>
        <v>0</v>
      </c>
      <c r="Q29" s="363">
        <f>+WTI_I!Q29-'WTI_I-Prior'!Q29</f>
        <v>0</v>
      </c>
      <c r="R29" s="30">
        <f>+WTI_I!R29-'WTI_I-Prior'!R29</f>
        <v>0</v>
      </c>
      <c r="S29" s="30">
        <f>+WTI_I!S29-'WTI_I-Prior'!S29</f>
        <v>0</v>
      </c>
      <c r="T29" s="334">
        <f t="shared" si="13"/>
        <v>0</v>
      </c>
      <c r="U29" s="363"/>
      <c r="V29" s="395">
        <f t="shared" si="14"/>
        <v>37196</v>
      </c>
      <c r="W29" s="445">
        <f t="shared" si="15"/>
        <v>5.9985000000000177E-3</v>
      </c>
      <c r="X29" s="445">
        <f t="shared" si="16"/>
        <v>-99.125003099999958</v>
      </c>
      <c r="Y29" s="445">
        <f t="shared" si="17"/>
        <v>0</v>
      </c>
      <c r="Z29" s="446">
        <f t="shared" si="18"/>
        <v>-99.119004599999954</v>
      </c>
      <c r="AA29" s="407"/>
    </row>
    <row r="30" spans="1:62" s="181" customFormat="1" ht="12.95" customHeight="1" thickBot="1" x14ac:dyDescent="0.25">
      <c r="A30" s="399">
        <v>37226</v>
      </c>
      <c r="B30" s="365">
        <f>+WTI_I!B30-'WTI_I-Prior'!B30</f>
        <v>2.7012800000001391E-2</v>
      </c>
      <c r="C30" s="400">
        <f>+WTI_I!C30-'WTI_I-Prior'!C30</f>
        <v>0</v>
      </c>
      <c r="D30" s="365">
        <f>+WTI_I!D30-'WTI_I-Prior'!D30</f>
        <v>0</v>
      </c>
      <c r="E30" s="365">
        <f>+WTI_I!E30-'WTI_I-Prior'!E30</f>
        <v>0</v>
      </c>
      <c r="F30" s="231">
        <v>0</v>
      </c>
      <c r="G30" s="338">
        <f t="shared" si="11"/>
        <v>2.7012800000001391E-2</v>
      </c>
      <c r="H30" s="365"/>
      <c r="I30" s="365">
        <f>+WTI_I!I30-'WTI_I-Prior'!I30</f>
        <v>-9.7474500000004127E-2</v>
      </c>
      <c r="J30" s="365">
        <f>+WTI_I!J30-'WTI_I-Prior'!J30</f>
        <v>-100</v>
      </c>
      <c r="K30" s="365">
        <f>+WTI_I!K30-'WTI_I-Prior'!K30</f>
        <v>-0.40082799999999708</v>
      </c>
      <c r="L30" s="365">
        <f>+WTI_I!L30-'WTI_I-Prior'!L30</f>
        <v>0</v>
      </c>
      <c r="M30" s="365">
        <f>+WTI_I!M30-'WTI_I-Prior'!M30</f>
        <v>0</v>
      </c>
      <c r="N30" s="338">
        <f t="shared" si="12"/>
        <v>-100.49830249999999</v>
      </c>
      <c r="O30" s="365"/>
      <c r="P30" s="365">
        <f>+WTI_I!P30-'WTI_I-Prior'!P30</f>
        <v>0</v>
      </c>
      <c r="Q30" s="365">
        <f>+WTI_I!Q30-'WTI_I-Prior'!Q30</f>
        <v>0</v>
      </c>
      <c r="R30" s="231">
        <f>+WTI_I!R30-'WTI_I-Prior'!R30</f>
        <v>0</v>
      </c>
      <c r="S30" s="231">
        <f>+WTI_I!S30-'WTI_I-Prior'!S30</f>
        <v>0</v>
      </c>
      <c r="T30" s="338">
        <f t="shared" si="13"/>
        <v>0</v>
      </c>
      <c r="U30" s="365"/>
      <c r="V30" s="399">
        <f t="shared" si="14"/>
        <v>37226</v>
      </c>
      <c r="W30" s="451">
        <f t="shared" si="15"/>
        <v>2.7012800000001391E-2</v>
      </c>
      <c r="X30" s="451">
        <f t="shared" si="16"/>
        <v>-100.49830249999999</v>
      </c>
      <c r="Y30" s="451">
        <f t="shared" si="17"/>
        <v>0</v>
      </c>
      <c r="Z30" s="452">
        <f t="shared" si="18"/>
        <v>-100.4712897</v>
      </c>
      <c r="AA30" s="407"/>
    </row>
    <row r="31" spans="1:62" s="181" customFormat="1" ht="12.95" customHeight="1" x14ac:dyDescent="0.2">
      <c r="A31" s="395">
        <v>37257</v>
      </c>
      <c r="B31" s="363">
        <f>+WTI_I!B31-'WTI_I-Prior'!B31</f>
        <v>3.1057999999992703E-3</v>
      </c>
      <c r="C31" s="396">
        <f>+WTI_I!C31-'WTI_I-Prior'!C31</f>
        <v>0</v>
      </c>
      <c r="D31" s="363">
        <f>+WTI_I!D31-'WTI_I-Prior'!D31</f>
        <v>0</v>
      </c>
      <c r="E31" s="363">
        <f>+WTI_I!E31-'WTI_I-Prior'!E31</f>
        <v>0</v>
      </c>
      <c r="F31" s="30">
        <v>0</v>
      </c>
      <c r="G31" s="334">
        <f t="shared" si="11"/>
        <v>3.1057999999992703E-3</v>
      </c>
      <c r="H31" s="363"/>
      <c r="I31" s="363">
        <f>+WTI_I!I31-'WTI_I-Prior'!I31</f>
        <v>3.2509017000002132</v>
      </c>
      <c r="J31" s="363">
        <f>+WTI_I!J31-'WTI_I-Prior'!J31</f>
        <v>0</v>
      </c>
      <c r="K31" s="363">
        <f>+WTI_I!K31-'WTI_I-Prior'!K31</f>
        <v>0</v>
      </c>
      <c r="L31" s="363">
        <f>+WTI_I!L31-'WTI_I-Prior'!L31</f>
        <v>0</v>
      </c>
      <c r="M31" s="363">
        <f>+WTI_I!M31-'WTI_I-Prior'!M31</f>
        <v>0</v>
      </c>
      <c r="N31" s="334">
        <f t="shared" si="12"/>
        <v>3.2509017000002132</v>
      </c>
      <c r="O31" s="363"/>
      <c r="P31" s="363">
        <f>+WTI_I!P31-'WTI_I-Prior'!P31</f>
        <v>0</v>
      </c>
      <c r="Q31" s="363">
        <f>+WTI_I!Q31-'WTI_I-Prior'!Q31</f>
        <v>0</v>
      </c>
      <c r="R31" s="30">
        <f>+WTI_I!R31-'WTI_I-Prior'!R31</f>
        <v>0</v>
      </c>
      <c r="S31" s="30">
        <f>+WTI_I!S31-'WTI_I-Prior'!S31</f>
        <v>0</v>
      </c>
      <c r="T31" s="334">
        <f t="shared" si="13"/>
        <v>0</v>
      </c>
      <c r="U31" s="363"/>
      <c r="V31" s="395">
        <f t="shared" si="14"/>
        <v>37257</v>
      </c>
      <c r="W31" s="445">
        <f t="shared" si="15"/>
        <v>3.1057999999992703E-3</v>
      </c>
      <c r="X31" s="445">
        <f t="shared" si="16"/>
        <v>3.2509017000002132</v>
      </c>
      <c r="Y31" s="445">
        <f t="shared" si="17"/>
        <v>0</v>
      </c>
      <c r="Z31" s="446">
        <f t="shared" si="18"/>
        <v>3.2540075000002124</v>
      </c>
      <c r="AA31" s="407"/>
    </row>
    <row r="32" spans="1:62" s="264" customFormat="1" ht="12.95" customHeight="1" thickBot="1" x14ac:dyDescent="0.25">
      <c r="A32" s="395">
        <v>37288</v>
      </c>
      <c r="B32" s="363">
        <f>+WTI_I!B32-'WTI_I-Prior'!B32</f>
        <v>2.4336900000001549E-2</v>
      </c>
      <c r="C32" s="396">
        <f>+WTI_I!C32-'WTI_I-Prior'!C32</f>
        <v>0</v>
      </c>
      <c r="D32" s="363">
        <f>+WTI_I!D32-'WTI_I-Prior'!D32</f>
        <v>0</v>
      </c>
      <c r="E32" s="363">
        <f>+WTI_I!E32-'WTI_I-Prior'!E32</f>
        <v>0</v>
      </c>
      <c r="F32" s="26">
        <v>0</v>
      </c>
      <c r="G32" s="335">
        <f t="shared" si="11"/>
        <v>2.4336900000001549E-2</v>
      </c>
      <c r="H32" s="396"/>
      <c r="I32" s="363">
        <f>+WTI_I!I32-'WTI_I-Prior'!I32</f>
        <v>-4.6012914000002638</v>
      </c>
      <c r="J32" s="363">
        <f>+WTI_I!J32-'WTI_I-Prior'!J32</f>
        <v>0</v>
      </c>
      <c r="K32" s="363">
        <f>+WTI_I!K32-'WTI_I-Prior'!K32</f>
        <v>0</v>
      </c>
      <c r="L32" s="363">
        <f>+WTI_I!L32-'WTI_I-Prior'!L32</f>
        <v>0</v>
      </c>
      <c r="M32" s="363">
        <f>+WTI_I!M32-'WTI_I-Prior'!M32</f>
        <v>0</v>
      </c>
      <c r="N32" s="335">
        <f t="shared" si="12"/>
        <v>-4.6012914000002638</v>
      </c>
      <c r="O32" s="396"/>
      <c r="P32" s="363">
        <f>+WTI_I!P32-'WTI_I-Prior'!P32</f>
        <v>0</v>
      </c>
      <c r="Q32" s="363">
        <f>+WTI_I!Q32-'WTI_I-Prior'!Q32</f>
        <v>0</v>
      </c>
      <c r="R32" s="30">
        <f>+WTI_I!R32-'WTI_I-Prior'!R32</f>
        <v>0</v>
      </c>
      <c r="S32" s="30">
        <f>+WTI_I!S32-'WTI_I-Prior'!S32</f>
        <v>0</v>
      </c>
      <c r="T32" s="335">
        <f t="shared" si="13"/>
        <v>0</v>
      </c>
      <c r="U32" s="396"/>
      <c r="V32" s="420">
        <f t="shared" si="14"/>
        <v>37288</v>
      </c>
      <c r="W32" s="447">
        <f t="shared" si="15"/>
        <v>2.4336900000001549E-2</v>
      </c>
      <c r="X32" s="447">
        <f t="shared" si="16"/>
        <v>-4.6012914000002638</v>
      </c>
      <c r="Y32" s="447">
        <f t="shared" si="17"/>
        <v>0</v>
      </c>
      <c r="Z32" s="447">
        <f t="shared" si="18"/>
        <v>-4.5769545000002623</v>
      </c>
      <c r="AA32" s="407"/>
      <c r="AB32" s="181"/>
      <c r="AC32" s="181"/>
      <c r="AD32" s="181"/>
      <c r="AE32" s="181"/>
      <c r="AF32" s="181"/>
      <c r="AG32" s="181"/>
      <c r="AH32" s="181"/>
      <c r="AI32" s="181"/>
      <c r="AJ32" s="181"/>
      <c r="AK32" s="181"/>
      <c r="AL32" s="181"/>
      <c r="AM32" s="181"/>
      <c r="AN32" s="181"/>
      <c r="AO32" s="181"/>
      <c r="AP32" s="181"/>
      <c r="AQ32" s="181"/>
      <c r="AR32" s="181"/>
      <c r="AS32" s="181"/>
      <c r="AT32" s="181"/>
      <c r="AU32" s="181"/>
      <c r="AV32" s="181"/>
      <c r="AW32" s="181"/>
      <c r="AX32" s="181"/>
      <c r="AY32" s="181"/>
      <c r="AZ32" s="181"/>
      <c r="BA32" s="181"/>
      <c r="BB32" s="181"/>
      <c r="BC32" s="181"/>
      <c r="BD32" s="181"/>
      <c r="BE32" s="181"/>
      <c r="BF32" s="181"/>
      <c r="BG32" s="181"/>
      <c r="BH32" s="181"/>
      <c r="BI32" s="181"/>
      <c r="BJ32" s="181"/>
    </row>
    <row r="33" spans="1:62" s="181" customFormat="1" ht="12.95" customHeight="1" x14ac:dyDescent="0.2">
      <c r="A33" s="397">
        <v>37316</v>
      </c>
      <c r="B33" s="364">
        <f>+WTI_I!B33-'WTI_I-Prior'!B33</f>
        <v>4.9615000000002851E-2</v>
      </c>
      <c r="C33" s="398">
        <f>+WTI_I!C33-'WTI_I-Prior'!C33</f>
        <v>0</v>
      </c>
      <c r="D33" s="364">
        <f>+WTI_I!D33-'WTI_I-Prior'!D33</f>
        <v>0</v>
      </c>
      <c r="E33" s="364">
        <f>+WTI_I!E33-'WTI_I-Prior'!E33</f>
        <v>0</v>
      </c>
      <c r="F33" s="183">
        <v>0</v>
      </c>
      <c r="G33" s="336">
        <f t="shared" si="11"/>
        <v>4.9615000000002851E-2</v>
      </c>
      <c r="H33" s="364"/>
      <c r="I33" s="364">
        <f>+WTI_I!I33-'WTI_I-Prior'!I33</f>
        <v>-10.165427799999975</v>
      </c>
      <c r="J33" s="364">
        <f>+WTI_I!J33-'WTI_I-Prior'!J33</f>
        <v>0</v>
      </c>
      <c r="K33" s="364">
        <f>+WTI_I!K33-'WTI_I-Prior'!K33</f>
        <v>0</v>
      </c>
      <c r="L33" s="364">
        <f>+WTI_I!L33-'WTI_I-Prior'!L33</f>
        <v>0</v>
      </c>
      <c r="M33" s="364">
        <f>+WTI_I!M33-'WTI_I-Prior'!M33</f>
        <v>0</v>
      </c>
      <c r="N33" s="336">
        <f t="shared" si="12"/>
        <v>-10.165427799999975</v>
      </c>
      <c r="O33" s="364"/>
      <c r="P33" s="364">
        <f>+WTI_I!P33-'WTI_I-Prior'!P33</f>
        <v>0</v>
      </c>
      <c r="Q33" s="364">
        <f>+WTI_I!Q33-'WTI_I-Prior'!Q33</f>
        <v>0</v>
      </c>
      <c r="R33" s="183">
        <f>+WTI_I!R33-'WTI_I-Prior'!R33</f>
        <v>0</v>
      </c>
      <c r="S33" s="183">
        <f>+WTI_I!S33-'WTI_I-Prior'!S33</f>
        <v>0</v>
      </c>
      <c r="T33" s="336">
        <f t="shared" si="13"/>
        <v>0</v>
      </c>
      <c r="U33" s="364"/>
      <c r="V33" s="397">
        <f t="shared" si="14"/>
        <v>37316</v>
      </c>
      <c r="W33" s="448">
        <f t="shared" si="15"/>
        <v>4.9615000000002851E-2</v>
      </c>
      <c r="X33" s="448">
        <f t="shared" si="16"/>
        <v>-10.165427799999975</v>
      </c>
      <c r="Y33" s="448">
        <f t="shared" si="17"/>
        <v>0</v>
      </c>
      <c r="Z33" s="449">
        <f t="shared" si="18"/>
        <v>-10.115812799999972</v>
      </c>
      <c r="AA33" s="407"/>
    </row>
    <row r="34" spans="1:62" s="181" customFormat="1" ht="12.95" customHeight="1" x14ac:dyDescent="0.2">
      <c r="A34" s="395">
        <v>37347</v>
      </c>
      <c r="B34" s="363">
        <f>+WTI_I!B34-'WTI_I-Prior'!B34</f>
        <v>6.5404200000003243E-2</v>
      </c>
      <c r="C34" s="396">
        <f>+WTI_I!C34-'WTI_I-Prior'!C34</f>
        <v>0</v>
      </c>
      <c r="D34" s="363">
        <f>+WTI_I!D34-'WTI_I-Prior'!D34</f>
        <v>0</v>
      </c>
      <c r="E34" s="363">
        <f>+WTI_I!E34-'WTI_I-Prior'!E34</f>
        <v>0</v>
      </c>
      <c r="F34" s="31">
        <v>0</v>
      </c>
      <c r="G34" s="337">
        <f t="shared" si="11"/>
        <v>6.5404200000003243E-2</v>
      </c>
      <c r="H34" s="363"/>
      <c r="I34" s="363">
        <f>+WTI_I!I34-'WTI_I-Prior'!I34</f>
        <v>-9.7449391000000105</v>
      </c>
      <c r="J34" s="363">
        <f>+WTI_I!J34-'WTI_I-Prior'!J34</f>
        <v>0</v>
      </c>
      <c r="K34" s="363">
        <f>+WTI_I!K34-'WTI_I-Prior'!K34</f>
        <v>0</v>
      </c>
      <c r="L34" s="363">
        <f>+WTI_I!L34-'WTI_I-Prior'!L34</f>
        <v>0</v>
      </c>
      <c r="M34" s="363">
        <f>+WTI_I!M34-'WTI_I-Prior'!M34</f>
        <v>0</v>
      </c>
      <c r="N34" s="337">
        <f t="shared" si="12"/>
        <v>-9.7449391000000105</v>
      </c>
      <c r="O34" s="413"/>
      <c r="P34" s="363">
        <f>+WTI_I!P34-'WTI_I-Prior'!P34</f>
        <v>0</v>
      </c>
      <c r="Q34" s="363">
        <f>+WTI_I!Q34-'WTI_I-Prior'!Q34</f>
        <v>0</v>
      </c>
      <c r="R34" s="30">
        <f>+WTI_I!R34-'WTI_I-Prior'!R34</f>
        <v>0</v>
      </c>
      <c r="S34" s="30">
        <f>+WTI_I!S34-'WTI_I-Prior'!S34</f>
        <v>0</v>
      </c>
      <c r="T34" s="337">
        <f t="shared" si="13"/>
        <v>0</v>
      </c>
      <c r="U34" s="363"/>
      <c r="V34" s="395">
        <f t="shared" si="14"/>
        <v>37347</v>
      </c>
      <c r="W34" s="445">
        <f t="shared" si="15"/>
        <v>6.5404200000003243E-2</v>
      </c>
      <c r="X34" s="445">
        <f t="shared" si="16"/>
        <v>-9.7449391000000105</v>
      </c>
      <c r="Y34" s="445">
        <f t="shared" si="17"/>
        <v>0</v>
      </c>
      <c r="Z34" s="450">
        <f t="shared" si="18"/>
        <v>-9.6795349000000073</v>
      </c>
      <c r="AA34" s="407"/>
    </row>
    <row r="35" spans="1:62" s="181" customFormat="1" ht="12.95" customHeight="1" x14ac:dyDescent="0.2">
      <c r="A35" s="395">
        <v>37377</v>
      </c>
      <c r="B35" s="363">
        <f>+WTI_I!B35-'WTI_I-Prior'!B35</f>
        <v>7.5936900000002083E-2</v>
      </c>
      <c r="C35" s="396">
        <f>+WTI_I!C35-'WTI_I-Prior'!C35</f>
        <v>0</v>
      </c>
      <c r="D35" s="363">
        <f>+WTI_I!D35-'WTI_I-Prior'!D35</f>
        <v>0</v>
      </c>
      <c r="E35" s="363">
        <f>+WTI_I!E35-'WTI_I-Prior'!E35</f>
        <v>0</v>
      </c>
      <c r="F35" s="30">
        <v>0</v>
      </c>
      <c r="G35" s="334">
        <f t="shared" si="11"/>
        <v>7.5936900000002083E-2</v>
      </c>
      <c r="H35" s="363"/>
      <c r="I35" s="363">
        <f>+WTI_I!I35-'WTI_I-Prior'!I35</f>
        <v>-9.5491486000000805</v>
      </c>
      <c r="J35" s="363">
        <f>+WTI_I!J35-'WTI_I-Prior'!J35</f>
        <v>0</v>
      </c>
      <c r="K35" s="363">
        <f>+WTI_I!K35-'WTI_I-Prior'!K35</f>
        <v>0</v>
      </c>
      <c r="L35" s="363">
        <f>+WTI_I!L35-'WTI_I-Prior'!L35</f>
        <v>0</v>
      </c>
      <c r="M35" s="363">
        <f>+WTI_I!M35-'WTI_I-Prior'!M35</f>
        <v>0</v>
      </c>
      <c r="N35" s="334">
        <f t="shared" si="12"/>
        <v>-9.5491486000000805</v>
      </c>
      <c r="O35" s="363"/>
      <c r="P35" s="363">
        <f>+WTI_I!P35-'WTI_I-Prior'!P35</f>
        <v>0</v>
      </c>
      <c r="Q35" s="363">
        <f>+WTI_I!Q35-'WTI_I-Prior'!Q35</f>
        <v>0</v>
      </c>
      <c r="R35" s="30">
        <f>+WTI_I!R35-'WTI_I-Prior'!R35</f>
        <v>0</v>
      </c>
      <c r="S35" s="30">
        <f>+WTI_I!S35-'WTI_I-Prior'!S35</f>
        <v>0</v>
      </c>
      <c r="T35" s="334">
        <f t="shared" si="13"/>
        <v>0</v>
      </c>
      <c r="U35" s="363"/>
      <c r="V35" s="395">
        <f t="shared" si="14"/>
        <v>37377</v>
      </c>
      <c r="W35" s="445">
        <f t="shared" si="15"/>
        <v>7.5936900000002083E-2</v>
      </c>
      <c r="X35" s="445">
        <f t="shared" si="16"/>
        <v>-9.5491486000000805</v>
      </c>
      <c r="Y35" s="445">
        <f t="shared" si="17"/>
        <v>0</v>
      </c>
      <c r="Z35" s="446">
        <f t="shared" si="18"/>
        <v>-9.4732117000000784</v>
      </c>
      <c r="AA35" s="407"/>
    </row>
    <row r="36" spans="1:62" s="181" customFormat="1" ht="12.95" customHeight="1" x14ac:dyDescent="0.2">
      <c r="A36" s="397">
        <v>37408</v>
      </c>
      <c r="B36" s="364">
        <f>+WTI_I!B36-'WTI_I-Prior'!B36</f>
        <v>6.4440100000005884E-2</v>
      </c>
      <c r="C36" s="398">
        <f>+WTI_I!C36-'WTI_I-Prior'!C36</f>
        <v>0</v>
      </c>
      <c r="D36" s="364">
        <f>+WTI_I!D36-'WTI_I-Prior'!D36</f>
        <v>0</v>
      </c>
      <c r="E36" s="364">
        <f>+WTI_I!E36-'WTI_I-Prior'!E36</f>
        <v>0</v>
      </c>
      <c r="F36" s="183">
        <v>0</v>
      </c>
      <c r="G36" s="336">
        <f t="shared" si="11"/>
        <v>6.4440100000005884E-2</v>
      </c>
      <c r="H36" s="364"/>
      <c r="I36" s="364">
        <f>+WTI_I!I36-'WTI_I-Prior'!I36</f>
        <v>-8.6814864999999486</v>
      </c>
      <c r="J36" s="364">
        <f>+WTI_I!J36-'WTI_I-Prior'!J36</f>
        <v>0</v>
      </c>
      <c r="K36" s="364">
        <f>+WTI_I!K36-'WTI_I-Prior'!K36</f>
        <v>0</v>
      </c>
      <c r="L36" s="364">
        <f>+WTI_I!L36-'WTI_I-Prior'!L36</f>
        <v>0</v>
      </c>
      <c r="M36" s="364">
        <f>+WTI_I!M36-'WTI_I-Prior'!M36</f>
        <v>0</v>
      </c>
      <c r="N36" s="336">
        <f t="shared" si="12"/>
        <v>-8.6814864999999486</v>
      </c>
      <c r="O36" s="364"/>
      <c r="P36" s="364">
        <f>+WTI_I!P36-'WTI_I-Prior'!P36</f>
        <v>0</v>
      </c>
      <c r="Q36" s="364">
        <f>+WTI_I!Q36-'WTI_I-Prior'!Q36</f>
        <v>0</v>
      </c>
      <c r="R36" s="183">
        <f>+WTI_I!R36-'WTI_I-Prior'!R36</f>
        <v>0</v>
      </c>
      <c r="S36" s="183">
        <f>+WTI_I!S36-'WTI_I-Prior'!S36</f>
        <v>0</v>
      </c>
      <c r="T36" s="336">
        <f t="shared" si="13"/>
        <v>0</v>
      </c>
      <c r="U36" s="364"/>
      <c r="V36" s="397">
        <f t="shared" si="14"/>
        <v>37408</v>
      </c>
      <c r="W36" s="448">
        <f t="shared" si="15"/>
        <v>6.4440100000005884E-2</v>
      </c>
      <c r="X36" s="448">
        <f t="shared" si="16"/>
        <v>-8.6814864999999486</v>
      </c>
      <c r="Y36" s="448">
        <f t="shared" si="17"/>
        <v>0</v>
      </c>
      <c r="Z36" s="449">
        <f t="shared" si="18"/>
        <v>-8.6170463999999427</v>
      </c>
      <c r="AA36" s="407"/>
    </row>
    <row r="37" spans="1:62" s="181" customFormat="1" ht="12.95" customHeight="1" x14ac:dyDescent="0.2">
      <c r="A37" s="395">
        <v>37438</v>
      </c>
      <c r="B37" s="363">
        <f>+WTI_I!B37-'WTI_I-Prior'!B37</f>
        <v>1.3243699999998526E-2</v>
      </c>
      <c r="C37" s="396">
        <f>+WTI_I!C37-'WTI_I-Prior'!C37</f>
        <v>0</v>
      </c>
      <c r="D37" s="363">
        <f>+WTI_I!D37-'WTI_I-Prior'!D37</f>
        <v>0</v>
      </c>
      <c r="E37" s="363">
        <f>+WTI_I!E37-'WTI_I-Prior'!E37</f>
        <v>0</v>
      </c>
      <c r="F37" s="30">
        <v>0</v>
      </c>
      <c r="G37" s="334">
        <f t="shared" si="11"/>
        <v>1.3243699999998526E-2</v>
      </c>
      <c r="H37" s="363"/>
      <c r="I37" s="363">
        <f>+WTI_I!I37-'WTI_I-Prior'!I37</f>
        <v>-9.598710199999914</v>
      </c>
      <c r="J37" s="363">
        <f>+WTI_I!J37-'WTI_I-Prior'!J37</f>
        <v>0</v>
      </c>
      <c r="K37" s="363">
        <f>+WTI_I!K37-'WTI_I-Prior'!K37</f>
        <v>0</v>
      </c>
      <c r="L37" s="363">
        <f>+WTI_I!L37-'WTI_I-Prior'!L37</f>
        <v>0</v>
      </c>
      <c r="M37" s="363">
        <f>+WTI_I!M37-'WTI_I-Prior'!M37</f>
        <v>0</v>
      </c>
      <c r="N37" s="334">
        <f t="shared" si="12"/>
        <v>-9.598710199999914</v>
      </c>
      <c r="O37" s="363"/>
      <c r="P37" s="363">
        <f>+WTI_I!P37-'WTI_I-Prior'!P37</f>
        <v>0</v>
      </c>
      <c r="Q37" s="363">
        <f>+WTI_I!Q37-'WTI_I-Prior'!Q37</f>
        <v>0</v>
      </c>
      <c r="R37" s="30">
        <f>+WTI_I!R37-'WTI_I-Prior'!R37</f>
        <v>0</v>
      </c>
      <c r="S37" s="30">
        <f>+WTI_I!S37-'WTI_I-Prior'!S37</f>
        <v>0</v>
      </c>
      <c r="T37" s="334">
        <f t="shared" si="13"/>
        <v>0</v>
      </c>
      <c r="U37" s="363"/>
      <c r="V37" s="395">
        <f t="shared" si="14"/>
        <v>37438</v>
      </c>
      <c r="W37" s="445">
        <f t="shared" si="15"/>
        <v>1.3243699999998526E-2</v>
      </c>
      <c r="X37" s="445">
        <f t="shared" si="16"/>
        <v>-9.598710199999914</v>
      </c>
      <c r="Y37" s="445">
        <f t="shared" si="17"/>
        <v>0</v>
      </c>
      <c r="Z37" s="446">
        <f t="shared" si="18"/>
        <v>-9.5854664999999155</v>
      </c>
      <c r="AA37" s="407"/>
    </row>
    <row r="38" spans="1:62" s="260" customFormat="1" ht="12.95" customHeight="1" x14ac:dyDescent="0.2">
      <c r="A38" s="395">
        <v>37469</v>
      </c>
      <c r="B38" s="363">
        <f>+WTI_I!B38-'WTI_I-Prior'!B38</f>
        <v>-8.6469899999997324E-2</v>
      </c>
      <c r="C38" s="396">
        <f>+WTI_I!C38-'WTI_I-Prior'!C38</f>
        <v>0</v>
      </c>
      <c r="D38" s="363">
        <f>+WTI_I!D38-'WTI_I-Prior'!D38</f>
        <v>0</v>
      </c>
      <c r="E38" s="363">
        <f>+WTI_I!E38-'WTI_I-Prior'!E38</f>
        <v>0</v>
      </c>
      <c r="F38" s="30">
        <v>0</v>
      </c>
      <c r="G38" s="334">
        <f t="shared" si="11"/>
        <v>-8.6469899999997324E-2</v>
      </c>
      <c r="H38" s="363"/>
      <c r="I38" s="363">
        <f>+WTI_I!I38-'WTI_I-Prior'!I38</f>
        <v>-8.7778705000000059</v>
      </c>
      <c r="J38" s="363">
        <f>+WTI_I!J38-'WTI_I-Prior'!J38</f>
        <v>0</v>
      </c>
      <c r="K38" s="363">
        <f>+WTI_I!K38-'WTI_I-Prior'!K38</f>
        <v>0</v>
      </c>
      <c r="L38" s="363">
        <f>+WTI_I!L38-'WTI_I-Prior'!L38</f>
        <v>0</v>
      </c>
      <c r="M38" s="363">
        <f>+WTI_I!M38-'WTI_I-Prior'!M38</f>
        <v>0</v>
      </c>
      <c r="N38" s="334">
        <f t="shared" si="12"/>
        <v>-8.7778705000000059</v>
      </c>
      <c r="O38" s="363"/>
      <c r="P38" s="363">
        <f>+WTI_I!P38-'WTI_I-Prior'!P38</f>
        <v>0</v>
      </c>
      <c r="Q38" s="363">
        <f>+WTI_I!Q38-'WTI_I-Prior'!Q38</f>
        <v>0</v>
      </c>
      <c r="R38" s="30">
        <f>+WTI_I!R38-'WTI_I-Prior'!R38</f>
        <v>0</v>
      </c>
      <c r="S38" s="30">
        <f>+WTI_I!S38-'WTI_I-Prior'!S38</f>
        <v>0</v>
      </c>
      <c r="T38" s="334">
        <f t="shared" si="13"/>
        <v>0</v>
      </c>
      <c r="U38" s="363"/>
      <c r="V38" s="395">
        <f t="shared" si="14"/>
        <v>37469</v>
      </c>
      <c r="W38" s="445">
        <f t="shared" si="15"/>
        <v>-8.6469899999997324E-2</v>
      </c>
      <c r="X38" s="445">
        <f t="shared" si="16"/>
        <v>-8.7778705000000059</v>
      </c>
      <c r="Y38" s="445">
        <f t="shared" si="17"/>
        <v>0</v>
      </c>
      <c r="Z38" s="446">
        <f t="shared" si="18"/>
        <v>-8.8643404000000032</v>
      </c>
      <c r="AA38" s="407"/>
      <c r="AB38" s="181"/>
      <c r="AC38" s="181"/>
      <c r="AD38" s="181"/>
      <c r="AE38" s="181"/>
      <c r="AF38" s="181"/>
      <c r="AG38" s="181"/>
      <c r="AH38" s="181"/>
      <c r="AI38" s="181"/>
      <c r="AJ38" s="181"/>
      <c r="AK38" s="181"/>
      <c r="AL38" s="181"/>
      <c r="AM38" s="181"/>
      <c r="AN38" s="181"/>
      <c r="AO38" s="181"/>
      <c r="AP38" s="181"/>
      <c r="AQ38" s="181"/>
      <c r="AR38" s="181"/>
      <c r="AS38" s="181"/>
      <c r="AT38" s="181"/>
      <c r="AU38" s="181"/>
      <c r="AV38" s="181"/>
      <c r="AW38" s="181"/>
      <c r="AX38" s="181"/>
      <c r="AY38" s="181"/>
      <c r="AZ38" s="181"/>
      <c r="BA38" s="181"/>
      <c r="BB38" s="181"/>
      <c r="BC38" s="181"/>
      <c r="BD38" s="181"/>
      <c r="BE38" s="181"/>
      <c r="BF38" s="181"/>
      <c r="BG38" s="181"/>
      <c r="BH38" s="181"/>
      <c r="BI38" s="181"/>
      <c r="BJ38" s="181"/>
    </row>
    <row r="39" spans="1:62" s="181" customFormat="1" ht="12.95" customHeight="1" x14ac:dyDescent="0.2">
      <c r="A39" s="397">
        <v>37500</v>
      </c>
      <c r="B39" s="364">
        <f>+WTI_I!B39-'WTI_I-Prior'!B39</f>
        <v>-4.4317700000000571E-2</v>
      </c>
      <c r="C39" s="398">
        <f>+WTI_I!C39-'WTI_I-Prior'!C39</f>
        <v>0</v>
      </c>
      <c r="D39" s="364">
        <f>+WTI_I!D39-'WTI_I-Prior'!D39</f>
        <v>0</v>
      </c>
      <c r="E39" s="364">
        <f>+WTI_I!E39-'WTI_I-Prior'!E39</f>
        <v>0</v>
      </c>
      <c r="F39" s="183">
        <v>0</v>
      </c>
      <c r="G39" s="336">
        <f t="shared" si="11"/>
        <v>-4.4317700000000571E-2</v>
      </c>
      <c r="H39" s="364"/>
      <c r="I39" s="364">
        <f>+WTI_I!I39-'WTI_I-Prior'!I39</f>
        <v>-8.6563149000000408</v>
      </c>
      <c r="J39" s="364">
        <f>+WTI_I!J39-'WTI_I-Prior'!J39</f>
        <v>0</v>
      </c>
      <c r="K39" s="364">
        <f>+WTI_I!K39-'WTI_I-Prior'!K39</f>
        <v>0</v>
      </c>
      <c r="L39" s="364">
        <f>+WTI_I!L39-'WTI_I-Prior'!L39</f>
        <v>0</v>
      </c>
      <c r="M39" s="364">
        <f>+WTI_I!M39-'WTI_I-Prior'!M39</f>
        <v>0</v>
      </c>
      <c r="N39" s="336">
        <f t="shared" si="12"/>
        <v>-8.6563149000000408</v>
      </c>
      <c r="O39" s="364"/>
      <c r="P39" s="364">
        <f>+WTI_I!P39-'WTI_I-Prior'!P39</f>
        <v>0</v>
      </c>
      <c r="Q39" s="364">
        <f>+WTI_I!Q39-'WTI_I-Prior'!Q39</f>
        <v>0</v>
      </c>
      <c r="R39" s="183">
        <f>+WTI_I!R39-'WTI_I-Prior'!R39</f>
        <v>0</v>
      </c>
      <c r="S39" s="183">
        <f>+WTI_I!S39-'WTI_I-Prior'!S39</f>
        <v>0</v>
      </c>
      <c r="T39" s="336">
        <f t="shared" si="13"/>
        <v>0</v>
      </c>
      <c r="U39" s="364"/>
      <c r="V39" s="397">
        <f t="shared" si="14"/>
        <v>37500</v>
      </c>
      <c r="W39" s="448">
        <f t="shared" si="15"/>
        <v>-4.4317700000000571E-2</v>
      </c>
      <c r="X39" s="448">
        <f t="shared" si="16"/>
        <v>-8.6563149000000408</v>
      </c>
      <c r="Y39" s="448">
        <f t="shared" si="17"/>
        <v>0</v>
      </c>
      <c r="Z39" s="449">
        <f t="shared" si="18"/>
        <v>-8.7006326000000414</v>
      </c>
      <c r="AA39" s="407"/>
    </row>
    <row r="40" spans="1:62" s="181" customFormat="1" ht="12.95" customHeight="1" x14ac:dyDescent="0.2">
      <c r="A40" s="395">
        <v>37530</v>
      </c>
      <c r="B40" s="363">
        <f>+WTI_I!B40-'WTI_I-Prior'!B40</f>
        <v>8.2807000000002517E-2</v>
      </c>
      <c r="C40" s="396">
        <f>+WTI_I!C40-'WTI_I-Prior'!C40</f>
        <v>0</v>
      </c>
      <c r="D40" s="363">
        <f>+WTI_I!D40-'WTI_I-Prior'!D40</f>
        <v>0</v>
      </c>
      <c r="E40" s="363">
        <f>+WTI_I!E40-'WTI_I-Prior'!E40</f>
        <v>0</v>
      </c>
      <c r="F40" s="30">
        <v>0</v>
      </c>
      <c r="G40" s="334">
        <f t="shared" si="11"/>
        <v>8.2807000000002517E-2</v>
      </c>
      <c r="H40" s="363"/>
      <c r="I40" s="363">
        <f>+WTI_I!I40-'WTI_I-Prior'!I40</f>
        <v>-9.7892334999999946</v>
      </c>
      <c r="J40" s="363">
        <f>+WTI_I!J40-'WTI_I-Prior'!J40</f>
        <v>0</v>
      </c>
      <c r="K40" s="363">
        <f>+WTI_I!K40-'WTI_I-Prior'!K40</f>
        <v>0</v>
      </c>
      <c r="L40" s="363">
        <f>+WTI_I!L40-'WTI_I-Prior'!L40</f>
        <v>0</v>
      </c>
      <c r="M40" s="363">
        <f>+WTI_I!M40-'WTI_I-Prior'!M40</f>
        <v>0</v>
      </c>
      <c r="N40" s="334">
        <f t="shared" si="12"/>
        <v>-9.7892334999999946</v>
      </c>
      <c r="O40" s="363"/>
      <c r="P40" s="363">
        <f>+WTI_I!P40-'WTI_I-Prior'!P40</f>
        <v>0</v>
      </c>
      <c r="Q40" s="363">
        <f>+WTI_I!Q40-'WTI_I-Prior'!Q40</f>
        <v>0</v>
      </c>
      <c r="R40" s="30">
        <f>+WTI_I!R40-'WTI_I-Prior'!R40</f>
        <v>0</v>
      </c>
      <c r="S40" s="30">
        <f>+WTI_I!S40-'WTI_I-Prior'!S40</f>
        <v>0</v>
      </c>
      <c r="T40" s="334">
        <f t="shared" si="13"/>
        <v>0</v>
      </c>
      <c r="U40" s="363"/>
      <c r="V40" s="395">
        <f t="shared" si="14"/>
        <v>37530</v>
      </c>
      <c r="W40" s="445">
        <f t="shared" si="15"/>
        <v>8.2807000000002517E-2</v>
      </c>
      <c r="X40" s="445">
        <f t="shared" si="16"/>
        <v>-9.7892334999999946</v>
      </c>
      <c r="Y40" s="445">
        <f t="shared" si="17"/>
        <v>0</v>
      </c>
      <c r="Z40" s="446">
        <f t="shared" si="18"/>
        <v>-9.7064264999999921</v>
      </c>
      <c r="AA40" s="407"/>
    </row>
    <row r="41" spans="1:62" s="181" customFormat="1" ht="12.95" customHeight="1" x14ac:dyDescent="0.2">
      <c r="A41" s="395">
        <v>37561</v>
      </c>
      <c r="B41" s="363">
        <f>+WTI_I!B41-'WTI_I-Prior'!B41</f>
        <v>6.4684399999997311E-2</v>
      </c>
      <c r="C41" s="396">
        <f>+WTI_I!C41-'WTI_I-Prior'!C41</f>
        <v>0</v>
      </c>
      <c r="D41" s="363">
        <f>+WTI_I!D41-'WTI_I-Prior'!D41</f>
        <v>0</v>
      </c>
      <c r="E41" s="363">
        <f>+WTI_I!E41-'WTI_I-Prior'!E41</f>
        <v>0</v>
      </c>
      <c r="F41" s="30">
        <v>0</v>
      </c>
      <c r="G41" s="334">
        <f t="shared" si="11"/>
        <v>6.4684399999997311E-2</v>
      </c>
      <c r="H41" s="363"/>
      <c r="I41" s="363">
        <f>+WTI_I!I41-'WTI_I-Prior'!I41</f>
        <v>-9.0434031000000346</v>
      </c>
      <c r="J41" s="363">
        <f>+WTI_I!J41-'WTI_I-Prior'!J41</f>
        <v>0</v>
      </c>
      <c r="K41" s="363">
        <f>+WTI_I!K41-'WTI_I-Prior'!K41</f>
        <v>0</v>
      </c>
      <c r="L41" s="363">
        <f>+WTI_I!L41-'WTI_I-Prior'!L41</f>
        <v>0</v>
      </c>
      <c r="M41" s="363">
        <f>+WTI_I!M41-'WTI_I-Prior'!M41</f>
        <v>0</v>
      </c>
      <c r="N41" s="334">
        <f t="shared" si="12"/>
        <v>-9.0434031000000346</v>
      </c>
      <c r="O41" s="363"/>
      <c r="P41" s="363">
        <f>+WTI_I!P41-'WTI_I-Prior'!P41</f>
        <v>0</v>
      </c>
      <c r="Q41" s="363">
        <f>+WTI_I!Q41-'WTI_I-Prior'!Q41</f>
        <v>0</v>
      </c>
      <c r="R41" s="30">
        <f>+WTI_I!R41-'WTI_I-Prior'!R41</f>
        <v>0</v>
      </c>
      <c r="S41" s="30">
        <f>+WTI_I!S41-'WTI_I-Prior'!S41</f>
        <v>0</v>
      </c>
      <c r="T41" s="334">
        <f t="shared" si="13"/>
        <v>0</v>
      </c>
      <c r="U41" s="363"/>
      <c r="V41" s="395">
        <f t="shared" si="14"/>
        <v>37561</v>
      </c>
      <c r="W41" s="445">
        <f t="shared" si="15"/>
        <v>6.4684399999997311E-2</v>
      </c>
      <c r="X41" s="445">
        <f t="shared" si="16"/>
        <v>-9.0434031000000346</v>
      </c>
      <c r="Y41" s="445">
        <f t="shared" si="17"/>
        <v>0</v>
      </c>
      <c r="Z41" s="446">
        <f t="shared" si="18"/>
        <v>-8.9787187000000372</v>
      </c>
      <c r="AA41" s="407"/>
    </row>
    <row r="42" spans="1:62" s="181" customFormat="1" ht="12.95" customHeight="1" thickBot="1" x14ac:dyDescent="0.25">
      <c r="A42" s="399">
        <v>37591</v>
      </c>
      <c r="B42" s="365">
        <f>+WTI_I!B42-'WTI_I-Prior'!B42</f>
        <v>-0.46553250000002322</v>
      </c>
      <c r="C42" s="400">
        <f>+WTI_I!C42-'WTI_I-Prior'!C42</f>
        <v>0</v>
      </c>
      <c r="D42" s="365">
        <f>+WTI_I!D42-'WTI_I-Prior'!D42</f>
        <v>0</v>
      </c>
      <c r="E42" s="365">
        <f>+WTI_I!E42-'WTI_I-Prior'!E42</f>
        <v>0</v>
      </c>
      <c r="F42" s="231">
        <v>0</v>
      </c>
      <c r="G42" s="338">
        <f t="shared" si="11"/>
        <v>-0.46553250000002322</v>
      </c>
      <c r="H42" s="365"/>
      <c r="I42" s="365">
        <f>+WTI_I!I42-'WTI_I-Prior'!I42</f>
        <v>-8.2849677000000383</v>
      </c>
      <c r="J42" s="365">
        <f>+WTI_I!J42-'WTI_I-Prior'!J42</f>
        <v>200</v>
      </c>
      <c r="K42" s="365">
        <f>+WTI_I!K42-'WTI_I-Prior'!K42</f>
        <v>0</v>
      </c>
      <c r="L42" s="365">
        <f>+WTI_I!L42-'WTI_I-Prior'!L42</f>
        <v>0</v>
      </c>
      <c r="M42" s="365">
        <f>+WTI_I!M42-'WTI_I-Prior'!M42</f>
        <v>0</v>
      </c>
      <c r="N42" s="338">
        <f t="shared" si="12"/>
        <v>191.71503229999996</v>
      </c>
      <c r="O42" s="365"/>
      <c r="P42" s="365">
        <f>+WTI_I!P42-'WTI_I-Prior'!P42</f>
        <v>0</v>
      </c>
      <c r="Q42" s="365">
        <f>+WTI_I!Q42-'WTI_I-Prior'!Q42</f>
        <v>0</v>
      </c>
      <c r="R42" s="231">
        <f>+WTI_I!R42-'WTI_I-Prior'!R42</f>
        <v>0</v>
      </c>
      <c r="S42" s="231">
        <f>+WTI_I!S42-'WTI_I-Prior'!S42</f>
        <v>0</v>
      </c>
      <c r="T42" s="338">
        <f t="shared" si="13"/>
        <v>0</v>
      </c>
      <c r="U42" s="365"/>
      <c r="V42" s="399">
        <f t="shared" si="14"/>
        <v>37591</v>
      </c>
      <c r="W42" s="451">
        <f t="shared" si="15"/>
        <v>-0.46553250000002322</v>
      </c>
      <c r="X42" s="451">
        <f t="shared" si="16"/>
        <v>191.71503229999996</v>
      </c>
      <c r="Y42" s="451">
        <f t="shared" si="17"/>
        <v>0</v>
      </c>
      <c r="Z42" s="452">
        <f t="shared" si="18"/>
        <v>191.24949979999994</v>
      </c>
      <c r="AA42" s="407"/>
    </row>
    <row r="43" spans="1:62" s="181" customFormat="1" ht="12.95" customHeight="1" x14ac:dyDescent="0.2">
      <c r="A43" s="395">
        <v>37622</v>
      </c>
      <c r="B43" s="363">
        <f>+WTI_I!B43-'WTI_I-Prior'!B43</f>
        <v>2.235439999999933E-2</v>
      </c>
      <c r="C43" s="396">
        <f>+WTI_I!C43-'WTI_I-Prior'!C43</f>
        <v>1.9957000000000447E-3</v>
      </c>
      <c r="D43" s="363">
        <f>+WTI_I!D43-'WTI_I-Prior'!D43</f>
        <v>0</v>
      </c>
      <c r="E43" s="363">
        <f>+WTI_I!E43-'WTI_I-Prior'!E43</f>
        <v>0</v>
      </c>
      <c r="F43" s="30">
        <v>0</v>
      </c>
      <c r="G43" s="334">
        <f t="shared" si="11"/>
        <v>2.4350099999999375E-2</v>
      </c>
      <c r="H43" s="363"/>
      <c r="I43" s="363">
        <f>+WTI_I!I43-'WTI_I-Prior'!I43</f>
        <v>-7.3911405999998578</v>
      </c>
      <c r="J43" s="363">
        <f>+WTI_I!J43-'WTI_I-Prior'!J43</f>
        <v>0</v>
      </c>
      <c r="K43" s="363">
        <f>+WTI_I!K43-'WTI_I-Prior'!K43</f>
        <v>0</v>
      </c>
      <c r="L43" s="363">
        <f>+WTI_I!L43-'WTI_I-Prior'!L43</f>
        <v>0</v>
      </c>
      <c r="M43" s="363">
        <f>+WTI_I!M43-'WTI_I-Prior'!M43</f>
        <v>0</v>
      </c>
      <c r="N43" s="334">
        <f t="shared" si="12"/>
        <v>-7.3911405999998578</v>
      </c>
      <c r="O43" s="363"/>
      <c r="P43" s="363">
        <f>+WTI_I!P43-'WTI_I-Prior'!P43</f>
        <v>0</v>
      </c>
      <c r="Q43" s="363">
        <f>+WTI_I!Q43-'WTI_I-Prior'!Q43</f>
        <v>0</v>
      </c>
      <c r="R43" s="30">
        <f>+WTI_I!R43-'WTI_I-Prior'!R43</f>
        <v>0</v>
      </c>
      <c r="S43" s="30">
        <f>+WTI_I!S43-'WTI_I-Prior'!S43</f>
        <v>0</v>
      </c>
      <c r="T43" s="334">
        <f t="shared" si="13"/>
        <v>0</v>
      </c>
      <c r="U43" s="363"/>
      <c r="V43" s="395">
        <f t="shared" si="14"/>
        <v>37622</v>
      </c>
      <c r="W43" s="445">
        <f t="shared" si="15"/>
        <v>2.4350099999999375E-2</v>
      </c>
      <c r="X43" s="445">
        <f t="shared" si="16"/>
        <v>-7.3911405999998578</v>
      </c>
      <c r="Y43" s="445">
        <f t="shared" si="17"/>
        <v>0</v>
      </c>
      <c r="Z43" s="446">
        <f t="shared" si="18"/>
        <v>-7.3667904999998584</v>
      </c>
      <c r="AA43" s="407"/>
    </row>
    <row r="44" spans="1:62" s="264" customFormat="1" ht="12.95" customHeight="1" thickBot="1" x14ac:dyDescent="0.25">
      <c r="A44" s="395">
        <v>37653</v>
      </c>
      <c r="B44" s="363">
        <f>+WTI_I!B44-'WTI_I-Prior'!B44</f>
        <v>6.6307399999999461E-2</v>
      </c>
      <c r="C44" s="396">
        <f>+WTI_I!C44-'WTI_I-Prior'!C44</f>
        <v>2.0548000000000233E-3</v>
      </c>
      <c r="D44" s="363">
        <f>+WTI_I!D44-'WTI_I-Prior'!D44</f>
        <v>0</v>
      </c>
      <c r="E44" s="363">
        <f>+WTI_I!E44-'WTI_I-Prior'!E44</f>
        <v>0</v>
      </c>
      <c r="F44" s="26">
        <v>0</v>
      </c>
      <c r="G44" s="335">
        <f t="shared" si="11"/>
        <v>6.8362199999999484E-2</v>
      </c>
      <c r="H44" s="396"/>
      <c r="I44" s="363">
        <f>+WTI_I!I44-'WTI_I-Prior'!I44</f>
        <v>2.6809358000000003</v>
      </c>
      <c r="J44" s="363">
        <f>+WTI_I!J44-'WTI_I-Prior'!J44</f>
        <v>0</v>
      </c>
      <c r="K44" s="363">
        <f>+WTI_I!K44-'WTI_I-Prior'!K44</f>
        <v>0</v>
      </c>
      <c r="L44" s="363">
        <f>+WTI_I!L44-'WTI_I-Prior'!L44</f>
        <v>0</v>
      </c>
      <c r="M44" s="363">
        <f>+WTI_I!M44-'WTI_I-Prior'!M44</f>
        <v>0</v>
      </c>
      <c r="N44" s="335">
        <f t="shared" si="12"/>
        <v>2.6809358000000003</v>
      </c>
      <c r="O44" s="396"/>
      <c r="P44" s="363">
        <f>+WTI_I!P44-'WTI_I-Prior'!P44</f>
        <v>0</v>
      </c>
      <c r="Q44" s="363">
        <f>+WTI_I!Q44-'WTI_I-Prior'!Q44</f>
        <v>0</v>
      </c>
      <c r="R44" s="30">
        <f>+WTI_I!R44-'WTI_I-Prior'!R44</f>
        <v>0</v>
      </c>
      <c r="S44" s="30">
        <f>+WTI_I!S44-'WTI_I-Prior'!S44</f>
        <v>0</v>
      </c>
      <c r="T44" s="335">
        <f t="shared" si="13"/>
        <v>0</v>
      </c>
      <c r="U44" s="396"/>
      <c r="V44" s="420">
        <f t="shared" si="14"/>
        <v>37653</v>
      </c>
      <c r="W44" s="447">
        <f t="shared" si="15"/>
        <v>6.8362199999999484E-2</v>
      </c>
      <c r="X44" s="447">
        <f t="shared" si="16"/>
        <v>2.6809358000000003</v>
      </c>
      <c r="Y44" s="447">
        <f t="shared" si="17"/>
        <v>0</v>
      </c>
      <c r="Z44" s="447">
        <f t="shared" si="18"/>
        <v>2.7492979999999996</v>
      </c>
      <c r="AA44" s="407"/>
      <c r="AB44" s="181"/>
      <c r="AC44" s="181"/>
      <c r="AD44" s="181"/>
      <c r="AE44" s="181"/>
      <c r="AF44" s="181"/>
      <c r="AG44" s="181"/>
      <c r="AH44" s="181"/>
      <c r="AI44" s="181"/>
      <c r="AJ44" s="181"/>
      <c r="AK44" s="181"/>
      <c r="AL44" s="181"/>
      <c r="AM44" s="181"/>
      <c r="AN44" s="181"/>
      <c r="AO44" s="181"/>
      <c r="AP44" s="181"/>
      <c r="AQ44" s="181"/>
      <c r="AR44" s="181"/>
      <c r="AS44" s="181"/>
      <c r="AT44" s="181"/>
      <c r="AU44" s="181"/>
      <c r="AV44" s="181"/>
      <c r="AW44" s="181"/>
      <c r="AX44" s="181"/>
      <c r="AY44" s="181"/>
      <c r="AZ44" s="181"/>
      <c r="BA44" s="181"/>
      <c r="BB44" s="181"/>
      <c r="BC44" s="181"/>
      <c r="BD44" s="181"/>
      <c r="BE44" s="181"/>
      <c r="BF44" s="181"/>
      <c r="BG44" s="181"/>
      <c r="BH44" s="181"/>
      <c r="BI44" s="181"/>
      <c r="BJ44" s="181"/>
    </row>
    <row r="45" spans="1:62" s="181" customFormat="1" ht="12.95" customHeight="1" x14ac:dyDescent="0.2">
      <c r="A45" s="397">
        <v>37681</v>
      </c>
      <c r="B45" s="364">
        <f>+WTI_I!B45-'WTI_I-Prior'!B45</f>
        <v>7.8859399999998914E-2</v>
      </c>
      <c r="C45" s="398">
        <f>+WTI_I!C45-'WTI_I-Prior'!C45</f>
        <v>2.1050999999999709E-3</v>
      </c>
      <c r="D45" s="364">
        <f>+WTI_I!D45-'WTI_I-Prior'!D45</f>
        <v>0</v>
      </c>
      <c r="E45" s="364">
        <f>+WTI_I!E45-'WTI_I-Prior'!E45</f>
        <v>0</v>
      </c>
      <c r="F45" s="183">
        <v>0</v>
      </c>
      <c r="G45" s="336">
        <f t="shared" si="11"/>
        <v>8.0964499999998885E-2</v>
      </c>
      <c r="H45" s="364"/>
      <c r="I45" s="364">
        <f>+WTI_I!I45-'WTI_I-Prior'!I45</f>
        <v>9.8309654999999623</v>
      </c>
      <c r="J45" s="364">
        <f>+WTI_I!J45-'WTI_I-Prior'!J45</f>
        <v>0</v>
      </c>
      <c r="K45" s="364">
        <f>+WTI_I!K45-'WTI_I-Prior'!K45</f>
        <v>0</v>
      </c>
      <c r="L45" s="364">
        <f>+WTI_I!L45-'WTI_I-Prior'!L45</f>
        <v>0</v>
      </c>
      <c r="M45" s="364">
        <f>+WTI_I!M45-'WTI_I-Prior'!M45</f>
        <v>0</v>
      </c>
      <c r="N45" s="336">
        <f t="shared" si="12"/>
        <v>9.8309654999999623</v>
      </c>
      <c r="O45" s="364"/>
      <c r="P45" s="364">
        <f>+WTI_I!P45-'WTI_I-Prior'!P45</f>
        <v>0</v>
      </c>
      <c r="Q45" s="364">
        <f>+WTI_I!Q45-'WTI_I-Prior'!Q45</f>
        <v>0</v>
      </c>
      <c r="R45" s="183">
        <f>+WTI_I!R45-'WTI_I-Prior'!R45</f>
        <v>0</v>
      </c>
      <c r="S45" s="183">
        <f>+WTI_I!S45-'WTI_I-Prior'!S45</f>
        <v>0</v>
      </c>
      <c r="T45" s="336">
        <f t="shared" si="13"/>
        <v>0</v>
      </c>
      <c r="U45" s="364"/>
      <c r="V45" s="397">
        <f t="shared" si="14"/>
        <v>37681</v>
      </c>
      <c r="W45" s="448">
        <f t="shared" si="15"/>
        <v>8.0964499999998885E-2</v>
      </c>
      <c r="X45" s="448">
        <f t="shared" si="16"/>
        <v>9.8309654999999623</v>
      </c>
      <c r="Y45" s="448">
        <f t="shared" si="17"/>
        <v>0</v>
      </c>
      <c r="Z45" s="449">
        <f t="shared" si="18"/>
        <v>9.9119299999999608</v>
      </c>
      <c r="AA45" s="407"/>
    </row>
    <row r="46" spans="1:62" s="181" customFormat="1" ht="12.95" customHeight="1" x14ac:dyDescent="0.2">
      <c r="A46" s="395">
        <v>37712</v>
      </c>
      <c r="B46" s="363">
        <f>+WTI_I!B46-'WTI_I-Prior'!B46</f>
        <v>5.3690500000001862E-2</v>
      </c>
      <c r="C46" s="396">
        <f>+WTI_I!C46-'WTI_I-Prior'!C46</f>
        <v>2.1544999999999481E-3</v>
      </c>
      <c r="D46" s="363">
        <f>+WTI_I!D46-'WTI_I-Prior'!D46</f>
        <v>0</v>
      </c>
      <c r="E46" s="363">
        <f>+WTI_I!E46-'WTI_I-Prior'!E46</f>
        <v>0</v>
      </c>
      <c r="F46" s="31">
        <v>0</v>
      </c>
      <c r="G46" s="337">
        <f t="shared" si="11"/>
        <v>5.584500000000181E-2</v>
      </c>
      <c r="H46" s="363"/>
      <c r="I46" s="363">
        <f>+WTI_I!I46-'WTI_I-Prior'!I46</f>
        <v>8.6374096000000122</v>
      </c>
      <c r="J46" s="363">
        <f>+WTI_I!J46-'WTI_I-Prior'!J46</f>
        <v>0</v>
      </c>
      <c r="K46" s="363">
        <f>+WTI_I!K46-'WTI_I-Prior'!K46</f>
        <v>0</v>
      </c>
      <c r="L46" s="363">
        <f>+WTI_I!L46-'WTI_I-Prior'!L46</f>
        <v>0</v>
      </c>
      <c r="M46" s="363">
        <f>+WTI_I!M46-'WTI_I-Prior'!M46</f>
        <v>0</v>
      </c>
      <c r="N46" s="337">
        <f t="shared" si="12"/>
        <v>8.6374096000000122</v>
      </c>
      <c r="O46" s="413"/>
      <c r="P46" s="363">
        <f>+WTI_I!P46-'WTI_I-Prior'!P46</f>
        <v>0</v>
      </c>
      <c r="Q46" s="363">
        <f>+WTI_I!Q46-'WTI_I-Prior'!Q46</f>
        <v>0</v>
      </c>
      <c r="R46" s="30">
        <f>+WTI_I!R46-'WTI_I-Prior'!R46</f>
        <v>0</v>
      </c>
      <c r="S46" s="30">
        <f>+WTI_I!S46-'WTI_I-Prior'!S46</f>
        <v>0</v>
      </c>
      <c r="T46" s="337">
        <f t="shared" si="13"/>
        <v>0</v>
      </c>
      <c r="U46" s="363"/>
      <c r="V46" s="395">
        <f t="shared" si="14"/>
        <v>37712</v>
      </c>
      <c r="W46" s="445">
        <f t="shared" si="15"/>
        <v>5.584500000000181E-2</v>
      </c>
      <c r="X46" s="445">
        <f t="shared" si="16"/>
        <v>8.6374096000000122</v>
      </c>
      <c r="Y46" s="445">
        <f t="shared" si="17"/>
        <v>0</v>
      </c>
      <c r="Z46" s="450">
        <f t="shared" si="18"/>
        <v>8.6932546000000137</v>
      </c>
      <c r="AA46" s="407"/>
    </row>
    <row r="47" spans="1:62" s="181" customFormat="1" ht="12.95" customHeight="1" x14ac:dyDescent="0.2">
      <c r="A47" s="395">
        <v>37742</v>
      </c>
      <c r="B47" s="363">
        <f>+WTI_I!B47-'WTI_I-Prior'!B47</f>
        <v>0.19220719999999858</v>
      </c>
      <c r="C47" s="396">
        <f>+WTI_I!C47-'WTI_I-Prior'!C47</f>
        <v>2.1954000000000695E-3</v>
      </c>
      <c r="D47" s="363">
        <f>+WTI_I!D47-'WTI_I-Prior'!D47</f>
        <v>0</v>
      </c>
      <c r="E47" s="363">
        <f>+WTI_I!E47-'WTI_I-Prior'!E47</f>
        <v>0</v>
      </c>
      <c r="F47" s="30">
        <v>0</v>
      </c>
      <c r="G47" s="334">
        <f t="shared" si="11"/>
        <v>0.19440259999999865</v>
      </c>
      <c r="H47" s="363"/>
      <c r="I47" s="363">
        <f>+WTI_I!I47-'WTI_I-Prior'!I47</f>
        <v>9.360201700000033</v>
      </c>
      <c r="J47" s="363">
        <f>+WTI_I!J47-'WTI_I-Prior'!J47</f>
        <v>0</v>
      </c>
      <c r="K47" s="363">
        <f>+WTI_I!K47-'WTI_I-Prior'!K47</f>
        <v>0</v>
      </c>
      <c r="L47" s="363">
        <f>+WTI_I!L47-'WTI_I-Prior'!L47</f>
        <v>0</v>
      </c>
      <c r="M47" s="363">
        <f>+WTI_I!M47-'WTI_I-Prior'!M47</f>
        <v>0</v>
      </c>
      <c r="N47" s="334">
        <f t="shared" si="12"/>
        <v>9.360201700000033</v>
      </c>
      <c r="O47" s="363"/>
      <c r="P47" s="363">
        <f>+WTI_I!P47-'WTI_I-Prior'!P47</f>
        <v>0</v>
      </c>
      <c r="Q47" s="363">
        <f>+WTI_I!Q47-'WTI_I-Prior'!Q47</f>
        <v>0</v>
      </c>
      <c r="R47" s="30">
        <f>+WTI_I!R47-'WTI_I-Prior'!R47</f>
        <v>0</v>
      </c>
      <c r="S47" s="30">
        <f>+WTI_I!S47-'WTI_I-Prior'!S47</f>
        <v>0</v>
      </c>
      <c r="T47" s="334">
        <f t="shared" si="13"/>
        <v>0</v>
      </c>
      <c r="U47" s="363"/>
      <c r="V47" s="395">
        <f t="shared" si="14"/>
        <v>37742</v>
      </c>
      <c r="W47" s="445">
        <f t="shared" si="15"/>
        <v>0.19440259999999865</v>
      </c>
      <c r="X47" s="445">
        <f t="shared" si="16"/>
        <v>9.360201700000033</v>
      </c>
      <c r="Y47" s="445">
        <f t="shared" si="17"/>
        <v>0</v>
      </c>
      <c r="Z47" s="446">
        <f t="shared" si="18"/>
        <v>9.5546043000000314</v>
      </c>
      <c r="AA47" s="407"/>
    </row>
    <row r="48" spans="1:62" s="181" customFormat="1" ht="12.95" customHeight="1" x14ac:dyDescent="0.2">
      <c r="A48" s="397">
        <v>37773</v>
      </c>
      <c r="B48" s="364">
        <f>+WTI_I!B48-'WTI_I-Prior'!B48</f>
        <v>0.32846539999999891</v>
      </c>
      <c r="C48" s="398">
        <f>+WTI_I!C48-'WTI_I-Prior'!C48</f>
        <v>2.2339000000000109E-3</v>
      </c>
      <c r="D48" s="364">
        <f>+WTI_I!D48-'WTI_I-Prior'!D48</f>
        <v>0</v>
      </c>
      <c r="E48" s="364">
        <f>+WTI_I!E48-'WTI_I-Prior'!E48</f>
        <v>0</v>
      </c>
      <c r="F48" s="183">
        <v>0</v>
      </c>
      <c r="G48" s="336">
        <f t="shared" si="11"/>
        <v>0.33069929999999892</v>
      </c>
      <c r="H48" s="364"/>
      <c r="I48" s="364">
        <f>+WTI_I!I48-'WTI_I-Prior'!I48</f>
        <v>6.8303841999999122</v>
      </c>
      <c r="J48" s="364">
        <f>+WTI_I!J48-'WTI_I-Prior'!J48</f>
        <v>0</v>
      </c>
      <c r="K48" s="364">
        <f>+WTI_I!K48-'WTI_I-Prior'!K48</f>
        <v>0</v>
      </c>
      <c r="L48" s="364">
        <f>+WTI_I!L48-'WTI_I-Prior'!L48</f>
        <v>0</v>
      </c>
      <c r="M48" s="364">
        <f>+WTI_I!M48-'WTI_I-Prior'!M48</f>
        <v>0</v>
      </c>
      <c r="N48" s="336">
        <f t="shared" si="12"/>
        <v>6.8303841999999122</v>
      </c>
      <c r="O48" s="364"/>
      <c r="P48" s="364">
        <f>+WTI_I!P48-'WTI_I-Prior'!P48</f>
        <v>0</v>
      </c>
      <c r="Q48" s="364">
        <f>+WTI_I!Q48-'WTI_I-Prior'!Q48</f>
        <v>0</v>
      </c>
      <c r="R48" s="183">
        <f>+WTI_I!R48-'WTI_I-Prior'!R48</f>
        <v>0</v>
      </c>
      <c r="S48" s="183">
        <f>+WTI_I!S48-'WTI_I-Prior'!S48</f>
        <v>0</v>
      </c>
      <c r="T48" s="336">
        <f t="shared" si="13"/>
        <v>0</v>
      </c>
      <c r="U48" s="364"/>
      <c r="V48" s="397">
        <f t="shared" si="14"/>
        <v>37773</v>
      </c>
      <c r="W48" s="448">
        <f t="shared" si="15"/>
        <v>0.33069929999999892</v>
      </c>
      <c r="X48" s="448">
        <f t="shared" si="16"/>
        <v>6.8303841999999122</v>
      </c>
      <c r="Y48" s="448">
        <f t="shared" si="17"/>
        <v>0</v>
      </c>
      <c r="Z48" s="449">
        <f t="shared" si="18"/>
        <v>7.1610834999999113</v>
      </c>
      <c r="AA48" s="407"/>
    </row>
    <row r="49" spans="1:62" s="181" customFormat="1" ht="12.95" customHeight="1" x14ac:dyDescent="0.2">
      <c r="A49" s="395">
        <v>37803</v>
      </c>
      <c r="B49" s="363">
        <f>+WTI_I!B49-'WTI_I-Prior'!B49</f>
        <v>0.22294130000000223</v>
      </c>
      <c r="C49" s="396">
        <f>+WTI_I!C49-'WTI_I-Prior'!C49</f>
        <v>2.2682000000000535E-3</v>
      </c>
      <c r="D49" s="363">
        <f>+WTI_I!D49-'WTI_I-Prior'!D49</f>
        <v>0</v>
      </c>
      <c r="E49" s="363">
        <f>+WTI_I!E49-'WTI_I-Prior'!E49</f>
        <v>0</v>
      </c>
      <c r="F49" s="30">
        <v>0</v>
      </c>
      <c r="G49" s="334">
        <f t="shared" si="11"/>
        <v>0.22520950000000228</v>
      </c>
      <c r="H49" s="363"/>
      <c r="I49" s="363">
        <f>+WTI_I!I49-'WTI_I-Prior'!I49</f>
        <v>9.243590399999988</v>
      </c>
      <c r="J49" s="363">
        <f>+WTI_I!J49-'WTI_I-Prior'!J49</f>
        <v>0</v>
      </c>
      <c r="K49" s="363">
        <f>+WTI_I!K49-'WTI_I-Prior'!K49</f>
        <v>0</v>
      </c>
      <c r="L49" s="363">
        <f>+WTI_I!L49-'WTI_I-Prior'!L49</f>
        <v>0</v>
      </c>
      <c r="M49" s="363">
        <f>+WTI_I!M49-'WTI_I-Prior'!M49</f>
        <v>0</v>
      </c>
      <c r="N49" s="334">
        <f t="shared" si="12"/>
        <v>9.243590399999988</v>
      </c>
      <c r="O49" s="363"/>
      <c r="P49" s="363">
        <f>+WTI_I!P49-'WTI_I-Prior'!P49</f>
        <v>0</v>
      </c>
      <c r="Q49" s="363">
        <f>+WTI_I!Q49-'WTI_I-Prior'!Q49</f>
        <v>0</v>
      </c>
      <c r="R49" s="30">
        <f>+WTI_I!R49-'WTI_I-Prior'!R49</f>
        <v>0</v>
      </c>
      <c r="S49" s="30">
        <f>+WTI_I!S49-'WTI_I-Prior'!S49</f>
        <v>0</v>
      </c>
      <c r="T49" s="334">
        <f t="shared" si="13"/>
        <v>0</v>
      </c>
      <c r="U49" s="363"/>
      <c r="V49" s="395">
        <f t="shared" si="14"/>
        <v>37803</v>
      </c>
      <c r="W49" s="445">
        <f t="shared" si="15"/>
        <v>0.22520950000000228</v>
      </c>
      <c r="X49" s="445">
        <f t="shared" si="16"/>
        <v>9.243590399999988</v>
      </c>
      <c r="Y49" s="445">
        <f t="shared" si="17"/>
        <v>0</v>
      </c>
      <c r="Z49" s="446">
        <f t="shared" si="18"/>
        <v>9.4687998999999898</v>
      </c>
      <c r="AA49" s="407"/>
    </row>
    <row r="50" spans="1:62" s="260" customFormat="1" ht="12.95" customHeight="1" x14ac:dyDescent="0.2">
      <c r="A50" s="395">
        <v>37834</v>
      </c>
      <c r="B50" s="363">
        <f>+WTI_I!B50-'WTI_I-Prior'!B50</f>
        <v>0.22696360000000482</v>
      </c>
      <c r="C50" s="396">
        <f>+WTI_I!C50-'WTI_I-Prior'!C50</f>
        <v>2.3012000000000032E-3</v>
      </c>
      <c r="D50" s="363">
        <f>+WTI_I!D50-'WTI_I-Prior'!D50</f>
        <v>0</v>
      </c>
      <c r="E50" s="363">
        <f>+WTI_I!E50-'WTI_I-Prior'!E50</f>
        <v>0</v>
      </c>
      <c r="F50" s="30">
        <v>0</v>
      </c>
      <c r="G50" s="334">
        <f t="shared" si="11"/>
        <v>0.22926480000000482</v>
      </c>
      <c r="H50" s="363"/>
      <c r="I50" s="363">
        <f>+WTI_I!I50-'WTI_I-Prior'!I50</f>
        <v>8.216657199999986</v>
      </c>
      <c r="J50" s="363">
        <f>+WTI_I!J50-'WTI_I-Prior'!J50</f>
        <v>0</v>
      </c>
      <c r="K50" s="363">
        <f>+WTI_I!K50-'WTI_I-Prior'!K50</f>
        <v>0</v>
      </c>
      <c r="L50" s="363">
        <f>+WTI_I!L50-'WTI_I-Prior'!L50</f>
        <v>0</v>
      </c>
      <c r="M50" s="363">
        <f>+WTI_I!M50-'WTI_I-Prior'!M50</f>
        <v>0</v>
      </c>
      <c r="N50" s="334">
        <f t="shared" si="12"/>
        <v>8.216657199999986</v>
      </c>
      <c r="O50" s="363"/>
      <c r="P50" s="363">
        <f>+WTI_I!P50-'WTI_I-Prior'!P50</f>
        <v>0</v>
      </c>
      <c r="Q50" s="363">
        <f>+WTI_I!Q50-'WTI_I-Prior'!Q50</f>
        <v>0</v>
      </c>
      <c r="R50" s="30">
        <f>+WTI_I!R50-'WTI_I-Prior'!R50</f>
        <v>0</v>
      </c>
      <c r="S50" s="30">
        <f>+WTI_I!S50-'WTI_I-Prior'!S50</f>
        <v>0</v>
      </c>
      <c r="T50" s="334">
        <f t="shared" si="13"/>
        <v>0</v>
      </c>
      <c r="U50" s="363"/>
      <c r="V50" s="395">
        <f t="shared" si="14"/>
        <v>37834</v>
      </c>
      <c r="W50" s="445">
        <f t="shared" si="15"/>
        <v>0.22926480000000482</v>
      </c>
      <c r="X50" s="445">
        <f t="shared" si="16"/>
        <v>8.216657199999986</v>
      </c>
      <c r="Y50" s="445">
        <f t="shared" si="17"/>
        <v>0</v>
      </c>
      <c r="Z50" s="446">
        <f t="shared" si="18"/>
        <v>8.4459219999999906</v>
      </c>
      <c r="AA50" s="407"/>
      <c r="AB50" s="181"/>
      <c r="AC50" s="181"/>
      <c r="AD50" s="181"/>
      <c r="AE50" s="181"/>
      <c r="AF50" s="181"/>
      <c r="AG50" s="181"/>
      <c r="AH50" s="181"/>
      <c r="AI50" s="181"/>
      <c r="AJ50" s="181"/>
      <c r="AK50" s="181"/>
      <c r="AL50" s="181"/>
      <c r="AM50" s="181"/>
      <c r="AN50" s="181"/>
      <c r="AO50" s="181"/>
      <c r="AP50" s="181"/>
      <c r="AQ50" s="181"/>
      <c r="AR50" s="181"/>
      <c r="AS50" s="181"/>
      <c r="AT50" s="181"/>
      <c r="AU50" s="181"/>
      <c r="AV50" s="181"/>
      <c r="AW50" s="181"/>
      <c r="AX50" s="181"/>
      <c r="AY50" s="181"/>
      <c r="AZ50" s="181"/>
      <c r="BA50" s="181"/>
      <c r="BB50" s="181"/>
      <c r="BC50" s="181"/>
      <c r="BD50" s="181"/>
      <c r="BE50" s="181"/>
      <c r="BF50" s="181"/>
      <c r="BG50" s="181"/>
      <c r="BH50" s="181"/>
      <c r="BI50" s="181"/>
      <c r="BJ50" s="181"/>
    </row>
    <row r="51" spans="1:62" s="181" customFormat="1" ht="12.95" customHeight="1" x14ac:dyDescent="0.2">
      <c r="A51" s="397">
        <v>37865</v>
      </c>
      <c r="B51" s="364">
        <f>+WTI_I!B51-'WTI_I-Prior'!B51</f>
        <v>0.20435089999999434</v>
      </c>
      <c r="C51" s="398">
        <f>+WTI_I!C51-'WTI_I-Prior'!C51</f>
        <v>2.3305999999999605E-3</v>
      </c>
      <c r="D51" s="364">
        <f>+WTI_I!D51-'WTI_I-Prior'!D51</f>
        <v>0</v>
      </c>
      <c r="E51" s="364">
        <f>+WTI_I!E51-'WTI_I-Prior'!E51</f>
        <v>0</v>
      </c>
      <c r="F51" s="183">
        <v>0</v>
      </c>
      <c r="G51" s="336">
        <f t="shared" si="11"/>
        <v>0.2066814999999943</v>
      </c>
      <c r="H51" s="364"/>
      <c r="I51" s="364">
        <f>+WTI_I!I51-'WTI_I-Prior'!I51</f>
        <v>7.781450599999971</v>
      </c>
      <c r="J51" s="364">
        <f>+WTI_I!J51-'WTI_I-Prior'!J51</f>
        <v>0</v>
      </c>
      <c r="K51" s="364">
        <f>+WTI_I!K51-'WTI_I-Prior'!K51</f>
        <v>0</v>
      </c>
      <c r="L51" s="364">
        <f>+WTI_I!L51-'WTI_I-Prior'!L51</f>
        <v>0</v>
      </c>
      <c r="M51" s="364">
        <f>+WTI_I!M51-'WTI_I-Prior'!M51</f>
        <v>0</v>
      </c>
      <c r="N51" s="336">
        <f t="shared" si="12"/>
        <v>7.781450599999971</v>
      </c>
      <c r="O51" s="364"/>
      <c r="P51" s="364">
        <f>+WTI_I!P51-'WTI_I-Prior'!P51</f>
        <v>0</v>
      </c>
      <c r="Q51" s="364">
        <f>+WTI_I!Q51-'WTI_I-Prior'!Q51</f>
        <v>0</v>
      </c>
      <c r="R51" s="183">
        <f>+WTI_I!R51-'WTI_I-Prior'!R51</f>
        <v>0</v>
      </c>
      <c r="S51" s="183">
        <f>+WTI_I!S51-'WTI_I-Prior'!S51</f>
        <v>0</v>
      </c>
      <c r="T51" s="336">
        <f t="shared" si="13"/>
        <v>0</v>
      </c>
      <c r="U51" s="364"/>
      <c r="V51" s="397">
        <f t="shared" si="14"/>
        <v>37865</v>
      </c>
      <c r="W51" s="448">
        <f t="shared" si="15"/>
        <v>0.2066814999999943</v>
      </c>
      <c r="X51" s="448">
        <f t="shared" si="16"/>
        <v>7.781450599999971</v>
      </c>
      <c r="Y51" s="448">
        <f t="shared" si="17"/>
        <v>0</v>
      </c>
      <c r="Z51" s="449">
        <f t="shared" si="18"/>
        <v>7.988132099999965</v>
      </c>
      <c r="AA51" s="407"/>
    </row>
    <row r="52" spans="1:62" s="181" customFormat="1" ht="12.95" customHeight="1" x14ac:dyDescent="0.2">
      <c r="A52" s="395">
        <v>37895</v>
      </c>
      <c r="B52" s="363">
        <f>+WTI_I!B52-'WTI_I-Prior'!B52</f>
        <v>0.29280139999998767</v>
      </c>
      <c r="C52" s="396">
        <f>+WTI_I!C52-'WTI_I-Prior'!C52</f>
        <v>2.3578000000000765E-3</v>
      </c>
      <c r="D52" s="363">
        <f>+WTI_I!D52-'WTI_I-Prior'!D52</f>
        <v>0</v>
      </c>
      <c r="E52" s="363">
        <f>+WTI_I!E52-'WTI_I-Prior'!E52</f>
        <v>0</v>
      </c>
      <c r="F52" s="30">
        <v>0</v>
      </c>
      <c r="G52" s="334">
        <f t="shared" si="11"/>
        <v>0.29515919999998774</v>
      </c>
      <c r="H52" s="363"/>
      <c r="I52" s="363">
        <f>+WTI_I!I52-'WTI_I-Prior'!I52</f>
        <v>8.7853600999999912</v>
      </c>
      <c r="J52" s="363">
        <f>+WTI_I!J52-'WTI_I-Prior'!J52</f>
        <v>0</v>
      </c>
      <c r="K52" s="363">
        <f>+WTI_I!K52-'WTI_I-Prior'!K52</f>
        <v>0</v>
      </c>
      <c r="L52" s="363">
        <f>+WTI_I!L52-'WTI_I-Prior'!L52</f>
        <v>0</v>
      </c>
      <c r="M52" s="363">
        <f>+WTI_I!M52-'WTI_I-Prior'!M52</f>
        <v>0</v>
      </c>
      <c r="N52" s="334">
        <f t="shared" si="12"/>
        <v>8.7853600999999912</v>
      </c>
      <c r="O52" s="363"/>
      <c r="P52" s="363">
        <f>+WTI_I!P52-'WTI_I-Prior'!P52</f>
        <v>0</v>
      </c>
      <c r="Q52" s="363">
        <f>+WTI_I!Q52-'WTI_I-Prior'!Q52</f>
        <v>0</v>
      </c>
      <c r="R52" s="30">
        <f>+WTI_I!R52-'WTI_I-Prior'!R52</f>
        <v>0</v>
      </c>
      <c r="S52" s="30">
        <f>+WTI_I!S52-'WTI_I-Prior'!S52</f>
        <v>0</v>
      </c>
      <c r="T52" s="334">
        <f t="shared" si="13"/>
        <v>0</v>
      </c>
      <c r="U52" s="363"/>
      <c r="V52" s="395">
        <f t="shared" si="14"/>
        <v>37895</v>
      </c>
      <c r="W52" s="445">
        <f t="shared" si="15"/>
        <v>0.29515919999998774</v>
      </c>
      <c r="X52" s="445">
        <f t="shared" si="16"/>
        <v>8.7853600999999912</v>
      </c>
      <c r="Y52" s="445">
        <f t="shared" si="17"/>
        <v>0</v>
      </c>
      <c r="Z52" s="446">
        <f t="shared" si="18"/>
        <v>9.0805192999999793</v>
      </c>
      <c r="AA52" s="407"/>
    </row>
    <row r="53" spans="1:62" s="181" customFormat="1" ht="12.95" customHeight="1" x14ac:dyDescent="0.2">
      <c r="A53" s="395">
        <v>37926</v>
      </c>
      <c r="B53" s="363">
        <f>+WTI_I!B53-'WTI_I-Prior'!B53</f>
        <v>0.24298369999999636</v>
      </c>
      <c r="C53" s="396">
        <f>+WTI_I!C53-'WTI_I-Prior'!C53</f>
        <v>2.3855999999999877E-3</v>
      </c>
      <c r="D53" s="363">
        <f>+WTI_I!D53-'WTI_I-Prior'!D53</f>
        <v>0</v>
      </c>
      <c r="E53" s="363">
        <f>+WTI_I!E53-'WTI_I-Prior'!E53</f>
        <v>0</v>
      </c>
      <c r="F53" s="30">
        <v>0</v>
      </c>
      <c r="G53" s="334">
        <f t="shared" si="11"/>
        <v>0.24536929999999635</v>
      </c>
      <c r="H53" s="363"/>
      <c r="I53" s="363">
        <f>+WTI_I!I53-'WTI_I-Prior'!I53</f>
        <v>7.9183799000000192</v>
      </c>
      <c r="J53" s="363">
        <f>+WTI_I!J53-'WTI_I-Prior'!J53</f>
        <v>0</v>
      </c>
      <c r="K53" s="363">
        <f>+WTI_I!K53-'WTI_I-Prior'!K53</f>
        <v>0</v>
      </c>
      <c r="L53" s="363">
        <f>+WTI_I!L53-'WTI_I-Prior'!L53</f>
        <v>0</v>
      </c>
      <c r="M53" s="363">
        <f>+WTI_I!M53-'WTI_I-Prior'!M53</f>
        <v>0</v>
      </c>
      <c r="N53" s="334">
        <f t="shared" si="12"/>
        <v>7.9183799000000192</v>
      </c>
      <c r="O53" s="363"/>
      <c r="P53" s="363">
        <f>+WTI_I!P53-'WTI_I-Prior'!P53</f>
        <v>0</v>
      </c>
      <c r="Q53" s="363">
        <f>+WTI_I!Q53-'WTI_I-Prior'!Q53</f>
        <v>0</v>
      </c>
      <c r="R53" s="30">
        <f>+WTI_I!R53-'WTI_I-Prior'!R53</f>
        <v>0</v>
      </c>
      <c r="S53" s="30">
        <f>+WTI_I!S53-'WTI_I-Prior'!S53</f>
        <v>0</v>
      </c>
      <c r="T53" s="334">
        <f t="shared" si="13"/>
        <v>0</v>
      </c>
      <c r="U53" s="363"/>
      <c r="V53" s="395">
        <f t="shared" si="14"/>
        <v>37926</v>
      </c>
      <c r="W53" s="445">
        <f t="shared" si="15"/>
        <v>0.24536929999999635</v>
      </c>
      <c r="X53" s="445">
        <f t="shared" si="16"/>
        <v>7.9183799000000192</v>
      </c>
      <c r="Y53" s="445">
        <f t="shared" si="17"/>
        <v>0</v>
      </c>
      <c r="Z53" s="446">
        <f t="shared" si="18"/>
        <v>8.1637492000000158</v>
      </c>
      <c r="AA53" s="407"/>
    </row>
    <row r="54" spans="1:62" s="181" customFormat="1" ht="12.95" customHeight="1" thickBot="1" x14ac:dyDescent="0.25">
      <c r="A54" s="399">
        <v>37956</v>
      </c>
      <c r="B54" s="365">
        <f>+WTI_I!B54-'WTI_I-Prior'!B54</f>
        <v>7.5286099999999578E-2</v>
      </c>
      <c r="C54" s="400">
        <f>+WTI_I!C54-'WTI_I-Prior'!C54</f>
        <v>2.4092999999999476E-3</v>
      </c>
      <c r="D54" s="365">
        <f>+WTI_I!D54-'WTI_I-Prior'!D54</f>
        <v>0</v>
      </c>
      <c r="E54" s="365">
        <f>+WTI_I!E54-'WTI_I-Prior'!E54</f>
        <v>0</v>
      </c>
      <c r="F54" s="231">
        <v>0</v>
      </c>
      <c r="G54" s="338">
        <f t="shared" si="11"/>
        <v>7.7695399999999526E-2</v>
      </c>
      <c r="H54" s="365"/>
      <c r="I54" s="365">
        <f>+WTI_I!I54-'WTI_I-Prior'!I54</f>
        <v>10.105704100000139</v>
      </c>
      <c r="J54" s="365">
        <f>+WTI_I!J54-'WTI_I-Prior'!J54</f>
        <v>0</v>
      </c>
      <c r="K54" s="365">
        <f>+WTI_I!K54-'WTI_I-Prior'!K54</f>
        <v>0</v>
      </c>
      <c r="L54" s="365">
        <f>+WTI_I!L54-'WTI_I-Prior'!L54</f>
        <v>0</v>
      </c>
      <c r="M54" s="365">
        <f>+WTI_I!M54-'WTI_I-Prior'!M54</f>
        <v>0</v>
      </c>
      <c r="N54" s="338">
        <f t="shared" si="12"/>
        <v>10.105704100000139</v>
      </c>
      <c r="O54" s="365"/>
      <c r="P54" s="365">
        <f>+WTI_I!P54-'WTI_I-Prior'!P54</f>
        <v>0</v>
      </c>
      <c r="Q54" s="365">
        <f>+WTI_I!Q54-'WTI_I-Prior'!Q54</f>
        <v>0</v>
      </c>
      <c r="R54" s="231">
        <f>+WTI_I!R54-'WTI_I-Prior'!R54</f>
        <v>0</v>
      </c>
      <c r="S54" s="231">
        <f>+WTI_I!S54-'WTI_I-Prior'!S54</f>
        <v>0</v>
      </c>
      <c r="T54" s="338">
        <f t="shared" si="13"/>
        <v>0</v>
      </c>
      <c r="U54" s="365"/>
      <c r="V54" s="399">
        <f t="shared" si="14"/>
        <v>37956</v>
      </c>
      <c r="W54" s="451">
        <f t="shared" si="15"/>
        <v>7.7695399999999526E-2</v>
      </c>
      <c r="X54" s="451">
        <f t="shared" si="16"/>
        <v>10.105704100000139</v>
      </c>
      <c r="Y54" s="451">
        <f t="shared" si="17"/>
        <v>0</v>
      </c>
      <c r="Z54" s="452">
        <f t="shared" si="18"/>
        <v>10.183399500000139</v>
      </c>
      <c r="AA54" s="407"/>
    </row>
    <row r="55" spans="1:62" s="181" customFormat="1" ht="12.95" customHeight="1" x14ac:dyDescent="0.2">
      <c r="A55" s="395">
        <v>37987</v>
      </c>
      <c r="B55" s="363">
        <f>+WTI_I!B55-'WTI_I-Prior'!B55</f>
        <v>9.1559000000003721E-2</v>
      </c>
      <c r="C55" s="396">
        <f>+WTI_I!C55-'WTI_I-Prior'!C55</f>
        <v>2.4326999999999543E-3</v>
      </c>
      <c r="D55" s="363">
        <f>+WTI_I!D55-'WTI_I-Prior'!D55</f>
        <v>0</v>
      </c>
      <c r="E55" s="363">
        <f>+WTI_I!E55-'WTI_I-Prior'!E55</f>
        <v>0</v>
      </c>
      <c r="F55" s="30">
        <v>0</v>
      </c>
      <c r="G55" s="334">
        <f t="shared" si="11"/>
        <v>9.3991700000003675E-2</v>
      </c>
      <c r="H55" s="363"/>
      <c r="I55" s="363">
        <f>+WTI_I!I55-'WTI_I-Prior'!I55</f>
        <v>8.2146559999999909</v>
      </c>
      <c r="J55" s="363">
        <f>+WTI_I!J55-'WTI_I-Prior'!J55</f>
        <v>0</v>
      </c>
      <c r="K55" s="363">
        <f>+WTI_I!K55-'WTI_I-Prior'!K55</f>
        <v>0</v>
      </c>
      <c r="L55" s="363">
        <f>+WTI_I!L55-'WTI_I-Prior'!L55</f>
        <v>0</v>
      </c>
      <c r="M55" s="363">
        <f>+WTI_I!M55-'WTI_I-Prior'!M55</f>
        <v>0</v>
      </c>
      <c r="N55" s="334">
        <f t="shared" si="12"/>
        <v>8.2146559999999909</v>
      </c>
      <c r="O55" s="363"/>
      <c r="P55" s="363">
        <f>+WTI_I!P55-'WTI_I-Prior'!P55</f>
        <v>0</v>
      </c>
      <c r="Q55" s="363">
        <f>+WTI_I!Q55-'WTI_I-Prior'!Q55</f>
        <v>0</v>
      </c>
      <c r="R55" s="30">
        <f>+WTI_I!R55-'WTI_I-Prior'!R55</f>
        <v>0</v>
      </c>
      <c r="S55" s="30">
        <f>+WTI_I!S55-'WTI_I-Prior'!S55</f>
        <v>0</v>
      </c>
      <c r="T55" s="334">
        <f t="shared" si="13"/>
        <v>0</v>
      </c>
      <c r="U55" s="363"/>
      <c r="V55" s="395">
        <f t="shared" si="14"/>
        <v>37987</v>
      </c>
      <c r="W55" s="445">
        <f t="shared" si="15"/>
        <v>9.3991700000003675E-2</v>
      </c>
      <c r="X55" s="445">
        <f t="shared" si="16"/>
        <v>8.2146559999999909</v>
      </c>
      <c r="Y55" s="445">
        <f t="shared" si="17"/>
        <v>0</v>
      </c>
      <c r="Z55" s="446">
        <f t="shared" si="18"/>
        <v>8.3086476999999945</v>
      </c>
      <c r="AA55" s="407"/>
    </row>
    <row r="56" spans="1:62" s="264" customFormat="1" ht="12.95" customHeight="1" thickBot="1" x14ac:dyDescent="0.25">
      <c r="A56" s="395">
        <v>38018</v>
      </c>
      <c r="B56" s="363">
        <f>+WTI_I!B56-'WTI_I-Prior'!B56</f>
        <v>0.1281794000000005</v>
      </c>
      <c r="C56" s="396">
        <f>+WTI_I!C56-'WTI_I-Prior'!C56</f>
        <v>2.4552999999999381E-3</v>
      </c>
      <c r="D56" s="363">
        <f>+WTI_I!D56-'WTI_I-Prior'!D56</f>
        <v>0</v>
      </c>
      <c r="E56" s="363">
        <f>+WTI_I!E56-'WTI_I-Prior'!E56</f>
        <v>0</v>
      </c>
      <c r="F56" s="26">
        <v>0</v>
      </c>
      <c r="G56" s="335">
        <f t="shared" si="11"/>
        <v>0.13063470000000044</v>
      </c>
      <c r="H56" s="396"/>
      <c r="I56" s="363">
        <f>+WTI_I!I56-'WTI_I-Prior'!I56</f>
        <v>2.6727175999999986</v>
      </c>
      <c r="J56" s="363">
        <f>+WTI_I!J56-'WTI_I-Prior'!J56</f>
        <v>0</v>
      </c>
      <c r="K56" s="363">
        <f>+WTI_I!K56-'WTI_I-Prior'!K56</f>
        <v>0</v>
      </c>
      <c r="L56" s="363">
        <f>+WTI_I!L56-'WTI_I-Prior'!L56</f>
        <v>0</v>
      </c>
      <c r="M56" s="363">
        <f>+WTI_I!M56-'WTI_I-Prior'!M56</f>
        <v>0</v>
      </c>
      <c r="N56" s="335">
        <f t="shared" si="12"/>
        <v>2.6727175999999986</v>
      </c>
      <c r="O56" s="396"/>
      <c r="P56" s="363">
        <f>+WTI_I!P56-'WTI_I-Prior'!P56</f>
        <v>0</v>
      </c>
      <c r="Q56" s="363">
        <f>+WTI_I!Q56-'WTI_I-Prior'!Q56</f>
        <v>0</v>
      </c>
      <c r="R56" s="30">
        <f>+WTI_I!R56-'WTI_I-Prior'!R56</f>
        <v>0</v>
      </c>
      <c r="S56" s="30">
        <f>+WTI_I!S56-'WTI_I-Prior'!S56</f>
        <v>0</v>
      </c>
      <c r="T56" s="335">
        <f t="shared" si="13"/>
        <v>0</v>
      </c>
      <c r="U56" s="396"/>
      <c r="V56" s="420">
        <f t="shared" si="14"/>
        <v>38018</v>
      </c>
      <c r="W56" s="447">
        <f t="shared" si="15"/>
        <v>0.13063470000000044</v>
      </c>
      <c r="X56" s="447">
        <f t="shared" si="16"/>
        <v>2.6727175999999986</v>
      </c>
      <c r="Y56" s="447">
        <f t="shared" si="17"/>
        <v>0</v>
      </c>
      <c r="Z56" s="447">
        <f t="shared" si="18"/>
        <v>2.8033522999999989</v>
      </c>
      <c r="AA56" s="407"/>
      <c r="AB56" s="181"/>
      <c r="AC56" s="181"/>
      <c r="AD56" s="181"/>
      <c r="AE56" s="181"/>
      <c r="AF56" s="181"/>
      <c r="AG56" s="181"/>
      <c r="AH56" s="181"/>
      <c r="AI56" s="181"/>
      <c r="AJ56" s="181"/>
      <c r="AK56" s="181"/>
      <c r="AL56" s="181"/>
      <c r="AM56" s="181"/>
      <c r="AN56" s="181"/>
      <c r="AO56" s="181"/>
      <c r="AP56" s="181"/>
      <c r="AQ56" s="181"/>
      <c r="AR56" s="181"/>
      <c r="AS56" s="181"/>
      <c r="AT56" s="181"/>
      <c r="AU56" s="181"/>
      <c r="AV56" s="181"/>
      <c r="AW56" s="181"/>
      <c r="AX56" s="181"/>
      <c r="AY56" s="181"/>
      <c r="AZ56" s="181"/>
      <c r="BA56" s="181"/>
      <c r="BB56" s="181"/>
      <c r="BC56" s="181"/>
      <c r="BD56" s="181"/>
      <c r="BE56" s="181"/>
      <c r="BF56" s="181"/>
      <c r="BG56" s="181"/>
      <c r="BH56" s="181"/>
      <c r="BI56" s="181"/>
      <c r="BJ56" s="181"/>
    </row>
    <row r="57" spans="1:62" s="181" customFormat="1" ht="12.95" customHeight="1" x14ac:dyDescent="0.2">
      <c r="A57" s="397">
        <v>38047</v>
      </c>
      <c r="B57" s="364">
        <f>+WTI_I!B57-'WTI_I-Prior'!B57</f>
        <v>0.15196790000000249</v>
      </c>
      <c r="C57" s="398">
        <f>+WTI_I!C57-'WTI_I-Prior'!C57</f>
        <v>2.4737000000000231E-3</v>
      </c>
      <c r="D57" s="364">
        <f>+WTI_I!D57-'WTI_I-Prior'!D57</f>
        <v>0</v>
      </c>
      <c r="E57" s="364">
        <f>+WTI_I!E57-'WTI_I-Prior'!E57</f>
        <v>0</v>
      </c>
      <c r="F57" s="183">
        <v>0</v>
      </c>
      <c r="G57" s="336">
        <f t="shared" si="11"/>
        <v>0.15444160000000251</v>
      </c>
      <c r="H57" s="364"/>
      <c r="I57" s="364">
        <f>+WTI_I!I57-'WTI_I-Prior'!I57</f>
        <v>4.5078000000000173E-2</v>
      </c>
      <c r="J57" s="364">
        <f>+WTI_I!J57-'WTI_I-Prior'!J57</f>
        <v>0</v>
      </c>
      <c r="K57" s="364">
        <f>+WTI_I!K57-'WTI_I-Prior'!K57</f>
        <v>0</v>
      </c>
      <c r="L57" s="364">
        <f>+WTI_I!L57-'WTI_I-Prior'!L57</f>
        <v>0</v>
      </c>
      <c r="M57" s="364">
        <f>+WTI_I!M57-'WTI_I-Prior'!M57</f>
        <v>0</v>
      </c>
      <c r="N57" s="336">
        <f t="shared" si="12"/>
        <v>4.5078000000000173E-2</v>
      </c>
      <c r="O57" s="364"/>
      <c r="P57" s="364">
        <f>+WTI_I!P57-'WTI_I-Prior'!P57</f>
        <v>0</v>
      </c>
      <c r="Q57" s="364">
        <f>+WTI_I!Q57-'WTI_I-Prior'!Q57</f>
        <v>0</v>
      </c>
      <c r="R57" s="183">
        <f>+WTI_I!R57-'WTI_I-Prior'!R57</f>
        <v>0</v>
      </c>
      <c r="S57" s="183">
        <f>+WTI_I!S57-'WTI_I-Prior'!S57</f>
        <v>0</v>
      </c>
      <c r="T57" s="336">
        <f t="shared" si="13"/>
        <v>0</v>
      </c>
      <c r="U57" s="364"/>
      <c r="V57" s="397">
        <f t="shared" si="14"/>
        <v>38047</v>
      </c>
      <c r="W57" s="448">
        <f t="shared" si="15"/>
        <v>0.15444160000000251</v>
      </c>
      <c r="X57" s="448">
        <f t="shared" si="16"/>
        <v>4.5078000000000173E-2</v>
      </c>
      <c r="Y57" s="448">
        <f t="shared" si="17"/>
        <v>0</v>
      </c>
      <c r="Z57" s="449">
        <f t="shared" si="18"/>
        <v>0.19951960000000268</v>
      </c>
      <c r="AA57" s="407"/>
    </row>
    <row r="58" spans="1:62" s="181" customFormat="1" ht="12.95" customHeight="1" x14ac:dyDescent="0.2">
      <c r="A58" s="395">
        <v>38078</v>
      </c>
      <c r="B58" s="363">
        <f>+WTI_I!B58-'WTI_I-Prior'!B58</f>
        <v>0.30120480000000782</v>
      </c>
      <c r="C58" s="396">
        <f>+WTI_I!C58-'WTI_I-Prior'!C58</f>
        <v>2.492599999999956E-3</v>
      </c>
      <c r="D58" s="363">
        <f>+WTI_I!D58-'WTI_I-Prior'!D58</f>
        <v>0</v>
      </c>
      <c r="E58" s="363">
        <f>+WTI_I!E58-'WTI_I-Prior'!E58</f>
        <v>0</v>
      </c>
      <c r="F58" s="31">
        <v>0</v>
      </c>
      <c r="G58" s="337">
        <f t="shared" si="11"/>
        <v>0.30369740000000778</v>
      </c>
      <c r="H58" s="363"/>
      <c r="I58" s="363">
        <f>+WTI_I!I58-'WTI_I-Prior'!I58</f>
        <v>4.1438299999999373E-2</v>
      </c>
      <c r="J58" s="363">
        <f>+WTI_I!J58-'WTI_I-Prior'!J58</f>
        <v>0</v>
      </c>
      <c r="K58" s="363">
        <f>+WTI_I!K58-'WTI_I-Prior'!K58</f>
        <v>0</v>
      </c>
      <c r="L58" s="363">
        <f>+WTI_I!L58-'WTI_I-Prior'!L58</f>
        <v>0</v>
      </c>
      <c r="M58" s="363">
        <f>+WTI_I!M58-'WTI_I-Prior'!M58</f>
        <v>0</v>
      </c>
      <c r="N58" s="337">
        <f t="shared" si="12"/>
        <v>4.1438299999999373E-2</v>
      </c>
      <c r="O58" s="413"/>
      <c r="P58" s="363">
        <f>+WTI_I!P58-'WTI_I-Prior'!P58</f>
        <v>0</v>
      </c>
      <c r="Q58" s="363">
        <f>+WTI_I!Q58-'WTI_I-Prior'!Q58</f>
        <v>0</v>
      </c>
      <c r="R58" s="30">
        <f>+WTI_I!R58-'WTI_I-Prior'!R58</f>
        <v>0</v>
      </c>
      <c r="S58" s="30">
        <f>+WTI_I!S58-'WTI_I-Prior'!S58</f>
        <v>0</v>
      </c>
      <c r="T58" s="337">
        <f t="shared" si="13"/>
        <v>0</v>
      </c>
      <c r="U58" s="363"/>
      <c r="V58" s="395">
        <f t="shared" si="14"/>
        <v>38078</v>
      </c>
      <c r="W58" s="445">
        <f t="shared" si="15"/>
        <v>0.30369740000000778</v>
      </c>
      <c r="X58" s="445">
        <f t="shared" si="16"/>
        <v>4.1438299999999373E-2</v>
      </c>
      <c r="Y58" s="445">
        <f t="shared" si="17"/>
        <v>0</v>
      </c>
      <c r="Z58" s="450">
        <f t="shared" si="18"/>
        <v>0.34513570000000715</v>
      </c>
      <c r="AA58" s="407"/>
    </row>
    <row r="59" spans="1:62" s="181" customFormat="1" ht="12.95" customHeight="1" x14ac:dyDescent="0.2">
      <c r="A59" s="395">
        <v>38108</v>
      </c>
      <c r="B59" s="363">
        <f>+WTI_I!B59-'WTI_I-Prior'!B59</f>
        <v>0.29744949999999903</v>
      </c>
      <c r="C59" s="396">
        <f>+WTI_I!C59-'WTI_I-Prior'!C59</f>
        <v>2.5099999999999012E-3</v>
      </c>
      <c r="D59" s="363">
        <f>+WTI_I!D59-'WTI_I-Prior'!D59</f>
        <v>0</v>
      </c>
      <c r="E59" s="363">
        <f>+WTI_I!E59-'WTI_I-Prior'!E59</f>
        <v>0</v>
      </c>
      <c r="F59" s="30">
        <v>0</v>
      </c>
      <c r="G59" s="334">
        <f t="shared" si="11"/>
        <v>0.29995949999999894</v>
      </c>
      <c r="H59" s="363"/>
      <c r="I59" s="363">
        <f>+WTI_I!I59-'WTI_I-Prior'!I59</f>
        <v>1.3046600000000019E-2</v>
      </c>
      <c r="J59" s="363">
        <f>+WTI_I!J59-'WTI_I-Prior'!J59</f>
        <v>0</v>
      </c>
      <c r="K59" s="363">
        <f>+WTI_I!K59-'WTI_I-Prior'!K59</f>
        <v>0</v>
      </c>
      <c r="L59" s="363">
        <f>+WTI_I!L59-'WTI_I-Prior'!L59</f>
        <v>0</v>
      </c>
      <c r="M59" s="363">
        <f>+WTI_I!M59-'WTI_I-Prior'!M59</f>
        <v>0</v>
      </c>
      <c r="N59" s="334">
        <f t="shared" si="12"/>
        <v>1.3046600000000019E-2</v>
      </c>
      <c r="O59" s="363"/>
      <c r="P59" s="363">
        <f>+WTI_I!P59-'WTI_I-Prior'!P59</f>
        <v>0</v>
      </c>
      <c r="Q59" s="363">
        <f>+WTI_I!Q59-'WTI_I-Prior'!Q59</f>
        <v>0</v>
      </c>
      <c r="R59" s="30">
        <f>+WTI_I!R59-'WTI_I-Prior'!R59</f>
        <v>0</v>
      </c>
      <c r="S59" s="30">
        <f>+WTI_I!S59-'WTI_I-Prior'!S59</f>
        <v>0</v>
      </c>
      <c r="T59" s="334">
        <f t="shared" si="13"/>
        <v>0</v>
      </c>
      <c r="U59" s="363"/>
      <c r="V59" s="395">
        <f t="shared" si="14"/>
        <v>38108</v>
      </c>
      <c r="W59" s="445">
        <f t="shared" si="15"/>
        <v>0.29995949999999894</v>
      </c>
      <c r="X59" s="445">
        <f t="shared" si="16"/>
        <v>1.3046600000000019E-2</v>
      </c>
      <c r="Y59" s="445">
        <f t="shared" si="17"/>
        <v>0</v>
      </c>
      <c r="Z59" s="446">
        <f t="shared" si="18"/>
        <v>0.31300609999999895</v>
      </c>
      <c r="AA59" s="407"/>
    </row>
    <row r="60" spans="1:62" s="181" customFormat="1" ht="12.95" customHeight="1" x14ac:dyDescent="0.2">
      <c r="A60" s="397">
        <v>38139</v>
      </c>
      <c r="B60" s="364">
        <f>+WTI_I!B60-'WTI_I-Prior'!B60</f>
        <v>0.10745709999999775</v>
      </c>
      <c r="C60" s="398">
        <f>+WTI_I!C60-'WTI_I-Prior'!C60</f>
        <v>2.5257000000000751E-3</v>
      </c>
      <c r="D60" s="364">
        <f>+WTI_I!D60-'WTI_I-Prior'!D60</f>
        <v>0</v>
      </c>
      <c r="E60" s="364">
        <f>+WTI_I!E60-'WTI_I-Prior'!E60</f>
        <v>0</v>
      </c>
      <c r="F60" s="183">
        <v>0</v>
      </c>
      <c r="G60" s="336">
        <f t="shared" si="11"/>
        <v>0.10998279999999783</v>
      </c>
      <c r="H60" s="364"/>
      <c r="I60" s="364">
        <f>+WTI_I!I60-'WTI_I-Prior'!I60</f>
        <v>9.8815999999999349E-3</v>
      </c>
      <c r="J60" s="364">
        <f>+WTI_I!J60-'WTI_I-Prior'!J60</f>
        <v>0</v>
      </c>
      <c r="K60" s="364">
        <f>+WTI_I!K60-'WTI_I-Prior'!K60</f>
        <v>0</v>
      </c>
      <c r="L60" s="364">
        <f>+WTI_I!L60-'WTI_I-Prior'!L60</f>
        <v>0</v>
      </c>
      <c r="M60" s="364">
        <f>+WTI_I!M60-'WTI_I-Prior'!M60</f>
        <v>0</v>
      </c>
      <c r="N60" s="336">
        <f t="shared" si="12"/>
        <v>9.8815999999999349E-3</v>
      </c>
      <c r="O60" s="364"/>
      <c r="P60" s="364">
        <f>+WTI_I!P60-'WTI_I-Prior'!P60</f>
        <v>0</v>
      </c>
      <c r="Q60" s="364">
        <f>+WTI_I!Q60-'WTI_I-Prior'!Q60</f>
        <v>0</v>
      </c>
      <c r="R60" s="183">
        <f>+WTI_I!R60-'WTI_I-Prior'!R60</f>
        <v>0</v>
      </c>
      <c r="S60" s="183">
        <f>+WTI_I!S60-'WTI_I-Prior'!S60</f>
        <v>0</v>
      </c>
      <c r="T60" s="336">
        <f t="shared" si="13"/>
        <v>0</v>
      </c>
      <c r="U60" s="364"/>
      <c r="V60" s="397">
        <f t="shared" si="14"/>
        <v>38139</v>
      </c>
      <c r="W60" s="448">
        <f t="shared" si="15"/>
        <v>0.10998279999999783</v>
      </c>
      <c r="X60" s="448">
        <f t="shared" si="16"/>
        <v>9.8815999999999349E-3</v>
      </c>
      <c r="Y60" s="448">
        <f t="shared" si="17"/>
        <v>0</v>
      </c>
      <c r="Z60" s="449">
        <f t="shared" si="18"/>
        <v>0.11986439999999776</v>
      </c>
      <c r="AA60" s="407"/>
    </row>
    <row r="61" spans="1:62" s="181" customFormat="1" ht="12.95" customHeight="1" x14ac:dyDescent="0.2">
      <c r="A61" s="395">
        <v>38169</v>
      </c>
      <c r="B61" s="363">
        <f>+WTI_I!B61-'WTI_I-Prior'!B61</f>
        <v>6.4457600000000781E-2</v>
      </c>
      <c r="C61" s="396">
        <f>+WTI_I!C61-'WTI_I-Prior'!C61</f>
        <v>2.5397000000000336E-3</v>
      </c>
      <c r="D61" s="363">
        <f>+WTI_I!D61-'WTI_I-Prior'!D61</f>
        <v>0</v>
      </c>
      <c r="E61" s="363">
        <f>+WTI_I!E61-'WTI_I-Prior'!E61</f>
        <v>0</v>
      </c>
      <c r="F61" s="30">
        <v>0</v>
      </c>
      <c r="G61" s="334">
        <f t="shared" si="11"/>
        <v>6.6997300000000815E-2</v>
      </c>
      <c r="H61" s="363"/>
      <c r="I61" s="363">
        <f>+WTI_I!I61-'WTI_I-Prior'!I61</f>
        <v>6.9751000000000118E-3</v>
      </c>
      <c r="J61" s="363">
        <f>+WTI_I!J61-'WTI_I-Prior'!J61</f>
        <v>0</v>
      </c>
      <c r="K61" s="363">
        <f>+WTI_I!K61-'WTI_I-Prior'!K61</f>
        <v>0</v>
      </c>
      <c r="L61" s="363">
        <f>+WTI_I!L61-'WTI_I-Prior'!L61</f>
        <v>0</v>
      </c>
      <c r="M61" s="363">
        <f>+WTI_I!M61-'WTI_I-Prior'!M61</f>
        <v>0</v>
      </c>
      <c r="N61" s="334">
        <f t="shared" si="12"/>
        <v>6.9751000000000118E-3</v>
      </c>
      <c r="O61" s="363"/>
      <c r="P61" s="363">
        <f>+WTI_I!P61-'WTI_I-Prior'!P61</f>
        <v>0</v>
      </c>
      <c r="Q61" s="363">
        <f>+WTI_I!Q61-'WTI_I-Prior'!Q61</f>
        <v>0</v>
      </c>
      <c r="R61" s="30">
        <f>+WTI_I!R61-'WTI_I-Prior'!R61</f>
        <v>0</v>
      </c>
      <c r="S61" s="30">
        <f>+WTI_I!S61-'WTI_I-Prior'!S61</f>
        <v>0</v>
      </c>
      <c r="T61" s="334">
        <f t="shared" si="13"/>
        <v>0</v>
      </c>
      <c r="U61" s="363"/>
      <c r="V61" s="395">
        <f t="shared" si="14"/>
        <v>38169</v>
      </c>
      <c r="W61" s="445">
        <f t="shared" si="15"/>
        <v>6.6997300000000815E-2</v>
      </c>
      <c r="X61" s="445">
        <f t="shared" si="16"/>
        <v>6.9751000000000118E-3</v>
      </c>
      <c r="Y61" s="445">
        <f t="shared" si="17"/>
        <v>0</v>
      </c>
      <c r="Z61" s="446">
        <f t="shared" si="18"/>
        <v>7.3972400000000826E-2</v>
      </c>
      <c r="AA61" s="407"/>
    </row>
    <row r="62" spans="1:62" s="260" customFormat="1" ht="12.95" customHeight="1" x14ac:dyDescent="0.2">
      <c r="A62" s="395">
        <v>38200</v>
      </c>
      <c r="B62" s="363">
        <f>+WTI_I!B62-'WTI_I-Prior'!B62</f>
        <v>1.9259400000000149E-2</v>
      </c>
      <c r="C62" s="396">
        <f>+WTI_I!C62-'WTI_I-Prior'!C62</f>
        <v>2.5532000000000332E-3</v>
      </c>
      <c r="D62" s="363">
        <f>+WTI_I!D62-'WTI_I-Prior'!D62</f>
        <v>0</v>
      </c>
      <c r="E62" s="363">
        <f>+WTI_I!E62-'WTI_I-Prior'!E62</f>
        <v>0</v>
      </c>
      <c r="F62" s="30">
        <v>0</v>
      </c>
      <c r="G62" s="334">
        <f t="shared" si="11"/>
        <v>2.1812600000000182E-2</v>
      </c>
      <c r="H62" s="363"/>
      <c r="I62" s="363">
        <f>+WTI_I!I62-'WTI_I-Prior'!I62</f>
        <v>-5.4999000000002241E-2</v>
      </c>
      <c r="J62" s="363">
        <f>+WTI_I!J62-'WTI_I-Prior'!J62</f>
        <v>0</v>
      </c>
      <c r="K62" s="363">
        <f>+WTI_I!K62-'WTI_I-Prior'!K62</f>
        <v>0</v>
      </c>
      <c r="L62" s="363">
        <f>+WTI_I!L62-'WTI_I-Prior'!L62</f>
        <v>0</v>
      </c>
      <c r="M62" s="363">
        <f>+WTI_I!M62-'WTI_I-Prior'!M62</f>
        <v>0</v>
      </c>
      <c r="N62" s="334">
        <f t="shared" si="12"/>
        <v>-5.4999000000002241E-2</v>
      </c>
      <c r="O62" s="363"/>
      <c r="P62" s="363">
        <f>+WTI_I!P62-'WTI_I-Prior'!P62</f>
        <v>0</v>
      </c>
      <c r="Q62" s="363">
        <f>+WTI_I!Q62-'WTI_I-Prior'!Q62</f>
        <v>0</v>
      </c>
      <c r="R62" s="30">
        <f>+WTI_I!R62-'WTI_I-Prior'!R62</f>
        <v>0</v>
      </c>
      <c r="S62" s="30">
        <f>+WTI_I!S62-'WTI_I-Prior'!S62</f>
        <v>0</v>
      </c>
      <c r="T62" s="334">
        <f t="shared" si="13"/>
        <v>0</v>
      </c>
      <c r="U62" s="363"/>
      <c r="V62" s="395">
        <f t="shared" si="14"/>
        <v>38200</v>
      </c>
      <c r="W62" s="445">
        <f t="shared" si="15"/>
        <v>2.1812600000000182E-2</v>
      </c>
      <c r="X62" s="445">
        <f t="shared" si="16"/>
        <v>-5.4999000000002241E-2</v>
      </c>
      <c r="Y62" s="445">
        <f t="shared" si="17"/>
        <v>0</v>
      </c>
      <c r="Z62" s="446">
        <f t="shared" si="18"/>
        <v>-3.3186400000002059E-2</v>
      </c>
      <c r="AA62" s="407"/>
      <c r="AB62" s="181"/>
      <c r="AC62" s="181"/>
      <c r="AD62" s="181"/>
      <c r="AE62" s="181"/>
      <c r="AF62" s="181"/>
      <c r="AG62" s="181"/>
      <c r="AH62" s="181"/>
      <c r="AI62" s="181"/>
      <c r="AJ62" s="181"/>
      <c r="AK62" s="181"/>
      <c r="AL62" s="181"/>
      <c r="AM62" s="181"/>
      <c r="AN62" s="181"/>
      <c r="AO62" s="181"/>
      <c r="AP62" s="181"/>
      <c r="AQ62" s="181"/>
      <c r="AR62" s="181"/>
      <c r="AS62" s="181"/>
      <c r="AT62" s="181"/>
      <c r="AU62" s="181"/>
      <c r="AV62" s="181"/>
      <c r="AW62" s="181"/>
      <c r="AX62" s="181"/>
      <c r="AY62" s="181"/>
      <c r="AZ62" s="181"/>
      <c r="BA62" s="181"/>
      <c r="BB62" s="181"/>
      <c r="BC62" s="181"/>
      <c r="BD62" s="181"/>
      <c r="BE62" s="181"/>
      <c r="BF62" s="181"/>
      <c r="BG62" s="181"/>
      <c r="BH62" s="181"/>
      <c r="BI62" s="181"/>
      <c r="BJ62" s="181"/>
    </row>
    <row r="63" spans="1:62" s="181" customFormat="1" ht="12.95" customHeight="1" x14ac:dyDescent="0.2">
      <c r="A63" s="397">
        <v>38231</v>
      </c>
      <c r="B63" s="364">
        <f>+WTI_I!B63-'WTI_I-Prior'!B63</f>
        <v>-1.3010099999999802E-2</v>
      </c>
      <c r="C63" s="398">
        <f>+WTI_I!C63-'WTI_I-Prior'!C63</f>
        <v>2.5643999999999112E-3</v>
      </c>
      <c r="D63" s="364">
        <f>+WTI_I!D63-'WTI_I-Prior'!D63</f>
        <v>0</v>
      </c>
      <c r="E63" s="364">
        <f>+WTI_I!E63-'WTI_I-Prior'!E63</f>
        <v>0</v>
      </c>
      <c r="F63" s="183">
        <v>0</v>
      </c>
      <c r="G63" s="336">
        <f t="shared" si="11"/>
        <v>-1.0445699999999891E-2</v>
      </c>
      <c r="H63" s="364"/>
      <c r="I63" s="364">
        <f>+WTI_I!I63-'WTI_I-Prior'!I63</f>
        <v>-4.5939300000000571E-2</v>
      </c>
      <c r="J63" s="364">
        <f>+WTI_I!J63-'WTI_I-Prior'!J63</f>
        <v>0</v>
      </c>
      <c r="K63" s="364">
        <f>+WTI_I!K63-'WTI_I-Prior'!K63</f>
        <v>0</v>
      </c>
      <c r="L63" s="364">
        <f>+WTI_I!L63-'WTI_I-Prior'!L63</f>
        <v>0</v>
      </c>
      <c r="M63" s="364">
        <f>+WTI_I!M63-'WTI_I-Prior'!M63</f>
        <v>0</v>
      </c>
      <c r="N63" s="336">
        <f t="shared" si="12"/>
        <v>-4.5939300000000571E-2</v>
      </c>
      <c r="O63" s="364"/>
      <c r="P63" s="364">
        <f>+WTI_I!P63-'WTI_I-Prior'!P63</f>
        <v>0</v>
      </c>
      <c r="Q63" s="364">
        <f>+WTI_I!Q63-'WTI_I-Prior'!Q63</f>
        <v>0</v>
      </c>
      <c r="R63" s="183">
        <f>+WTI_I!R63-'WTI_I-Prior'!R63</f>
        <v>0</v>
      </c>
      <c r="S63" s="183">
        <f>+WTI_I!S63-'WTI_I-Prior'!S63</f>
        <v>0</v>
      </c>
      <c r="T63" s="336">
        <f t="shared" si="13"/>
        <v>0</v>
      </c>
      <c r="U63" s="364"/>
      <c r="V63" s="397">
        <f t="shared" si="14"/>
        <v>38231</v>
      </c>
      <c r="W63" s="448">
        <f t="shared" si="15"/>
        <v>-1.0445699999999891E-2</v>
      </c>
      <c r="X63" s="448">
        <f t="shared" si="16"/>
        <v>-4.5939300000000571E-2</v>
      </c>
      <c r="Y63" s="448">
        <f t="shared" si="17"/>
        <v>0</v>
      </c>
      <c r="Z63" s="449">
        <f t="shared" si="18"/>
        <v>-5.6385000000000463E-2</v>
      </c>
      <c r="AA63" s="407"/>
    </row>
    <row r="64" spans="1:62" s="181" customFormat="1" ht="12.95" customHeight="1" x14ac:dyDescent="0.2">
      <c r="A64" s="395">
        <v>38261</v>
      </c>
      <c r="B64" s="363">
        <f>+WTI_I!B64-'WTI_I-Prior'!B64</f>
        <v>-4.9292999999999143E-3</v>
      </c>
      <c r="C64" s="396">
        <f>+WTI_I!C64-'WTI_I-Prior'!C64</f>
        <v>2.5743000000000293E-3</v>
      </c>
      <c r="D64" s="363">
        <f>+WTI_I!D64-'WTI_I-Prior'!D64</f>
        <v>0</v>
      </c>
      <c r="E64" s="363">
        <f>+WTI_I!E64-'WTI_I-Prior'!E64</f>
        <v>0</v>
      </c>
      <c r="F64" s="30">
        <v>0</v>
      </c>
      <c r="G64" s="334">
        <f t="shared" si="11"/>
        <v>-2.354999999999885E-3</v>
      </c>
      <c r="H64" s="363"/>
      <c r="I64" s="363">
        <f>+WTI_I!I64-'WTI_I-Prior'!I64</f>
        <v>-2.187380000000072E-2</v>
      </c>
      <c r="J64" s="363">
        <f>+WTI_I!J64-'WTI_I-Prior'!J64</f>
        <v>0</v>
      </c>
      <c r="K64" s="363">
        <f>+WTI_I!K64-'WTI_I-Prior'!K64</f>
        <v>0</v>
      </c>
      <c r="L64" s="363">
        <f>+WTI_I!L64-'WTI_I-Prior'!L64</f>
        <v>0</v>
      </c>
      <c r="M64" s="363">
        <f>+WTI_I!M64-'WTI_I-Prior'!M64</f>
        <v>0</v>
      </c>
      <c r="N64" s="334">
        <f t="shared" si="12"/>
        <v>-2.187380000000072E-2</v>
      </c>
      <c r="O64" s="363"/>
      <c r="P64" s="363">
        <f>+WTI_I!P64-'WTI_I-Prior'!P64</f>
        <v>0</v>
      </c>
      <c r="Q64" s="363">
        <f>+WTI_I!Q64-'WTI_I-Prior'!Q64</f>
        <v>0</v>
      </c>
      <c r="R64" s="30">
        <f>+WTI_I!R64-'WTI_I-Prior'!R64</f>
        <v>0</v>
      </c>
      <c r="S64" s="30">
        <f>+WTI_I!S64-'WTI_I-Prior'!S64</f>
        <v>0</v>
      </c>
      <c r="T64" s="334">
        <f t="shared" si="13"/>
        <v>0</v>
      </c>
      <c r="U64" s="363"/>
      <c r="V64" s="395">
        <f t="shared" si="14"/>
        <v>38261</v>
      </c>
      <c r="W64" s="445">
        <f t="shared" si="15"/>
        <v>-2.354999999999885E-3</v>
      </c>
      <c r="X64" s="445">
        <f t="shared" si="16"/>
        <v>-2.187380000000072E-2</v>
      </c>
      <c r="Y64" s="445">
        <f t="shared" si="17"/>
        <v>0</v>
      </c>
      <c r="Z64" s="446">
        <f t="shared" si="18"/>
        <v>-2.4228800000000605E-2</v>
      </c>
      <c r="AA64" s="407"/>
    </row>
    <row r="65" spans="1:62" s="181" customFormat="1" ht="12.95" customHeight="1" x14ac:dyDescent="0.2">
      <c r="A65" s="395">
        <v>38292</v>
      </c>
      <c r="B65" s="363">
        <f>+WTI_I!B65-'WTI_I-Prior'!B65</f>
        <v>4.284220000000083E-2</v>
      </c>
      <c r="C65" s="396">
        <f>+WTI_I!C65-'WTI_I-Prior'!C65</f>
        <v>2.5834999999999608E-3</v>
      </c>
      <c r="D65" s="363">
        <f>+WTI_I!D65-'WTI_I-Prior'!D65</f>
        <v>0</v>
      </c>
      <c r="E65" s="363">
        <f>+WTI_I!E65-'WTI_I-Prior'!E65</f>
        <v>0</v>
      </c>
      <c r="F65" s="30">
        <v>0</v>
      </c>
      <c r="G65" s="334">
        <f t="shared" si="11"/>
        <v>4.542570000000079E-2</v>
      </c>
      <c r="H65" s="363"/>
      <c r="I65" s="363">
        <f>+WTI_I!I65-'WTI_I-Prior'!I65</f>
        <v>3.0980100000000732E-2</v>
      </c>
      <c r="J65" s="363">
        <f>+WTI_I!J65-'WTI_I-Prior'!J65</f>
        <v>0</v>
      </c>
      <c r="K65" s="363">
        <f>+WTI_I!K65-'WTI_I-Prior'!K65</f>
        <v>0</v>
      </c>
      <c r="L65" s="363">
        <f>+WTI_I!L65-'WTI_I-Prior'!L65</f>
        <v>0</v>
      </c>
      <c r="M65" s="363">
        <f>+WTI_I!M65-'WTI_I-Prior'!M65</f>
        <v>0</v>
      </c>
      <c r="N65" s="334">
        <f t="shared" si="12"/>
        <v>3.0980100000000732E-2</v>
      </c>
      <c r="O65" s="363"/>
      <c r="P65" s="363">
        <f>+WTI_I!P65-'WTI_I-Prior'!P65</f>
        <v>0</v>
      </c>
      <c r="Q65" s="363">
        <f>+WTI_I!Q65-'WTI_I-Prior'!Q65</f>
        <v>0</v>
      </c>
      <c r="R65" s="30">
        <f>+WTI_I!R65-'WTI_I-Prior'!R65</f>
        <v>0</v>
      </c>
      <c r="S65" s="30">
        <f>+WTI_I!S65-'WTI_I-Prior'!S65</f>
        <v>0</v>
      </c>
      <c r="T65" s="334">
        <f t="shared" si="13"/>
        <v>0</v>
      </c>
      <c r="U65" s="363"/>
      <c r="V65" s="395">
        <f t="shared" si="14"/>
        <v>38292</v>
      </c>
      <c r="W65" s="445">
        <f t="shared" si="15"/>
        <v>4.542570000000079E-2</v>
      </c>
      <c r="X65" s="445">
        <f t="shared" si="16"/>
        <v>3.0980100000000732E-2</v>
      </c>
      <c r="Y65" s="445">
        <f t="shared" si="17"/>
        <v>0</v>
      </c>
      <c r="Z65" s="446">
        <f t="shared" si="18"/>
        <v>7.6405800000001522E-2</v>
      </c>
      <c r="AA65" s="407"/>
    </row>
    <row r="66" spans="1:62" s="181" customFormat="1" ht="12.95" customHeight="1" thickBot="1" x14ac:dyDescent="0.25">
      <c r="A66" s="399">
        <v>38322</v>
      </c>
      <c r="B66" s="365">
        <f>+WTI_I!B66-'WTI_I-Prior'!B66</f>
        <v>9.1855100000000078E-2</v>
      </c>
      <c r="C66" s="400">
        <f>+WTI_I!C66-'WTI_I-Prior'!C66</f>
        <v>2.5903000000000453E-3</v>
      </c>
      <c r="D66" s="365">
        <f>+WTI_I!D66-'WTI_I-Prior'!D66</f>
        <v>0</v>
      </c>
      <c r="E66" s="365">
        <f>+WTI_I!E66-'WTI_I-Prior'!E66</f>
        <v>0</v>
      </c>
      <c r="F66" s="231">
        <v>0</v>
      </c>
      <c r="G66" s="338">
        <f t="shared" si="11"/>
        <v>9.4445400000000124E-2</v>
      </c>
      <c r="H66" s="365"/>
      <c r="I66" s="365">
        <f>+WTI_I!I66-'WTI_I-Prior'!I66</f>
        <v>-0.27833719999999573</v>
      </c>
      <c r="J66" s="365">
        <f>+WTI_I!J66-'WTI_I-Prior'!J66</f>
        <v>0</v>
      </c>
      <c r="K66" s="365">
        <f>+WTI_I!K66-'WTI_I-Prior'!K66</f>
        <v>0</v>
      </c>
      <c r="L66" s="365">
        <f>+WTI_I!L66-'WTI_I-Prior'!L66</f>
        <v>0</v>
      </c>
      <c r="M66" s="365">
        <f>+WTI_I!M66-'WTI_I-Prior'!M66</f>
        <v>0</v>
      </c>
      <c r="N66" s="338">
        <f t="shared" si="12"/>
        <v>-0.27833719999999573</v>
      </c>
      <c r="O66" s="365"/>
      <c r="P66" s="365">
        <f>+WTI_I!P66-'WTI_I-Prior'!P66</f>
        <v>0</v>
      </c>
      <c r="Q66" s="365">
        <f>+WTI_I!Q66-'WTI_I-Prior'!Q66</f>
        <v>0</v>
      </c>
      <c r="R66" s="231">
        <f>+WTI_I!R66-'WTI_I-Prior'!R66</f>
        <v>0</v>
      </c>
      <c r="S66" s="231">
        <f>+WTI_I!S66-'WTI_I-Prior'!S66</f>
        <v>0</v>
      </c>
      <c r="T66" s="338">
        <f t="shared" si="13"/>
        <v>0</v>
      </c>
      <c r="U66" s="365"/>
      <c r="V66" s="399">
        <f t="shared" si="14"/>
        <v>38322</v>
      </c>
      <c r="W66" s="451">
        <f t="shared" si="15"/>
        <v>9.4445400000000124E-2</v>
      </c>
      <c r="X66" s="451">
        <f t="shared" si="16"/>
        <v>-0.27833719999999573</v>
      </c>
      <c r="Y66" s="451">
        <f t="shared" si="17"/>
        <v>0</v>
      </c>
      <c r="Z66" s="452">
        <f t="shared" si="18"/>
        <v>-0.18389179999999561</v>
      </c>
      <c r="AA66" s="407"/>
    </row>
    <row r="67" spans="1:62" s="181" customFormat="1" ht="12.95" customHeight="1" x14ac:dyDescent="0.2">
      <c r="A67" s="395">
        <v>38353</v>
      </c>
      <c r="B67" s="363">
        <f>+WTI_I!B67-'WTI_I-Prior'!B67</f>
        <v>9.2592599999999692E-2</v>
      </c>
      <c r="C67" s="396">
        <f>+WTI_I!C67-'WTI_I-Prior'!C67</f>
        <v>5.1963000000001536E-3</v>
      </c>
      <c r="D67" s="363">
        <f>+WTI_I!D67-'WTI_I-Prior'!D67</f>
        <v>0</v>
      </c>
      <c r="E67" s="363">
        <f>+WTI_I!E67-'WTI_I-Prior'!E67</f>
        <v>0</v>
      </c>
      <c r="F67" s="30">
        <v>0</v>
      </c>
      <c r="G67" s="334">
        <f t="shared" si="11"/>
        <v>9.7788899999999845E-2</v>
      </c>
      <c r="H67" s="363"/>
      <c r="I67" s="363">
        <f>+WTI_I!I67-'WTI_I-Prior'!I67</f>
        <v>0.34190659999998729</v>
      </c>
      <c r="J67" s="363">
        <f>+WTI_I!J67-'WTI_I-Prior'!J67</f>
        <v>0</v>
      </c>
      <c r="K67" s="363">
        <f>+WTI_I!K67-'WTI_I-Prior'!K67</f>
        <v>0</v>
      </c>
      <c r="L67" s="363">
        <f>+WTI_I!L67-'WTI_I-Prior'!L67</f>
        <v>0</v>
      </c>
      <c r="M67" s="363">
        <f>+WTI_I!M67-'WTI_I-Prior'!M67</f>
        <v>0</v>
      </c>
      <c r="N67" s="334">
        <f t="shared" si="12"/>
        <v>0.34190659999998729</v>
      </c>
      <c r="O67" s="363"/>
      <c r="P67" s="363">
        <f>+WTI_I!P67-'WTI_I-Prior'!P67</f>
        <v>0</v>
      </c>
      <c r="Q67" s="363">
        <f>+WTI_I!Q67-'WTI_I-Prior'!Q67</f>
        <v>0</v>
      </c>
      <c r="R67" s="30">
        <f>+WTI_I!R67-'WTI_I-Prior'!R67</f>
        <v>0</v>
      </c>
      <c r="S67" s="30">
        <f>+WTI_I!S67-'WTI_I-Prior'!S67</f>
        <v>0</v>
      </c>
      <c r="T67" s="334">
        <f t="shared" si="13"/>
        <v>0</v>
      </c>
      <c r="U67" s="363"/>
      <c r="V67" s="395">
        <f t="shared" si="14"/>
        <v>38353</v>
      </c>
      <c r="W67" s="445">
        <f t="shared" si="15"/>
        <v>9.7788899999999845E-2</v>
      </c>
      <c r="X67" s="445">
        <f t="shared" si="16"/>
        <v>0.34190659999998729</v>
      </c>
      <c r="Y67" s="445">
        <f t="shared" si="17"/>
        <v>0</v>
      </c>
      <c r="Z67" s="446">
        <f t="shared" si="18"/>
        <v>0.43969549999998714</v>
      </c>
      <c r="AA67" s="407"/>
    </row>
    <row r="68" spans="1:62" s="264" customFormat="1" ht="12.95" customHeight="1" thickBot="1" x14ac:dyDescent="0.25">
      <c r="A68" s="395">
        <v>38384</v>
      </c>
      <c r="B68" s="363">
        <f>+WTI_I!B68-'WTI_I-Prior'!B68</f>
        <v>1.4261100000000582E-2</v>
      </c>
      <c r="C68" s="396">
        <f>+WTI_I!C68-'WTI_I-Prior'!C68</f>
        <v>5.2129000000000758E-3</v>
      </c>
      <c r="D68" s="363">
        <f>+WTI_I!D68-'WTI_I-Prior'!D68</f>
        <v>0</v>
      </c>
      <c r="E68" s="363">
        <f>+WTI_I!E68-'WTI_I-Prior'!E68</f>
        <v>0</v>
      </c>
      <c r="F68" s="26">
        <v>0</v>
      </c>
      <c r="G68" s="335">
        <f t="shared" si="11"/>
        <v>1.9474000000000657E-2</v>
      </c>
      <c r="H68" s="396"/>
      <c r="I68" s="363">
        <f>+WTI_I!I68-'WTI_I-Prior'!I68</f>
        <v>-0.17483160000000453</v>
      </c>
      <c r="J68" s="363">
        <f>+WTI_I!J68-'WTI_I-Prior'!J68</f>
        <v>0</v>
      </c>
      <c r="K68" s="363">
        <f>+WTI_I!K68-'WTI_I-Prior'!K68</f>
        <v>0</v>
      </c>
      <c r="L68" s="363">
        <f>+WTI_I!L68-'WTI_I-Prior'!L68</f>
        <v>0</v>
      </c>
      <c r="M68" s="363">
        <f>+WTI_I!M68-'WTI_I-Prior'!M68</f>
        <v>0</v>
      </c>
      <c r="N68" s="335">
        <f t="shared" si="12"/>
        <v>-0.17483160000000453</v>
      </c>
      <c r="O68" s="396"/>
      <c r="P68" s="363">
        <f>+WTI_I!P68-'WTI_I-Prior'!P68</f>
        <v>0</v>
      </c>
      <c r="Q68" s="363">
        <f>+WTI_I!Q68-'WTI_I-Prior'!Q68</f>
        <v>0</v>
      </c>
      <c r="R68" s="30">
        <f>+WTI_I!R68-'WTI_I-Prior'!R68</f>
        <v>0</v>
      </c>
      <c r="S68" s="30">
        <f>+WTI_I!S68-'WTI_I-Prior'!S68</f>
        <v>0</v>
      </c>
      <c r="T68" s="335">
        <f t="shared" si="13"/>
        <v>0</v>
      </c>
      <c r="U68" s="396"/>
      <c r="V68" s="420">
        <f t="shared" si="14"/>
        <v>38384</v>
      </c>
      <c r="W68" s="447">
        <f t="shared" si="15"/>
        <v>1.9474000000000657E-2</v>
      </c>
      <c r="X68" s="447">
        <f t="shared" si="16"/>
        <v>-0.17483160000000453</v>
      </c>
      <c r="Y68" s="447">
        <f t="shared" si="17"/>
        <v>0</v>
      </c>
      <c r="Z68" s="447">
        <f t="shared" si="18"/>
        <v>-0.15535760000000387</v>
      </c>
      <c r="AA68" s="407"/>
      <c r="AB68" s="181"/>
      <c r="AC68" s="181"/>
      <c r="AD68" s="181"/>
      <c r="AE68" s="181"/>
      <c r="AF68" s="181"/>
      <c r="AG68" s="181"/>
      <c r="AH68" s="181"/>
      <c r="AI68" s="181"/>
      <c r="AJ68" s="181"/>
      <c r="AK68" s="181"/>
      <c r="AL68" s="181"/>
      <c r="AM68" s="181"/>
      <c r="AN68" s="181"/>
      <c r="AO68" s="181"/>
      <c r="AP68" s="181"/>
      <c r="AQ68" s="181"/>
      <c r="AR68" s="181"/>
      <c r="AS68" s="181"/>
      <c r="AT68" s="181"/>
      <c r="AU68" s="181"/>
      <c r="AV68" s="181"/>
      <c r="AW68" s="181"/>
      <c r="AX68" s="181"/>
      <c r="AY68" s="181"/>
      <c r="AZ68" s="181"/>
      <c r="BA68" s="181"/>
      <c r="BB68" s="181"/>
      <c r="BC68" s="181"/>
      <c r="BD68" s="181"/>
      <c r="BE68" s="181"/>
      <c r="BF68" s="181"/>
      <c r="BG68" s="181"/>
      <c r="BH68" s="181"/>
      <c r="BI68" s="181"/>
      <c r="BJ68" s="181"/>
    </row>
    <row r="69" spans="1:62" s="181" customFormat="1" ht="12.95" customHeight="1" x14ac:dyDescent="0.2">
      <c r="A69" s="397">
        <v>38412</v>
      </c>
      <c r="B69" s="364">
        <f>+WTI_I!B69-'WTI_I-Prior'!B69</f>
        <v>-8.7599300000000824E-2</v>
      </c>
      <c r="C69" s="398">
        <f>+WTI_I!C69-'WTI_I-Prior'!C69</f>
        <v>5.22469999999986E-3</v>
      </c>
      <c r="D69" s="364">
        <f>+WTI_I!D69-'WTI_I-Prior'!D69</f>
        <v>0</v>
      </c>
      <c r="E69" s="364">
        <f>+WTI_I!E69-'WTI_I-Prior'!E69</f>
        <v>0</v>
      </c>
      <c r="F69" s="183">
        <v>0</v>
      </c>
      <c r="G69" s="336">
        <f t="shared" si="11"/>
        <v>-8.2374600000000964E-2</v>
      </c>
      <c r="H69" s="364"/>
      <c r="I69" s="364">
        <f>+WTI_I!I69-'WTI_I-Prior'!I69</f>
        <v>-0.5258921000000214</v>
      </c>
      <c r="J69" s="364">
        <f>+WTI_I!J69-'WTI_I-Prior'!J69</f>
        <v>0</v>
      </c>
      <c r="K69" s="364">
        <f>+WTI_I!K69-'WTI_I-Prior'!K69</f>
        <v>0</v>
      </c>
      <c r="L69" s="364">
        <f>+WTI_I!L69-'WTI_I-Prior'!L69</f>
        <v>0</v>
      </c>
      <c r="M69" s="364">
        <f>+WTI_I!M69-'WTI_I-Prior'!M69</f>
        <v>0</v>
      </c>
      <c r="N69" s="336">
        <f t="shared" si="12"/>
        <v>-0.5258921000000214</v>
      </c>
      <c r="O69" s="364"/>
      <c r="P69" s="364">
        <f>+WTI_I!P69-'WTI_I-Prior'!P69</f>
        <v>0</v>
      </c>
      <c r="Q69" s="364">
        <f>+WTI_I!Q69-'WTI_I-Prior'!Q69</f>
        <v>0</v>
      </c>
      <c r="R69" s="183">
        <f>+WTI_I!R69-'WTI_I-Prior'!R69</f>
        <v>0</v>
      </c>
      <c r="S69" s="183">
        <f>+WTI_I!S69-'WTI_I-Prior'!S69</f>
        <v>0</v>
      </c>
      <c r="T69" s="336">
        <f t="shared" si="13"/>
        <v>0</v>
      </c>
      <c r="U69" s="364"/>
      <c r="V69" s="397">
        <f t="shared" si="14"/>
        <v>38412</v>
      </c>
      <c r="W69" s="448">
        <f t="shared" si="15"/>
        <v>-8.2374600000000964E-2</v>
      </c>
      <c r="X69" s="448">
        <f t="shared" si="16"/>
        <v>-0.5258921000000214</v>
      </c>
      <c r="Y69" s="448">
        <f t="shared" si="17"/>
        <v>0</v>
      </c>
      <c r="Z69" s="449">
        <f t="shared" si="18"/>
        <v>-0.60826670000002236</v>
      </c>
      <c r="AA69" s="407"/>
    </row>
    <row r="70" spans="1:62" s="181" customFormat="1" ht="12.95" customHeight="1" x14ac:dyDescent="0.2">
      <c r="A70" s="395">
        <v>38443</v>
      </c>
      <c r="B70" s="363">
        <f>+WTI_I!B70-'WTI_I-Prior'!B70</f>
        <v>-9.4219800000001186E-2</v>
      </c>
      <c r="C70" s="396">
        <f>+WTI_I!C70-'WTI_I-Prior'!C70</f>
        <v>5.2394000000000052E-3</v>
      </c>
      <c r="D70" s="363">
        <f>+WTI_I!D70-'WTI_I-Prior'!D70</f>
        <v>0</v>
      </c>
      <c r="E70" s="363">
        <f>+WTI_I!E70-'WTI_I-Prior'!E70</f>
        <v>0</v>
      </c>
      <c r="F70" s="31">
        <v>0</v>
      </c>
      <c r="G70" s="337">
        <f t="shared" si="11"/>
        <v>-8.8980400000001181E-2</v>
      </c>
      <c r="H70" s="363"/>
      <c r="I70" s="363">
        <f>+WTI_I!I70-'WTI_I-Prior'!I70</f>
        <v>-0.45000890000000027</v>
      </c>
      <c r="J70" s="363">
        <f>+WTI_I!J70-'WTI_I-Prior'!J70</f>
        <v>0</v>
      </c>
      <c r="K70" s="363">
        <f>+WTI_I!K70-'WTI_I-Prior'!K70</f>
        <v>0</v>
      </c>
      <c r="L70" s="363">
        <f>+WTI_I!L70-'WTI_I-Prior'!L70</f>
        <v>0</v>
      </c>
      <c r="M70" s="363">
        <f>+WTI_I!M70-'WTI_I-Prior'!M70</f>
        <v>0</v>
      </c>
      <c r="N70" s="337">
        <f t="shared" si="12"/>
        <v>-0.45000890000000027</v>
      </c>
      <c r="O70" s="413"/>
      <c r="P70" s="363">
        <f>+WTI_I!P70-'WTI_I-Prior'!P70</f>
        <v>0</v>
      </c>
      <c r="Q70" s="363">
        <f>+WTI_I!Q70-'WTI_I-Prior'!Q70</f>
        <v>0</v>
      </c>
      <c r="R70" s="30">
        <f>+WTI_I!R70-'WTI_I-Prior'!R70</f>
        <v>0</v>
      </c>
      <c r="S70" s="30">
        <f>+WTI_I!S70-'WTI_I-Prior'!S70</f>
        <v>0</v>
      </c>
      <c r="T70" s="337">
        <f t="shared" si="13"/>
        <v>0</v>
      </c>
      <c r="U70" s="363"/>
      <c r="V70" s="395">
        <f t="shared" si="14"/>
        <v>38443</v>
      </c>
      <c r="W70" s="445">
        <f t="shared" si="15"/>
        <v>-8.8980400000001181E-2</v>
      </c>
      <c r="X70" s="445">
        <f t="shared" si="16"/>
        <v>-0.45000890000000027</v>
      </c>
      <c r="Y70" s="445">
        <f t="shared" si="17"/>
        <v>0</v>
      </c>
      <c r="Z70" s="450">
        <f t="shared" si="18"/>
        <v>-0.53898930000000145</v>
      </c>
      <c r="AA70" s="407"/>
    </row>
    <row r="71" spans="1:62" s="181" customFormat="1" ht="12.95" customHeight="1" x14ac:dyDescent="0.2">
      <c r="A71" s="395">
        <v>38473</v>
      </c>
      <c r="B71" s="363">
        <f>+WTI_I!B71-'WTI_I-Prior'!B71</f>
        <v>-9.9813099999998656E-2</v>
      </c>
      <c r="C71" s="396">
        <f>+WTI_I!C71-'WTI_I-Prior'!C71</f>
        <v>5.2545999999999982E-3</v>
      </c>
      <c r="D71" s="363">
        <f>+WTI_I!D71-'WTI_I-Prior'!D71</f>
        <v>0</v>
      </c>
      <c r="E71" s="363">
        <f>+WTI_I!E71-'WTI_I-Prior'!E71</f>
        <v>0</v>
      </c>
      <c r="F71" s="30">
        <v>0</v>
      </c>
      <c r="G71" s="334">
        <f t="shared" si="11"/>
        <v>-9.4558499999998658E-2</v>
      </c>
      <c r="H71" s="363"/>
      <c r="I71" s="363">
        <f>+WTI_I!I71-'WTI_I-Prior'!I71</f>
        <v>-0.52857280000000628</v>
      </c>
      <c r="J71" s="363">
        <f>+WTI_I!J71-'WTI_I-Prior'!J71</f>
        <v>0</v>
      </c>
      <c r="K71" s="363">
        <f>+WTI_I!K71-'WTI_I-Prior'!K71</f>
        <v>0</v>
      </c>
      <c r="L71" s="363">
        <f>+WTI_I!L71-'WTI_I-Prior'!L71</f>
        <v>0</v>
      </c>
      <c r="M71" s="363">
        <f>+WTI_I!M71-'WTI_I-Prior'!M71</f>
        <v>0</v>
      </c>
      <c r="N71" s="334">
        <f t="shared" si="12"/>
        <v>-0.52857280000000628</v>
      </c>
      <c r="O71" s="363"/>
      <c r="P71" s="363">
        <f>+WTI_I!P71-'WTI_I-Prior'!P71</f>
        <v>0</v>
      </c>
      <c r="Q71" s="363">
        <f>+WTI_I!Q71-'WTI_I-Prior'!Q71</f>
        <v>0</v>
      </c>
      <c r="R71" s="30">
        <f>+WTI_I!R71-'WTI_I-Prior'!R71</f>
        <v>0</v>
      </c>
      <c r="S71" s="30">
        <f>+WTI_I!S71-'WTI_I-Prior'!S71</f>
        <v>0</v>
      </c>
      <c r="T71" s="334">
        <f t="shared" si="13"/>
        <v>0</v>
      </c>
      <c r="U71" s="363"/>
      <c r="V71" s="395">
        <f t="shared" si="14"/>
        <v>38473</v>
      </c>
      <c r="W71" s="445">
        <f t="shared" si="15"/>
        <v>-9.4558499999998658E-2</v>
      </c>
      <c r="X71" s="445">
        <f t="shared" si="16"/>
        <v>-0.52857280000000628</v>
      </c>
      <c r="Y71" s="445">
        <f t="shared" si="17"/>
        <v>0</v>
      </c>
      <c r="Z71" s="446">
        <f t="shared" si="18"/>
        <v>-0.62313130000000494</v>
      </c>
      <c r="AA71" s="407"/>
    </row>
    <row r="72" spans="1:62" s="181" customFormat="1" ht="12.95" customHeight="1" x14ac:dyDescent="0.2">
      <c r="A72" s="397">
        <v>38504</v>
      </c>
      <c r="B72" s="364">
        <f>+WTI_I!B72-'WTI_I-Prior'!B72</f>
        <v>-0.14747399999999544</v>
      </c>
      <c r="C72" s="398">
        <f>+WTI_I!C72-'WTI_I-Prior'!C72</f>
        <v>5.2673999999999221E-3</v>
      </c>
      <c r="D72" s="364">
        <f>+WTI_I!D72-'WTI_I-Prior'!D72</f>
        <v>0</v>
      </c>
      <c r="E72" s="364">
        <f>+WTI_I!E72-'WTI_I-Prior'!E72</f>
        <v>0</v>
      </c>
      <c r="F72" s="183">
        <v>0</v>
      </c>
      <c r="G72" s="336">
        <f t="shared" si="11"/>
        <v>-0.14220659999999552</v>
      </c>
      <c r="H72" s="364"/>
      <c r="I72" s="364">
        <f>+WTI_I!I72-'WTI_I-Prior'!I72</f>
        <v>-0.61159490000000005</v>
      </c>
      <c r="J72" s="364">
        <f>+WTI_I!J72-'WTI_I-Prior'!J72</f>
        <v>0</v>
      </c>
      <c r="K72" s="364">
        <f>+WTI_I!K72-'WTI_I-Prior'!K72</f>
        <v>0</v>
      </c>
      <c r="L72" s="364">
        <f>+WTI_I!L72-'WTI_I-Prior'!L72</f>
        <v>0</v>
      </c>
      <c r="M72" s="364">
        <f>+WTI_I!M72-'WTI_I-Prior'!M72</f>
        <v>0</v>
      </c>
      <c r="N72" s="336">
        <f t="shared" si="12"/>
        <v>-0.61159490000000005</v>
      </c>
      <c r="O72" s="364"/>
      <c r="P72" s="364">
        <f>+WTI_I!P72-'WTI_I-Prior'!P72</f>
        <v>0</v>
      </c>
      <c r="Q72" s="364">
        <f>+WTI_I!Q72-'WTI_I-Prior'!Q72</f>
        <v>0</v>
      </c>
      <c r="R72" s="183">
        <f>+WTI_I!R72-'WTI_I-Prior'!R72</f>
        <v>0</v>
      </c>
      <c r="S72" s="183">
        <f>+WTI_I!S72-'WTI_I-Prior'!S72</f>
        <v>0</v>
      </c>
      <c r="T72" s="336">
        <f t="shared" si="13"/>
        <v>0</v>
      </c>
      <c r="U72" s="364"/>
      <c r="V72" s="397">
        <f t="shared" si="14"/>
        <v>38504</v>
      </c>
      <c r="W72" s="448">
        <f t="shared" si="15"/>
        <v>-0.14220659999999552</v>
      </c>
      <c r="X72" s="448">
        <f t="shared" si="16"/>
        <v>-0.61159490000000005</v>
      </c>
      <c r="Y72" s="448">
        <f t="shared" si="17"/>
        <v>0</v>
      </c>
      <c r="Z72" s="449">
        <f t="shared" si="18"/>
        <v>-0.75380149999999557</v>
      </c>
      <c r="AA72" s="407"/>
    </row>
    <row r="73" spans="1:62" s="181" customFormat="1" ht="12.95" customHeight="1" x14ac:dyDescent="0.2">
      <c r="A73" s="395">
        <v>38534</v>
      </c>
      <c r="B73" s="363">
        <f>+WTI_I!B73-'WTI_I-Prior'!B73</f>
        <v>-0.17308789999999874</v>
      </c>
      <c r="C73" s="396">
        <f>+WTI_I!C73-'WTI_I-Prior'!C73</f>
        <v>5.24710000000006E-3</v>
      </c>
      <c r="D73" s="363">
        <f>+WTI_I!D73-'WTI_I-Prior'!D73</f>
        <v>0</v>
      </c>
      <c r="E73" s="363">
        <f>+WTI_I!E73-'WTI_I-Prior'!E73</f>
        <v>0</v>
      </c>
      <c r="F73" s="30">
        <v>0</v>
      </c>
      <c r="G73" s="334">
        <f t="shared" si="11"/>
        <v>-0.16784079999999868</v>
      </c>
      <c r="H73" s="363"/>
      <c r="I73" s="363">
        <f>+WTI_I!I73-'WTI_I-Prior'!I73</f>
        <v>-0.62714060000001837</v>
      </c>
      <c r="J73" s="363">
        <f>+WTI_I!J73-'WTI_I-Prior'!J73</f>
        <v>0</v>
      </c>
      <c r="K73" s="363">
        <f>+WTI_I!K73-'WTI_I-Prior'!K73</f>
        <v>0</v>
      </c>
      <c r="L73" s="363">
        <f>+WTI_I!L73-'WTI_I-Prior'!L73</f>
        <v>0</v>
      </c>
      <c r="M73" s="363">
        <f>+WTI_I!M73-'WTI_I-Prior'!M73</f>
        <v>0</v>
      </c>
      <c r="N73" s="334">
        <f t="shared" si="12"/>
        <v>-0.62714060000001837</v>
      </c>
      <c r="O73" s="363"/>
      <c r="P73" s="363">
        <f>+WTI_I!P73-'WTI_I-Prior'!P73</f>
        <v>0</v>
      </c>
      <c r="Q73" s="363">
        <f>+WTI_I!Q73-'WTI_I-Prior'!Q73</f>
        <v>0</v>
      </c>
      <c r="R73" s="30">
        <f>+WTI_I!R73-'WTI_I-Prior'!R73</f>
        <v>0</v>
      </c>
      <c r="S73" s="30">
        <f>+WTI_I!S73-'WTI_I-Prior'!S73</f>
        <v>0</v>
      </c>
      <c r="T73" s="334">
        <f t="shared" si="13"/>
        <v>0</v>
      </c>
      <c r="U73" s="363"/>
      <c r="V73" s="395">
        <f t="shared" si="14"/>
        <v>38534</v>
      </c>
      <c r="W73" s="445">
        <f t="shared" si="15"/>
        <v>-0.16784079999999868</v>
      </c>
      <c r="X73" s="445">
        <f t="shared" si="16"/>
        <v>-0.62714060000001837</v>
      </c>
      <c r="Y73" s="445">
        <f t="shared" si="17"/>
        <v>0</v>
      </c>
      <c r="Z73" s="446">
        <f t="shared" si="18"/>
        <v>-0.79498140000001705</v>
      </c>
      <c r="AA73" s="407"/>
    </row>
    <row r="74" spans="1:62" s="260" customFormat="1" ht="12.95" customHeight="1" x14ac:dyDescent="0.2">
      <c r="A74" s="395">
        <v>38565</v>
      </c>
      <c r="B74" s="363">
        <f>+WTI_I!B74-'WTI_I-Prior'!B74</f>
        <v>-0.21787089999999409</v>
      </c>
      <c r="C74" s="396">
        <f>+WTI_I!C74-'WTI_I-Prior'!C74</f>
        <v>5.1913000000001208E-3</v>
      </c>
      <c r="D74" s="363">
        <f>+WTI_I!D74-'WTI_I-Prior'!D74</f>
        <v>0</v>
      </c>
      <c r="E74" s="363">
        <f>+WTI_I!E74-'WTI_I-Prior'!E74</f>
        <v>0</v>
      </c>
      <c r="F74" s="30">
        <v>0</v>
      </c>
      <c r="G74" s="334">
        <f t="shared" si="11"/>
        <v>-0.21267959999999397</v>
      </c>
      <c r="H74" s="363"/>
      <c r="I74" s="363">
        <f>+WTI_I!I74-'WTI_I-Prior'!I74</f>
        <v>-0.66425529999997934</v>
      </c>
      <c r="J74" s="363">
        <f>+WTI_I!J74-'WTI_I-Prior'!J74</f>
        <v>0</v>
      </c>
      <c r="K74" s="363">
        <f>+WTI_I!K74-'WTI_I-Prior'!K74</f>
        <v>0</v>
      </c>
      <c r="L74" s="363">
        <f>+WTI_I!L74-'WTI_I-Prior'!L74</f>
        <v>0</v>
      </c>
      <c r="M74" s="363">
        <f>+WTI_I!M74-'WTI_I-Prior'!M74</f>
        <v>0</v>
      </c>
      <c r="N74" s="334">
        <f t="shared" si="12"/>
        <v>-0.66425529999997934</v>
      </c>
      <c r="O74" s="363"/>
      <c r="P74" s="363">
        <f>+WTI_I!P74-'WTI_I-Prior'!P74</f>
        <v>0</v>
      </c>
      <c r="Q74" s="363">
        <f>+WTI_I!Q74-'WTI_I-Prior'!Q74</f>
        <v>0</v>
      </c>
      <c r="R74" s="30">
        <f>+WTI_I!R74-'WTI_I-Prior'!R74</f>
        <v>0</v>
      </c>
      <c r="S74" s="30">
        <f>+WTI_I!S74-'WTI_I-Prior'!S74</f>
        <v>0</v>
      </c>
      <c r="T74" s="334">
        <f t="shared" si="13"/>
        <v>0</v>
      </c>
      <c r="U74" s="363"/>
      <c r="V74" s="395">
        <f t="shared" si="14"/>
        <v>38565</v>
      </c>
      <c r="W74" s="445">
        <f t="shared" si="15"/>
        <v>-0.21267959999999397</v>
      </c>
      <c r="X74" s="445">
        <f t="shared" si="16"/>
        <v>-0.66425529999997934</v>
      </c>
      <c r="Y74" s="445">
        <f t="shared" si="17"/>
        <v>0</v>
      </c>
      <c r="Z74" s="446">
        <f t="shared" si="18"/>
        <v>-0.87693489999997332</v>
      </c>
      <c r="AA74" s="407"/>
      <c r="AB74" s="181"/>
      <c r="AC74" s="181"/>
      <c r="AD74" s="181"/>
      <c r="AE74" s="181"/>
      <c r="AF74" s="181"/>
      <c r="AG74" s="181"/>
      <c r="AH74" s="181"/>
      <c r="AI74" s="181"/>
      <c r="AJ74" s="181"/>
      <c r="AK74" s="181"/>
      <c r="AL74" s="181"/>
      <c r="AM74" s="181"/>
      <c r="AN74" s="181"/>
      <c r="AO74" s="181"/>
      <c r="AP74" s="181"/>
      <c r="AQ74" s="181"/>
      <c r="AR74" s="181"/>
      <c r="AS74" s="181"/>
      <c r="AT74" s="181"/>
      <c r="AU74" s="181"/>
      <c r="AV74" s="181"/>
      <c r="AW74" s="181"/>
      <c r="AX74" s="181"/>
      <c r="AY74" s="181"/>
      <c r="AZ74" s="181"/>
      <c r="BA74" s="181"/>
      <c r="BB74" s="181"/>
      <c r="BC74" s="181"/>
      <c r="BD74" s="181"/>
      <c r="BE74" s="181"/>
      <c r="BF74" s="181"/>
      <c r="BG74" s="181"/>
      <c r="BH74" s="181"/>
      <c r="BI74" s="181"/>
      <c r="BJ74" s="181"/>
    </row>
    <row r="75" spans="1:62" s="181" customFormat="1" ht="12.95" customHeight="1" x14ac:dyDescent="0.2">
      <c r="A75" s="397">
        <v>38596</v>
      </c>
      <c r="B75" s="364">
        <f>+WTI_I!B75-'WTI_I-Prior'!B75</f>
        <v>-0.26630559999999548</v>
      </c>
      <c r="C75" s="398">
        <f>+WTI_I!C75-'WTI_I-Prior'!C75</f>
        <v>5.1305999999997631E-3</v>
      </c>
      <c r="D75" s="364">
        <f>+WTI_I!D75-'WTI_I-Prior'!D75</f>
        <v>0</v>
      </c>
      <c r="E75" s="364">
        <f>+WTI_I!E75-'WTI_I-Prior'!E75</f>
        <v>0</v>
      </c>
      <c r="F75" s="183">
        <v>0</v>
      </c>
      <c r="G75" s="336">
        <f t="shared" si="11"/>
        <v>-0.26117499999999572</v>
      </c>
      <c r="H75" s="364"/>
      <c r="I75" s="364">
        <f>+WTI_I!I75-'WTI_I-Prior'!I75</f>
        <v>-0.48724870000000919</v>
      </c>
      <c r="J75" s="364">
        <f>+WTI_I!J75-'WTI_I-Prior'!J75</f>
        <v>0</v>
      </c>
      <c r="K75" s="364">
        <f>+WTI_I!K75-'WTI_I-Prior'!K75</f>
        <v>0</v>
      </c>
      <c r="L75" s="364">
        <f>+WTI_I!L75-'WTI_I-Prior'!L75</f>
        <v>0</v>
      </c>
      <c r="M75" s="364">
        <f>+WTI_I!M75-'WTI_I-Prior'!M75</f>
        <v>0</v>
      </c>
      <c r="N75" s="336">
        <f t="shared" si="12"/>
        <v>-0.48724870000000919</v>
      </c>
      <c r="O75" s="364"/>
      <c r="P75" s="364">
        <f>+WTI_I!P75-'WTI_I-Prior'!P75</f>
        <v>0</v>
      </c>
      <c r="Q75" s="364">
        <f>+WTI_I!Q75-'WTI_I-Prior'!Q75</f>
        <v>0</v>
      </c>
      <c r="R75" s="183">
        <f>+WTI_I!R75-'WTI_I-Prior'!R75</f>
        <v>0</v>
      </c>
      <c r="S75" s="183">
        <f>+WTI_I!S75-'WTI_I-Prior'!S75</f>
        <v>0</v>
      </c>
      <c r="T75" s="336">
        <f t="shared" si="13"/>
        <v>0</v>
      </c>
      <c r="U75" s="364"/>
      <c r="V75" s="397">
        <f t="shared" si="14"/>
        <v>38596</v>
      </c>
      <c r="W75" s="448">
        <f t="shared" si="15"/>
        <v>-0.26117499999999572</v>
      </c>
      <c r="X75" s="448">
        <f t="shared" si="16"/>
        <v>-0.48724870000000919</v>
      </c>
      <c r="Y75" s="448">
        <f t="shared" si="17"/>
        <v>0</v>
      </c>
      <c r="Z75" s="449">
        <f t="shared" si="18"/>
        <v>-0.74842370000000491</v>
      </c>
      <c r="AA75" s="407"/>
    </row>
    <row r="76" spans="1:62" s="181" customFormat="1" ht="12.95" customHeight="1" x14ac:dyDescent="0.2">
      <c r="A76" s="395">
        <v>38626</v>
      </c>
      <c r="B76" s="363">
        <f>+WTI_I!B76-'WTI_I-Prior'!B76</f>
        <v>-0.19375360000000086</v>
      </c>
      <c r="C76" s="396">
        <f>+WTI_I!C76-'WTI_I-Prior'!C76</f>
        <v>5.0672000000000494E-3</v>
      </c>
      <c r="D76" s="363">
        <f>+WTI_I!D76-'WTI_I-Prior'!D76</f>
        <v>0</v>
      </c>
      <c r="E76" s="363">
        <f>+WTI_I!E76-'WTI_I-Prior'!E76</f>
        <v>0</v>
      </c>
      <c r="F76" s="30">
        <v>0</v>
      </c>
      <c r="G76" s="334">
        <f t="shared" si="11"/>
        <v>-0.18868640000000081</v>
      </c>
      <c r="H76" s="363"/>
      <c r="I76" s="363">
        <f>+WTI_I!I76-'WTI_I-Prior'!I76</f>
        <v>-4.6487300000000786E-2</v>
      </c>
      <c r="J76" s="363">
        <f>+WTI_I!J76-'WTI_I-Prior'!J76</f>
        <v>0</v>
      </c>
      <c r="K76" s="363">
        <f>+WTI_I!K76-'WTI_I-Prior'!K76</f>
        <v>0</v>
      </c>
      <c r="L76" s="363">
        <f>+WTI_I!L76-'WTI_I-Prior'!L76</f>
        <v>0</v>
      </c>
      <c r="M76" s="363">
        <f>+WTI_I!M76-'WTI_I-Prior'!M76</f>
        <v>0</v>
      </c>
      <c r="N76" s="334">
        <f t="shared" si="12"/>
        <v>-4.6487300000000786E-2</v>
      </c>
      <c r="O76" s="363"/>
      <c r="P76" s="363">
        <f>+WTI_I!P76-'WTI_I-Prior'!P76</f>
        <v>0</v>
      </c>
      <c r="Q76" s="363">
        <f>+WTI_I!Q76-'WTI_I-Prior'!Q76</f>
        <v>0</v>
      </c>
      <c r="R76" s="30">
        <f>+WTI_I!R76-'WTI_I-Prior'!R76</f>
        <v>0</v>
      </c>
      <c r="S76" s="30">
        <f>+WTI_I!S76-'WTI_I-Prior'!S76</f>
        <v>0</v>
      </c>
      <c r="T76" s="334">
        <f t="shared" si="13"/>
        <v>0</v>
      </c>
      <c r="U76" s="363"/>
      <c r="V76" s="395">
        <f t="shared" si="14"/>
        <v>38626</v>
      </c>
      <c r="W76" s="445">
        <f t="shared" si="15"/>
        <v>-0.18868640000000081</v>
      </c>
      <c r="X76" s="445">
        <f t="shared" si="16"/>
        <v>-4.6487300000000786E-2</v>
      </c>
      <c r="Y76" s="445">
        <f t="shared" si="17"/>
        <v>0</v>
      </c>
      <c r="Z76" s="446">
        <f t="shared" si="18"/>
        <v>-0.2351737000000016</v>
      </c>
      <c r="AA76" s="407"/>
    </row>
    <row r="77" spans="1:62" s="181" customFormat="1" ht="12.95" customHeight="1" x14ac:dyDescent="0.2">
      <c r="A77" s="395">
        <v>38657</v>
      </c>
      <c r="B77" s="363">
        <f>+WTI_I!B77-'WTI_I-Prior'!B77</f>
        <v>-0.15737019999999546</v>
      </c>
      <c r="C77" s="396">
        <f>+WTI_I!C77-'WTI_I-Prior'!C77</f>
        <v>4.9969999999999182E-3</v>
      </c>
      <c r="D77" s="363">
        <f>+WTI_I!D77-'WTI_I-Prior'!D77</f>
        <v>0</v>
      </c>
      <c r="E77" s="363">
        <f>+WTI_I!E77-'WTI_I-Prior'!E77</f>
        <v>0</v>
      </c>
      <c r="F77" s="30">
        <v>0</v>
      </c>
      <c r="G77" s="334">
        <f t="shared" si="11"/>
        <v>-0.15237319999999555</v>
      </c>
      <c r="H77" s="363"/>
      <c r="I77" s="363">
        <f>+WTI_I!I77-'WTI_I-Prior'!I77</f>
        <v>0.10998790000000014</v>
      </c>
      <c r="J77" s="363">
        <f>+WTI_I!J77-'WTI_I-Prior'!J77</f>
        <v>0</v>
      </c>
      <c r="K77" s="363">
        <f>+WTI_I!K77-'WTI_I-Prior'!K77</f>
        <v>0</v>
      </c>
      <c r="L77" s="363">
        <f>+WTI_I!L77-'WTI_I-Prior'!L77</f>
        <v>0</v>
      </c>
      <c r="M77" s="363">
        <f>+WTI_I!M77-'WTI_I-Prior'!M77</f>
        <v>0</v>
      </c>
      <c r="N77" s="334">
        <f t="shared" si="12"/>
        <v>0.10998790000000014</v>
      </c>
      <c r="O77" s="363"/>
      <c r="P77" s="363">
        <f>+WTI_I!P77-'WTI_I-Prior'!P77</f>
        <v>0</v>
      </c>
      <c r="Q77" s="363">
        <f>+WTI_I!Q77-'WTI_I-Prior'!Q77</f>
        <v>0</v>
      </c>
      <c r="R77" s="30">
        <f>+WTI_I!R77-'WTI_I-Prior'!R77</f>
        <v>0</v>
      </c>
      <c r="S77" s="30">
        <f>+WTI_I!S77-'WTI_I-Prior'!S77</f>
        <v>0</v>
      </c>
      <c r="T77" s="334">
        <f t="shared" si="13"/>
        <v>0</v>
      </c>
      <c r="U77" s="363"/>
      <c r="V77" s="395">
        <f t="shared" si="14"/>
        <v>38657</v>
      </c>
      <c r="W77" s="445">
        <f t="shared" si="15"/>
        <v>-0.15237319999999555</v>
      </c>
      <c r="X77" s="445">
        <f t="shared" si="16"/>
        <v>0.10998790000000014</v>
      </c>
      <c r="Y77" s="445">
        <f t="shared" si="17"/>
        <v>0</v>
      </c>
      <c r="Z77" s="446">
        <f t="shared" si="18"/>
        <v>-4.2385299999995407E-2</v>
      </c>
      <c r="AA77" s="407"/>
    </row>
    <row r="78" spans="1:62" s="181" customFormat="1" ht="12.95" customHeight="1" thickBot="1" x14ac:dyDescent="0.25">
      <c r="A78" s="399">
        <v>38687</v>
      </c>
      <c r="B78" s="365">
        <f>+WTI_I!B78-'WTI_I-Prior'!B78</f>
        <v>-0.13877339999999805</v>
      </c>
      <c r="C78" s="400">
        <f>+WTI_I!C78-'WTI_I-Prior'!C78</f>
        <v>4.9247000000001151E-3</v>
      </c>
      <c r="D78" s="365">
        <f>+WTI_I!D78-'WTI_I-Prior'!D78</f>
        <v>0</v>
      </c>
      <c r="E78" s="365">
        <f>+WTI_I!E78-'WTI_I-Prior'!E78</f>
        <v>0</v>
      </c>
      <c r="F78" s="231">
        <v>0</v>
      </c>
      <c r="G78" s="338">
        <f t="shared" si="11"/>
        <v>-0.13384869999999793</v>
      </c>
      <c r="H78" s="365"/>
      <c r="I78" s="365">
        <f>+WTI_I!I78-'WTI_I-Prior'!I78</f>
        <v>-0.50651860000002102</v>
      </c>
      <c r="J78" s="365">
        <f>+WTI_I!J78-'WTI_I-Prior'!J78</f>
        <v>0</v>
      </c>
      <c r="K78" s="365">
        <f>+WTI_I!K78-'WTI_I-Prior'!K78</f>
        <v>0</v>
      </c>
      <c r="L78" s="365">
        <f>+WTI_I!L78-'WTI_I-Prior'!L78</f>
        <v>0</v>
      </c>
      <c r="M78" s="365">
        <f>+WTI_I!M78-'WTI_I-Prior'!M78</f>
        <v>0</v>
      </c>
      <c r="N78" s="338">
        <f t="shared" si="12"/>
        <v>-0.50651860000002102</v>
      </c>
      <c r="O78" s="365"/>
      <c r="P78" s="365">
        <f>+WTI_I!P78-'WTI_I-Prior'!P78</f>
        <v>0</v>
      </c>
      <c r="Q78" s="365">
        <f>+WTI_I!Q78-'WTI_I-Prior'!Q78</f>
        <v>0</v>
      </c>
      <c r="R78" s="231">
        <f>+WTI_I!R78-'WTI_I-Prior'!R78</f>
        <v>0</v>
      </c>
      <c r="S78" s="231">
        <f>+WTI_I!S78-'WTI_I-Prior'!S78</f>
        <v>0</v>
      </c>
      <c r="T78" s="338">
        <f t="shared" si="13"/>
        <v>0</v>
      </c>
      <c r="U78" s="365"/>
      <c r="V78" s="399">
        <f t="shared" si="14"/>
        <v>38687</v>
      </c>
      <c r="W78" s="451">
        <f t="shared" si="15"/>
        <v>-0.13384869999999793</v>
      </c>
      <c r="X78" s="451">
        <f t="shared" si="16"/>
        <v>-0.50651860000002102</v>
      </c>
      <c r="Y78" s="451">
        <f t="shared" si="17"/>
        <v>0</v>
      </c>
      <c r="Z78" s="452">
        <f t="shared" si="18"/>
        <v>-0.64036730000001896</v>
      </c>
      <c r="AA78" s="407"/>
    </row>
    <row r="79" spans="1:62" s="181" customFormat="1" ht="12.95" customHeight="1" x14ac:dyDescent="0.2">
      <c r="A79" s="395">
        <v>38718</v>
      </c>
      <c r="B79" s="363">
        <f>+WTI_I!B79-'WTI_I-Prior'!B79</f>
        <v>-0.13174829999999815</v>
      </c>
      <c r="C79" s="396">
        <f>+WTI_I!C79-'WTI_I-Prior'!C79</f>
        <v>4.8455999999998944E-3</v>
      </c>
      <c r="D79" s="363">
        <f>+WTI_I!D79-'WTI_I-Prior'!D79</f>
        <v>0</v>
      </c>
      <c r="E79" s="363">
        <f>+WTI_I!E79-'WTI_I-Prior'!E79</f>
        <v>0</v>
      </c>
      <c r="F79" s="30">
        <v>0</v>
      </c>
      <c r="G79" s="334">
        <f t="shared" si="11"/>
        <v>-0.12690269999999826</v>
      </c>
      <c r="H79" s="363"/>
      <c r="I79" s="363">
        <f>+WTI_I!I79-'WTI_I-Prior'!I79</f>
        <v>0.103332800000004</v>
      </c>
      <c r="J79" s="363">
        <f>+WTI_I!J79-'WTI_I-Prior'!J79</f>
        <v>0</v>
      </c>
      <c r="K79" s="363">
        <f>+WTI_I!K79-'WTI_I-Prior'!K79</f>
        <v>0</v>
      </c>
      <c r="L79" s="363">
        <f>+WTI_I!L79-'WTI_I-Prior'!L79</f>
        <v>0</v>
      </c>
      <c r="M79" s="363">
        <f>+WTI_I!M79-'WTI_I-Prior'!M79</f>
        <v>0</v>
      </c>
      <c r="N79" s="334">
        <f t="shared" si="12"/>
        <v>0.103332800000004</v>
      </c>
      <c r="O79" s="363"/>
      <c r="P79" s="363">
        <f>+WTI_I!P79-'WTI_I-Prior'!P79</f>
        <v>0</v>
      </c>
      <c r="Q79" s="363">
        <f>+WTI_I!Q79-'WTI_I-Prior'!Q79</f>
        <v>0</v>
      </c>
      <c r="R79" s="30">
        <f>+WTI_I!R79-'WTI_I-Prior'!R79</f>
        <v>0</v>
      </c>
      <c r="S79" s="30">
        <f>+WTI_I!S79-'WTI_I-Prior'!S79</f>
        <v>0</v>
      </c>
      <c r="T79" s="334">
        <f t="shared" si="13"/>
        <v>0</v>
      </c>
      <c r="U79" s="363"/>
      <c r="V79" s="395">
        <f t="shared" si="14"/>
        <v>38718</v>
      </c>
      <c r="W79" s="445">
        <f t="shared" si="15"/>
        <v>-0.12690269999999826</v>
      </c>
      <c r="X79" s="445">
        <f t="shared" si="16"/>
        <v>0.103332800000004</v>
      </c>
      <c r="Y79" s="445">
        <f t="shared" si="17"/>
        <v>0</v>
      </c>
      <c r="Z79" s="446">
        <f t="shared" si="18"/>
        <v>-2.3569899999994259E-2</v>
      </c>
      <c r="AA79" s="407"/>
    </row>
    <row r="80" spans="1:62" s="264" customFormat="1" ht="12.95" customHeight="1" thickBot="1" x14ac:dyDescent="0.25">
      <c r="A80" s="395">
        <v>38749</v>
      </c>
      <c r="B80" s="363">
        <f>+WTI_I!B80-'WTI_I-Prior'!B80</f>
        <v>3.2079699999998823E-2</v>
      </c>
      <c r="C80" s="396">
        <f>+WTI_I!C80-'WTI_I-Prior'!C80</f>
        <v>4.7619000000000966E-3</v>
      </c>
      <c r="D80" s="363">
        <f>+WTI_I!D80-'WTI_I-Prior'!D80</f>
        <v>0</v>
      </c>
      <c r="E80" s="363">
        <f>+WTI_I!E80-'WTI_I-Prior'!E80</f>
        <v>0</v>
      </c>
      <c r="F80" s="26">
        <v>0</v>
      </c>
      <c r="G80" s="335">
        <f t="shared" ref="G80:G140" si="19">SUM(B80:F80)</f>
        <v>3.684159999999892E-2</v>
      </c>
      <c r="H80" s="396"/>
      <c r="I80" s="363">
        <f>+WTI_I!I80-'WTI_I-Prior'!I80</f>
        <v>9.8718900000001497E-2</v>
      </c>
      <c r="J80" s="363">
        <f>+WTI_I!J80-'WTI_I-Prior'!J80</f>
        <v>0</v>
      </c>
      <c r="K80" s="363">
        <f>+WTI_I!K80-'WTI_I-Prior'!K80</f>
        <v>0</v>
      </c>
      <c r="L80" s="363">
        <f>+WTI_I!L80-'WTI_I-Prior'!L80</f>
        <v>0</v>
      </c>
      <c r="M80" s="363">
        <f>+WTI_I!M80-'WTI_I-Prior'!M80</f>
        <v>0</v>
      </c>
      <c r="N80" s="335">
        <f t="shared" ref="N80:N140" si="20">SUM(I80:M80)</f>
        <v>9.8718900000001497E-2</v>
      </c>
      <c r="O80" s="396"/>
      <c r="P80" s="363">
        <f>+WTI_I!P80-'WTI_I-Prior'!P80</f>
        <v>0</v>
      </c>
      <c r="Q80" s="363">
        <f>+WTI_I!Q80-'WTI_I-Prior'!Q80</f>
        <v>0</v>
      </c>
      <c r="R80" s="30">
        <f>+WTI_I!R80-'WTI_I-Prior'!R80</f>
        <v>0</v>
      </c>
      <c r="S80" s="30">
        <f>+WTI_I!S80-'WTI_I-Prior'!S80</f>
        <v>0</v>
      </c>
      <c r="T80" s="335">
        <f t="shared" ref="T80:T140" si="21">SUM(P80:S80)</f>
        <v>0</v>
      </c>
      <c r="U80" s="396"/>
      <c r="V80" s="420">
        <f t="shared" ref="V80:V140" si="22">+A80</f>
        <v>38749</v>
      </c>
      <c r="W80" s="447">
        <f t="shared" ref="W80:W140" si="23">+G80</f>
        <v>3.684159999999892E-2</v>
      </c>
      <c r="X80" s="447">
        <f t="shared" ref="X80:X140" si="24">+N80</f>
        <v>9.8718900000001497E-2</v>
      </c>
      <c r="Y80" s="447">
        <f t="shared" ref="Y80:Y140" si="25">+T80</f>
        <v>0</v>
      </c>
      <c r="Z80" s="447">
        <f t="shared" ref="Z80:Z140" si="26">+W80+X80+Y80</f>
        <v>0.13556050000000042</v>
      </c>
      <c r="AA80" s="407"/>
      <c r="AB80" s="181"/>
      <c r="AC80" s="181"/>
      <c r="AD80" s="181"/>
      <c r="AE80" s="181"/>
      <c r="AF80" s="181"/>
      <c r="AG80" s="181"/>
      <c r="AH80" s="181"/>
      <c r="AI80" s="181"/>
      <c r="AJ80" s="181"/>
      <c r="AK80" s="181"/>
      <c r="AL80" s="181"/>
      <c r="AM80" s="181"/>
      <c r="AN80" s="181"/>
      <c r="AO80" s="181"/>
      <c r="AP80" s="181"/>
      <c r="AQ80" s="181"/>
      <c r="AR80" s="181"/>
      <c r="AS80" s="181"/>
      <c r="AT80" s="181"/>
      <c r="AU80" s="181"/>
      <c r="AV80" s="181"/>
      <c r="AW80" s="181"/>
      <c r="AX80" s="181"/>
      <c r="AY80" s="181"/>
      <c r="AZ80" s="181"/>
      <c r="BA80" s="181"/>
      <c r="BB80" s="181"/>
      <c r="BC80" s="181"/>
      <c r="BD80" s="181"/>
      <c r="BE80" s="181"/>
      <c r="BF80" s="181"/>
      <c r="BG80" s="181"/>
      <c r="BH80" s="181"/>
      <c r="BI80" s="181"/>
      <c r="BJ80" s="181"/>
    </row>
    <row r="81" spans="1:62" s="181" customFormat="1" ht="12.95" customHeight="1" x14ac:dyDescent="0.2">
      <c r="A81" s="397">
        <v>38777</v>
      </c>
      <c r="B81" s="364">
        <f>+WTI_I!B81-'WTI_I-Prior'!B81</f>
        <v>0.18245530000000088</v>
      </c>
      <c r="C81" s="398">
        <f>+WTI_I!C81-'WTI_I-Prior'!C81</f>
        <v>4.6825999999999812E-3</v>
      </c>
      <c r="D81" s="364">
        <f>+WTI_I!D81-'WTI_I-Prior'!D81</f>
        <v>0</v>
      </c>
      <c r="E81" s="364">
        <f>+WTI_I!E81-'WTI_I-Prior'!E81</f>
        <v>0</v>
      </c>
      <c r="F81" s="183">
        <v>0</v>
      </c>
      <c r="G81" s="336">
        <f t="shared" si="19"/>
        <v>0.18713790000000086</v>
      </c>
      <c r="H81" s="364"/>
      <c r="I81" s="364">
        <f>+WTI_I!I81-'WTI_I-Prior'!I81</f>
        <v>8.6510899999996838E-2</v>
      </c>
      <c r="J81" s="364">
        <f>+WTI_I!J81-'WTI_I-Prior'!J81</f>
        <v>0</v>
      </c>
      <c r="K81" s="364">
        <f>+WTI_I!K81-'WTI_I-Prior'!K81</f>
        <v>0</v>
      </c>
      <c r="L81" s="364">
        <f>+WTI_I!L81-'WTI_I-Prior'!L81</f>
        <v>0</v>
      </c>
      <c r="M81" s="364">
        <f>+WTI_I!M81-'WTI_I-Prior'!M81</f>
        <v>0</v>
      </c>
      <c r="N81" s="336">
        <f t="shared" si="20"/>
        <v>8.6510899999996838E-2</v>
      </c>
      <c r="O81" s="364"/>
      <c r="P81" s="364">
        <f>+WTI_I!P81-'WTI_I-Prior'!P81</f>
        <v>0</v>
      </c>
      <c r="Q81" s="364">
        <f>+WTI_I!Q81-'WTI_I-Prior'!Q81</f>
        <v>0</v>
      </c>
      <c r="R81" s="183">
        <f>+WTI_I!R81-'WTI_I-Prior'!R81</f>
        <v>0</v>
      </c>
      <c r="S81" s="183">
        <f>+WTI_I!S81-'WTI_I-Prior'!S81</f>
        <v>0</v>
      </c>
      <c r="T81" s="336">
        <f t="shared" si="21"/>
        <v>0</v>
      </c>
      <c r="U81" s="364"/>
      <c r="V81" s="397">
        <f t="shared" si="22"/>
        <v>38777</v>
      </c>
      <c r="W81" s="448">
        <f t="shared" si="23"/>
        <v>0.18713790000000086</v>
      </c>
      <c r="X81" s="448">
        <f t="shared" si="24"/>
        <v>8.6510899999996838E-2</v>
      </c>
      <c r="Y81" s="448">
        <f t="shared" si="25"/>
        <v>0</v>
      </c>
      <c r="Z81" s="449">
        <f t="shared" si="26"/>
        <v>0.27364879999999769</v>
      </c>
      <c r="AA81" s="407"/>
    </row>
    <row r="82" spans="1:62" s="181" customFormat="1" ht="12.95" customHeight="1" x14ac:dyDescent="0.2">
      <c r="A82" s="395">
        <v>38808</v>
      </c>
      <c r="B82" s="363">
        <f>+WTI_I!B82-'WTI_I-Prior'!B82</f>
        <v>0.19712930000000028</v>
      </c>
      <c r="C82" s="396">
        <f>+WTI_I!C82-'WTI_I-Prior'!C82</f>
        <v>4.5905999999997782E-3</v>
      </c>
      <c r="D82" s="363">
        <f>+WTI_I!D82-'WTI_I-Prior'!D82</f>
        <v>0</v>
      </c>
      <c r="E82" s="363">
        <f>+WTI_I!E82-'WTI_I-Prior'!E82</f>
        <v>0</v>
      </c>
      <c r="F82" s="31">
        <v>0</v>
      </c>
      <c r="G82" s="337">
        <f t="shared" si="19"/>
        <v>0.20171990000000006</v>
      </c>
      <c r="H82" s="363"/>
      <c r="I82" s="363">
        <f>+WTI_I!I82-'WTI_I-Prior'!I82</f>
        <v>7.3489500000000874E-2</v>
      </c>
      <c r="J82" s="363">
        <f>+WTI_I!J82-'WTI_I-Prior'!J82</f>
        <v>0</v>
      </c>
      <c r="K82" s="363">
        <f>+WTI_I!K82-'WTI_I-Prior'!K82</f>
        <v>0</v>
      </c>
      <c r="L82" s="363">
        <f>+WTI_I!L82-'WTI_I-Prior'!L82</f>
        <v>0</v>
      </c>
      <c r="M82" s="363">
        <f>+WTI_I!M82-'WTI_I-Prior'!M82</f>
        <v>0</v>
      </c>
      <c r="N82" s="337">
        <f t="shared" si="20"/>
        <v>7.3489500000000874E-2</v>
      </c>
      <c r="O82" s="413"/>
      <c r="P82" s="363">
        <f>+WTI_I!P82-'WTI_I-Prior'!P82</f>
        <v>0</v>
      </c>
      <c r="Q82" s="363">
        <f>+WTI_I!Q82-'WTI_I-Prior'!Q82</f>
        <v>0</v>
      </c>
      <c r="R82" s="30">
        <f>+WTI_I!R82-'WTI_I-Prior'!R82</f>
        <v>0</v>
      </c>
      <c r="S82" s="30">
        <f>+WTI_I!S82-'WTI_I-Prior'!S82</f>
        <v>0</v>
      </c>
      <c r="T82" s="337">
        <f t="shared" si="21"/>
        <v>0</v>
      </c>
      <c r="U82" s="363"/>
      <c r="V82" s="395">
        <f t="shared" si="22"/>
        <v>38808</v>
      </c>
      <c r="W82" s="445">
        <f t="shared" si="23"/>
        <v>0.20171990000000006</v>
      </c>
      <c r="X82" s="445">
        <f t="shared" si="24"/>
        <v>7.3489500000000874E-2</v>
      </c>
      <c r="Y82" s="445">
        <f t="shared" si="25"/>
        <v>0</v>
      </c>
      <c r="Z82" s="450">
        <f t="shared" si="26"/>
        <v>0.27520940000000094</v>
      </c>
      <c r="AA82" s="407"/>
    </row>
    <row r="83" spans="1:62" s="181" customFormat="1" ht="12.95" customHeight="1" x14ac:dyDescent="0.2">
      <c r="A83" s="395">
        <v>38838</v>
      </c>
      <c r="B83" s="363">
        <f>+WTI_I!B83-'WTI_I-Prior'!B83</f>
        <v>0.14542420000000078</v>
      </c>
      <c r="C83" s="396">
        <f>+WTI_I!C83-'WTI_I-Prior'!C83</f>
        <v>4.4975999999998795E-3</v>
      </c>
      <c r="D83" s="363">
        <f>+WTI_I!D83-'WTI_I-Prior'!D83</f>
        <v>0</v>
      </c>
      <c r="E83" s="363">
        <f>+WTI_I!E83-'WTI_I-Prior'!E83</f>
        <v>0</v>
      </c>
      <c r="F83" s="30">
        <v>0</v>
      </c>
      <c r="G83" s="334">
        <f t="shared" si="19"/>
        <v>0.14992180000000066</v>
      </c>
      <c r="H83" s="363"/>
      <c r="I83" s="363">
        <f>+WTI_I!I83-'WTI_I-Prior'!I83</f>
        <v>7.1856499999999102E-2</v>
      </c>
      <c r="J83" s="363">
        <f>+WTI_I!J83-'WTI_I-Prior'!J83</f>
        <v>0</v>
      </c>
      <c r="K83" s="363">
        <f>+WTI_I!K83-'WTI_I-Prior'!K83</f>
        <v>0</v>
      </c>
      <c r="L83" s="363">
        <f>+WTI_I!L83-'WTI_I-Prior'!L83</f>
        <v>0</v>
      </c>
      <c r="M83" s="363">
        <f>+WTI_I!M83-'WTI_I-Prior'!M83</f>
        <v>0</v>
      </c>
      <c r="N83" s="334">
        <f t="shared" si="20"/>
        <v>7.1856499999999102E-2</v>
      </c>
      <c r="O83" s="363"/>
      <c r="P83" s="363">
        <f>+WTI_I!P83-'WTI_I-Prior'!P83</f>
        <v>0</v>
      </c>
      <c r="Q83" s="363">
        <f>+WTI_I!Q83-'WTI_I-Prior'!Q83</f>
        <v>0</v>
      </c>
      <c r="R83" s="30">
        <f>+WTI_I!R83-'WTI_I-Prior'!R83</f>
        <v>0</v>
      </c>
      <c r="S83" s="30">
        <f>+WTI_I!S83-'WTI_I-Prior'!S83</f>
        <v>0</v>
      </c>
      <c r="T83" s="334">
        <f t="shared" si="21"/>
        <v>0</v>
      </c>
      <c r="U83" s="363"/>
      <c r="V83" s="395">
        <f t="shared" si="22"/>
        <v>38838</v>
      </c>
      <c r="W83" s="445">
        <f t="shared" si="23"/>
        <v>0.14992180000000066</v>
      </c>
      <c r="X83" s="445">
        <f t="shared" si="24"/>
        <v>7.1856499999999102E-2</v>
      </c>
      <c r="Y83" s="445">
        <f t="shared" si="25"/>
        <v>0</v>
      </c>
      <c r="Z83" s="446">
        <f t="shared" si="26"/>
        <v>0.22177829999999976</v>
      </c>
      <c r="AA83" s="407"/>
    </row>
    <row r="84" spans="1:62" s="181" customFormat="1" ht="12.95" customHeight="1" x14ac:dyDescent="0.2">
      <c r="A84" s="397">
        <v>38869</v>
      </c>
      <c r="B84" s="364">
        <f>+WTI_I!B84-'WTI_I-Prior'!B84</f>
        <v>0.12697599999999909</v>
      </c>
      <c r="C84" s="398">
        <f>+WTI_I!C84-'WTI_I-Prior'!C84</f>
        <v>4.4625000000000359E-3</v>
      </c>
      <c r="D84" s="364">
        <f>+WTI_I!D84-'WTI_I-Prior'!D84</f>
        <v>0</v>
      </c>
      <c r="E84" s="364">
        <f>+WTI_I!E84-'WTI_I-Prior'!E84</f>
        <v>0</v>
      </c>
      <c r="F84" s="183">
        <v>0</v>
      </c>
      <c r="G84" s="336">
        <f t="shared" si="19"/>
        <v>0.13143849999999913</v>
      </c>
      <c r="H84" s="364"/>
      <c r="I84" s="364">
        <f>+WTI_I!I84-'WTI_I-Prior'!I84</f>
        <v>6.1425199999998625E-2</v>
      </c>
      <c r="J84" s="364">
        <f>+WTI_I!J84-'WTI_I-Prior'!J84</f>
        <v>0</v>
      </c>
      <c r="K84" s="364">
        <f>+WTI_I!K84-'WTI_I-Prior'!K84</f>
        <v>0</v>
      </c>
      <c r="L84" s="364">
        <f>+WTI_I!L84-'WTI_I-Prior'!L84</f>
        <v>0</v>
      </c>
      <c r="M84" s="364">
        <f>+WTI_I!M84-'WTI_I-Prior'!M84</f>
        <v>0</v>
      </c>
      <c r="N84" s="336">
        <f t="shared" si="20"/>
        <v>6.1425199999998625E-2</v>
      </c>
      <c r="O84" s="364"/>
      <c r="P84" s="364">
        <f>+WTI_I!P84-'WTI_I-Prior'!P84</f>
        <v>0</v>
      </c>
      <c r="Q84" s="364">
        <f>+WTI_I!Q84-'WTI_I-Prior'!Q84</f>
        <v>0</v>
      </c>
      <c r="R84" s="183">
        <f>+WTI_I!R84-'WTI_I-Prior'!R84</f>
        <v>0</v>
      </c>
      <c r="S84" s="183">
        <f>+WTI_I!S84-'WTI_I-Prior'!S84</f>
        <v>0</v>
      </c>
      <c r="T84" s="336">
        <f t="shared" si="21"/>
        <v>0</v>
      </c>
      <c r="U84" s="364"/>
      <c r="V84" s="397">
        <f t="shared" si="22"/>
        <v>38869</v>
      </c>
      <c r="W84" s="448">
        <f t="shared" si="23"/>
        <v>0.13143849999999913</v>
      </c>
      <c r="X84" s="448">
        <f t="shared" si="24"/>
        <v>6.1425199999998625E-2</v>
      </c>
      <c r="Y84" s="448">
        <f t="shared" si="25"/>
        <v>0</v>
      </c>
      <c r="Z84" s="449">
        <f t="shared" si="26"/>
        <v>0.19286369999999775</v>
      </c>
      <c r="AA84" s="407"/>
    </row>
    <row r="85" spans="1:62" s="181" customFormat="1" ht="12.95" customHeight="1" x14ac:dyDescent="0.2">
      <c r="A85" s="395">
        <v>38899</v>
      </c>
      <c r="B85" s="363">
        <f>+WTI_I!B85-'WTI_I-Prior'!B85</f>
        <v>0.10541070000000019</v>
      </c>
      <c r="C85" s="396">
        <f>+WTI_I!C85-'WTI_I-Prior'!C85</f>
        <v>4.465999999999859E-3</v>
      </c>
      <c r="D85" s="363">
        <f>+WTI_I!D85-'WTI_I-Prior'!D85</f>
        <v>0</v>
      </c>
      <c r="E85" s="363">
        <f>+WTI_I!E85-'WTI_I-Prior'!E85</f>
        <v>0</v>
      </c>
      <c r="F85" s="30">
        <v>0</v>
      </c>
      <c r="G85" s="334">
        <f t="shared" si="19"/>
        <v>0.10987670000000005</v>
      </c>
      <c r="H85" s="363"/>
      <c r="I85" s="363">
        <f>+WTI_I!I85-'WTI_I-Prior'!I85</f>
        <v>5.5904900000001589E-2</v>
      </c>
      <c r="J85" s="363">
        <f>+WTI_I!J85-'WTI_I-Prior'!J85</f>
        <v>0</v>
      </c>
      <c r="K85" s="363">
        <f>+WTI_I!K85-'WTI_I-Prior'!K85</f>
        <v>0</v>
      </c>
      <c r="L85" s="363">
        <f>+WTI_I!L85-'WTI_I-Prior'!L85</f>
        <v>0</v>
      </c>
      <c r="M85" s="363">
        <f>+WTI_I!M85-'WTI_I-Prior'!M85</f>
        <v>0</v>
      </c>
      <c r="N85" s="334">
        <f t="shared" si="20"/>
        <v>5.5904900000001589E-2</v>
      </c>
      <c r="O85" s="363"/>
      <c r="P85" s="363">
        <f>+WTI_I!P85-'WTI_I-Prior'!P85</f>
        <v>0</v>
      </c>
      <c r="Q85" s="363">
        <f>+WTI_I!Q85-'WTI_I-Prior'!Q85</f>
        <v>0</v>
      </c>
      <c r="R85" s="30">
        <f>+WTI_I!R85-'WTI_I-Prior'!R85</f>
        <v>0</v>
      </c>
      <c r="S85" s="30">
        <f>+WTI_I!S85-'WTI_I-Prior'!S85</f>
        <v>0</v>
      </c>
      <c r="T85" s="334">
        <f t="shared" si="21"/>
        <v>0</v>
      </c>
      <c r="U85" s="363"/>
      <c r="V85" s="395">
        <f t="shared" si="22"/>
        <v>38899</v>
      </c>
      <c r="W85" s="445">
        <f t="shared" si="23"/>
        <v>0.10987670000000005</v>
      </c>
      <c r="X85" s="445">
        <f t="shared" si="24"/>
        <v>5.5904900000001589E-2</v>
      </c>
      <c r="Y85" s="445">
        <f t="shared" si="25"/>
        <v>0</v>
      </c>
      <c r="Z85" s="446">
        <f t="shared" si="26"/>
        <v>0.16578160000000164</v>
      </c>
      <c r="AA85" s="407"/>
    </row>
    <row r="86" spans="1:62" s="260" customFormat="1" ht="12.95" customHeight="1" x14ac:dyDescent="0.2">
      <c r="A86" s="395">
        <v>38930</v>
      </c>
      <c r="B86" s="363">
        <f>+WTI_I!B86-'WTI_I-Prior'!B86</f>
        <v>8.3139400000000308E-2</v>
      </c>
      <c r="C86" s="396">
        <f>+WTI_I!C86-'WTI_I-Prior'!C86</f>
        <v>4.4680000000001385E-3</v>
      </c>
      <c r="D86" s="363">
        <f>+WTI_I!D86-'WTI_I-Prior'!D86</f>
        <v>0</v>
      </c>
      <c r="E86" s="363">
        <f>+WTI_I!E86-'WTI_I-Prior'!E86</f>
        <v>0</v>
      </c>
      <c r="F86" s="30">
        <v>0</v>
      </c>
      <c r="G86" s="334">
        <f t="shared" si="19"/>
        <v>8.7607400000000446E-2</v>
      </c>
      <c r="H86" s="363"/>
      <c r="I86" s="363">
        <f>+WTI_I!I86-'WTI_I-Prior'!I86</f>
        <v>5.3130299999999409E-2</v>
      </c>
      <c r="J86" s="363">
        <f>+WTI_I!J86-'WTI_I-Prior'!J86</f>
        <v>0</v>
      </c>
      <c r="K86" s="363">
        <f>+WTI_I!K86-'WTI_I-Prior'!K86</f>
        <v>0</v>
      </c>
      <c r="L86" s="363">
        <f>+WTI_I!L86-'WTI_I-Prior'!L86</f>
        <v>0</v>
      </c>
      <c r="M86" s="363">
        <f>+WTI_I!M86-'WTI_I-Prior'!M86</f>
        <v>0</v>
      </c>
      <c r="N86" s="334">
        <f t="shared" si="20"/>
        <v>5.3130299999999409E-2</v>
      </c>
      <c r="O86" s="363"/>
      <c r="P86" s="363">
        <f>+WTI_I!P86-'WTI_I-Prior'!P86</f>
        <v>0</v>
      </c>
      <c r="Q86" s="363">
        <f>+WTI_I!Q86-'WTI_I-Prior'!Q86</f>
        <v>0</v>
      </c>
      <c r="R86" s="30">
        <f>+WTI_I!R86-'WTI_I-Prior'!R86</f>
        <v>0</v>
      </c>
      <c r="S86" s="30">
        <f>+WTI_I!S86-'WTI_I-Prior'!S86</f>
        <v>0</v>
      </c>
      <c r="T86" s="334">
        <f t="shared" si="21"/>
        <v>0</v>
      </c>
      <c r="U86" s="363"/>
      <c r="V86" s="395">
        <f t="shared" si="22"/>
        <v>38930</v>
      </c>
      <c r="W86" s="445">
        <f t="shared" si="23"/>
        <v>8.7607400000000446E-2</v>
      </c>
      <c r="X86" s="445">
        <f t="shared" si="24"/>
        <v>5.3130299999999409E-2</v>
      </c>
      <c r="Y86" s="445">
        <f t="shared" si="25"/>
        <v>0</v>
      </c>
      <c r="Z86" s="446">
        <f t="shared" si="26"/>
        <v>0.14073769999999985</v>
      </c>
      <c r="AA86" s="407"/>
      <c r="AB86" s="181"/>
      <c r="AC86" s="181"/>
      <c r="AD86" s="181"/>
      <c r="AE86" s="181"/>
      <c r="AF86" s="181"/>
      <c r="AG86" s="181"/>
      <c r="AH86" s="181"/>
      <c r="AI86" s="181"/>
      <c r="AJ86" s="181"/>
      <c r="AK86" s="181"/>
      <c r="AL86" s="181"/>
      <c r="AM86" s="181"/>
      <c r="AN86" s="181"/>
      <c r="AO86" s="181"/>
      <c r="AP86" s="181"/>
      <c r="AQ86" s="181"/>
      <c r="AR86" s="181"/>
      <c r="AS86" s="181"/>
      <c r="AT86" s="181"/>
      <c r="AU86" s="181"/>
      <c r="AV86" s="181"/>
      <c r="AW86" s="181"/>
      <c r="AX86" s="181"/>
      <c r="AY86" s="181"/>
      <c r="AZ86" s="181"/>
      <c r="BA86" s="181"/>
      <c r="BB86" s="181"/>
      <c r="BC86" s="181"/>
      <c r="BD86" s="181"/>
      <c r="BE86" s="181"/>
      <c r="BF86" s="181"/>
      <c r="BG86" s="181"/>
      <c r="BH86" s="181"/>
      <c r="BI86" s="181"/>
      <c r="BJ86" s="181"/>
    </row>
    <row r="87" spans="1:62" s="181" customFormat="1" ht="12.95" customHeight="1" x14ac:dyDescent="0.2">
      <c r="A87" s="397">
        <v>38961</v>
      </c>
      <c r="B87" s="364">
        <f>+WTI_I!B87-'WTI_I-Prior'!B87</f>
        <v>9.1774499999999648E-2</v>
      </c>
      <c r="C87" s="398">
        <f>+WTI_I!C87-'WTI_I-Prior'!C87</f>
        <v>4.4682000000000333E-3</v>
      </c>
      <c r="D87" s="364">
        <f>+WTI_I!D87-'WTI_I-Prior'!D87</f>
        <v>0</v>
      </c>
      <c r="E87" s="364">
        <f>+WTI_I!E87-'WTI_I-Prior'!E87</f>
        <v>0</v>
      </c>
      <c r="F87" s="183">
        <v>0</v>
      </c>
      <c r="G87" s="336">
        <f t="shared" si="19"/>
        <v>9.6242699999999681E-2</v>
      </c>
      <c r="H87" s="364"/>
      <c r="I87" s="364">
        <f>+WTI_I!I87-'WTI_I-Prior'!I87</f>
        <v>5.0356799999999424E-2</v>
      </c>
      <c r="J87" s="364">
        <f>+WTI_I!J87-'WTI_I-Prior'!J87</f>
        <v>0</v>
      </c>
      <c r="K87" s="364">
        <f>+WTI_I!K87-'WTI_I-Prior'!K87</f>
        <v>0</v>
      </c>
      <c r="L87" s="364">
        <f>+WTI_I!L87-'WTI_I-Prior'!L87</f>
        <v>0</v>
      </c>
      <c r="M87" s="364">
        <f>+WTI_I!M87-'WTI_I-Prior'!M87</f>
        <v>0</v>
      </c>
      <c r="N87" s="336">
        <f t="shared" si="20"/>
        <v>5.0356799999999424E-2</v>
      </c>
      <c r="O87" s="364"/>
      <c r="P87" s="364">
        <f>+WTI_I!P87-'WTI_I-Prior'!P87</f>
        <v>0</v>
      </c>
      <c r="Q87" s="364">
        <f>+WTI_I!Q87-'WTI_I-Prior'!Q87</f>
        <v>0</v>
      </c>
      <c r="R87" s="183">
        <f>+WTI_I!R87-'WTI_I-Prior'!R87</f>
        <v>0</v>
      </c>
      <c r="S87" s="183">
        <f>+WTI_I!S87-'WTI_I-Prior'!S87</f>
        <v>0</v>
      </c>
      <c r="T87" s="336">
        <f t="shared" si="21"/>
        <v>0</v>
      </c>
      <c r="U87" s="364"/>
      <c r="V87" s="397">
        <f t="shared" si="22"/>
        <v>38961</v>
      </c>
      <c r="W87" s="448">
        <f t="shared" si="23"/>
        <v>9.6242699999999681E-2</v>
      </c>
      <c r="X87" s="448">
        <f t="shared" si="24"/>
        <v>5.0356799999999424E-2</v>
      </c>
      <c r="Y87" s="448">
        <f t="shared" si="25"/>
        <v>0</v>
      </c>
      <c r="Z87" s="449">
        <f t="shared" si="26"/>
        <v>0.14659949999999911</v>
      </c>
      <c r="AA87" s="407"/>
    </row>
    <row r="88" spans="1:62" s="181" customFormat="1" ht="12.95" customHeight="1" x14ac:dyDescent="0.2">
      <c r="A88" s="395">
        <v>38991</v>
      </c>
      <c r="B88" s="363">
        <f>+WTI_I!B88-'WTI_I-Prior'!B88</f>
        <v>8.5828400000004024E-2</v>
      </c>
      <c r="C88" s="396">
        <f>+WTI_I!C88-'WTI_I-Prior'!C88</f>
        <v>4.4668999999999404E-3</v>
      </c>
      <c r="D88" s="363">
        <f>+WTI_I!D88-'WTI_I-Prior'!D88</f>
        <v>0</v>
      </c>
      <c r="E88" s="363">
        <f>+WTI_I!E88-'WTI_I-Prior'!E88</f>
        <v>0</v>
      </c>
      <c r="F88" s="30">
        <v>0</v>
      </c>
      <c r="G88" s="334">
        <f t="shared" si="19"/>
        <v>9.0295300000003964E-2</v>
      </c>
      <c r="H88" s="363"/>
      <c r="I88" s="363">
        <f>+WTI_I!I88-'WTI_I-Prior'!I88</f>
        <v>4.454220000000042E-2</v>
      </c>
      <c r="J88" s="363">
        <f>+WTI_I!J88-'WTI_I-Prior'!J88</f>
        <v>0</v>
      </c>
      <c r="K88" s="363">
        <f>+WTI_I!K88-'WTI_I-Prior'!K88</f>
        <v>0</v>
      </c>
      <c r="L88" s="363">
        <f>+WTI_I!L88-'WTI_I-Prior'!L88</f>
        <v>0</v>
      </c>
      <c r="M88" s="363">
        <f>+WTI_I!M88-'WTI_I-Prior'!M88</f>
        <v>0</v>
      </c>
      <c r="N88" s="334">
        <f t="shared" si="20"/>
        <v>4.454220000000042E-2</v>
      </c>
      <c r="O88" s="363"/>
      <c r="P88" s="363">
        <f>+WTI_I!P88-'WTI_I-Prior'!P88</f>
        <v>0</v>
      </c>
      <c r="Q88" s="363">
        <f>+WTI_I!Q88-'WTI_I-Prior'!Q88</f>
        <v>0</v>
      </c>
      <c r="R88" s="30">
        <f>+WTI_I!R88-'WTI_I-Prior'!R88</f>
        <v>0</v>
      </c>
      <c r="S88" s="30">
        <f>+WTI_I!S88-'WTI_I-Prior'!S88</f>
        <v>0</v>
      </c>
      <c r="T88" s="334">
        <f t="shared" si="21"/>
        <v>0</v>
      </c>
      <c r="U88" s="363"/>
      <c r="V88" s="395">
        <f t="shared" si="22"/>
        <v>38991</v>
      </c>
      <c r="W88" s="445">
        <f t="shared" si="23"/>
        <v>9.0295300000003964E-2</v>
      </c>
      <c r="X88" s="445">
        <f t="shared" si="24"/>
        <v>4.454220000000042E-2</v>
      </c>
      <c r="Y88" s="445">
        <f t="shared" si="25"/>
        <v>0</v>
      </c>
      <c r="Z88" s="446">
        <f t="shared" si="26"/>
        <v>0.13483750000000438</v>
      </c>
      <c r="AA88" s="407"/>
    </row>
    <row r="89" spans="1:62" s="181" customFormat="1" ht="12.95" customHeight="1" x14ac:dyDescent="0.2">
      <c r="A89" s="395">
        <v>39022</v>
      </c>
      <c r="B89" s="363">
        <f>+WTI_I!B89-'WTI_I-Prior'!B89</f>
        <v>0.1350425000000044</v>
      </c>
      <c r="C89" s="396">
        <f>+WTI_I!C89-'WTI_I-Prior'!C89</f>
        <v>4.4641000000000819E-3</v>
      </c>
      <c r="D89" s="363">
        <f>+WTI_I!D89-'WTI_I-Prior'!D89</f>
        <v>0</v>
      </c>
      <c r="E89" s="363">
        <f>+WTI_I!E89-'WTI_I-Prior'!E89</f>
        <v>0</v>
      </c>
      <c r="F89" s="30">
        <v>0</v>
      </c>
      <c r="G89" s="334">
        <f t="shared" si="19"/>
        <v>0.13950660000000448</v>
      </c>
      <c r="H89" s="363"/>
      <c r="I89" s="363">
        <f>+WTI_I!I89-'WTI_I-Prior'!I89</f>
        <v>5.7889700000000488E-2</v>
      </c>
      <c r="J89" s="363">
        <f>+WTI_I!J89-'WTI_I-Prior'!J89</f>
        <v>0</v>
      </c>
      <c r="K89" s="363">
        <f>+WTI_I!K89-'WTI_I-Prior'!K89</f>
        <v>0</v>
      </c>
      <c r="L89" s="363">
        <f>+WTI_I!L89-'WTI_I-Prior'!L89</f>
        <v>0</v>
      </c>
      <c r="M89" s="363">
        <f>+WTI_I!M89-'WTI_I-Prior'!M89</f>
        <v>0</v>
      </c>
      <c r="N89" s="334">
        <f t="shared" si="20"/>
        <v>5.7889700000000488E-2</v>
      </c>
      <c r="O89" s="363"/>
      <c r="P89" s="363">
        <f>+WTI_I!P89-'WTI_I-Prior'!P89</f>
        <v>0</v>
      </c>
      <c r="Q89" s="363">
        <f>+WTI_I!Q89-'WTI_I-Prior'!Q89</f>
        <v>0</v>
      </c>
      <c r="R89" s="30">
        <f>+WTI_I!R89-'WTI_I-Prior'!R89</f>
        <v>0</v>
      </c>
      <c r="S89" s="30">
        <f>+WTI_I!S89-'WTI_I-Prior'!S89</f>
        <v>0</v>
      </c>
      <c r="T89" s="334">
        <f t="shared" si="21"/>
        <v>0</v>
      </c>
      <c r="U89" s="363"/>
      <c r="V89" s="395">
        <f t="shared" si="22"/>
        <v>39022</v>
      </c>
      <c r="W89" s="445">
        <f t="shared" si="23"/>
        <v>0.13950660000000448</v>
      </c>
      <c r="X89" s="445">
        <f t="shared" si="24"/>
        <v>5.7889700000000488E-2</v>
      </c>
      <c r="Y89" s="445">
        <f t="shared" si="25"/>
        <v>0</v>
      </c>
      <c r="Z89" s="446">
        <f t="shared" si="26"/>
        <v>0.19739630000000497</v>
      </c>
      <c r="AA89" s="407"/>
    </row>
    <row r="90" spans="1:62" s="181" customFormat="1" ht="12.95" customHeight="1" thickBot="1" x14ac:dyDescent="0.25">
      <c r="A90" s="399">
        <v>39052</v>
      </c>
      <c r="B90" s="365">
        <f>+WTI_I!B90-'WTI_I-Prior'!B90</f>
        <v>0.19776280000000668</v>
      </c>
      <c r="C90" s="400">
        <f>+WTI_I!C90-'WTI_I-Prior'!C90</f>
        <v>4.4598000000000138E-3</v>
      </c>
      <c r="D90" s="365">
        <f>+WTI_I!D90-'WTI_I-Prior'!D90</f>
        <v>0</v>
      </c>
      <c r="E90" s="365">
        <f>+WTI_I!E90-'WTI_I-Prior'!E90</f>
        <v>0</v>
      </c>
      <c r="F90" s="231">
        <v>0</v>
      </c>
      <c r="G90" s="338">
        <f t="shared" si="19"/>
        <v>0.20222260000000669</v>
      </c>
      <c r="H90" s="365"/>
      <c r="I90" s="365">
        <f>+WTI_I!I90-'WTI_I-Prior'!I90</f>
        <v>5.6528199999998918E-2</v>
      </c>
      <c r="J90" s="365">
        <f>+WTI_I!J90-'WTI_I-Prior'!J90</f>
        <v>0</v>
      </c>
      <c r="K90" s="365">
        <f>+WTI_I!K90-'WTI_I-Prior'!K90</f>
        <v>0</v>
      </c>
      <c r="L90" s="365">
        <f>+WTI_I!L90-'WTI_I-Prior'!L90</f>
        <v>0</v>
      </c>
      <c r="M90" s="365">
        <f>+WTI_I!M90-'WTI_I-Prior'!M90</f>
        <v>0</v>
      </c>
      <c r="N90" s="338">
        <f t="shared" si="20"/>
        <v>5.6528199999998918E-2</v>
      </c>
      <c r="O90" s="365"/>
      <c r="P90" s="365">
        <f>+WTI_I!P90-'WTI_I-Prior'!P90</f>
        <v>0</v>
      </c>
      <c r="Q90" s="365">
        <f>+WTI_I!Q90-'WTI_I-Prior'!Q90</f>
        <v>0</v>
      </c>
      <c r="R90" s="231">
        <f>+WTI_I!R90-'WTI_I-Prior'!R90</f>
        <v>0</v>
      </c>
      <c r="S90" s="231">
        <f>+WTI_I!S90-'WTI_I-Prior'!S90</f>
        <v>0</v>
      </c>
      <c r="T90" s="338">
        <f t="shared" si="21"/>
        <v>0</v>
      </c>
      <c r="U90" s="365"/>
      <c r="V90" s="399">
        <f t="shared" si="22"/>
        <v>39052</v>
      </c>
      <c r="W90" s="451">
        <f t="shared" si="23"/>
        <v>0.20222260000000669</v>
      </c>
      <c r="X90" s="451">
        <f t="shared" si="24"/>
        <v>5.6528199999998918E-2</v>
      </c>
      <c r="Y90" s="451">
        <f t="shared" si="25"/>
        <v>0</v>
      </c>
      <c r="Z90" s="452">
        <f t="shared" si="26"/>
        <v>0.25875080000000561</v>
      </c>
      <c r="AA90" s="407"/>
    </row>
    <row r="91" spans="1:62" s="181" customFormat="1" ht="12.95" customHeight="1" x14ac:dyDescent="0.2">
      <c r="A91" s="395">
        <v>39083</v>
      </c>
      <c r="B91" s="363">
        <f>+WTI_I!B91-'WTI_I-Prior'!B91</f>
        <v>0.20004799999999534</v>
      </c>
      <c r="C91" s="396">
        <f>+WTI_I!C91-'WTI_I-Prior'!C91</f>
        <v>4.4537999999998412E-3</v>
      </c>
      <c r="D91" s="363">
        <f>+WTI_I!D91-'WTI_I-Prior'!D91</f>
        <v>0</v>
      </c>
      <c r="E91" s="363">
        <f>+WTI_I!E91-'WTI_I-Prior'!E91</f>
        <v>0</v>
      </c>
      <c r="F91" s="30">
        <v>0</v>
      </c>
      <c r="G91" s="334">
        <f t="shared" si="19"/>
        <v>0.20450179999999518</v>
      </c>
      <c r="H91" s="363"/>
      <c r="I91" s="363">
        <f>+WTI_I!I91-'WTI_I-Prior'!I91</f>
        <v>5.9943199999999308E-2</v>
      </c>
      <c r="J91" s="363">
        <f>+WTI_I!J91-'WTI_I-Prior'!J91</f>
        <v>0</v>
      </c>
      <c r="K91" s="363">
        <f>+WTI_I!K91-'WTI_I-Prior'!K91</f>
        <v>0</v>
      </c>
      <c r="L91" s="363">
        <f>+WTI_I!L91-'WTI_I-Prior'!L91</f>
        <v>0</v>
      </c>
      <c r="M91" s="363">
        <f>+WTI_I!M91-'WTI_I-Prior'!M91</f>
        <v>0</v>
      </c>
      <c r="N91" s="334">
        <f t="shared" si="20"/>
        <v>5.9943199999999308E-2</v>
      </c>
      <c r="O91" s="363"/>
      <c r="P91" s="363">
        <f>+WTI_I!P91-'WTI_I-Prior'!P91</f>
        <v>0</v>
      </c>
      <c r="Q91" s="363">
        <f>+WTI_I!Q91-'WTI_I-Prior'!Q91</f>
        <v>0</v>
      </c>
      <c r="R91" s="30">
        <f>+WTI_I!R91-'WTI_I-Prior'!R91</f>
        <v>0</v>
      </c>
      <c r="S91" s="30">
        <f>+WTI_I!S91-'WTI_I-Prior'!S91</f>
        <v>0</v>
      </c>
      <c r="T91" s="334">
        <f t="shared" si="21"/>
        <v>0</v>
      </c>
      <c r="U91" s="363"/>
      <c r="V91" s="395">
        <f t="shared" si="22"/>
        <v>39083</v>
      </c>
      <c r="W91" s="445">
        <f t="shared" si="23"/>
        <v>0.20450179999999518</v>
      </c>
      <c r="X91" s="445">
        <f t="shared" si="24"/>
        <v>5.9943199999999308E-2</v>
      </c>
      <c r="Y91" s="445">
        <f t="shared" si="25"/>
        <v>0</v>
      </c>
      <c r="Z91" s="446">
        <f t="shared" si="26"/>
        <v>0.26444499999999449</v>
      </c>
      <c r="AA91" s="407"/>
    </row>
    <row r="92" spans="1:62" s="264" customFormat="1" ht="12.95" customHeight="1" thickBot="1" x14ac:dyDescent="0.25">
      <c r="A92" s="395">
        <v>39114</v>
      </c>
      <c r="B92" s="363">
        <f>+WTI_I!B92-'WTI_I-Prior'!B92</f>
        <v>0.2328361000000001</v>
      </c>
      <c r="C92" s="396">
        <f>+WTI_I!C92-'WTI_I-Prior'!C92</f>
        <v>4.4462999999999031E-3</v>
      </c>
      <c r="D92" s="363">
        <f>+WTI_I!D92-'WTI_I-Prior'!D92</f>
        <v>0</v>
      </c>
      <c r="E92" s="363">
        <f>+WTI_I!E92-'WTI_I-Prior'!E92</f>
        <v>0</v>
      </c>
      <c r="F92" s="26">
        <v>0</v>
      </c>
      <c r="G92" s="335">
        <f t="shared" si="19"/>
        <v>0.2372824</v>
      </c>
      <c r="H92" s="396"/>
      <c r="I92" s="363">
        <f>+WTI_I!I92-'WTI_I-Prior'!I92</f>
        <v>5.3891900000003545E-2</v>
      </c>
      <c r="J92" s="363">
        <f>+WTI_I!J92-'WTI_I-Prior'!J92</f>
        <v>0</v>
      </c>
      <c r="K92" s="363">
        <f>+WTI_I!K92-'WTI_I-Prior'!K92</f>
        <v>0</v>
      </c>
      <c r="L92" s="363">
        <f>+WTI_I!L92-'WTI_I-Prior'!L92</f>
        <v>0</v>
      </c>
      <c r="M92" s="363">
        <f>+WTI_I!M92-'WTI_I-Prior'!M92</f>
        <v>0</v>
      </c>
      <c r="N92" s="335">
        <f t="shared" si="20"/>
        <v>5.3891900000003545E-2</v>
      </c>
      <c r="O92" s="396"/>
      <c r="P92" s="363">
        <f>+WTI_I!P92-'WTI_I-Prior'!P92</f>
        <v>0</v>
      </c>
      <c r="Q92" s="363">
        <f>+WTI_I!Q92-'WTI_I-Prior'!Q92</f>
        <v>0</v>
      </c>
      <c r="R92" s="30">
        <f>+WTI_I!R92-'WTI_I-Prior'!R92</f>
        <v>0</v>
      </c>
      <c r="S92" s="30">
        <f>+WTI_I!S92-'WTI_I-Prior'!S92</f>
        <v>0</v>
      </c>
      <c r="T92" s="335">
        <f t="shared" si="21"/>
        <v>0</v>
      </c>
      <c r="U92" s="396"/>
      <c r="V92" s="420">
        <f t="shared" si="22"/>
        <v>39114</v>
      </c>
      <c r="W92" s="447">
        <f t="shared" si="23"/>
        <v>0.2372824</v>
      </c>
      <c r="X92" s="447">
        <f t="shared" si="24"/>
        <v>5.3891900000003545E-2</v>
      </c>
      <c r="Y92" s="447">
        <f t="shared" si="25"/>
        <v>0</v>
      </c>
      <c r="Z92" s="447">
        <f t="shared" si="26"/>
        <v>0.29117430000000355</v>
      </c>
      <c r="AA92" s="407"/>
      <c r="AB92" s="181"/>
      <c r="AC92" s="181"/>
      <c r="AD92" s="181"/>
      <c r="AE92" s="181"/>
      <c r="AF92" s="181"/>
      <c r="AG92" s="181"/>
      <c r="AH92" s="181"/>
      <c r="AI92" s="181"/>
      <c r="AJ92" s="181"/>
      <c r="AK92" s="181"/>
      <c r="AL92" s="181"/>
      <c r="AM92" s="181"/>
      <c r="AN92" s="181"/>
      <c r="AO92" s="181"/>
      <c r="AP92" s="181"/>
      <c r="AQ92" s="181"/>
      <c r="AR92" s="181"/>
      <c r="AS92" s="181"/>
      <c r="AT92" s="181"/>
      <c r="AU92" s="181"/>
      <c r="AV92" s="181"/>
      <c r="AW92" s="181"/>
      <c r="AX92" s="181"/>
      <c r="AY92" s="181"/>
      <c r="AZ92" s="181"/>
      <c r="BA92" s="181"/>
      <c r="BB92" s="181"/>
      <c r="BC92" s="181"/>
      <c r="BD92" s="181"/>
      <c r="BE92" s="181"/>
      <c r="BF92" s="181"/>
      <c r="BG92" s="181"/>
      <c r="BH92" s="181"/>
      <c r="BI92" s="181"/>
      <c r="BJ92" s="181"/>
    </row>
    <row r="93" spans="1:62" s="181" customFormat="1" ht="12.95" customHeight="1" x14ac:dyDescent="0.2">
      <c r="A93" s="397">
        <v>39142</v>
      </c>
      <c r="B93" s="364">
        <f>+WTI_I!B93-'WTI_I-Prior'!B93</f>
        <v>0.19051560000000478</v>
      </c>
      <c r="C93" s="398">
        <f>+WTI_I!C93-'WTI_I-Prior'!C93</f>
        <v>4.4380999999997783E-3</v>
      </c>
      <c r="D93" s="364">
        <f>+WTI_I!D93-'WTI_I-Prior'!D93</f>
        <v>0</v>
      </c>
      <c r="E93" s="364">
        <f>+WTI_I!E93-'WTI_I-Prior'!E93</f>
        <v>0</v>
      </c>
      <c r="F93" s="183">
        <v>0</v>
      </c>
      <c r="G93" s="336">
        <f t="shared" si="19"/>
        <v>0.19495370000000456</v>
      </c>
      <c r="H93" s="364"/>
      <c r="I93" s="364">
        <f>+WTI_I!I93-'WTI_I-Prior'!I93</f>
        <v>1.9220999999999933E-2</v>
      </c>
      <c r="J93" s="364">
        <f>+WTI_I!J93-'WTI_I-Prior'!J93</f>
        <v>0</v>
      </c>
      <c r="K93" s="364">
        <f>+WTI_I!K93-'WTI_I-Prior'!K93</f>
        <v>0</v>
      </c>
      <c r="L93" s="364">
        <f>+WTI_I!L93-'WTI_I-Prior'!L93</f>
        <v>0</v>
      </c>
      <c r="M93" s="364">
        <f>+WTI_I!M93-'WTI_I-Prior'!M93</f>
        <v>0</v>
      </c>
      <c r="N93" s="336">
        <f t="shared" si="20"/>
        <v>1.9220999999999933E-2</v>
      </c>
      <c r="O93" s="364"/>
      <c r="P93" s="364">
        <f>+WTI_I!P93-'WTI_I-Prior'!P93</f>
        <v>0</v>
      </c>
      <c r="Q93" s="364">
        <f>+WTI_I!Q93-'WTI_I-Prior'!Q93</f>
        <v>0</v>
      </c>
      <c r="R93" s="183">
        <f>+WTI_I!R93-'WTI_I-Prior'!R93</f>
        <v>0</v>
      </c>
      <c r="S93" s="183">
        <f>+WTI_I!S93-'WTI_I-Prior'!S93</f>
        <v>0</v>
      </c>
      <c r="T93" s="336">
        <f t="shared" si="21"/>
        <v>0</v>
      </c>
      <c r="U93" s="364"/>
      <c r="V93" s="397">
        <f t="shared" si="22"/>
        <v>39142</v>
      </c>
      <c r="W93" s="448">
        <f t="shared" si="23"/>
        <v>0.19495370000000456</v>
      </c>
      <c r="X93" s="448">
        <f t="shared" si="24"/>
        <v>1.9220999999999933E-2</v>
      </c>
      <c r="Y93" s="448">
        <f t="shared" si="25"/>
        <v>0</v>
      </c>
      <c r="Z93" s="449">
        <f t="shared" si="26"/>
        <v>0.21417470000000449</v>
      </c>
      <c r="AA93" s="407"/>
    </row>
    <row r="94" spans="1:62" s="181" customFormat="1" ht="12.95" customHeight="1" x14ac:dyDescent="0.2">
      <c r="A94" s="395">
        <v>39173</v>
      </c>
      <c r="B94" s="363">
        <f>+WTI_I!B94-'WTI_I-Prior'!B94</f>
        <v>0.10154099999999744</v>
      </c>
      <c r="C94" s="396">
        <f>+WTI_I!C94-'WTI_I-Prior'!C94</f>
        <v>4.4277999999999818E-3</v>
      </c>
      <c r="D94" s="363">
        <f>+WTI_I!D94-'WTI_I-Prior'!D94</f>
        <v>0</v>
      </c>
      <c r="E94" s="363">
        <f>+WTI_I!E94-'WTI_I-Prior'!E94</f>
        <v>0</v>
      </c>
      <c r="F94" s="31">
        <v>0</v>
      </c>
      <c r="G94" s="337">
        <f t="shared" si="19"/>
        <v>0.10596879999999742</v>
      </c>
      <c r="H94" s="363"/>
      <c r="I94" s="363">
        <f>+WTI_I!I94-'WTI_I-Prior'!I94</f>
        <v>1.6705999999999666E-3</v>
      </c>
      <c r="J94" s="363">
        <f>+WTI_I!J94-'WTI_I-Prior'!J94</f>
        <v>0</v>
      </c>
      <c r="K94" s="363">
        <f>+WTI_I!K94-'WTI_I-Prior'!K94</f>
        <v>0</v>
      </c>
      <c r="L94" s="363">
        <f>+WTI_I!L94-'WTI_I-Prior'!L94</f>
        <v>0</v>
      </c>
      <c r="M94" s="363">
        <f>+WTI_I!M94-'WTI_I-Prior'!M94</f>
        <v>0</v>
      </c>
      <c r="N94" s="337">
        <f t="shared" si="20"/>
        <v>1.6705999999999666E-3</v>
      </c>
      <c r="O94" s="413"/>
      <c r="P94" s="363">
        <f>+WTI_I!P94-'WTI_I-Prior'!P94</f>
        <v>0</v>
      </c>
      <c r="Q94" s="363">
        <f>+WTI_I!Q94-'WTI_I-Prior'!Q94</f>
        <v>0</v>
      </c>
      <c r="R94" s="30">
        <f>+WTI_I!R94-'WTI_I-Prior'!R94</f>
        <v>0</v>
      </c>
      <c r="S94" s="30">
        <f>+WTI_I!S94-'WTI_I-Prior'!S94</f>
        <v>0</v>
      </c>
      <c r="T94" s="337">
        <f t="shared" si="21"/>
        <v>0</v>
      </c>
      <c r="U94" s="363"/>
      <c r="V94" s="395">
        <f t="shared" si="22"/>
        <v>39173</v>
      </c>
      <c r="W94" s="445">
        <f t="shared" si="23"/>
        <v>0.10596879999999742</v>
      </c>
      <c r="X94" s="445">
        <f t="shared" si="24"/>
        <v>1.6705999999999666E-3</v>
      </c>
      <c r="Y94" s="445">
        <f t="shared" si="25"/>
        <v>0</v>
      </c>
      <c r="Z94" s="450">
        <f t="shared" si="26"/>
        <v>0.10763939999999739</v>
      </c>
      <c r="AA94" s="407"/>
    </row>
    <row r="95" spans="1:62" s="181" customFormat="1" ht="12.95" customHeight="1" x14ac:dyDescent="0.2">
      <c r="A95" s="395">
        <v>39203</v>
      </c>
      <c r="B95" s="363">
        <f>+WTI_I!B95-'WTI_I-Prior'!B95</f>
        <v>6.7387000000000086E-2</v>
      </c>
      <c r="C95" s="396">
        <f>+WTI_I!C95-'WTI_I-Prior'!C95</f>
        <v>4.416399999999987E-3</v>
      </c>
      <c r="D95" s="363">
        <f>+WTI_I!D95-'WTI_I-Prior'!D95</f>
        <v>0</v>
      </c>
      <c r="E95" s="363">
        <f>+WTI_I!E95-'WTI_I-Prior'!E95</f>
        <v>0</v>
      </c>
      <c r="F95" s="30">
        <v>0</v>
      </c>
      <c r="G95" s="334">
        <f t="shared" si="19"/>
        <v>7.1803400000000073E-2</v>
      </c>
      <c r="H95" s="363"/>
      <c r="I95" s="363">
        <f>+WTI_I!I95-'WTI_I-Prior'!I95</f>
        <v>3.9410000000000833E-4</v>
      </c>
      <c r="J95" s="363">
        <f>+WTI_I!J95-'WTI_I-Prior'!J95</f>
        <v>0</v>
      </c>
      <c r="K95" s="363">
        <f>+WTI_I!K95-'WTI_I-Prior'!K95</f>
        <v>0</v>
      </c>
      <c r="L95" s="363">
        <f>+WTI_I!L95-'WTI_I-Prior'!L95</f>
        <v>0</v>
      </c>
      <c r="M95" s="363">
        <f>+WTI_I!M95-'WTI_I-Prior'!M95</f>
        <v>0</v>
      </c>
      <c r="N95" s="334">
        <f t="shared" si="20"/>
        <v>3.9410000000000833E-4</v>
      </c>
      <c r="O95" s="363"/>
      <c r="P95" s="363">
        <f>+WTI_I!P95-'WTI_I-Prior'!P95</f>
        <v>0</v>
      </c>
      <c r="Q95" s="363">
        <f>+WTI_I!Q95-'WTI_I-Prior'!Q95</f>
        <v>0</v>
      </c>
      <c r="R95" s="30">
        <f>+WTI_I!R95-'WTI_I-Prior'!R95</f>
        <v>0</v>
      </c>
      <c r="S95" s="30">
        <f>+WTI_I!S95-'WTI_I-Prior'!S95</f>
        <v>0</v>
      </c>
      <c r="T95" s="334">
        <f t="shared" si="21"/>
        <v>0</v>
      </c>
      <c r="U95" s="363"/>
      <c r="V95" s="395">
        <f t="shared" si="22"/>
        <v>39203</v>
      </c>
      <c r="W95" s="445">
        <f t="shared" si="23"/>
        <v>7.1803400000000073E-2</v>
      </c>
      <c r="X95" s="445">
        <f t="shared" si="24"/>
        <v>3.9410000000000833E-4</v>
      </c>
      <c r="Y95" s="445">
        <f t="shared" si="25"/>
        <v>0</v>
      </c>
      <c r="Z95" s="446">
        <f t="shared" si="26"/>
        <v>7.2197500000000081E-2</v>
      </c>
      <c r="AA95" s="407"/>
    </row>
    <row r="96" spans="1:62" s="181" customFormat="1" ht="12.95" customHeight="1" x14ac:dyDescent="0.2">
      <c r="A96" s="397">
        <v>39234</v>
      </c>
      <c r="B96" s="364">
        <f>+WTI_I!B96-'WTI_I-Prior'!B96</f>
        <v>0.10167450000000144</v>
      </c>
      <c r="C96" s="398">
        <f>+WTI_I!C96-'WTI_I-Prior'!C96</f>
        <v>4.4030999999999931E-3</v>
      </c>
      <c r="D96" s="364">
        <f>+WTI_I!D96-'WTI_I-Prior'!D96</f>
        <v>0</v>
      </c>
      <c r="E96" s="364">
        <f>+WTI_I!E96-'WTI_I-Prior'!E96</f>
        <v>0</v>
      </c>
      <c r="F96" s="183">
        <v>0</v>
      </c>
      <c r="G96" s="336">
        <f t="shared" si="19"/>
        <v>0.10607760000000144</v>
      </c>
      <c r="H96" s="364"/>
      <c r="I96" s="364">
        <f>+WTI_I!I96-'WTI_I-Prior'!I96</f>
        <v>1.9990000000000285E-4</v>
      </c>
      <c r="J96" s="364">
        <f>+WTI_I!J96-'WTI_I-Prior'!J96</f>
        <v>0</v>
      </c>
      <c r="K96" s="364">
        <f>+WTI_I!K96-'WTI_I-Prior'!K96</f>
        <v>0</v>
      </c>
      <c r="L96" s="364">
        <f>+WTI_I!L96-'WTI_I-Prior'!L96</f>
        <v>0</v>
      </c>
      <c r="M96" s="364">
        <f>+WTI_I!M96-'WTI_I-Prior'!M96</f>
        <v>0</v>
      </c>
      <c r="N96" s="336">
        <f t="shared" si="20"/>
        <v>1.9990000000000285E-4</v>
      </c>
      <c r="O96" s="364"/>
      <c r="P96" s="364">
        <f>+WTI_I!P96-'WTI_I-Prior'!P96</f>
        <v>0</v>
      </c>
      <c r="Q96" s="364">
        <f>+WTI_I!Q96-'WTI_I-Prior'!Q96</f>
        <v>0</v>
      </c>
      <c r="R96" s="183">
        <f>+WTI_I!R96-'WTI_I-Prior'!R96</f>
        <v>0</v>
      </c>
      <c r="S96" s="183">
        <f>+WTI_I!S96-'WTI_I-Prior'!S96</f>
        <v>0</v>
      </c>
      <c r="T96" s="336">
        <f t="shared" si="21"/>
        <v>0</v>
      </c>
      <c r="U96" s="364"/>
      <c r="V96" s="397">
        <f t="shared" si="22"/>
        <v>39234</v>
      </c>
      <c r="W96" s="448">
        <f t="shared" si="23"/>
        <v>0.10607760000000144</v>
      </c>
      <c r="X96" s="448">
        <f t="shared" si="24"/>
        <v>1.9990000000000285E-4</v>
      </c>
      <c r="Y96" s="448">
        <f t="shared" si="25"/>
        <v>0</v>
      </c>
      <c r="Z96" s="449">
        <f t="shared" si="26"/>
        <v>0.10627750000000144</v>
      </c>
      <c r="AA96" s="407"/>
    </row>
    <row r="97" spans="1:62" s="181" customFormat="1" ht="12.95" customHeight="1" x14ac:dyDescent="0.2">
      <c r="A97" s="395">
        <v>39264</v>
      </c>
      <c r="B97" s="363">
        <f>+WTI_I!B97-'WTI_I-Prior'!B97</f>
        <v>9.4296400000001057E-2</v>
      </c>
      <c r="C97" s="396">
        <f>+WTI_I!C97-'WTI_I-Prior'!C97</f>
        <v>4.3889999999999763E-3</v>
      </c>
      <c r="D97" s="363">
        <f>+WTI_I!D97-'WTI_I-Prior'!D97</f>
        <v>0</v>
      </c>
      <c r="E97" s="363">
        <f>+WTI_I!E97-'WTI_I-Prior'!E97</f>
        <v>0</v>
      </c>
      <c r="F97" s="30">
        <v>0</v>
      </c>
      <c r="G97" s="334">
        <f t="shared" si="19"/>
        <v>9.8685400000001033E-2</v>
      </c>
      <c r="H97" s="363"/>
      <c r="I97" s="363">
        <f>+WTI_I!I97-'WTI_I-Prior'!I97</f>
        <v>-7.0999999999999015E-6</v>
      </c>
      <c r="J97" s="363">
        <f>+WTI_I!J97-'WTI_I-Prior'!J97</f>
        <v>0</v>
      </c>
      <c r="K97" s="363">
        <f>+WTI_I!K97-'WTI_I-Prior'!K97</f>
        <v>0</v>
      </c>
      <c r="L97" s="363">
        <f>+WTI_I!L97-'WTI_I-Prior'!L97</f>
        <v>0</v>
      </c>
      <c r="M97" s="363">
        <f>+WTI_I!M97-'WTI_I-Prior'!M97</f>
        <v>0</v>
      </c>
      <c r="N97" s="334">
        <f t="shared" si="20"/>
        <v>-7.0999999999999015E-6</v>
      </c>
      <c r="O97" s="363"/>
      <c r="P97" s="363">
        <f>+WTI_I!P97-'WTI_I-Prior'!P97</f>
        <v>0</v>
      </c>
      <c r="Q97" s="363">
        <f>+WTI_I!Q97-'WTI_I-Prior'!Q97</f>
        <v>0</v>
      </c>
      <c r="R97" s="30">
        <f>+WTI_I!R97-'WTI_I-Prior'!R97</f>
        <v>0</v>
      </c>
      <c r="S97" s="30">
        <f>+WTI_I!S97-'WTI_I-Prior'!S97</f>
        <v>0</v>
      </c>
      <c r="T97" s="334">
        <f t="shared" si="21"/>
        <v>0</v>
      </c>
      <c r="U97" s="363"/>
      <c r="V97" s="395">
        <f t="shared" si="22"/>
        <v>39264</v>
      </c>
      <c r="W97" s="445">
        <f t="shared" si="23"/>
        <v>9.8685400000001033E-2</v>
      </c>
      <c r="X97" s="445">
        <f t="shared" si="24"/>
        <v>-7.0999999999999015E-6</v>
      </c>
      <c r="Y97" s="445">
        <f t="shared" si="25"/>
        <v>0</v>
      </c>
      <c r="Z97" s="446">
        <f t="shared" si="26"/>
        <v>9.8678300000001037E-2</v>
      </c>
      <c r="AA97" s="407"/>
    </row>
    <row r="98" spans="1:62" s="260" customFormat="1" ht="12.95" customHeight="1" x14ac:dyDescent="0.2">
      <c r="A98" s="395">
        <v>39295</v>
      </c>
      <c r="B98" s="363">
        <f>+WTI_I!B98-'WTI_I-Prior'!B98</f>
        <v>9.1456999999998345E-2</v>
      </c>
      <c r="C98" s="396">
        <f>+WTI_I!C98-'WTI_I-Prior'!C98</f>
        <v>4.3729000000001239E-3</v>
      </c>
      <c r="D98" s="363">
        <f>+WTI_I!D98-'WTI_I-Prior'!D98</f>
        <v>0</v>
      </c>
      <c r="E98" s="363">
        <f>+WTI_I!E98-'WTI_I-Prior'!E98</f>
        <v>0</v>
      </c>
      <c r="F98" s="30">
        <v>0</v>
      </c>
      <c r="G98" s="334">
        <f t="shared" si="19"/>
        <v>9.5829899999998469E-2</v>
      </c>
      <c r="H98" s="363"/>
      <c r="I98" s="363">
        <f>+WTI_I!I98-'WTI_I-Prior'!I98</f>
        <v>2.3299999999999536E-5</v>
      </c>
      <c r="J98" s="363">
        <f>+WTI_I!J98-'WTI_I-Prior'!J98</f>
        <v>0</v>
      </c>
      <c r="K98" s="363">
        <f>+WTI_I!K98-'WTI_I-Prior'!K98</f>
        <v>0</v>
      </c>
      <c r="L98" s="363">
        <f>+WTI_I!L98-'WTI_I-Prior'!L98</f>
        <v>0</v>
      </c>
      <c r="M98" s="363">
        <f>+WTI_I!M98-'WTI_I-Prior'!M98</f>
        <v>0</v>
      </c>
      <c r="N98" s="334">
        <f t="shared" si="20"/>
        <v>2.3299999999999536E-5</v>
      </c>
      <c r="O98" s="363"/>
      <c r="P98" s="363">
        <f>+WTI_I!P98-'WTI_I-Prior'!P98</f>
        <v>0</v>
      </c>
      <c r="Q98" s="363">
        <f>+WTI_I!Q98-'WTI_I-Prior'!Q98</f>
        <v>0</v>
      </c>
      <c r="R98" s="30">
        <f>+WTI_I!R98-'WTI_I-Prior'!R98</f>
        <v>0</v>
      </c>
      <c r="S98" s="30">
        <f>+WTI_I!S98-'WTI_I-Prior'!S98</f>
        <v>0</v>
      </c>
      <c r="T98" s="334">
        <f t="shared" si="21"/>
        <v>0</v>
      </c>
      <c r="U98" s="363"/>
      <c r="V98" s="395">
        <f t="shared" si="22"/>
        <v>39295</v>
      </c>
      <c r="W98" s="445">
        <f t="shared" si="23"/>
        <v>9.5829899999998469E-2</v>
      </c>
      <c r="X98" s="445">
        <f t="shared" si="24"/>
        <v>2.3299999999999536E-5</v>
      </c>
      <c r="Y98" s="445">
        <f t="shared" si="25"/>
        <v>0</v>
      </c>
      <c r="Z98" s="446">
        <f t="shared" si="26"/>
        <v>9.5853199999998473E-2</v>
      </c>
      <c r="AA98" s="407"/>
      <c r="AB98" s="181"/>
      <c r="AC98" s="181"/>
      <c r="AD98" s="181"/>
      <c r="AE98" s="181"/>
      <c r="AF98" s="181"/>
      <c r="AG98" s="181"/>
      <c r="AH98" s="181"/>
      <c r="AI98" s="181"/>
      <c r="AJ98" s="181"/>
      <c r="AK98" s="181"/>
      <c r="AL98" s="181"/>
      <c r="AM98" s="181"/>
      <c r="AN98" s="181"/>
      <c r="AO98" s="181"/>
      <c r="AP98" s="181"/>
      <c r="AQ98" s="181"/>
      <c r="AR98" s="181"/>
      <c r="AS98" s="181"/>
      <c r="AT98" s="181"/>
      <c r="AU98" s="181"/>
      <c r="AV98" s="181"/>
      <c r="AW98" s="181"/>
      <c r="AX98" s="181"/>
      <c r="AY98" s="181"/>
      <c r="AZ98" s="181"/>
      <c r="BA98" s="181"/>
      <c r="BB98" s="181"/>
      <c r="BC98" s="181"/>
      <c r="BD98" s="181"/>
      <c r="BE98" s="181"/>
      <c r="BF98" s="181"/>
      <c r="BG98" s="181"/>
      <c r="BH98" s="181"/>
      <c r="BI98" s="181"/>
      <c r="BJ98" s="181"/>
    </row>
    <row r="99" spans="1:62" s="181" customFormat="1" ht="12.95" customHeight="1" x14ac:dyDescent="0.2">
      <c r="A99" s="397">
        <v>39326</v>
      </c>
      <c r="B99" s="364">
        <f>+WTI_I!B99-'WTI_I-Prior'!B99</f>
        <v>9.5918800000003301E-2</v>
      </c>
      <c r="C99" s="398">
        <f>+WTI_I!C99-'WTI_I-Prior'!C99</f>
        <v>4.3554999999999566E-3</v>
      </c>
      <c r="D99" s="364">
        <f>+WTI_I!D99-'WTI_I-Prior'!D99</f>
        <v>0</v>
      </c>
      <c r="E99" s="364">
        <f>+WTI_I!E99-'WTI_I-Prior'!E99</f>
        <v>0</v>
      </c>
      <c r="F99" s="183">
        <v>0</v>
      </c>
      <c r="G99" s="336">
        <f t="shared" si="19"/>
        <v>0.10027430000000326</v>
      </c>
      <c r="H99" s="364"/>
      <c r="I99" s="364">
        <f>+WTI_I!I99-'WTI_I-Prior'!I99</f>
        <v>5.6199999999999306E-5</v>
      </c>
      <c r="J99" s="364">
        <f>+WTI_I!J99-'WTI_I-Prior'!J99</f>
        <v>0</v>
      </c>
      <c r="K99" s="364">
        <f>+WTI_I!K99-'WTI_I-Prior'!K99</f>
        <v>0</v>
      </c>
      <c r="L99" s="364">
        <f>+WTI_I!L99-'WTI_I-Prior'!L99</f>
        <v>0</v>
      </c>
      <c r="M99" s="364">
        <f>+WTI_I!M99-'WTI_I-Prior'!M99</f>
        <v>0</v>
      </c>
      <c r="N99" s="336">
        <f t="shared" si="20"/>
        <v>5.6199999999999306E-5</v>
      </c>
      <c r="O99" s="364"/>
      <c r="P99" s="364">
        <f>+WTI_I!P99-'WTI_I-Prior'!P99</f>
        <v>0</v>
      </c>
      <c r="Q99" s="364">
        <f>+WTI_I!Q99-'WTI_I-Prior'!Q99</f>
        <v>0</v>
      </c>
      <c r="R99" s="183">
        <f>+WTI_I!R99-'WTI_I-Prior'!R99</f>
        <v>0</v>
      </c>
      <c r="S99" s="183">
        <f>+WTI_I!S99-'WTI_I-Prior'!S99</f>
        <v>0</v>
      </c>
      <c r="T99" s="336">
        <f t="shared" si="21"/>
        <v>0</v>
      </c>
      <c r="U99" s="364"/>
      <c r="V99" s="397">
        <f t="shared" si="22"/>
        <v>39326</v>
      </c>
      <c r="W99" s="448">
        <f t="shared" si="23"/>
        <v>0.10027430000000326</v>
      </c>
      <c r="X99" s="448">
        <f t="shared" si="24"/>
        <v>5.6199999999999306E-5</v>
      </c>
      <c r="Y99" s="448">
        <f t="shared" si="25"/>
        <v>0</v>
      </c>
      <c r="Z99" s="449">
        <f t="shared" si="26"/>
        <v>0.10033050000000326</v>
      </c>
      <c r="AA99" s="407"/>
    </row>
    <row r="100" spans="1:62" s="181" customFormat="1" ht="12.95" customHeight="1" x14ac:dyDescent="0.2">
      <c r="A100" s="395">
        <v>39356</v>
      </c>
      <c r="B100" s="363">
        <f>+WTI_I!B100-'WTI_I-Prior'!B100</f>
        <v>9.0374300000000574E-2</v>
      </c>
      <c r="C100" s="396">
        <f>+WTI_I!C100-'WTI_I-Prior'!C100</f>
        <v>4.3374000000000468E-3</v>
      </c>
      <c r="D100" s="363">
        <f>+WTI_I!D100-'WTI_I-Prior'!D100</f>
        <v>0</v>
      </c>
      <c r="E100" s="363">
        <f>+WTI_I!E100-'WTI_I-Prior'!E100</f>
        <v>0</v>
      </c>
      <c r="F100" s="30">
        <v>0</v>
      </c>
      <c r="G100" s="334">
        <f t="shared" si="19"/>
        <v>9.471170000000062E-2</v>
      </c>
      <c r="H100" s="363"/>
      <c r="I100" s="363">
        <f>+WTI_I!I100-'WTI_I-Prior'!I100</f>
        <v>-3.3800000000000496E-5</v>
      </c>
      <c r="J100" s="363">
        <f>+WTI_I!J100-'WTI_I-Prior'!J100</f>
        <v>0</v>
      </c>
      <c r="K100" s="363">
        <f>+WTI_I!K100-'WTI_I-Prior'!K100</f>
        <v>0</v>
      </c>
      <c r="L100" s="363">
        <f>+WTI_I!L100-'WTI_I-Prior'!L100</f>
        <v>0</v>
      </c>
      <c r="M100" s="363">
        <f>+WTI_I!M100-'WTI_I-Prior'!M100</f>
        <v>0</v>
      </c>
      <c r="N100" s="334">
        <f t="shared" si="20"/>
        <v>-3.3800000000000496E-5</v>
      </c>
      <c r="O100" s="363"/>
      <c r="P100" s="363">
        <f>+WTI_I!P100-'WTI_I-Prior'!P100</f>
        <v>0</v>
      </c>
      <c r="Q100" s="363">
        <f>+WTI_I!Q100-'WTI_I-Prior'!Q100</f>
        <v>0</v>
      </c>
      <c r="R100" s="30">
        <f>+WTI_I!R100-'WTI_I-Prior'!R100</f>
        <v>0</v>
      </c>
      <c r="S100" s="30">
        <f>+WTI_I!S100-'WTI_I-Prior'!S100</f>
        <v>0</v>
      </c>
      <c r="T100" s="334">
        <f t="shared" si="21"/>
        <v>0</v>
      </c>
      <c r="U100" s="363"/>
      <c r="V100" s="395">
        <f t="shared" si="22"/>
        <v>39356</v>
      </c>
      <c r="W100" s="445">
        <f t="shared" si="23"/>
        <v>9.471170000000062E-2</v>
      </c>
      <c r="X100" s="445">
        <f t="shared" si="24"/>
        <v>-3.3800000000000496E-5</v>
      </c>
      <c r="Y100" s="445">
        <f t="shared" si="25"/>
        <v>0</v>
      </c>
      <c r="Z100" s="446">
        <f t="shared" si="26"/>
        <v>9.467790000000062E-2</v>
      </c>
      <c r="AA100" s="407"/>
    </row>
    <row r="101" spans="1:62" s="181" customFormat="1" ht="12.95" customHeight="1" x14ac:dyDescent="0.2">
      <c r="A101" s="395">
        <v>39387</v>
      </c>
      <c r="B101" s="363">
        <f>+WTI_I!B101-'WTI_I-Prior'!B101</f>
        <v>0.11191110000000037</v>
      </c>
      <c r="C101" s="396">
        <f>+WTI_I!C101-'WTI_I-Prior'!C101</f>
        <v>4.3172999999998574E-3</v>
      </c>
      <c r="D101" s="363">
        <f>+WTI_I!D101-'WTI_I-Prior'!D101</f>
        <v>0</v>
      </c>
      <c r="E101" s="363">
        <f>+WTI_I!E101-'WTI_I-Prior'!E101</f>
        <v>0</v>
      </c>
      <c r="F101" s="30">
        <v>0</v>
      </c>
      <c r="G101" s="334">
        <f t="shared" si="19"/>
        <v>0.11622840000000023</v>
      </c>
      <c r="H101" s="363"/>
      <c r="I101" s="363">
        <f>+WTI_I!I101-'WTI_I-Prior'!I101</f>
        <v>3.709999999999998E-5</v>
      </c>
      <c r="J101" s="363">
        <f>+WTI_I!J101-'WTI_I-Prior'!J101</f>
        <v>0</v>
      </c>
      <c r="K101" s="363">
        <f>+WTI_I!K101-'WTI_I-Prior'!K101</f>
        <v>0</v>
      </c>
      <c r="L101" s="363">
        <f>+WTI_I!L101-'WTI_I-Prior'!L101</f>
        <v>0</v>
      </c>
      <c r="M101" s="363">
        <f>+WTI_I!M101-'WTI_I-Prior'!M101</f>
        <v>0</v>
      </c>
      <c r="N101" s="334">
        <f t="shared" si="20"/>
        <v>3.709999999999998E-5</v>
      </c>
      <c r="O101" s="363"/>
      <c r="P101" s="363">
        <f>+WTI_I!P101-'WTI_I-Prior'!P101</f>
        <v>0</v>
      </c>
      <c r="Q101" s="363">
        <f>+WTI_I!Q101-'WTI_I-Prior'!Q101</f>
        <v>0</v>
      </c>
      <c r="R101" s="30">
        <f>+WTI_I!R101-'WTI_I-Prior'!R101</f>
        <v>0</v>
      </c>
      <c r="S101" s="30">
        <f>+WTI_I!S101-'WTI_I-Prior'!S101</f>
        <v>0</v>
      </c>
      <c r="T101" s="334">
        <f t="shared" si="21"/>
        <v>0</v>
      </c>
      <c r="U101" s="363"/>
      <c r="V101" s="395">
        <f t="shared" si="22"/>
        <v>39387</v>
      </c>
      <c r="W101" s="445">
        <f t="shared" si="23"/>
        <v>0.11622840000000023</v>
      </c>
      <c r="X101" s="445">
        <f t="shared" si="24"/>
        <v>3.709999999999998E-5</v>
      </c>
      <c r="Y101" s="445">
        <f t="shared" si="25"/>
        <v>0</v>
      </c>
      <c r="Z101" s="446">
        <f t="shared" si="26"/>
        <v>0.11626550000000023</v>
      </c>
      <c r="AA101" s="407"/>
    </row>
    <row r="102" spans="1:62" s="181" customFormat="1" ht="12.95" customHeight="1" thickBot="1" x14ac:dyDescent="0.25">
      <c r="A102" s="399">
        <v>39417</v>
      </c>
      <c r="B102" s="365">
        <f>+WTI_I!B102-'WTI_I-Prior'!B102</f>
        <v>0.10718950000000405</v>
      </c>
      <c r="C102" s="400">
        <f>+WTI_I!C102-'WTI_I-Prior'!C102</f>
        <v>4.2967000000000422E-3</v>
      </c>
      <c r="D102" s="365">
        <f>+WTI_I!D102-'WTI_I-Prior'!D102</f>
        <v>0</v>
      </c>
      <c r="E102" s="365">
        <f>+WTI_I!E102-'WTI_I-Prior'!E102</f>
        <v>0</v>
      </c>
      <c r="F102" s="231">
        <v>0</v>
      </c>
      <c r="G102" s="338">
        <f t="shared" si="19"/>
        <v>0.11148620000000409</v>
      </c>
      <c r="H102" s="365"/>
      <c r="I102" s="365">
        <f>+WTI_I!I102-'WTI_I-Prior'!I102</f>
        <v>-1.2499999999999491E-5</v>
      </c>
      <c r="J102" s="365">
        <f>+WTI_I!J102-'WTI_I-Prior'!J102</f>
        <v>0</v>
      </c>
      <c r="K102" s="365">
        <f>+WTI_I!K102-'WTI_I-Prior'!K102</f>
        <v>0</v>
      </c>
      <c r="L102" s="365">
        <f>+WTI_I!L102-'WTI_I-Prior'!L102</f>
        <v>0</v>
      </c>
      <c r="M102" s="365">
        <f>+WTI_I!M102-'WTI_I-Prior'!M102</f>
        <v>0</v>
      </c>
      <c r="N102" s="338">
        <f t="shared" si="20"/>
        <v>-1.2499999999999491E-5</v>
      </c>
      <c r="O102" s="365"/>
      <c r="P102" s="365">
        <f>+WTI_I!P102-'WTI_I-Prior'!P102</f>
        <v>0</v>
      </c>
      <c r="Q102" s="365">
        <f>+WTI_I!Q102-'WTI_I-Prior'!Q102</f>
        <v>0</v>
      </c>
      <c r="R102" s="231">
        <f>+WTI_I!R102-'WTI_I-Prior'!R102</f>
        <v>0</v>
      </c>
      <c r="S102" s="231">
        <f>+WTI_I!S102-'WTI_I-Prior'!S102</f>
        <v>0</v>
      </c>
      <c r="T102" s="338">
        <f t="shared" si="21"/>
        <v>0</v>
      </c>
      <c r="U102" s="365"/>
      <c r="V102" s="399">
        <f t="shared" si="22"/>
        <v>39417</v>
      </c>
      <c r="W102" s="451">
        <f t="shared" si="23"/>
        <v>0.11148620000000409</v>
      </c>
      <c r="X102" s="451">
        <f t="shared" si="24"/>
        <v>-1.2499999999999491E-5</v>
      </c>
      <c r="Y102" s="451">
        <f t="shared" si="25"/>
        <v>0</v>
      </c>
      <c r="Z102" s="452">
        <f t="shared" si="26"/>
        <v>0.11147370000000409</v>
      </c>
      <c r="AA102" s="407"/>
    </row>
    <row r="103" spans="1:62" s="181" customFormat="1" ht="12.95" customHeight="1" x14ac:dyDescent="0.2">
      <c r="A103" s="395">
        <v>39448</v>
      </c>
      <c r="B103" s="363">
        <f>+WTI_I!B103-'WTI_I-Prior'!B103</f>
        <v>0.10657899999999643</v>
      </c>
      <c r="C103" s="396">
        <f>+WTI_I!C103-'WTI_I-Prior'!C103</f>
        <v>4.274000000000111E-3</v>
      </c>
      <c r="D103" s="363">
        <f>+WTI_I!D103-'WTI_I-Prior'!D103</f>
        <v>0</v>
      </c>
      <c r="E103" s="363">
        <f>+WTI_I!E103-'WTI_I-Prior'!E103</f>
        <v>0</v>
      </c>
      <c r="F103" s="30">
        <v>0</v>
      </c>
      <c r="G103" s="334">
        <f t="shared" si="19"/>
        <v>0.11085299999999654</v>
      </c>
      <c r="H103" s="363"/>
      <c r="I103" s="363">
        <f>+WTI_I!I103-'WTI_I-Prior'!I103</f>
        <v>2.98000000000017E-5</v>
      </c>
      <c r="J103" s="363">
        <f>+WTI_I!J103-'WTI_I-Prior'!J103</f>
        <v>0</v>
      </c>
      <c r="K103" s="363">
        <f>+WTI_I!K103-'WTI_I-Prior'!K103</f>
        <v>0</v>
      </c>
      <c r="L103" s="363">
        <f>+WTI_I!L103-'WTI_I-Prior'!L103</f>
        <v>0</v>
      </c>
      <c r="M103" s="363">
        <f>+WTI_I!M103-'WTI_I-Prior'!M103</f>
        <v>0</v>
      </c>
      <c r="N103" s="334">
        <f t="shared" si="20"/>
        <v>2.98000000000017E-5</v>
      </c>
      <c r="O103" s="363"/>
      <c r="P103" s="363">
        <f>+WTI_I!P103-'WTI_I-Prior'!P103</f>
        <v>0</v>
      </c>
      <c r="Q103" s="363">
        <f>+WTI_I!Q103-'WTI_I-Prior'!Q103</f>
        <v>0</v>
      </c>
      <c r="R103" s="30">
        <f>+WTI_I!R103-'WTI_I-Prior'!R103</f>
        <v>0</v>
      </c>
      <c r="S103" s="30">
        <f>+WTI_I!S103-'WTI_I-Prior'!S103</f>
        <v>0</v>
      </c>
      <c r="T103" s="334">
        <f t="shared" si="21"/>
        <v>0</v>
      </c>
      <c r="U103" s="363"/>
      <c r="V103" s="395">
        <f t="shared" si="22"/>
        <v>39448</v>
      </c>
      <c r="W103" s="445">
        <f t="shared" si="23"/>
        <v>0.11085299999999654</v>
      </c>
      <c r="X103" s="445">
        <f t="shared" si="24"/>
        <v>2.98000000000017E-5</v>
      </c>
      <c r="Y103" s="445">
        <f t="shared" si="25"/>
        <v>0</v>
      </c>
      <c r="Z103" s="446">
        <f t="shared" si="26"/>
        <v>0.11088279999999653</v>
      </c>
      <c r="AA103" s="407"/>
    </row>
    <row r="104" spans="1:62" s="264" customFormat="1" ht="12.95" customHeight="1" thickBot="1" x14ac:dyDescent="0.25">
      <c r="A104" s="395">
        <v>39479</v>
      </c>
      <c r="B104" s="363">
        <f>+WTI_I!B104-'WTI_I-Prior'!B104</f>
        <v>0.13325239999999638</v>
      </c>
      <c r="C104" s="396">
        <f>+WTI_I!C104-'WTI_I-Prior'!C104</f>
        <v>4.2501999999999818E-3</v>
      </c>
      <c r="D104" s="363">
        <f>+WTI_I!D104-'WTI_I-Prior'!D104</f>
        <v>0</v>
      </c>
      <c r="E104" s="363">
        <f>+WTI_I!E104-'WTI_I-Prior'!E104</f>
        <v>0</v>
      </c>
      <c r="F104" s="26">
        <v>0</v>
      </c>
      <c r="G104" s="335">
        <f t="shared" si="19"/>
        <v>0.13750259999999637</v>
      </c>
      <c r="H104" s="396"/>
      <c r="I104" s="363">
        <f>+WTI_I!I104-'WTI_I-Prior'!I104</f>
        <v>9.0599999999999709E-5</v>
      </c>
      <c r="J104" s="363">
        <f>+WTI_I!J104-'WTI_I-Prior'!J104</f>
        <v>0</v>
      </c>
      <c r="K104" s="363">
        <f>+WTI_I!K104-'WTI_I-Prior'!K104</f>
        <v>0</v>
      </c>
      <c r="L104" s="363">
        <f>+WTI_I!L104-'WTI_I-Prior'!L104</f>
        <v>0</v>
      </c>
      <c r="M104" s="363">
        <f>+WTI_I!M104-'WTI_I-Prior'!M104</f>
        <v>0</v>
      </c>
      <c r="N104" s="335">
        <f t="shared" si="20"/>
        <v>9.0599999999999709E-5</v>
      </c>
      <c r="O104" s="396"/>
      <c r="P104" s="363">
        <f>+WTI_I!P104-'WTI_I-Prior'!P104</f>
        <v>0</v>
      </c>
      <c r="Q104" s="363">
        <f>+WTI_I!Q104-'WTI_I-Prior'!Q104</f>
        <v>0</v>
      </c>
      <c r="R104" s="30">
        <f>+WTI_I!R104-'WTI_I-Prior'!R104</f>
        <v>0</v>
      </c>
      <c r="S104" s="30">
        <f>+WTI_I!S104-'WTI_I-Prior'!S104</f>
        <v>0</v>
      </c>
      <c r="T104" s="335">
        <f t="shared" si="21"/>
        <v>0</v>
      </c>
      <c r="U104" s="396"/>
      <c r="V104" s="420">
        <f t="shared" si="22"/>
        <v>39479</v>
      </c>
      <c r="W104" s="447">
        <f t="shared" si="23"/>
        <v>0.13750259999999637</v>
      </c>
      <c r="X104" s="447">
        <f t="shared" si="24"/>
        <v>9.0599999999999709E-5</v>
      </c>
      <c r="Y104" s="447">
        <f t="shared" si="25"/>
        <v>0</v>
      </c>
      <c r="Z104" s="447">
        <f t="shared" si="26"/>
        <v>0.13759319999999636</v>
      </c>
      <c r="AA104" s="407"/>
      <c r="AB104" s="181"/>
      <c r="AC104" s="181"/>
      <c r="AD104" s="181"/>
      <c r="AE104" s="181"/>
      <c r="AF104" s="181"/>
      <c r="AG104" s="181"/>
      <c r="AH104" s="181"/>
      <c r="AI104" s="181"/>
      <c r="AJ104" s="181"/>
      <c r="AK104" s="181"/>
      <c r="AL104" s="181"/>
      <c r="AM104" s="181"/>
      <c r="AN104" s="181"/>
      <c r="AO104" s="181"/>
      <c r="AP104" s="181"/>
      <c r="AQ104" s="181"/>
      <c r="AR104" s="181"/>
      <c r="AS104" s="181"/>
      <c r="AT104" s="181"/>
      <c r="AU104" s="181"/>
      <c r="AV104" s="181"/>
      <c r="AW104" s="181"/>
      <c r="AX104" s="181"/>
      <c r="AY104" s="181"/>
      <c r="AZ104" s="181"/>
      <c r="BA104" s="181"/>
      <c r="BB104" s="181"/>
      <c r="BC104" s="181"/>
      <c r="BD104" s="181"/>
      <c r="BE104" s="181"/>
      <c r="BF104" s="181"/>
      <c r="BG104" s="181"/>
      <c r="BH104" s="181"/>
      <c r="BI104" s="181"/>
      <c r="BJ104" s="181"/>
    </row>
    <row r="105" spans="1:62" s="181" customFormat="1" ht="12.95" customHeight="1" x14ac:dyDescent="0.2">
      <c r="A105" s="397">
        <v>39508</v>
      </c>
      <c r="B105" s="364">
        <f>+WTI_I!B105-'WTI_I-Prior'!B105</f>
        <v>0.13857600000000048</v>
      </c>
      <c r="C105" s="398">
        <f>+WTI_I!C105-'WTI_I-Prior'!C105</f>
        <v>4.226800000000086E-3</v>
      </c>
      <c r="D105" s="364">
        <f>+WTI_I!D105-'WTI_I-Prior'!D105</f>
        <v>0</v>
      </c>
      <c r="E105" s="364">
        <f>+WTI_I!E105-'WTI_I-Prior'!E105</f>
        <v>0</v>
      </c>
      <c r="F105" s="183">
        <v>0</v>
      </c>
      <c r="G105" s="336">
        <f t="shared" si="19"/>
        <v>0.14280280000000056</v>
      </c>
      <c r="H105" s="364"/>
      <c r="I105" s="364">
        <f>+WTI_I!I105-'WTI_I-Prior'!I105</f>
        <v>2.2099999999999724E-5</v>
      </c>
      <c r="J105" s="364">
        <f>+WTI_I!J105-'WTI_I-Prior'!J105</f>
        <v>0</v>
      </c>
      <c r="K105" s="364">
        <f>+WTI_I!K105-'WTI_I-Prior'!K105</f>
        <v>0</v>
      </c>
      <c r="L105" s="364">
        <f>+WTI_I!L105-'WTI_I-Prior'!L105</f>
        <v>0</v>
      </c>
      <c r="M105" s="364">
        <f>+WTI_I!M105-'WTI_I-Prior'!M105</f>
        <v>0</v>
      </c>
      <c r="N105" s="336">
        <f t="shared" si="20"/>
        <v>2.2099999999999724E-5</v>
      </c>
      <c r="O105" s="364"/>
      <c r="P105" s="364">
        <f>+WTI_I!P105-'WTI_I-Prior'!P105</f>
        <v>0</v>
      </c>
      <c r="Q105" s="364">
        <f>+WTI_I!Q105-'WTI_I-Prior'!Q105</f>
        <v>0</v>
      </c>
      <c r="R105" s="183">
        <f>+WTI_I!R105-'WTI_I-Prior'!R105</f>
        <v>0</v>
      </c>
      <c r="S105" s="183">
        <f>+WTI_I!S105-'WTI_I-Prior'!S105</f>
        <v>0</v>
      </c>
      <c r="T105" s="336">
        <f t="shared" si="21"/>
        <v>0</v>
      </c>
      <c r="U105" s="364"/>
      <c r="V105" s="397">
        <f t="shared" si="22"/>
        <v>39508</v>
      </c>
      <c r="W105" s="448">
        <f t="shared" si="23"/>
        <v>0.14280280000000056</v>
      </c>
      <c r="X105" s="448">
        <f t="shared" si="24"/>
        <v>2.2099999999999724E-5</v>
      </c>
      <c r="Y105" s="448">
        <f t="shared" si="25"/>
        <v>0</v>
      </c>
      <c r="Z105" s="449">
        <f t="shared" si="26"/>
        <v>0.14282490000000056</v>
      </c>
      <c r="AA105" s="407"/>
    </row>
    <row r="106" spans="1:62" s="181" customFormat="1" ht="12.95" customHeight="1" x14ac:dyDescent="0.2">
      <c r="A106" s="395">
        <v>39539</v>
      </c>
      <c r="B106" s="363">
        <f>+WTI_I!B106-'WTI_I-Prior'!B106</f>
        <v>0.13177609999999618</v>
      </c>
      <c r="C106" s="396">
        <f>+WTI_I!C106-'WTI_I-Prior'!C106</f>
        <v>4.2005000000000514E-3</v>
      </c>
      <c r="D106" s="363">
        <f>+WTI_I!D106-'WTI_I-Prior'!D106</f>
        <v>0</v>
      </c>
      <c r="E106" s="363">
        <f>+WTI_I!E106-'WTI_I-Prior'!E106</f>
        <v>0</v>
      </c>
      <c r="F106" s="31">
        <v>0</v>
      </c>
      <c r="G106" s="337">
        <f t="shared" si="19"/>
        <v>0.13597659999999623</v>
      </c>
      <c r="H106" s="363"/>
      <c r="I106" s="363">
        <f>+WTI_I!I106-'WTI_I-Prior'!I106</f>
        <v>5.0800000000000151E-5</v>
      </c>
      <c r="J106" s="363">
        <f>+WTI_I!J106-'WTI_I-Prior'!J106</f>
        <v>0</v>
      </c>
      <c r="K106" s="363">
        <f>+WTI_I!K106-'WTI_I-Prior'!K106</f>
        <v>0</v>
      </c>
      <c r="L106" s="363">
        <f>+WTI_I!L106-'WTI_I-Prior'!L106</f>
        <v>0</v>
      </c>
      <c r="M106" s="363">
        <f>+WTI_I!M106-'WTI_I-Prior'!M106</f>
        <v>0</v>
      </c>
      <c r="N106" s="337">
        <f t="shared" si="20"/>
        <v>5.0800000000000151E-5</v>
      </c>
      <c r="O106" s="413"/>
      <c r="P106" s="363">
        <f>+WTI_I!P106-'WTI_I-Prior'!P106</f>
        <v>0</v>
      </c>
      <c r="Q106" s="363">
        <f>+WTI_I!Q106-'WTI_I-Prior'!Q106</f>
        <v>0</v>
      </c>
      <c r="R106" s="30">
        <f>+WTI_I!R106-'WTI_I-Prior'!R106</f>
        <v>0</v>
      </c>
      <c r="S106" s="30">
        <f>+WTI_I!S106-'WTI_I-Prior'!S106</f>
        <v>0</v>
      </c>
      <c r="T106" s="337">
        <f t="shared" si="21"/>
        <v>0</v>
      </c>
      <c r="U106" s="363"/>
      <c r="V106" s="395">
        <f t="shared" si="22"/>
        <v>39539</v>
      </c>
      <c r="W106" s="445">
        <f t="shared" si="23"/>
        <v>0.13597659999999623</v>
      </c>
      <c r="X106" s="445">
        <f t="shared" si="24"/>
        <v>5.0800000000000151E-5</v>
      </c>
      <c r="Y106" s="445">
        <f t="shared" si="25"/>
        <v>0</v>
      </c>
      <c r="Z106" s="450">
        <f t="shared" si="26"/>
        <v>0.13602739999999622</v>
      </c>
      <c r="AA106" s="407"/>
    </row>
    <row r="107" spans="1:62" s="181" customFormat="1" ht="12.95" customHeight="1" x14ac:dyDescent="0.2">
      <c r="A107" s="395">
        <v>39569</v>
      </c>
      <c r="B107" s="363">
        <f>+WTI_I!B107-'WTI_I-Prior'!B107</f>
        <v>0.12805419999999401</v>
      </c>
      <c r="C107" s="396">
        <f>+WTI_I!C107-'WTI_I-Prior'!C107</f>
        <v>4.1739999999999E-3</v>
      </c>
      <c r="D107" s="363">
        <f>+WTI_I!D107-'WTI_I-Prior'!D107</f>
        <v>0</v>
      </c>
      <c r="E107" s="363">
        <f>+WTI_I!E107-'WTI_I-Prior'!E107</f>
        <v>0</v>
      </c>
      <c r="F107" s="30">
        <v>0</v>
      </c>
      <c r="G107" s="334">
        <f t="shared" si="19"/>
        <v>0.13222819999999391</v>
      </c>
      <c r="H107" s="363"/>
      <c r="I107" s="363">
        <f>+WTI_I!I107-'WTI_I-Prior'!I107</f>
        <v>-2.1900000000000044E-5</v>
      </c>
      <c r="J107" s="363">
        <f>+WTI_I!J107-'WTI_I-Prior'!J107</f>
        <v>0</v>
      </c>
      <c r="K107" s="363">
        <f>+WTI_I!K107-'WTI_I-Prior'!K107</f>
        <v>0</v>
      </c>
      <c r="L107" s="363">
        <f>+WTI_I!L107-'WTI_I-Prior'!L107</f>
        <v>0</v>
      </c>
      <c r="M107" s="363">
        <f>+WTI_I!M107-'WTI_I-Prior'!M107</f>
        <v>0</v>
      </c>
      <c r="N107" s="334">
        <f t="shared" si="20"/>
        <v>-2.1900000000000044E-5</v>
      </c>
      <c r="O107" s="363"/>
      <c r="P107" s="363">
        <f>+WTI_I!P107-'WTI_I-Prior'!P107</f>
        <v>0</v>
      </c>
      <c r="Q107" s="363">
        <f>+WTI_I!Q107-'WTI_I-Prior'!Q107</f>
        <v>0</v>
      </c>
      <c r="R107" s="30">
        <f>+WTI_I!R107-'WTI_I-Prior'!R107</f>
        <v>0</v>
      </c>
      <c r="S107" s="30">
        <f>+WTI_I!S107-'WTI_I-Prior'!S107</f>
        <v>0</v>
      </c>
      <c r="T107" s="334">
        <f t="shared" si="21"/>
        <v>0</v>
      </c>
      <c r="U107" s="363"/>
      <c r="V107" s="395">
        <f t="shared" si="22"/>
        <v>39569</v>
      </c>
      <c r="W107" s="445">
        <f t="shared" si="23"/>
        <v>0.13222819999999391</v>
      </c>
      <c r="X107" s="445">
        <f t="shared" si="24"/>
        <v>-2.1900000000000044E-5</v>
      </c>
      <c r="Y107" s="445">
        <f t="shared" si="25"/>
        <v>0</v>
      </c>
      <c r="Z107" s="446">
        <f t="shared" si="26"/>
        <v>0.13220629999999392</v>
      </c>
      <c r="AA107" s="407"/>
    </row>
    <row r="108" spans="1:62" s="181" customFormat="1" ht="12.95" customHeight="1" x14ac:dyDescent="0.2">
      <c r="A108" s="397">
        <v>39600</v>
      </c>
      <c r="B108" s="364">
        <f>+WTI_I!B108-'WTI_I-Prior'!B108</f>
        <v>0.10567470000000156</v>
      </c>
      <c r="C108" s="398">
        <f>+WTI_I!C108-'WTI_I-Prior'!C108</f>
        <v>4.121999999999959E-3</v>
      </c>
      <c r="D108" s="364">
        <f>+WTI_I!D108-'WTI_I-Prior'!D108</f>
        <v>0</v>
      </c>
      <c r="E108" s="364">
        <f>+WTI_I!E108-'WTI_I-Prior'!E108</f>
        <v>0</v>
      </c>
      <c r="F108" s="183">
        <v>0</v>
      </c>
      <c r="G108" s="336">
        <f t="shared" si="19"/>
        <v>0.10979670000000152</v>
      </c>
      <c r="H108" s="364"/>
      <c r="I108" s="364">
        <f>+WTI_I!I108-'WTI_I-Prior'!I108</f>
        <v>-2.0499999999999685E-5</v>
      </c>
      <c r="J108" s="364">
        <f>+WTI_I!J108-'WTI_I-Prior'!J108</f>
        <v>0</v>
      </c>
      <c r="K108" s="364">
        <f>+WTI_I!K108-'WTI_I-Prior'!K108</f>
        <v>0</v>
      </c>
      <c r="L108" s="364">
        <f>+WTI_I!L108-'WTI_I-Prior'!L108</f>
        <v>0</v>
      </c>
      <c r="M108" s="364">
        <f>+WTI_I!M108-'WTI_I-Prior'!M108</f>
        <v>0</v>
      </c>
      <c r="N108" s="336">
        <f t="shared" si="20"/>
        <v>-2.0499999999999685E-5</v>
      </c>
      <c r="O108" s="364"/>
      <c r="P108" s="364">
        <f>+WTI_I!P108-'WTI_I-Prior'!P108</f>
        <v>0</v>
      </c>
      <c r="Q108" s="364">
        <f>+WTI_I!Q108-'WTI_I-Prior'!Q108</f>
        <v>0</v>
      </c>
      <c r="R108" s="183">
        <f>+WTI_I!R108-'WTI_I-Prior'!R108</f>
        <v>0</v>
      </c>
      <c r="S108" s="183">
        <f>+WTI_I!S108-'WTI_I-Prior'!S108</f>
        <v>0</v>
      </c>
      <c r="T108" s="336">
        <f t="shared" si="21"/>
        <v>0</v>
      </c>
      <c r="U108" s="364"/>
      <c r="V108" s="397">
        <f t="shared" si="22"/>
        <v>39600</v>
      </c>
      <c r="W108" s="448">
        <f t="shared" si="23"/>
        <v>0.10979670000000152</v>
      </c>
      <c r="X108" s="448">
        <f t="shared" si="24"/>
        <v>-2.0499999999999685E-5</v>
      </c>
      <c r="Y108" s="448">
        <f t="shared" si="25"/>
        <v>0</v>
      </c>
      <c r="Z108" s="449">
        <f t="shared" si="26"/>
        <v>0.10977620000000152</v>
      </c>
      <c r="AA108" s="407"/>
    </row>
    <row r="109" spans="1:62" s="181" customFormat="1" ht="12.95" customHeight="1" x14ac:dyDescent="0.2">
      <c r="A109" s="395">
        <v>39630</v>
      </c>
      <c r="B109" s="363">
        <f>+WTI_I!B109-'WTI_I-Prior'!B109</f>
        <v>9.3520699999999124E-2</v>
      </c>
      <c r="C109" s="396">
        <f>+WTI_I!C109-'WTI_I-Prior'!C109</f>
        <v>4.0751999999999455E-3</v>
      </c>
      <c r="D109" s="363">
        <f>+WTI_I!D109-'WTI_I-Prior'!D109</f>
        <v>0</v>
      </c>
      <c r="E109" s="363">
        <f>+WTI_I!E109-'WTI_I-Prior'!E109</f>
        <v>0</v>
      </c>
      <c r="F109" s="30">
        <v>0</v>
      </c>
      <c r="G109" s="334">
        <f t="shared" si="19"/>
        <v>9.759589999999907E-2</v>
      </c>
      <c r="H109" s="363"/>
      <c r="I109" s="363">
        <f>+WTI_I!I109-'WTI_I-Prior'!I109</f>
        <v>0</v>
      </c>
      <c r="J109" s="363">
        <f>+WTI_I!J109-'WTI_I-Prior'!J109</f>
        <v>0</v>
      </c>
      <c r="K109" s="363">
        <f>+WTI_I!K109-'WTI_I-Prior'!K109</f>
        <v>0</v>
      </c>
      <c r="L109" s="363">
        <f>+WTI_I!L109-'WTI_I-Prior'!L109</f>
        <v>0</v>
      </c>
      <c r="M109" s="363">
        <f>+WTI_I!M109-'WTI_I-Prior'!M109</f>
        <v>0</v>
      </c>
      <c r="N109" s="334">
        <f t="shared" si="20"/>
        <v>0</v>
      </c>
      <c r="O109" s="363"/>
      <c r="P109" s="363">
        <f>+WTI_I!P109-'WTI_I-Prior'!P109</f>
        <v>0</v>
      </c>
      <c r="Q109" s="363">
        <f>+WTI_I!Q109-'WTI_I-Prior'!Q109</f>
        <v>0</v>
      </c>
      <c r="R109" s="30">
        <f>+WTI_I!R109-'WTI_I-Prior'!R109</f>
        <v>0</v>
      </c>
      <c r="S109" s="30">
        <f>+WTI_I!S109-'WTI_I-Prior'!S109</f>
        <v>0</v>
      </c>
      <c r="T109" s="334">
        <f t="shared" si="21"/>
        <v>0</v>
      </c>
      <c r="U109" s="363"/>
      <c r="V109" s="395">
        <f t="shared" si="22"/>
        <v>39630</v>
      </c>
      <c r="W109" s="445">
        <f t="shared" si="23"/>
        <v>9.759589999999907E-2</v>
      </c>
      <c r="X109" s="445">
        <f t="shared" si="24"/>
        <v>0</v>
      </c>
      <c r="Y109" s="445">
        <f t="shared" si="25"/>
        <v>0</v>
      </c>
      <c r="Z109" s="446">
        <f t="shared" si="26"/>
        <v>9.759589999999907E-2</v>
      </c>
      <c r="AA109" s="407"/>
    </row>
    <row r="110" spans="1:62" s="181" customFormat="1" ht="12.95" customHeight="1" x14ac:dyDescent="0.2">
      <c r="A110" s="395">
        <v>39661</v>
      </c>
      <c r="B110" s="363">
        <f>+WTI_I!B110-'WTI_I-Prior'!B110</f>
        <v>0.10831689999999838</v>
      </c>
      <c r="C110" s="396">
        <f>+WTI_I!C110-'WTI_I-Prior'!C110</f>
        <v>4.0255000000000152E-3</v>
      </c>
      <c r="D110" s="363">
        <f>+WTI_I!D110-'WTI_I-Prior'!D110</f>
        <v>0</v>
      </c>
      <c r="E110" s="363">
        <f>+WTI_I!E110-'WTI_I-Prior'!E110</f>
        <v>0</v>
      </c>
      <c r="F110" s="30">
        <v>0</v>
      </c>
      <c r="G110" s="334">
        <f t="shared" si="19"/>
        <v>0.1123423999999984</v>
      </c>
      <c r="H110" s="363"/>
      <c r="I110" s="363">
        <f>+WTI_I!I110-'WTI_I-Prior'!I110</f>
        <v>9.9999999999999995E-8</v>
      </c>
      <c r="J110" s="363">
        <f>+WTI_I!J110-'WTI_I-Prior'!J110</f>
        <v>0</v>
      </c>
      <c r="K110" s="363">
        <f>+WTI_I!K110-'WTI_I-Prior'!K110</f>
        <v>0</v>
      </c>
      <c r="L110" s="363">
        <f>+WTI_I!L110-'WTI_I-Prior'!L110</f>
        <v>0</v>
      </c>
      <c r="M110" s="363">
        <f>+WTI_I!M110-'WTI_I-Prior'!M110</f>
        <v>0</v>
      </c>
      <c r="N110" s="334">
        <f t="shared" si="20"/>
        <v>9.9999999999999995E-8</v>
      </c>
      <c r="O110" s="363"/>
      <c r="P110" s="363">
        <f>+WTI_I!P110-'WTI_I-Prior'!P110</f>
        <v>0</v>
      </c>
      <c r="Q110" s="363">
        <f>+WTI_I!Q110-'WTI_I-Prior'!Q110</f>
        <v>0</v>
      </c>
      <c r="R110" s="30">
        <f>+WTI_I!R110-'WTI_I-Prior'!R110</f>
        <v>0</v>
      </c>
      <c r="S110" s="30">
        <f>+WTI_I!S110-'WTI_I-Prior'!S110</f>
        <v>0</v>
      </c>
      <c r="T110" s="334">
        <f t="shared" si="21"/>
        <v>0</v>
      </c>
      <c r="U110" s="363"/>
      <c r="V110" s="395">
        <f t="shared" si="22"/>
        <v>39661</v>
      </c>
      <c r="W110" s="445">
        <f t="shared" si="23"/>
        <v>0.1123423999999984</v>
      </c>
      <c r="X110" s="445">
        <f t="shared" si="24"/>
        <v>9.9999999999999995E-8</v>
      </c>
      <c r="Y110" s="445">
        <f t="shared" si="25"/>
        <v>0</v>
      </c>
      <c r="Z110" s="446">
        <f t="shared" si="26"/>
        <v>0.1123424999999984</v>
      </c>
      <c r="AA110" s="407"/>
    </row>
    <row r="111" spans="1:62" s="181" customFormat="1" ht="12.95" customHeight="1" x14ac:dyDescent="0.2">
      <c r="A111" s="397">
        <v>39692</v>
      </c>
      <c r="B111" s="364">
        <f>+WTI_I!B111-'WTI_I-Prior'!B111</f>
        <v>8.15296000000032E-2</v>
      </c>
      <c r="C111" s="398">
        <f>+WTI_I!C111-'WTI_I-Prior'!C111</f>
        <v>3.9744999999999919E-3</v>
      </c>
      <c r="D111" s="364">
        <f>+WTI_I!D111-'WTI_I-Prior'!D111</f>
        <v>0</v>
      </c>
      <c r="E111" s="364">
        <f>+WTI_I!E111-'WTI_I-Prior'!E111</f>
        <v>0</v>
      </c>
      <c r="F111" s="183">
        <v>0</v>
      </c>
      <c r="G111" s="336">
        <f t="shared" si="19"/>
        <v>8.5504100000003191E-2</v>
      </c>
      <c r="H111" s="364"/>
      <c r="I111" s="364">
        <f>+WTI_I!I111-'WTI_I-Prior'!I111</f>
        <v>9.9999999999999995E-8</v>
      </c>
      <c r="J111" s="364">
        <f>+WTI_I!J111-'WTI_I-Prior'!J111</f>
        <v>0</v>
      </c>
      <c r="K111" s="364">
        <f>+WTI_I!K111-'WTI_I-Prior'!K111</f>
        <v>0</v>
      </c>
      <c r="L111" s="364">
        <f>+WTI_I!L111-'WTI_I-Prior'!L111</f>
        <v>0</v>
      </c>
      <c r="M111" s="364">
        <f>+WTI_I!M111-'WTI_I-Prior'!M111</f>
        <v>0</v>
      </c>
      <c r="N111" s="336">
        <f t="shared" si="20"/>
        <v>9.9999999999999995E-8</v>
      </c>
      <c r="O111" s="364"/>
      <c r="P111" s="364">
        <f>+WTI_I!P111-'WTI_I-Prior'!P111</f>
        <v>0</v>
      </c>
      <c r="Q111" s="364">
        <f>+WTI_I!Q111-'WTI_I-Prior'!Q111</f>
        <v>0</v>
      </c>
      <c r="R111" s="183">
        <f>+WTI_I!R111-'WTI_I-Prior'!R111</f>
        <v>0</v>
      </c>
      <c r="S111" s="183">
        <f>+WTI_I!S111-'WTI_I-Prior'!S111</f>
        <v>0</v>
      </c>
      <c r="T111" s="336">
        <f t="shared" si="21"/>
        <v>0</v>
      </c>
      <c r="U111" s="364"/>
      <c r="V111" s="397">
        <f t="shared" si="22"/>
        <v>39692</v>
      </c>
      <c r="W111" s="448">
        <f t="shared" si="23"/>
        <v>8.5504100000003191E-2</v>
      </c>
      <c r="X111" s="448">
        <f t="shared" si="24"/>
        <v>9.9999999999999995E-8</v>
      </c>
      <c r="Y111" s="448">
        <f t="shared" si="25"/>
        <v>0</v>
      </c>
      <c r="Z111" s="449">
        <f t="shared" si="26"/>
        <v>8.5504200000003194E-2</v>
      </c>
      <c r="AA111" s="407"/>
    </row>
    <row r="112" spans="1:62" s="181" customFormat="1" ht="12.95" customHeight="1" x14ac:dyDescent="0.2">
      <c r="A112" s="395">
        <v>39722</v>
      </c>
      <c r="B112" s="363">
        <f>+WTI_I!B112-'WTI_I-Prior'!B112</f>
        <v>9.2671599999999188E-2</v>
      </c>
      <c r="C112" s="396">
        <f>+WTI_I!C112-'WTI_I-Prior'!C112</f>
        <v>3.9237999999999218E-3</v>
      </c>
      <c r="D112" s="363">
        <f>+WTI_I!D112-'WTI_I-Prior'!D112</f>
        <v>0</v>
      </c>
      <c r="E112" s="363">
        <f>+WTI_I!E112-'WTI_I-Prior'!E112</f>
        <v>0</v>
      </c>
      <c r="F112" s="30">
        <v>0</v>
      </c>
      <c r="G112" s="334">
        <f t="shared" si="19"/>
        <v>9.659539999999911E-2</v>
      </c>
      <c r="H112" s="363"/>
      <c r="I112" s="363">
        <f>+WTI_I!I112-'WTI_I-Prior'!I112</f>
        <v>9.9999999999999995E-8</v>
      </c>
      <c r="J112" s="363">
        <f>+WTI_I!J112-'WTI_I-Prior'!J112</f>
        <v>0</v>
      </c>
      <c r="K112" s="363">
        <f>+WTI_I!K112-'WTI_I-Prior'!K112</f>
        <v>0</v>
      </c>
      <c r="L112" s="363">
        <f>+WTI_I!L112-'WTI_I-Prior'!L112</f>
        <v>0</v>
      </c>
      <c r="M112" s="363">
        <f>+WTI_I!M112-'WTI_I-Prior'!M112</f>
        <v>0</v>
      </c>
      <c r="N112" s="334">
        <f t="shared" si="20"/>
        <v>9.9999999999999995E-8</v>
      </c>
      <c r="O112" s="363"/>
      <c r="P112" s="363">
        <f>+WTI_I!P112-'WTI_I-Prior'!P112</f>
        <v>0</v>
      </c>
      <c r="Q112" s="363">
        <f>+WTI_I!Q112-'WTI_I-Prior'!Q112</f>
        <v>0</v>
      </c>
      <c r="R112" s="30">
        <f>+WTI_I!R112-'WTI_I-Prior'!R112</f>
        <v>0</v>
      </c>
      <c r="S112" s="30">
        <f>+WTI_I!S112-'WTI_I-Prior'!S112</f>
        <v>0</v>
      </c>
      <c r="T112" s="334">
        <f t="shared" si="21"/>
        <v>0</v>
      </c>
      <c r="U112" s="363"/>
      <c r="V112" s="395">
        <f t="shared" si="22"/>
        <v>39722</v>
      </c>
      <c r="W112" s="445">
        <f t="shared" si="23"/>
        <v>9.659539999999911E-2</v>
      </c>
      <c r="X112" s="445">
        <f t="shared" si="24"/>
        <v>9.9999999999999995E-8</v>
      </c>
      <c r="Y112" s="445">
        <f t="shared" si="25"/>
        <v>0</v>
      </c>
      <c r="Z112" s="446">
        <f t="shared" si="26"/>
        <v>9.6595499999999113E-2</v>
      </c>
      <c r="AA112" s="407"/>
    </row>
    <row r="113" spans="1:27" s="181" customFormat="1" ht="12.95" customHeight="1" x14ac:dyDescent="0.2">
      <c r="A113" s="395">
        <v>39753</v>
      </c>
      <c r="B113" s="363">
        <f>+WTI_I!B113-'WTI_I-Prior'!B113</f>
        <v>9.3631399999999587E-2</v>
      </c>
      <c r="C113" s="396">
        <f>+WTI_I!C113-'WTI_I-Prior'!C113</f>
        <v>3.8701999999999348E-3</v>
      </c>
      <c r="D113" s="363">
        <f>+WTI_I!D113-'WTI_I-Prior'!D113</f>
        <v>0</v>
      </c>
      <c r="E113" s="363">
        <f>+WTI_I!E113-'WTI_I-Prior'!E113</f>
        <v>0</v>
      </c>
      <c r="F113" s="30">
        <v>0</v>
      </c>
      <c r="G113" s="334">
        <f t="shared" si="19"/>
        <v>9.7501599999999522E-2</v>
      </c>
      <c r="H113" s="363"/>
      <c r="I113" s="363">
        <f>+WTI_I!I113-'WTI_I-Prior'!I113</f>
        <v>9.9999999999999995E-8</v>
      </c>
      <c r="J113" s="363">
        <f>+WTI_I!J113-'WTI_I-Prior'!J113</f>
        <v>0</v>
      </c>
      <c r="K113" s="363">
        <f>+WTI_I!K113-'WTI_I-Prior'!K113</f>
        <v>0</v>
      </c>
      <c r="L113" s="363">
        <f>+WTI_I!L113-'WTI_I-Prior'!L113</f>
        <v>0</v>
      </c>
      <c r="M113" s="363">
        <f>+WTI_I!M113-'WTI_I-Prior'!M113</f>
        <v>0</v>
      </c>
      <c r="N113" s="334">
        <f t="shared" si="20"/>
        <v>9.9999999999999995E-8</v>
      </c>
      <c r="O113" s="363"/>
      <c r="P113" s="363">
        <f>+WTI_I!P113-'WTI_I-Prior'!P113</f>
        <v>0</v>
      </c>
      <c r="Q113" s="363">
        <f>+WTI_I!Q113-'WTI_I-Prior'!Q113</f>
        <v>0</v>
      </c>
      <c r="R113" s="30">
        <f>+WTI_I!R113-'WTI_I-Prior'!R113</f>
        <v>0</v>
      </c>
      <c r="S113" s="30">
        <f>+WTI_I!S113-'WTI_I-Prior'!S113</f>
        <v>0</v>
      </c>
      <c r="T113" s="334">
        <f t="shared" si="21"/>
        <v>0</v>
      </c>
      <c r="U113" s="363"/>
      <c r="V113" s="395">
        <f t="shared" si="22"/>
        <v>39753</v>
      </c>
      <c r="W113" s="445">
        <f t="shared" si="23"/>
        <v>9.7501599999999522E-2</v>
      </c>
      <c r="X113" s="445">
        <f t="shared" si="24"/>
        <v>9.9999999999999995E-8</v>
      </c>
      <c r="Y113" s="445">
        <f t="shared" si="25"/>
        <v>0</v>
      </c>
      <c r="Z113" s="446">
        <f t="shared" si="26"/>
        <v>9.7501699999999525E-2</v>
      </c>
      <c r="AA113" s="407"/>
    </row>
    <row r="114" spans="1:27" s="181" customFormat="1" ht="12.95" customHeight="1" thickBot="1" x14ac:dyDescent="0.25">
      <c r="A114" s="399">
        <v>39783</v>
      </c>
      <c r="B114" s="365">
        <f>+WTI_I!B114-'WTI_I-Prior'!B114</f>
        <v>7.7736499999996767E-2</v>
      </c>
      <c r="C114" s="400">
        <f>+WTI_I!C114-'WTI_I-Prior'!C114</f>
        <v>3.8172000000000761E-3</v>
      </c>
      <c r="D114" s="365">
        <f>+WTI_I!D114-'WTI_I-Prior'!D114</f>
        <v>0</v>
      </c>
      <c r="E114" s="365">
        <f>+WTI_I!E114-'WTI_I-Prior'!E114</f>
        <v>0</v>
      </c>
      <c r="F114" s="231">
        <v>0</v>
      </c>
      <c r="G114" s="338">
        <f t="shared" si="19"/>
        <v>8.1553699999996843E-2</v>
      </c>
      <c r="H114" s="365"/>
      <c r="I114" s="365">
        <f>+WTI_I!I114-'WTI_I-Prior'!I114</f>
        <v>1.9999999999999999E-7</v>
      </c>
      <c r="J114" s="365">
        <f>+WTI_I!J114-'WTI_I-Prior'!J114</f>
        <v>0</v>
      </c>
      <c r="K114" s="365">
        <f>+WTI_I!K114-'WTI_I-Prior'!K114</f>
        <v>0</v>
      </c>
      <c r="L114" s="365">
        <f>+WTI_I!L114-'WTI_I-Prior'!L114</f>
        <v>0</v>
      </c>
      <c r="M114" s="365">
        <f>+WTI_I!M114-'WTI_I-Prior'!M114</f>
        <v>0</v>
      </c>
      <c r="N114" s="338">
        <f t="shared" si="20"/>
        <v>1.9999999999999999E-7</v>
      </c>
      <c r="O114" s="365"/>
      <c r="P114" s="365">
        <f>+WTI_I!P114-'WTI_I-Prior'!P114</f>
        <v>0</v>
      </c>
      <c r="Q114" s="365">
        <f>+WTI_I!Q114-'WTI_I-Prior'!Q114</f>
        <v>0</v>
      </c>
      <c r="R114" s="231">
        <f>+WTI_I!R114-'WTI_I-Prior'!R114</f>
        <v>0</v>
      </c>
      <c r="S114" s="231">
        <f>+WTI_I!S114-'WTI_I-Prior'!S114</f>
        <v>0</v>
      </c>
      <c r="T114" s="338">
        <f t="shared" si="21"/>
        <v>0</v>
      </c>
      <c r="U114" s="365"/>
      <c r="V114" s="399">
        <f t="shared" si="22"/>
        <v>39783</v>
      </c>
      <c r="W114" s="451">
        <f t="shared" si="23"/>
        <v>8.1553699999996843E-2</v>
      </c>
      <c r="X114" s="451">
        <f t="shared" si="24"/>
        <v>1.9999999999999999E-7</v>
      </c>
      <c r="Y114" s="451">
        <f t="shared" si="25"/>
        <v>0</v>
      </c>
      <c r="Z114" s="452">
        <f t="shared" si="26"/>
        <v>8.1553899999996848E-2</v>
      </c>
      <c r="AA114" s="407"/>
    </row>
    <row r="115" spans="1:27" s="181" customFormat="1" ht="12.95" customHeight="1" x14ac:dyDescent="0.2">
      <c r="A115" s="395">
        <v>39814</v>
      </c>
      <c r="B115" s="363">
        <f>+WTI_I!B115-'WTI_I-Prior'!B115</f>
        <v>8.6101700000000392E-2</v>
      </c>
      <c r="C115" s="396">
        <f>+WTI_I!C115-'WTI_I-Prior'!C115</f>
        <v>0</v>
      </c>
      <c r="D115" s="363">
        <f>+WTI_I!D115-'WTI_I-Prior'!D115</f>
        <v>0</v>
      </c>
      <c r="E115" s="363">
        <f>+WTI_I!E115-'WTI_I-Prior'!E115</f>
        <v>0</v>
      </c>
      <c r="F115" s="30">
        <v>0</v>
      </c>
      <c r="G115" s="334">
        <f t="shared" si="19"/>
        <v>8.6101700000000392E-2</v>
      </c>
      <c r="H115" s="363"/>
      <c r="I115" s="363">
        <f>+WTI_I!I115-'WTI_I-Prior'!I115</f>
        <v>9.9999999999999995E-8</v>
      </c>
      <c r="J115" s="363">
        <f>+WTI_I!J115-'WTI_I-Prior'!J115</f>
        <v>0</v>
      </c>
      <c r="K115" s="363">
        <f>+WTI_I!K115-'WTI_I-Prior'!K115</f>
        <v>0</v>
      </c>
      <c r="L115" s="363">
        <f>+WTI_I!L115-'WTI_I-Prior'!L115</f>
        <v>0</v>
      </c>
      <c r="M115" s="363">
        <f>+WTI_I!M115-'WTI_I-Prior'!M115</f>
        <v>0</v>
      </c>
      <c r="N115" s="334">
        <f t="shared" si="20"/>
        <v>9.9999999999999995E-8</v>
      </c>
      <c r="O115" s="363"/>
      <c r="P115" s="363">
        <f>+WTI_I!P115-'WTI_I-Prior'!P115</f>
        <v>0</v>
      </c>
      <c r="Q115" s="363">
        <f>+WTI_I!Q115-'WTI_I-Prior'!Q115</f>
        <v>0</v>
      </c>
      <c r="R115" s="30">
        <f>+WTI_I!R115-'WTI_I-Prior'!R115</f>
        <v>0</v>
      </c>
      <c r="S115" s="30">
        <f>+WTI_I!S115-'WTI_I-Prior'!S115</f>
        <v>0</v>
      </c>
      <c r="T115" s="334">
        <f t="shared" si="21"/>
        <v>0</v>
      </c>
      <c r="U115" s="363"/>
      <c r="V115" s="395">
        <f t="shared" si="22"/>
        <v>39814</v>
      </c>
      <c r="W115" s="445">
        <f t="shared" si="23"/>
        <v>8.6101700000000392E-2</v>
      </c>
      <c r="X115" s="445">
        <f t="shared" si="24"/>
        <v>9.9999999999999995E-8</v>
      </c>
      <c r="Y115" s="445">
        <f t="shared" si="25"/>
        <v>0</v>
      </c>
      <c r="Z115" s="446">
        <f t="shared" si="26"/>
        <v>8.6101800000000395E-2</v>
      </c>
      <c r="AA115" s="407"/>
    </row>
    <row r="116" spans="1:27" s="181" customFormat="1" ht="12.95" customHeight="1" x14ac:dyDescent="0.2">
      <c r="A116" s="395">
        <v>39845</v>
      </c>
      <c r="B116" s="363">
        <f>+WTI_I!B116-'WTI_I-Prior'!B116</f>
        <v>7.9332000000000846E-2</v>
      </c>
      <c r="C116" s="396">
        <f>+WTI_I!C116-'WTI_I-Prior'!C116</f>
        <v>0</v>
      </c>
      <c r="D116" s="363">
        <f>+WTI_I!D116-'WTI_I-Prior'!D116</f>
        <v>0</v>
      </c>
      <c r="E116" s="363">
        <f>+WTI_I!E116-'WTI_I-Prior'!E116</f>
        <v>0</v>
      </c>
      <c r="F116" s="30">
        <v>0</v>
      </c>
      <c r="G116" s="334">
        <f t="shared" si="19"/>
        <v>7.9332000000000846E-2</v>
      </c>
      <c r="H116" s="363"/>
      <c r="I116" s="363">
        <f>+WTI_I!I116-'WTI_I-Prior'!I116</f>
        <v>9.9999999999999995E-8</v>
      </c>
      <c r="J116" s="363">
        <f>+WTI_I!J116-'WTI_I-Prior'!J116</f>
        <v>0</v>
      </c>
      <c r="K116" s="363">
        <f>+WTI_I!K116-'WTI_I-Prior'!K116</f>
        <v>0</v>
      </c>
      <c r="L116" s="363">
        <f>+WTI_I!L116-'WTI_I-Prior'!L116</f>
        <v>0</v>
      </c>
      <c r="M116" s="363">
        <f>+WTI_I!M116-'WTI_I-Prior'!M116</f>
        <v>0</v>
      </c>
      <c r="N116" s="334">
        <f t="shared" si="20"/>
        <v>9.9999999999999995E-8</v>
      </c>
      <c r="O116" s="363"/>
      <c r="P116" s="363">
        <f>+WTI_I!P116-'WTI_I-Prior'!P116</f>
        <v>0</v>
      </c>
      <c r="Q116" s="363">
        <f>+WTI_I!Q116-'WTI_I-Prior'!Q116</f>
        <v>0</v>
      </c>
      <c r="R116" s="30">
        <f>+WTI_I!R116-'WTI_I-Prior'!R116</f>
        <v>0</v>
      </c>
      <c r="S116" s="30">
        <f>+WTI_I!S116-'WTI_I-Prior'!S116</f>
        <v>0</v>
      </c>
      <c r="T116" s="334">
        <f t="shared" si="21"/>
        <v>0</v>
      </c>
      <c r="U116" s="363"/>
      <c r="V116" s="395">
        <f t="shared" si="22"/>
        <v>39845</v>
      </c>
      <c r="W116" s="445">
        <f t="shared" si="23"/>
        <v>7.9332000000000846E-2</v>
      </c>
      <c r="X116" s="445">
        <f t="shared" si="24"/>
        <v>9.9999999999999995E-8</v>
      </c>
      <c r="Y116" s="445">
        <f t="shared" si="25"/>
        <v>0</v>
      </c>
      <c r="Z116" s="446">
        <f t="shared" si="26"/>
        <v>7.9332100000000849E-2</v>
      </c>
      <c r="AA116" s="407"/>
    </row>
    <row r="117" spans="1:27" s="181" customFormat="1" ht="12.95" customHeight="1" x14ac:dyDescent="0.2">
      <c r="A117" s="397">
        <v>39873</v>
      </c>
      <c r="B117" s="364">
        <f>+WTI_I!B117-'WTI_I-Prior'!B117</f>
        <v>9.1273799999999738E-2</v>
      </c>
      <c r="C117" s="398">
        <f>+WTI_I!C117-'WTI_I-Prior'!C117</f>
        <v>0</v>
      </c>
      <c r="D117" s="364">
        <f>+WTI_I!D117-'WTI_I-Prior'!D117</f>
        <v>0</v>
      </c>
      <c r="E117" s="364">
        <f>+WTI_I!E117-'WTI_I-Prior'!E117</f>
        <v>0</v>
      </c>
      <c r="F117" s="183">
        <v>0</v>
      </c>
      <c r="G117" s="336">
        <f t="shared" si="19"/>
        <v>9.1273799999999738E-2</v>
      </c>
      <c r="H117" s="364"/>
      <c r="I117" s="364">
        <f>+WTI_I!I117-'WTI_I-Prior'!I117</f>
        <v>0</v>
      </c>
      <c r="J117" s="364">
        <f>+WTI_I!J117-'WTI_I-Prior'!J117</f>
        <v>0</v>
      </c>
      <c r="K117" s="364">
        <f>+WTI_I!K117-'WTI_I-Prior'!K117</f>
        <v>0</v>
      </c>
      <c r="L117" s="364">
        <f>+WTI_I!L117-'WTI_I-Prior'!L117</f>
        <v>0</v>
      </c>
      <c r="M117" s="364">
        <f>+WTI_I!M117-'WTI_I-Prior'!M117</f>
        <v>0</v>
      </c>
      <c r="N117" s="336">
        <f t="shared" si="20"/>
        <v>0</v>
      </c>
      <c r="O117" s="364"/>
      <c r="P117" s="364">
        <f>+WTI_I!P117-'WTI_I-Prior'!P117</f>
        <v>0</v>
      </c>
      <c r="Q117" s="364">
        <f>+WTI_I!Q117-'WTI_I-Prior'!Q117</f>
        <v>0</v>
      </c>
      <c r="R117" s="183">
        <f>+WTI_I!R117-'WTI_I-Prior'!R117</f>
        <v>0</v>
      </c>
      <c r="S117" s="183">
        <f>+WTI_I!S117-'WTI_I-Prior'!S117</f>
        <v>0</v>
      </c>
      <c r="T117" s="336">
        <f t="shared" si="21"/>
        <v>0</v>
      </c>
      <c r="U117" s="364"/>
      <c r="V117" s="397">
        <f t="shared" si="22"/>
        <v>39873</v>
      </c>
      <c r="W117" s="448">
        <f t="shared" si="23"/>
        <v>9.1273799999999738E-2</v>
      </c>
      <c r="X117" s="448">
        <f t="shared" si="24"/>
        <v>0</v>
      </c>
      <c r="Y117" s="448">
        <f t="shared" si="25"/>
        <v>0</v>
      </c>
      <c r="Z117" s="449">
        <f t="shared" si="26"/>
        <v>9.1273799999999738E-2</v>
      </c>
      <c r="AA117" s="407"/>
    </row>
    <row r="118" spans="1:27" s="181" customFormat="1" ht="12.95" customHeight="1" x14ac:dyDescent="0.2">
      <c r="A118" s="395">
        <v>39904</v>
      </c>
      <c r="B118" s="363">
        <f>+WTI_I!B118-'WTI_I-Prior'!B118</f>
        <v>0.10035959999999733</v>
      </c>
      <c r="C118" s="396">
        <f>+WTI_I!C118-'WTI_I-Prior'!C118</f>
        <v>0</v>
      </c>
      <c r="D118" s="363">
        <f>+WTI_I!D118-'WTI_I-Prior'!D118</f>
        <v>0</v>
      </c>
      <c r="E118" s="363">
        <f>+WTI_I!E118-'WTI_I-Prior'!E118</f>
        <v>0</v>
      </c>
      <c r="F118" s="30">
        <v>0</v>
      </c>
      <c r="G118" s="334">
        <f t="shared" si="19"/>
        <v>0.10035959999999733</v>
      </c>
      <c r="H118" s="363"/>
      <c r="I118" s="363">
        <f>+WTI_I!I118-'WTI_I-Prior'!I118</f>
        <v>9.9999999999999995E-8</v>
      </c>
      <c r="J118" s="363">
        <f>+WTI_I!J118-'WTI_I-Prior'!J118</f>
        <v>0</v>
      </c>
      <c r="K118" s="363">
        <f>+WTI_I!K118-'WTI_I-Prior'!K118</f>
        <v>0</v>
      </c>
      <c r="L118" s="363">
        <f>+WTI_I!L118-'WTI_I-Prior'!L118</f>
        <v>0</v>
      </c>
      <c r="M118" s="363">
        <f>+WTI_I!M118-'WTI_I-Prior'!M118</f>
        <v>0</v>
      </c>
      <c r="N118" s="334">
        <f t="shared" si="20"/>
        <v>9.9999999999999995E-8</v>
      </c>
      <c r="O118" s="363"/>
      <c r="P118" s="363">
        <f>+WTI_I!P118-'WTI_I-Prior'!P118</f>
        <v>0</v>
      </c>
      <c r="Q118" s="363">
        <f>+WTI_I!Q118-'WTI_I-Prior'!Q118</f>
        <v>0</v>
      </c>
      <c r="R118" s="30">
        <f>+WTI_I!R118-'WTI_I-Prior'!R118</f>
        <v>0</v>
      </c>
      <c r="S118" s="30">
        <f>+WTI_I!S118-'WTI_I-Prior'!S118</f>
        <v>0</v>
      </c>
      <c r="T118" s="334">
        <f t="shared" si="21"/>
        <v>0</v>
      </c>
      <c r="U118" s="363"/>
      <c r="V118" s="395">
        <f t="shared" si="22"/>
        <v>39904</v>
      </c>
      <c r="W118" s="445">
        <f t="shared" si="23"/>
        <v>0.10035959999999733</v>
      </c>
      <c r="X118" s="445">
        <f t="shared" si="24"/>
        <v>9.9999999999999995E-8</v>
      </c>
      <c r="Y118" s="445">
        <f t="shared" si="25"/>
        <v>0</v>
      </c>
      <c r="Z118" s="446">
        <f t="shared" si="26"/>
        <v>0.10035969999999733</v>
      </c>
      <c r="AA118" s="407"/>
    </row>
    <row r="119" spans="1:27" s="181" customFormat="1" ht="12.95" customHeight="1" x14ac:dyDescent="0.2">
      <c r="A119" s="395">
        <v>39934</v>
      </c>
      <c r="B119" s="363">
        <f>+WTI_I!B119-'WTI_I-Prior'!B119</f>
        <v>8.1610000000001293E-2</v>
      </c>
      <c r="C119" s="396">
        <f>+WTI_I!C119-'WTI_I-Prior'!C119</f>
        <v>0</v>
      </c>
      <c r="D119" s="363">
        <f>+WTI_I!D119-'WTI_I-Prior'!D119</f>
        <v>0</v>
      </c>
      <c r="E119" s="363">
        <f>+WTI_I!E119-'WTI_I-Prior'!E119</f>
        <v>0</v>
      </c>
      <c r="F119" s="30">
        <v>0</v>
      </c>
      <c r="G119" s="334">
        <f t="shared" si="19"/>
        <v>8.1610000000001293E-2</v>
      </c>
      <c r="H119" s="363"/>
      <c r="I119" s="363">
        <f>+WTI_I!I119-'WTI_I-Prior'!I119</f>
        <v>0</v>
      </c>
      <c r="J119" s="363">
        <f>+WTI_I!J119-'WTI_I-Prior'!J119</f>
        <v>0</v>
      </c>
      <c r="K119" s="363">
        <f>+WTI_I!K119-'WTI_I-Prior'!K119</f>
        <v>0</v>
      </c>
      <c r="L119" s="363">
        <f>+WTI_I!L119-'WTI_I-Prior'!L119</f>
        <v>0</v>
      </c>
      <c r="M119" s="363">
        <f>+WTI_I!M119-'WTI_I-Prior'!M119</f>
        <v>0</v>
      </c>
      <c r="N119" s="334">
        <f t="shared" si="20"/>
        <v>0</v>
      </c>
      <c r="O119" s="363"/>
      <c r="P119" s="363">
        <f>+WTI_I!P119-'WTI_I-Prior'!P119</f>
        <v>0</v>
      </c>
      <c r="Q119" s="363">
        <f>+WTI_I!Q119-'WTI_I-Prior'!Q119</f>
        <v>0</v>
      </c>
      <c r="R119" s="30">
        <f>+WTI_I!R119-'WTI_I-Prior'!R119</f>
        <v>0</v>
      </c>
      <c r="S119" s="30">
        <f>+WTI_I!S119-'WTI_I-Prior'!S119</f>
        <v>0</v>
      </c>
      <c r="T119" s="334">
        <f t="shared" si="21"/>
        <v>0</v>
      </c>
      <c r="U119" s="363"/>
      <c r="V119" s="395">
        <f t="shared" si="22"/>
        <v>39934</v>
      </c>
      <c r="W119" s="445">
        <f t="shared" si="23"/>
        <v>8.1610000000001293E-2</v>
      </c>
      <c r="X119" s="445">
        <f t="shared" si="24"/>
        <v>0</v>
      </c>
      <c r="Y119" s="445">
        <f t="shared" si="25"/>
        <v>0</v>
      </c>
      <c r="Z119" s="446">
        <f t="shared" si="26"/>
        <v>8.1610000000001293E-2</v>
      </c>
      <c r="AA119" s="407"/>
    </row>
    <row r="120" spans="1:27" s="181" customFormat="1" ht="12.95" customHeight="1" x14ac:dyDescent="0.2">
      <c r="A120" s="397">
        <v>39965</v>
      </c>
      <c r="B120" s="364">
        <f>+WTI_I!B120-'WTI_I-Prior'!B120</f>
        <v>5.8340099999998785E-2</v>
      </c>
      <c r="C120" s="398">
        <f>+WTI_I!C120-'WTI_I-Prior'!C120</f>
        <v>0</v>
      </c>
      <c r="D120" s="364">
        <f>+WTI_I!D120-'WTI_I-Prior'!D120</f>
        <v>0</v>
      </c>
      <c r="E120" s="364">
        <f>+WTI_I!E120-'WTI_I-Prior'!E120</f>
        <v>0</v>
      </c>
      <c r="F120" s="183">
        <v>0</v>
      </c>
      <c r="G120" s="336">
        <f t="shared" si="19"/>
        <v>5.8340099999998785E-2</v>
      </c>
      <c r="H120" s="364"/>
      <c r="I120" s="364">
        <f>+WTI_I!I120-'WTI_I-Prior'!I120</f>
        <v>0</v>
      </c>
      <c r="J120" s="364">
        <f>+WTI_I!J120-'WTI_I-Prior'!J120</f>
        <v>0</v>
      </c>
      <c r="K120" s="364">
        <f>+WTI_I!K120-'WTI_I-Prior'!K120</f>
        <v>0</v>
      </c>
      <c r="L120" s="364">
        <f>+WTI_I!L120-'WTI_I-Prior'!L120</f>
        <v>0</v>
      </c>
      <c r="M120" s="364">
        <f>+WTI_I!M120-'WTI_I-Prior'!M120</f>
        <v>0</v>
      </c>
      <c r="N120" s="336">
        <f t="shared" si="20"/>
        <v>0</v>
      </c>
      <c r="O120" s="364"/>
      <c r="P120" s="364">
        <f>+WTI_I!P120-'WTI_I-Prior'!P120</f>
        <v>0</v>
      </c>
      <c r="Q120" s="364">
        <f>+WTI_I!Q120-'WTI_I-Prior'!Q120</f>
        <v>0</v>
      </c>
      <c r="R120" s="183">
        <f>+WTI_I!R120-'WTI_I-Prior'!R120</f>
        <v>0</v>
      </c>
      <c r="S120" s="183">
        <f>+WTI_I!S120-'WTI_I-Prior'!S120</f>
        <v>0</v>
      </c>
      <c r="T120" s="336">
        <f t="shared" si="21"/>
        <v>0</v>
      </c>
      <c r="U120" s="364"/>
      <c r="V120" s="397">
        <f t="shared" si="22"/>
        <v>39965</v>
      </c>
      <c r="W120" s="448">
        <f t="shared" si="23"/>
        <v>5.8340099999998785E-2</v>
      </c>
      <c r="X120" s="448">
        <f t="shared" si="24"/>
        <v>0</v>
      </c>
      <c r="Y120" s="448">
        <f t="shared" si="25"/>
        <v>0</v>
      </c>
      <c r="Z120" s="449">
        <f t="shared" si="26"/>
        <v>5.8340099999998785E-2</v>
      </c>
      <c r="AA120" s="407"/>
    </row>
    <row r="121" spans="1:27" s="181" customFormat="1" ht="12.95" customHeight="1" x14ac:dyDescent="0.2">
      <c r="A121" s="395">
        <v>39995</v>
      </c>
      <c r="B121" s="363">
        <f>+WTI_I!B121-'WTI_I-Prior'!B121</f>
        <v>6.5152199999999993E-2</v>
      </c>
      <c r="C121" s="396">
        <f>+WTI_I!C121-'WTI_I-Prior'!C121</f>
        <v>0</v>
      </c>
      <c r="D121" s="363">
        <f>+WTI_I!D121-'WTI_I-Prior'!D121</f>
        <v>0</v>
      </c>
      <c r="E121" s="363">
        <f>+WTI_I!E121-'WTI_I-Prior'!E121</f>
        <v>0</v>
      </c>
      <c r="F121" s="30">
        <v>0</v>
      </c>
      <c r="G121" s="334">
        <f t="shared" si="19"/>
        <v>6.5152199999999993E-2</v>
      </c>
      <c r="H121" s="363"/>
      <c r="I121" s="363">
        <f>+WTI_I!I121-'WTI_I-Prior'!I121</f>
        <v>-9.9999999999999995E-8</v>
      </c>
      <c r="J121" s="363">
        <f>+WTI_I!J121-'WTI_I-Prior'!J121</f>
        <v>0</v>
      </c>
      <c r="K121" s="363">
        <f>+WTI_I!K121-'WTI_I-Prior'!K121</f>
        <v>0</v>
      </c>
      <c r="L121" s="363">
        <f>+WTI_I!L121-'WTI_I-Prior'!L121</f>
        <v>0</v>
      </c>
      <c r="M121" s="363">
        <f>+WTI_I!M121-'WTI_I-Prior'!M121</f>
        <v>0</v>
      </c>
      <c r="N121" s="334">
        <f t="shared" si="20"/>
        <v>-9.9999999999999995E-8</v>
      </c>
      <c r="O121" s="363"/>
      <c r="P121" s="363">
        <f>+WTI_I!P121-'WTI_I-Prior'!P121</f>
        <v>0</v>
      </c>
      <c r="Q121" s="363">
        <f>+WTI_I!Q121-'WTI_I-Prior'!Q121</f>
        <v>0</v>
      </c>
      <c r="R121" s="30">
        <f>+WTI_I!R121-'WTI_I-Prior'!R121</f>
        <v>0</v>
      </c>
      <c r="S121" s="30">
        <f>+WTI_I!S121-'WTI_I-Prior'!S121</f>
        <v>0</v>
      </c>
      <c r="T121" s="334">
        <f t="shared" si="21"/>
        <v>0</v>
      </c>
      <c r="U121" s="363"/>
      <c r="V121" s="395">
        <f t="shared" si="22"/>
        <v>39995</v>
      </c>
      <c r="W121" s="445">
        <f t="shared" si="23"/>
        <v>6.5152199999999993E-2</v>
      </c>
      <c r="X121" s="445">
        <f t="shared" si="24"/>
        <v>-9.9999999999999995E-8</v>
      </c>
      <c r="Y121" s="445">
        <f t="shared" si="25"/>
        <v>0</v>
      </c>
      <c r="Z121" s="446">
        <f t="shared" si="26"/>
        <v>6.5152099999999991E-2</v>
      </c>
      <c r="AA121" s="407"/>
    </row>
    <row r="122" spans="1:27" s="181" customFormat="1" ht="12.95" customHeight="1" x14ac:dyDescent="0.2">
      <c r="A122" s="395">
        <v>40026</v>
      </c>
      <c r="B122" s="363">
        <f>+WTI_I!B122-'WTI_I-Prior'!B122</f>
        <v>4.9234800000000689E-2</v>
      </c>
      <c r="C122" s="396">
        <f>+WTI_I!C122-'WTI_I-Prior'!C122</f>
        <v>0</v>
      </c>
      <c r="D122" s="363">
        <f>+WTI_I!D122-'WTI_I-Prior'!D122</f>
        <v>0</v>
      </c>
      <c r="E122" s="363">
        <f>+WTI_I!E122-'WTI_I-Prior'!E122</f>
        <v>0</v>
      </c>
      <c r="F122" s="30">
        <v>0</v>
      </c>
      <c r="G122" s="334">
        <f t="shared" si="19"/>
        <v>4.9234800000000689E-2</v>
      </c>
      <c r="H122" s="363"/>
      <c r="I122" s="363">
        <f>+WTI_I!I122-'WTI_I-Prior'!I122</f>
        <v>9.9999999999999995E-8</v>
      </c>
      <c r="J122" s="363">
        <f>+WTI_I!J122-'WTI_I-Prior'!J122</f>
        <v>0</v>
      </c>
      <c r="K122" s="363">
        <f>+WTI_I!K122-'WTI_I-Prior'!K122</f>
        <v>0</v>
      </c>
      <c r="L122" s="363">
        <f>+WTI_I!L122-'WTI_I-Prior'!L122</f>
        <v>0</v>
      </c>
      <c r="M122" s="363">
        <f>+WTI_I!M122-'WTI_I-Prior'!M122</f>
        <v>0</v>
      </c>
      <c r="N122" s="334">
        <f t="shared" si="20"/>
        <v>9.9999999999999995E-8</v>
      </c>
      <c r="O122" s="363"/>
      <c r="P122" s="363">
        <f>+WTI_I!P122-'WTI_I-Prior'!P122</f>
        <v>0</v>
      </c>
      <c r="Q122" s="363">
        <f>+WTI_I!Q122-'WTI_I-Prior'!Q122</f>
        <v>0</v>
      </c>
      <c r="R122" s="30">
        <f>+WTI_I!R122-'WTI_I-Prior'!R122</f>
        <v>0</v>
      </c>
      <c r="S122" s="30">
        <f>+WTI_I!S122-'WTI_I-Prior'!S122</f>
        <v>0</v>
      </c>
      <c r="T122" s="334">
        <f t="shared" si="21"/>
        <v>0</v>
      </c>
      <c r="U122" s="363"/>
      <c r="V122" s="395">
        <f t="shared" si="22"/>
        <v>40026</v>
      </c>
      <c r="W122" s="445">
        <f t="shared" si="23"/>
        <v>4.9234800000000689E-2</v>
      </c>
      <c r="X122" s="445">
        <f t="shared" si="24"/>
        <v>9.9999999999999995E-8</v>
      </c>
      <c r="Y122" s="445">
        <f t="shared" si="25"/>
        <v>0</v>
      </c>
      <c r="Z122" s="446">
        <f t="shared" si="26"/>
        <v>4.9234900000000692E-2</v>
      </c>
      <c r="AA122" s="407"/>
    </row>
    <row r="123" spans="1:27" s="181" customFormat="1" ht="12.95" customHeight="1" x14ac:dyDescent="0.2">
      <c r="A123" s="397">
        <v>40057</v>
      </c>
      <c r="B123" s="364">
        <f>+WTI_I!B123-'WTI_I-Prior'!B123</f>
        <v>2.6275300000000001E-2</v>
      </c>
      <c r="C123" s="398">
        <f>+WTI_I!C123-'WTI_I-Prior'!C123</f>
        <v>0</v>
      </c>
      <c r="D123" s="364">
        <f>+WTI_I!D123-'WTI_I-Prior'!D123</f>
        <v>0</v>
      </c>
      <c r="E123" s="364">
        <f>+WTI_I!E123-'WTI_I-Prior'!E123</f>
        <v>0</v>
      </c>
      <c r="F123" s="183">
        <v>0</v>
      </c>
      <c r="G123" s="336">
        <f t="shared" si="19"/>
        <v>2.6275300000000001E-2</v>
      </c>
      <c r="H123" s="364"/>
      <c r="I123" s="364">
        <f>+WTI_I!I123-'WTI_I-Prior'!I123</f>
        <v>-2.2299999999999404E-5</v>
      </c>
      <c r="J123" s="364">
        <f>+WTI_I!J123-'WTI_I-Prior'!J123</f>
        <v>0</v>
      </c>
      <c r="K123" s="364">
        <f>+WTI_I!K123-'WTI_I-Prior'!K123</f>
        <v>0</v>
      </c>
      <c r="L123" s="364">
        <f>+WTI_I!L123-'WTI_I-Prior'!L123</f>
        <v>0</v>
      </c>
      <c r="M123" s="364">
        <f>+WTI_I!M123-'WTI_I-Prior'!M123</f>
        <v>0</v>
      </c>
      <c r="N123" s="336">
        <f t="shared" si="20"/>
        <v>-2.2299999999999404E-5</v>
      </c>
      <c r="O123" s="364"/>
      <c r="P123" s="364">
        <f>+WTI_I!P123-'WTI_I-Prior'!P123</f>
        <v>0</v>
      </c>
      <c r="Q123" s="364">
        <f>+WTI_I!Q123-'WTI_I-Prior'!Q123</f>
        <v>0</v>
      </c>
      <c r="R123" s="183">
        <f>+WTI_I!R123-'WTI_I-Prior'!R123</f>
        <v>0</v>
      </c>
      <c r="S123" s="183">
        <f>+WTI_I!S123-'WTI_I-Prior'!S123</f>
        <v>0</v>
      </c>
      <c r="T123" s="336">
        <f t="shared" si="21"/>
        <v>0</v>
      </c>
      <c r="U123" s="364"/>
      <c r="V123" s="397">
        <f t="shared" si="22"/>
        <v>40057</v>
      </c>
      <c r="W123" s="448">
        <f t="shared" si="23"/>
        <v>2.6275300000000001E-2</v>
      </c>
      <c r="X123" s="448">
        <f t="shared" si="24"/>
        <v>-2.2299999999999404E-5</v>
      </c>
      <c r="Y123" s="448">
        <f t="shared" si="25"/>
        <v>0</v>
      </c>
      <c r="Z123" s="449">
        <f t="shared" si="26"/>
        <v>2.6253000000000002E-2</v>
      </c>
      <c r="AA123" s="407"/>
    </row>
    <row r="124" spans="1:27" s="181" customFormat="1" ht="12.95" customHeight="1" x14ac:dyDescent="0.2">
      <c r="A124" s="395">
        <v>40087</v>
      </c>
      <c r="B124" s="363">
        <f>+WTI_I!B124-'WTI_I-Prior'!B124</f>
        <v>2.8567899999998758E-2</v>
      </c>
      <c r="C124" s="396">
        <f>+WTI_I!C124-'WTI_I-Prior'!C124</f>
        <v>0</v>
      </c>
      <c r="D124" s="363">
        <f>+WTI_I!D124-'WTI_I-Prior'!D124</f>
        <v>0</v>
      </c>
      <c r="E124" s="363">
        <f>+WTI_I!E124-'WTI_I-Prior'!E124</f>
        <v>0</v>
      </c>
      <c r="F124" s="30">
        <v>0</v>
      </c>
      <c r="G124" s="334">
        <f t="shared" si="19"/>
        <v>2.8567899999998758E-2</v>
      </c>
      <c r="H124" s="363"/>
      <c r="I124" s="363">
        <f>+WTI_I!I124-'WTI_I-Prior'!I124</f>
        <v>-1.1200000000000272E-5</v>
      </c>
      <c r="J124" s="363">
        <f>+WTI_I!J124-'WTI_I-Prior'!J124</f>
        <v>0</v>
      </c>
      <c r="K124" s="363">
        <f>+WTI_I!K124-'WTI_I-Prior'!K124</f>
        <v>0</v>
      </c>
      <c r="L124" s="363">
        <f>+WTI_I!L124-'WTI_I-Prior'!L124</f>
        <v>0</v>
      </c>
      <c r="M124" s="363">
        <f>+WTI_I!M124-'WTI_I-Prior'!M124</f>
        <v>0</v>
      </c>
      <c r="N124" s="334">
        <f t="shared" si="20"/>
        <v>-1.1200000000000272E-5</v>
      </c>
      <c r="O124" s="363"/>
      <c r="P124" s="363">
        <f>+WTI_I!P124-'WTI_I-Prior'!P124</f>
        <v>0</v>
      </c>
      <c r="Q124" s="363">
        <f>+WTI_I!Q124-'WTI_I-Prior'!Q124</f>
        <v>0</v>
      </c>
      <c r="R124" s="30">
        <f>+WTI_I!R124-'WTI_I-Prior'!R124</f>
        <v>0</v>
      </c>
      <c r="S124" s="30">
        <f>+WTI_I!S124-'WTI_I-Prior'!S124</f>
        <v>0</v>
      </c>
      <c r="T124" s="334">
        <f t="shared" si="21"/>
        <v>0</v>
      </c>
      <c r="U124" s="363"/>
      <c r="V124" s="395">
        <f t="shared" si="22"/>
        <v>40087</v>
      </c>
      <c r="W124" s="445">
        <f t="shared" si="23"/>
        <v>2.8567899999998758E-2</v>
      </c>
      <c r="X124" s="445">
        <f t="shared" si="24"/>
        <v>-1.1200000000000272E-5</v>
      </c>
      <c r="Y124" s="445">
        <f t="shared" si="25"/>
        <v>0</v>
      </c>
      <c r="Z124" s="446">
        <f t="shared" si="26"/>
        <v>2.8556699999998759E-2</v>
      </c>
      <c r="AA124" s="407"/>
    </row>
    <row r="125" spans="1:27" s="181" customFormat="1" ht="12.95" customHeight="1" x14ac:dyDescent="0.2">
      <c r="A125" s="395">
        <v>40118</v>
      </c>
      <c r="B125" s="363">
        <f>+WTI_I!B125-'WTI_I-Prior'!B125</f>
        <v>1.9759300000000479E-2</v>
      </c>
      <c r="C125" s="396">
        <f>+WTI_I!C125-'WTI_I-Prior'!C125</f>
        <v>0</v>
      </c>
      <c r="D125" s="363">
        <f>+WTI_I!D125-'WTI_I-Prior'!D125</f>
        <v>0</v>
      </c>
      <c r="E125" s="363">
        <f>+WTI_I!E125-'WTI_I-Prior'!E125</f>
        <v>0</v>
      </c>
      <c r="F125" s="30">
        <v>0</v>
      </c>
      <c r="G125" s="334">
        <f t="shared" si="19"/>
        <v>1.9759300000000479E-2</v>
      </c>
      <c r="H125" s="363"/>
      <c r="I125" s="363">
        <f>+WTI_I!I125-'WTI_I-Prior'!I125</f>
        <v>0</v>
      </c>
      <c r="J125" s="363">
        <f>+WTI_I!J125-'WTI_I-Prior'!J125</f>
        <v>0</v>
      </c>
      <c r="K125" s="363">
        <f>+WTI_I!K125-'WTI_I-Prior'!K125</f>
        <v>0</v>
      </c>
      <c r="L125" s="363">
        <f>+WTI_I!L125-'WTI_I-Prior'!L125</f>
        <v>0</v>
      </c>
      <c r="M125" s="363">
        <f>+WTI_I!M125-'WTI_I-Prior'!M125</f>
        <v>0</v>
      </c>
      <c r="N125" s="334">
        <f t="shared" si="20"/>
        <v>0</v>
      </c>
      <c r="O125" s="363"/>
      <c r="P125" s="363">
        <f>+WTI_I!P125-'WTI_I-Prior'!P125</f>
        <v>0</v>
      </c>
      <c r="Q125" s="363">
        <f>+WTI_I!Q125-'WTI_I-Prior'!Q125</f>
        <v>0</v>
      </c>
      <c r="R125" s="30">
        <f>+WTI_I!R125-'WTI_I-Prior'!R125</f>
        <v>0</v>
      </c>
      <c r="S125" s="30">
        <f>+WTI_I!S125-'WTI_I-Prior'!S125</f>
        <v>0</v>
      </c>
      <c r="T125" s="334">
        <f t="shared" si="21"/>
        <v>0</v>
      </c>
      <c r="U125" s="363"/>
      <c r="V125" s="395">
        <f t="shared" si="22"/>
        <v>40118</v>
      </c>
      <c r="W125" s="445">
        <f t="shared" si="23"/>
        <v>1.9759300000000479E-2</v>
      </c>
      <c r="X125" s="445">
        <f t="shared" si="24"/>
        <v>0</v>
      </c>
      <c r="Y125" s="445">
        <f t="shared" si="25"/>
        <v>0</v>
      </c>
      <c r="Z125" s="446">
        <f t="shared" si="26"/>
        <v>1.9759300000000479E-2</v>
      </c>
      <c r="AA125" s="407"/>
    </row>
    <row r="126" spans="1:27" s="181" customFormat="1" ht="12.95" customHeight="1" x14ac:dyDescent="0.2">
      <c r="A126" s="397">
        <v>40148</v>
      </c>
      <c r="B126" s="364">
        <f>+WTI_I!B126-'WTI_I-Prior'!B126</f>
        <v>1.1764599999999348E-2</v>
      </c>
      <c r="C126" s="398">
        <f>+WTI_I!C126-'WTI_I-Prior'!C126</f>
        <v>0</v>
      </c>
      <c r="D126" s="364">
        <f>+WTI_I!D126-'WTI_I-Prior'!D126</f>
        <v>0</v>
      </c>
      <c r="E126" s="364">
        <f>+WTI_I!E126-'WTI_I-Prior'!E126</f>
        <v>0</v>
      </c>
      <c r="F126" s="183">
        <v>0</v>
      </c>
      <c r="G126" s="336">
        <f t="shared" si="19"/>
        <v>1.1764599999999348E-2</v>
      </c>
      <c r="H126" s="364"/>
      <c r="I126" s="364">
        <f>+WTI_I!I126-'WTI_I-Prior'!I126</f>
        <v>0</v>
      </c>
      <c r="J126" s="364">
        <f>+WTI_I!J126-'WTI_I-Prior'!J126</f>
        <v>0</v>
      </c>
      <c r="K126" s="364">
        <f>+WTI_I!K126-'WTI_I-Prior'!K126</f>
        <v>0</v>
      </c>
      <c r="L126" s="364">
        <f>+WTI_I!L126-'WTI_I-Prior'!L126</f>
        <v>0</v>
      </c>
      <c r="M126" s="364">
        <f>+WTI_I!M126-'WTI_I-Prior'!M126</f>
        <v>0</v>
      </c>
      <c r="N126" s="336">
        <f t="shared" si="20"/>
        <v>0</v>
      </c>
      <c r="O126" s="364"/>
      <c r="P126" s="364">
        <f>+WTI_I!P126-'WTI_I-Prior'!P126</f>
        <v>0</v>
      </c>
      <c r="Q126" s="364">
        <f>+WTI_I!Q126-'WTI_I-Prior'!Q126</f>
        <v>0</v>
      </c>
      <c r="R126" s="183">
        <f>+WTI_I!R126-'WTI_I-Prior'!R126</f>
        <v>0</v>
      </c>
      <c r="S126" s="183">
        <f>+WTI_I!S126-'WTI_I-Prior'!S126</f>
        <v>0</v>
      </c>
      <c r="T126" s="336">
        <f t="shared" si="21"/>
        <v>0</v>
      </c>
      <c r="U126" s="364"/>
      <c r="V126" s="397">
        <f t="shared" si="22"/>
        <v>40148</v>
      </c>
      <c r="W126" s="448">
        <f t="shared" si="23"/>
        <v>1.1764599999999348E-2</v>
      </c>
      <c r="X126" s="448">
        <f t="shared" si="24"/>
        <v>0</v>
      </c>
      <c r="Y126" s="448">
        <f t="shared" si="25"/>
        <v>0</v>
      </c>
      <c r="Z126" s="449">
        <f t="shared" si="26"/>
        <v>1.1764599999999348E-2</v>
      </c>
      <c r="AA126" s="407"/>
    </row>
    <row r="127" spans="1:27" s="181" customFormat="1" ht="12.95" customHeight="1" x14ac:dyDescent="0.2">
      <c r="A127" s="395">
        <v>40179</v>
      </c>
      <c r="B127" s="363">
        <f>+WTI_I!B127-'WTI_I-Prior'!B127</f>
        <v>9.9436000000001634E-3</v>
      </c>
      <c r="C127" s="396">
        <f>+WTI_I!C127-'WTI_I-Prior'!C127</f>
        <v>0</v>
      </c>
      <c r="D127" s="363">
        <f>+WTI_I!D127-'WTI_I-Prior'!D127</f>
        <v>0</v>
      </c>
      <c r="E127" s="363">
        <f>+WTI_I!E127-'WTI_I-Prior'!E127</f>
        <v>0</v>
      </c>
      <c r="F127" s="30">
        <v>0</v>
      </c>
      <c r="G127" s="334">
        <f t="shared" si="19"/>
        <v>9.9436000000001634E-3</v>
      </c>
      <c r="H127" s="363"/>
      <c r="I127" s="363">
        <f>+WTI_I!I127-'WTI_I-Prior'!I127</f>
        <v>0</v>
      </c>
      <c r="J127" s="363">
        <f>+WTI_I!J127-'WTI_I-Prior'!J127</f>
        <v>0</v>
      </c>
      <c r="K127" s="363">
        <f>+WTI_I!K127-'WTI_I-Prior'!K127</f>
        <v>0</v>
      </c>
      <c r="L127" s="363">
        <f>+WTI_I!L127-'WTI_I-Prior'!L127</f>
        <v>0</v>
      </c>
      <c r="M127" s="363">
        <f>+WTI_I!M127-'WTI_I-Prior'!M127</f>
        <v>0</v>
      </c>
      <c r="N127" s="334">
        <f t="shared" si="20"/>
        <v>0</v>
      </c>
      <c r="O127" s="363"/>
      <c r="P127" s="363">
        <f>+WTI_I!P127-'WTI_I-Prior'!P127</f>
        <v>0</v>
      </c>
      <c r="Q127" s="363">
        <f>+WTI_I!Q127-'WTI_I-Prior'!Q127</f>
        <v>0</v>
      </c>
      <c r="R127" s="30">
        <f>+WTI_I!R127-'WTI_I-Prior'!R127</f>
        <v>0</v>
      </c>
      <c r="S127" s="30">
        <f>+WTI_I!S127-'WTI_I-Prior'!S127</f>
        <v>0</v>
      </c>
      <c r="T127" s="334">
        <f t="shared" si="21"/>
        <v>0</v>
      </c>
      <c r="U127" s="363"/>
      <c r="V127" s="395">
        <f t="shared" si="22"/>
        <v>40179</v>
      </c>
      <c r="W127" s="445">
        <f t="shared" si="23"/>
        <v>9.9436000000001634E-3</v>
      </c>
      <c r="X127" s="445">
        <f t="shared" si="24"/>
        <v>0</v>
      </c>
      <c r="Y127" s="445">
        <f t="shared" si="25"/>
        <v>0</v>
      </c>
      <c r="Z127" s="446">
        <f t="shared" si="26"/>
        <v>9.9436000000001634E-3</v>
      </c>
      <c r="AA127" s="407"/>
    </row>
    <row r="128" spans="1:27" s="181" customFormat="1" ht="12.95" customHeight="1" x14ac:dyDescent="0.2">
      <c r="A128" s="395">
        <v>40210</v>
      </c>
      <c r="B128" s="363">
        <f>+WTI_I!B128-'WTI_I-Prior'!B128</f>
        <v>-6.2064999999997816E-3</v>
      </c>
      <c r="C128" s="396">
        <f>+WTI_I!C128-'WTI_I-Prior'!C128</f>
        <v>0</v>
      </c>
      <c r="D128" s="363">
        <f>+WTI_I!D128-'WTI_I-Prior'!D128</f>
        <v>0</v>
      </c>
      <c r="E128" s="363">
        <f>+WTI_I!E128-'WTI_I-Prior'!E128</f>
        <v>0</v>
      </c>
      <c r="F128" s="30">
        <v>0</v>
      </c>
      <c r="G128" s="334">
        <f t="shared" si="19"/>
        <v>-6.2064999999997816E-3</v>
      </c>
      <c r="H128" s="363"/>
      <c r="I128" s="363">
        <f>+WTI_I!I128-'WTI_I-Prior'!I128</f>
        <v>0</v>
      </c>
      <c r="J128" s="363">
        <f>+WTI_I!J128-'WTI_I-Prior'!J128</f>
        <v>0</v>
      </c>
      <c r="K128" s="363">
        <f>+WTI_I!K128-'WTI_I-Prior'!K128</f>
        <v>0</v>
      </c>
      <c r="L128" s="363">
        <f>+WTI_I!L128-'WTI_I-Prior'!L128</f>
        <v>0</v>
      </c>
      <c r="M128" s="363">
        <f>+WTI_I!M128-'WTI_I-Prior'!M128</f>
        <v>0</v>
      </c>
      <c r="N128" s="334">
        <f t="shared" si="20"/>
        <v>0</v>
      </c>
      <c r="O128" s="363"/>
      <c r="P128" s="363">
        <f>+WTI_I!P128-'WTI_I-Prior'!P128</f>
        <v>0</v>
      </c>
      <c r="Q128" s="363">
        <f>+WTI_I!Q128-'WTI_I-Prior'!Q128</f>
        <v>0</v>
      </c>
      <c r="R128" s="30">
        <f>+WTI_I!R128-'WTI_I-Prior'!R128</f>
        <v>0</v>
      </c>
      <c r="S128" s="30">
        <f>+WTI_I!S128-'WTI_I-Prior'!S128</f>
        <v>0</v>
      </c>
      <c r="T128" s="334">
        <f t="shared" si="21"/>
        <v>0</v>
      </c>
      <c r="U128" s="363"/>
      <c r="V128" s="395">
        <f t="shared" si="22"/>
        <v>40210</v>
      </c>
      <c r="W128" s="445">
        <f t="shared" si="23"/>
        <v>-6.2064999999997816E-3</v>
      </c>
      <c r="X128" s="445">
        <f t="shared" si="24"/>
        <v>0</v>
      </c>
      <c r="Y128" s="445">
        <f t="shared" si="25"/>
        <v>0</v>
      </c>
      <c r="Z128" s="446">
        <f t="shared" si="26"/>
        <v>-6.2064999999997816E-3</v>
      </c>
      <c r="AA128" s="407"/>
    </row>
    <row r="129" spans="1:62" s="181" customFormat="1" ht="12.95" customHeight="1" x14ac:dyDescent="0.2">
      <c r="A129" s="397">
        <v>40238</v>
      </c>
      <c r="B129" s="364">
        <f>+WTI_I!B129-'WTI_I-Prior'!B129</f>
        <v>-1.8283499999999897E-2</v>
      </c>
      <c r="C129" s="398">
        <f>+WTI_I!C129-'WTI_I-Prior'!C129</f>
        <v>0</v>
      </c>
      <c r="D129" s="364">
        <f>+WTI_I!D129-'WTI_I-Prior'!D129</f>
        <v>0</v>
      </c>
      <c r="E129" s="364">
        <f>+WTI_I!E129-'WTI_I-Prior'!E129</f>
        <v>0</v>
      </c>
      <c r="F129" s="183">
        <v>0</v>
      </c>
      <c r="G129" s="336">
        <f t="shared" si="19"/>
        <v>-1.8283499999999897E-2</v>
      </c>
      <c r="H129" s="364"/>
      <c r="I129" s="364">
        <f>+WTI_I!I129-'WTI_I-Prior'!I129</f>
        <v>0</v>
      </c>
      <c r="J129" s="364">
        <f>+WTI_I!J129-'WTI_I-Prior'!J129</f>
        <v>0</v>
      </c>
      <c r="K129" s="364">
        <f>+WTI_I!K129-'WTI_I-Prior'!K129</f>
        <v>0</v>
      </c>
      <c r="L129" s="364">
        <f>+WTI_I!L129-'WTI_I-Prior'!L129</f>
        <v>0</v>
      </c>
      <c r="M129" s="364">
        <f>+WTI_I!M129-'WTI_I-Prior'!M129</f>
        <v>0</v>
      </c>
      <c r="N129" s="336">
        <f t="shared" si="20"/>
        <v>0</v>
      </c>
      <c r="O129" s="364"/>
      <c r="P129" s="364">
        <f>+WTI_I!P129-'WTI_I-Prior'!P129</f>
        <v>0</v>
      </c>
      <c r="Q129" s="364">
        <f>+WTI_I!Q129-'WTI_I-Prior'!Q129</f>
        <v>0</v>
      </c>
      <c r="R129" s="183">
        <f>+WTI_I!R129-'WTI_I-Prior'!R129</f>
        <v>0</v>
      </c>
      <c r="S129" s="183">
        <f>+WTI_I!S129-'WTI_I-Prior'!S129</f>
        <v>0</v>
      </c>
      <c r="T129" s="336">
        <f t="shared" si="21"/>
        <v>0</v>
      </c>
      <c r="U129" s="364"/>
      <c r="V129" s="397">
        <f t="shared" si="22"/>
        <v>40238</v>
      </c>
      <c r="W129" s="448">
        <f t="shared" si="23"/>
        <v>-1.8283499999999897E-2</v>
      </c>
      <c r="X129" s="448">
        <f t="shared" si="24"/>
        <v>0</v>
      </c>
      <c r="Y129" s="448">
        <f t="shared" si="25"/>
        <v>0</v>
      </c>
      <c r="Z129" s="449">
        <f t="shared" si="26"/>
        <v>-1.8283499999999897E-2</v>
      </c>
      <c r="AA129" s="407"/>
    </row>
    <row r="130" spans="1:62" s="181" customFormat="1" ht="12.95" customHeight="1" x14ac:dyDescent="0.2">
      <c r="A130" s="395">
        <v>40269</v>
      </c>
      <c r="B130" s="363">
        <f>+WTI_I!B130-'WTI_I-Prior'!B130</f>
        <v>-1.2796400000000041E-2</v>
      </c>
      <c r="C130" s="396">
        <f>+WTI_I!C130-'WTI_I-Prior'!C130</f>
        <v>0</v>
      </c>
      <c r="D130" s="363">
        <f>+WTI_I!D130-'WTI_I-Prior'!D130</f>
        <v>0</v>
      </c>
      <c r="E130" s="363">
        <f>+WTI_I!E130-'WTI_I-Prior'!E130</f>
        <v>0</v>
      </c>
      <c r="F130" s="30">
        <v>0</v>
      </c>
      <c r="G130" s="334">
        <f t="shared" si="19"/>
        <v>-1.2796400000000041E-2</v>
      </c>
      <c r="H130" s="363"/>
      <c r="I130" s="363">
        <f>+WTI_I!I130-'WTI_I-Prior'!I130</f>
        <v>0</v>
      </c>
      <c r="J130" s="363">
        <f>+WTI_I!J130-'WTI_I-Prior'!J130</f>
        <v>0</v>
      </c>
      <c r="K130" s="363">
        <f>+WTI_I!K130-'WTI_I-Prior'!K130</f>
        <v>0</v>
      </c>
      <c r="L130" s="363">
        <f>+WTI_I!L130-'WTI_I-Prior'!L130</f>
        <v>0</v>
      </c>
      <c r="M130" s="363">
        <f>+WTI_I!M130-'WTI_I-Prior'!M130</f>
        <v>0</v>
      </c>
      <c r="N130" s="334">
        <f t="shared" si="20"/>
        <v>0</v>
      </c>
      <c r="O130" s="363"/>
      <c r="P130" s="363">
        <f>+WTI_I!P130-'WTI_I-Prior'!P130</f>
        <v>0</v>
      </c>
      <c r="Q130" s="363">
        <f>+WTI_I!Q130-'WTI_I-Prior'!Q130</f>
        <v>0</v>
      </c>
      <c r="R130" s="30">
        <f>+WTI_I!R130-'WTI_I-Prior'!R130</f>
        <v>0</v>
      </c>
      <c r="S130" s="30">
        <f>+WTI_I!S130-'WTI_I-Prior'!S130</f>
        <v>0</v>
      </c>
      <c r="T130" s="334">
        <f t="shared" si="21"/>
        <v>0</v>
      </c>
      <c r="U130" s="363"/>
      <c r="V130" s="395">
        <f t="shared" si="22"/>
        <v>40269</v>
      </c>
      <c r="W130" s="445">
        <f t="shared" si="23"/>
        <v>-1.2796400000000041E-2</v>
      </c>
      <c r="X130" s="445">
        <f t="shared" si="24"/>
        <v>0</v>
      </c>
      <c r="Y130" s="445">
        <f t="shared" si="25"/>
        <v>0</v>
      </c>
      <c r="Z130" s="446">
        <f t="shared" si="26"/>
        <v>-1.2796400000000041E-2</v>
      </c>
      <c r="AA130" s="407"/>
    </row>
    <row r="131" spans="1:62" s="181" customFormat="1" ht="12.95" customHeight="1" x14ac:dyDescent="0.2">
      <c r="A131" s="395">
        <v>40299</v>
      </c>
      <c r="B131" s="363">
        <f>+WTI_I!B131-'WTI_I-Prior'!B131</f>
        <v>-7.4641999999998099E-3</v>
      </c>
      <c r="C131" s="396">
        <f>+WTI_I!C131-'WTI_I-Prior'!C131</f>
        <v>0</v>
      </c>
      <c r="D131" s="363">
        <f>+WTI_I!D131-'WTI_I-Prior'!D131</f>
        <v>0</v>
      </c>
      <c r="E131" s="363">
        <f>+WTI_I!E131-'WTI_I-Prior'!E131</f>
        <v>0</v>
      </c>
      <c r="F131" s="30">
        <v>0</v>
      </c>
      <c r="G131" s="334">
        <f t="shared" si="19"/>
        <v>-7.4641999999998099E-3</v>
      </c>
      <c r="H131" s="363"/>
      <c r="I131" s="363">
        <f>+WTI_I!I131-'WTI_I-Prior'!I131</f>
        <v>0</v>
      </c>
      <c r="J131" s="363">
        <f>+WTI_I!J131-'WTI_I-Prior'!J131</f>
        <v>0</v>
      </c>
      <c r="K131" s="363">
        <f>+WTI_I!K131-'WTI_I-Prior'!K131</f>
        <v>0</v>
      </c>
      <c r="L131" s="363">
        <f>+WTI_I!L131-'WTI_I-Prior'!L131</f>
        <v>0</v>
      </c>
      <c r="M131" s="363">
        <f>+WTI_I!M131-'WTI_I-Prior'!M131</f>
        <v>0</v>
      </c>
      <c r="N131" s="334">
        <f t="shared" si="20"/>
        <v>0</v>
      </c>
      <c r="O131" s="363"/>
      <c r="P131" s="363">
        <f>+WTI_I!P131-'WTI_I-Prior'!P131</f>
        <v>0</v>
      </c>
      <c r="Q131" s="363">
        <f>+WTI_I!Q131-'WTI_I-Prior'!Q131</f>
        <v>0</v>
      </c>
      <c r="R131" s="30">
        <f>+WTI_I!R131-'WTI_I-Prior'!R131</f>
        <v>0</v>
      </c>
      <c r="S131" s="30">
        <f>+WTI_I!S131-'WTI_I-Prior'!S131</f>
        <v>0</v>
      </c>
      <c r="T131" s="334">
        <f t="shared" si="21"/>
        <v>0</v>
      </c>
      <c r="U131" s="363"/>
      <c r="V131" s="395">
        <f t="shared" si="22"/>
        <v>40299</v>
      </c>
      <c r="W131" s="445">
        <f t="shared" si="23"/>
        <v>-7.4641999999998099E-3</v>
      </c>
      <c r="X131" s="445">
        <f t="shared" si="24"/>
        <v>0</v>
      </c>
      <c r="Y131" s="445">
        <f t="shared" si="25"/>
        <v>0</v>
      </c>
      <c r="Z131" s="446">
        <f t="shared" si="26"/>
        <v>-7.4641999999998099E-3</v>
      </c>
      <c r="AA131" s="407"/>
    </row>
    <row r="132" spans="1:62" s="181" customFormat="1" ht="12.95" customHeight="1" x14ac:dyDescent="0.2">
      <c r="A132" s="397">
        <v>40330</v>
      </c>
      <c r="B132" s="364">
        <f>+WTI_I!B132-'WTI_I-Prior'!B132</f>
        <v>-2.5131000000000459E-3</v>
      </c>
      <c r="C132" s="398">
        <f>+WTI_I!C132-'WTI_I-Prior'!C132</f>
        <v>0</v>
      </c>
      <c r="D132" s="364">
        <f>+WTI_I!D132-'WTI_I-Prior'!D132</f>
        <v>0</v>
      </c>
      <c r="E132" s="364">
        <f>+WTI_I!E132-'WTI_I-Prior'!E132</f>
        <v>0</v>
      </c>
      <c r="F132" s="183">
        <v>0</v>
      </c>
      <c r="G132" s="336">
        <f t="shared" si="19"/>
        <v>-2.5131000000000459E-3</v>
      </c>
      <c r="H132" s="364"/>
      <c r="I132" s="364">
        <f>+WTI_I!I132-'WTI_I-Prior'!I132</f>
        <v>0</v>
      </c>
      <c r="J132" s="364">
        <f>+WTI_I!J132-'WTI_I-Prior'!J132</f>
        <v>0</v>
      </c>
      <c r="K132" s="364">
        <f>+WTI_I!K132-'WTI_I-Prior'!K132</f>
        <v>0</v>
      </c>
      <c r="L132" s="364">
        <f>+WTI_I!L132-'WTI_I-Prior'!L132</f>
        <v>0</v>
      </c>
      <c r="M132" s="364">
        <f>+WTI_I!M132-'WTI_I-Prior'!M132</f>
        <v>0</v>
      </c>
      <c r="N132" s="336">
        <f t="shared" si="20"/>
        <v>0</v>
      </c>
      <c r="O132" s="364"/>
      <c r="P132" s="364">
        <f>+WTI_I!P132-'WTI_I-Prior'!P132</f>
        <v>0</v>
      </c>
      <c r="Q132" s="364">
        <f>+WTI_I!Q132-'WTI_I-Prior'!Q132</f>
        <v>0</v>
      </c>
      <c r="R132" s="183">
        <f>+WTI_I!R132-'WTI_I-Prior'!R132</f>
        <v>0</v>
      </c>
      <c r="S132" s="183">
        <f>+WTI_I!S132-'WTI_I-Prior'!S132</f>
        <v>0</v>
      </c>
      <c r="T132" s="336">
        <f t="shared" si="21"/>
        <v>0</v>
      </c>
      <c r="U132" s="364"/>
      <c r="V132" s="397">
        <f t="shared" si="22"/>
        <v>40330</v>
      </c>
      <c r="W132" s="448">
        <f t="shared" si="23"/>
        <v>-2.5131000000000459E-3</v>
      </c>
      <c r="X132" s="448">
        <f t="shared" si="24"/>
        <v>0</v>
      </c>
      <c r="Y132" s="448">
        <f t="shared" si="25"/>
        <v>0</v>
      </c>
      <c r="Z132" s="449">
        <f t="shared" si="26"/>
        <v>-2.5131000000000459E-3</v>
      </c>
      <c r="AA132" s="407"/>
    </row>
    <row r="133" spans="1:62" s="181" customFormat="1" ht="12.95" customHeight="1" x14ac:dyDescent="0.2">
      <c r="A133" s="395">
        <v>40360</v>
      </c>
      <c r="B133" s="363">
        <f>+WTI_I!B133-'WTI_I-Prior'!B133</f>
        <v>-6.2211000000003125E-3</v>
      </c>
      <c r="C133" s="396">
        <f>+WTI_I!C133-'WTI_I-Prior'!C133</f>
        <v>0</v>
      </c>
      <c r="D133" s="363">
        <f>+WTI_I!D133-'WTI_I-Prior'!D133</f>
        <v>0</v>
      </c>
      <c r="E133" s="363">
        <f>+WTI_I!E133-'WTI_I-Prior'!E133</f>
        <v>0</v>
      </c>
      <c r="F133" s="30">
        <v>0</v>
      </c>
      <c r="G133" s="334">
        <f t="shared" si="19"/>
        <v>-6.2211000000003125E-3</v>
      </c>
      <c r="H133" s="363"/>
      <c r="I133" s="363">
        <f>+WTI_I!I133-'WTI_I-Prior'!I133</f>
        <v>0</v>
      </c>
      <c r="J133" s="363">
        <f>+WTI_I!J133-'WTI_I-Prior'!J133</f>
        <v>0</v>
      </c>
      <c r="K133" s="363">
        <f>+WTI_I!K133-'WTI_I-Prior'!K133</f>
        <v>0</v>
      </c>
      <c r="L133" s="363">
        <f>+WTI_I!L133-'WTI_I-Prior'!L133</f>
        <v>0</v>
      </c>
      <c r="M133" s="363">
        <f>+WTI_I!M133-'WTI_I-Prior'!M133</f>
        <v>0</v>
      </c>
      <c r="N133" s="334">
        <f t="shared" si="20"/>
        <v>0</v>
      </c>
      <c r="O133" s="363"/>
      <c r="P133" s="363">
        <f>+WTI_I!P133-'WTI_I-Prior'!P133</f>
        <v>0</v>
      </c>
      <c r="Q133" s="363">
        <f>+WTI_I!Q133-'WTI_I-Prior'!Q133</f>
        <v>0</v>
      </c>
      <c r="R133" s="30">
        <f>+WTI_I!R133-'WTI_I-Prior'!R133</f>
        <v>0</v>
      </c>
      <c r="S133" s="30">
        <f>+WTI_I!S133-'WTI_I-Prior'!S133</f>
        <v>0</v>
      </c>
      <c r="T133" s="334">
        <f t="shared" si="21"/>
        <v>0</v>
      </c>
      <c r="U133" s="363"/>
      <c r="V133" s="395">
        <f t="shared" si="22"/>
        <v>40360</v>
      </c>
      <c r="W133" s="445">
        <f t="shared" si="23"/>
        <v>-6.2211000000003125E-3</v>
      </c>
      <c r="X133" s="445">
        <f t="shared" si="24"/>
        <v>0</v>
      </c>
      <c r="Y133" s="445">
        <f t="shared" si="25"/>
        <v>0</v>
      </c>
      <c r="Z133" s="446">
        <f t="shared" si="26"/>
        <v>-6.2211000000003125E-3</v>
      </c>
      <c r="AA133" s="407"/>
    </row>
    <row r="134" spans="1:62" s="181" customFormat="1" ht="12.95" customHeight="1" x14ac:dyDescent="0.2">
      <c r="A134" s="395">
        <v>40391</v>
      </c>
      <c r="B134" s="363">
        <f>+WTI_I!B134-'WTI_I-Prior'!B134</f>
        <v>-5.6669000000000302E-3</v>
      </c>
      <c r="C134" s="396">
        <f>+WTI_I!C134-'WTI_I-Prior'!C134</f>
        <v>0</v>
      </c>
      <c r="D134" s="363">
        <f>+WTI_I!D134-'WTI_I-Prior'!D134</f>
        <v>0</v>
      </c>
      <c r="E134" s="363">
        <f>+WTI_I!E134-'WTI_I-Prior'!E134</f>
        <v>0</v>
      </c>
      <c r="F134" s="30">
        <v>0</v>
      </c>
      <c r="G134" s="334">
        <f t="shared" si="19"/>
        <v>-5.6669000000000302E-3</v>
      </c>
      <c r="H134" s="363"/>
      <c r="I134" s="363">
        <f>+WTI_I!I134-'WTI_I-Prior'!I134</f>
        <v>0</v>
      </c>
      <c r="J134" s="363">
        <f>+WTI_I!J134-'WTI_I-Prior'!J134</f>
        <v>0</v>
      </c>
      <c r="K134" s="363">
        <f>+WTI_I!K134-'WTI_I-Prior'!K134</f>
        <v>0</v>
      </c>
      <c r="L134" s="363">
        <f>+WTI_I!L134-'WTI_I-Prior'!L134</f>
        <v>0</v>
      </c>
      <c r="M134" s="363">
        <f>+WTI_I!M134-'WTI_I-Prior'!M134</f>
        <v>0</v>
      </c>
      <c r="N134" s="334">
        <f t="shared" si="20"/>
        <v>0</v>
      </c>
      <c r="O134" s="363"/>
      <c r="P134" s="363">
        <f>+WTI_I!P134-'WTI_I-Prior'!P134</f>
        <v>0</v>
      </c>
      <c r="Q134" s="363">
        <f>+WTI_I!Q134-'WTI_I-Prior'!Q134</f>
        <v>0</v>
      </c>
      <c r="R134" s="30">
        <f>+WTI_I!R134-'WTI_I-Prior'!R134</f>
        <v>0</v>
      </c>
      <c r="S134" s="30">
        <f>+WTI_I!S134-'WTI_I-Prior'!S134</f>
        <v>0</v>
      </c>
      <c r="T134" s="334">
        <f t="shared" si="21"/>
        <v>0</v>
      </c>
      <c r="U134" s="363"/>
      <c r="V134" s="395">
        <f t="shared" si="22"/>
        <v>40391</v>
      </c>
      <c r="W134" s="445">
        <f t="shared" si="23"/>
        <v>-5.6669000000000302E-3</v>
      </c>
      <c r="X134" s="445">
        <f t="shared" si="24"/>
        <v>0</v>
      </c>
      <c r="Y134" s="445">
        <f t="shared" si="25"/>
        <v>0</v>
      </c>
      <c r="Z134" s="446">
        <f t="shared" si="26"/>
        <v>-5.6669000000000302E-3</v>
      </c>
      <c r="AA134" s="407"/>
    </row>
    <row r="135" spans="1:62" s="181" customFormat="1" ht="12.95" customHeight="1" x14ac:dyDescent="0.2">
      <c r="A135" s="397">
        <v>40422</v>
      </c>
      <c r="B135" s="364">
        <f>+WTI_I!B135-'WTI_I-Prior'!B135</f>
        <v>2.7696000000001497E-3</v>
      </c>
      <c r="C135" s="398">
        <f>+WTI_I!C135-'WTI_I-Prior'!C135</f>
        <v>0</v>
      </c>
      <c r="D135" s="364">
        <f>+WTI_I!D135-'WTI_I-Prior'!D135</f>
        <v>0</v>
      </c>
      <c r="E135" s="364">
        <f>+WTI_I!E135-'WTI_I-Prior'!E135</f>
        <v>0</v>
      </c>
      <c r="F135" s="183">
        <v>0</v>
      </c>
      <c r="G135" s="336">
        <f t="shared" si="19"/>
        <v>2.7696000000001497E-3</v>
      </c>
      <c r="H135" s="364"/>
      <c r="I135" s="364">
        <f>+WTI_I!I135-'WTI_I-Prior'!I135</f>
        <v>0</v>
      </c>
      <c r="J135" s="364">
        <f>+WTI_I!J135-'WTI_I-Prior'!J135</f>
        <v>0</v>
      </c>
      <c r="K135" s="364">
        <f>+WTI_I!K135-'WTI_I-Prior'!K135</f>
        <v>0</v>
      </c>
      <c r="L135" s="364">
        <f>+WTI_I!L135-'WTI_I-Prior'!L135</f>
        <v>0</v>
      </c>
      <c r="M135" s="364">
        <f>+WTI_I!M135-'WTI_I-Prior'!M135</f>
        <v>0</v>
      </c>
      <c r="N135" s="336">
        <f t="shared" si="20"/>
        <v>0</v>
      </c>
      <c r="O135" s="364"/>
      <c r="P135" s="364">
        <f>+WTI_I!P135-'WTI_I-Prior'!P135</f>
        <v>0</v>
      </c>
      <c r="Q135" s="364">
        <f>+WTI_I!Q135-'WTI_I-Prior'!Q135</f>
        <v>0</v>
      </c>
      <c r="R135" s="183">
        <f>+WTI_I!R135-'WTI_I-Prior'!R135</f>
        <v>0</v>
      </c>
      <c r="S135" s="183">
        <f>+WTI_I!S135-'WTI_I-Prior'!S135</f>
        <v>0</v>
      </c>
      <c r="T135" s="336">
        <f t="shared" si="21"/>
        <v>0</v>
      </c>
      <c r="U135" s="364"/>
      <c r="V135" s="397">
        <f t="shared" si="22"/>
        <v>40422</v>
      </c>
      <c r="W135" s="448">
        <f t="shared" si="23"/>
        <v>2.7696000000001497E-3</v>
      </c>
      <c r="X135" s="448">
        <f t="shared" si="24"/>
        <v>0</v>
      </c>
      <c r="Y135" s="448">
        <f t="shared" si="25"/>
        <v>0</v>
      </c>
      <c r="Z135" s="449">
        <f t="shared" si="26"/>
        <v>2.7696000000001497E-3</v>
      </c>
      <c r="AA135" s="407"/>
    </row>
    <row r="136" spans="1:62" s="181" customFormat="1" ht="12.95" customHeight="1" x14ac:dyDescent="0.2">
      <c r="A136" s="395">
        <v>40452</v>
      </c>
      <c r="B136" s="363">
        <f>+WTI_I!B136-'WTI_I-Prior'!B136</f>
        <v>6.852999999999998E-4</v>
      </c>
      <c r="C136" s="396">
        <f>+WTI_I!C136-'WTI_I-Prior'!C136</f>
        <v>0</v>
      </c>
      <c r="D136" s="363">
        <f>+WTI_I!D136-'WTI_I-Prior'!D136</f>
        <v>0</v>
      </c>
      <c r="E136" s="363">
        <f>+WTI_I!E136-'WTI_I-Prior'!E136</f>
        <v>0</v>
      </c>
      <c r="F136" s="30">
        <v>0</v>
      </c>
      <c r="G136" s="334">
        <f t="shared" si="19"/>
        <v>6.852999999999998E-4</v>
      </c>
      <c r="H136" s="363"/>
      <c r="I136" s="363">
        <f>+WTI_I!I136-'WTI_I-Prior'!I136</f>
        <v>0</v>
      </c>
      <c r="J136" s="363">
        <f>+WTI_I!J136-'WTI_I-Prior'!J136</f>
        <v>0</v>
      </c>
      <c r="K136" s="363">
        <f>+WTI_I!K136-'WTI_I-Prior'!K136</f>
        <v>0</v>
      </c>
      <c r="L136" s="363">
        <f>+WTI_I!L136-'WTI_I-Prior'!L136</f>
        <v>0</v>
      </c>
      <c r="M136" s="363">
        <f>+WTI_I!M136-'WTI_I-Prior'!M136</f>
        <v>0</v>
      </c>
      <c r="N136" s="334">
        <f t="shared" si="20"/>
        <v>0</v>
      </c>
      <c r="O136" s="363"/>
      <c r="P136" s="363">
        <f>+WTI_I!P136-'WTI_I-Prior'!P136</f>
        <v>0</v>
      </c>
      <c r="Q136" s="363">
        <f>+WTI_I!Q136-'WTI_I-Prior'!Q136</f>
        <v>0</v>
      </c>
      <c r="R136" s="30">
        <f>+WTI_I!R136-'WTI_I-Prior'!R136</f>
        <v>0</v>
      </c>
      <c r="S136" s="30">
        <f>+WTI_I!S136-'WTI_I-Prior'!S136</f>
        <v>0</v>
      </c>
      <c r="T136" s="334">
        <f t="shared" si="21"/>
        <v>0</v>
      </c>
      <c r="U136" s="363"/>
      <c r="V136" s="395">
        <f t="shared" si="22"/>
        <v>40452</v>
      </c>
      <c r="W136" s="445">
        <f t="shared" si="23"/>
        <v>6.852999999999998E-4</v>
      </c>
      <c r="X136" s="445">
        <f t="shared" si="24"/>
        <v>0</v>
      </c>
      <c r="Y136" s="445">
        <f t="shared" si="25"/>
        <v>0</v>
      </c>
      <c r="Z136" s="446">
        <f t="shared" si="26"/>
        <v>6.852999999999998E-4</v>
      </c>
      <c r="AA136" s="407"/>
    </row>
    <row r="137" spans="1:62" s="181" customFormat="1" ht="12.95" customHeight="1" x14ac:dyDescent="0.2">
      <c r="A137" s="395">
        <v>40483</v>
      </c>
      <c r="B137" s="363">
        <f>+WTI_I!B137-'WTI_I-Prior'!B137</f>
        <v>-4.9093999999998417E-3</v>
      </c>
      <c r="C137" s="396">
        <f>+WTI_I!C137-'WTI_I-Prior'!C137</f>
        <v>0</v>
      </c>
      <c r="D137" s="363">
        <f>+WTI_I!D137-'WTI_I-Prior'!D137</f>
        <v>0</v>
      </c>
      <c r="E137" s="363">
        <f>+WTI_I!E137-'WTI_I-Prior'!E137</f>
        <v>0</v>
      </c>
      <c r="F137" s="30">
        <v>0</v>
      </c>
      <c r="G137" s="334">
        <f t="shared" si="19"/>
        <v>-4.9093999999998417E-3</v>
      </c>
      <c r="H137" s="363"/>
      <c r="I137" s="363">
        <f>+WTI_I!I137-'WTI_I-Prior'!I137</f>
        <v>0</v>
      </c>
      <c r="J137" s="363">
        <f>+WTI_I!J137-'WTI_I-Prior'!J137</f>
        <v>0</v>
      </c>
      <c r="K137" s="363">
        <f>+WTI_I!K137-'WTI_I-Prior'!K137</f>
        <v>0</v>
      </c>
      <c r="L137" s="363">
        <f>+WTI_I!L137-'WTI_I-Prior'!L137</f>
        <v>0</v>
      </c>
      <c r="M137" s="363">
        <f>+WTI_I!M137-'WTI_I-Prior'!M137</f>
        <v>0</v>
      </c>
      <c r="N137" s="334">
        <f t="shared" si="20"/>
        <v>0</v>
      </c>
      <c r="O137" s="363"/>
      <c r="P137" s="363">
        <f>+WTI_I!P137-'WTI_I-Prior'!P137</f>
        <v>0</v>
      </c>
      <c r="Q137" s="363">
        <f>+WTI_I!Q137-'WTI_I-Prior'!Q137</f>
        <v>0</v>
      </c>
      <c r="R137" s="30">
        <f>+WTI_I!R137-'WTI_I-Prior'!R137</f>
        <v>0</v>
      </c>
      <c r="S137" s="30">
        <f>+WTI_I!S137-'WTI_I-Prior'!S137</f>
        <v>0</v>
      </c>
      <c r="T137" s="334">
        <f t="shared" si="21"/>
        <v>0</v>
      </c>
      <c r="U137" s="363"/>
      <c r="V137" s="395">
        <f t="shared" si="22"/>
        <v>40483</v>
      </c>
      <c r="W137" s="445">
        <f t="shared" si="23"/>
        <v>-4.9093999999998417E-3</v>
      </c>
      <c r="X137" s="445">
        <f t="shared" si="24"/>
        <v>0</v>
      </c>
      <c r="Y137" s="445">
        <f t="shared" si="25"/>
        <v>0</v>
      </c>
      <c r="Z137" s="446">
        <f t="shared" si="26"/>
        <v>-4.9093999999998417E-3</v>
      </c>
      <c r="AA137" s="407"/>
    </row>
    <row r="138" spans="1:62" s="181" customFormat="1" ht="12.95" customHeight="1" x14ac:dyDescent="0.2">
      <c r="A138" s="397">
        <v>40513</v>
      </c>
      <c r="B138" s="364">
        <f>+WTI_I!B138-'WTI_I-Prior'!B138</f>
        <v>-9.8437000000002328E-3</v>
      </c>
      <c r="C138" s="398">
        <f>+WTI_I!C138-'WTI_I-Prior'!C138</f>
        <v>0</v>
      </c>
      <c r="D138" s="364">
        <f>+WTI_I!D138-'WTI_I-Prior'!D138</f>
        <v>0</v>
      </c>
      <c r="E138" s="364">
        <f>+WTI_I!E138-'WTI_I-Prior'!E138</f>
        <v>0</v>
      </c>
      <c r="F138" s="183">
        <v>0</v>
      </c>
      <c r="G138" s="336">
        <f t="shared" si="19"/>
        <v>-9.8437000000002328E-3</v>
      </c>
      <c r="H138" s="364"/>
      <c r="I138" s="364">
        <f>+WTI_I!I138-'WTI_I-Prior'!I138</f>
        <v>0</v>
      </c>
      <c r="J138" s="364">
        <f>+WTI_I!J138-'WTI_I-Prior'!J138</f>
        <v>0</v>
      </c>
      <c r="K138" s="364">
        <f>+WTI_I!K138-'WTI_I-Prior'!K138</f>
        <v>0</v>
      </c>
      <c r="L138" s="364">
        <f>+WTI_I!L138-'WTI_I-Prior'!L138</f>
        <v>0</v>
      </c>
      <c r="M138" s="364">
        <f>+WTI_I!M138-'WTI_I-Prior'!M138</f>
        <v>0</v>
      </c>
      <c r="N138" s="336">
        <f t="shared" si="20"/>
        <v>0</v>
      </c>
      <c r="O138" s="364"/>
      <c r="P138" s="364">
        <f>+WTI_I!P138-'WTI_I-Prior'!P138</f>
        <v>0</v>
      </c>
      <c r="Q138" s="364">
        <f>+WTI_I!Q138-'WTI_I-Prior'!Q138</f>
        <v>0</v>
      </c>
      <c r="R138" s="183">
        <f>+WTI_I!R138-'WTI_I-Prior'!R138</f>
        <v>0</v>
      </c>
      <c r="S138" s="183">
        <f>+WTI_I!S138-'WTI_I-Prior'!S138</f>
        <v>0</v>
      </c>
      <c r="T138" s="336">
        <f t="shared" si="21"/>
        <v>0</v>
      </c>
      <c r="U138" s="364"/>
      <c r="V138" s="397">
        <f t="shared" si="22"/>
        <v>40513</v>
      </c>
      <c r="W138" s="448">
        <f t="shared" si="23"/>
        <v>-9.8437000000002328E-3</v>
      </c>
      <c r="X138" s="448">
        <f t="shared" si="24"/>
        <v>0</v>
      </c>
      <c r="Y138" s="448">
        <f t="shared" si="25"/>
        <v>0</v>
      </c>
      <c r="Z138" s="449">
        <f t="shared" si="26"/>
        <v>-9.8437000000002328E-3</v>
      </c>
      <c r="AA138" s="407"/>
    </row>
    <row r="139" spans="1:62" s="181" customFormat="1" ht="12.95" customHeight="1" x14ac:dyDescent="0.2">
      <c r="A139" s="395">
        <v>40544</v>
      </c>
      <c r="B139" s="363">
        <f>+WTI_I!B139-'WTI_I-Prior'!B139</f>
        <v>-1.2758200000000386E-2</v>
      </c>
      <c r="C139" s="396">
        <f>+WTI_I!C139-'WTI_I-Prior'!C139</f>
        <v>0</v>
      </c>
      <c r="D139" s="363">
        <f>+WTI_I!D139-'WTI_I-Prior'!D139</f>
        <v>0</v>
      </c>
      <c r="E139" s="363">
        <f>+WTI_I!E139-'WTI_I-Prior'!E139</f>
        <v>0</v>
      </c>
      <c r="F139" s="30">
        <v>0</v>
      </c>
      <c r="G139" s="334">
        <f t="shared" si="19"/>
        <v>-1.2758200000000386E-2</v>
      </c>
      <c r="H139" s="363"/>
      <c r="I139" s="363">
        <f>+WTI_I!I139-'WTI_I-Prior'!I139</f>
        <v>0</v>
      </c>
      <c r="J139" s="363">
        <f>+WTI_I!J139-'WTI_I-Prior'!J139</f>
        <v>0</v>
      </c>
      <c r="K139" s="363">
        <f>+WTI_I!K139-'WTI_I-Prior'!K139</f>
        <v>0</v>
      </c>
      <c r="L139" s="363">
        <f>+WTI_I!L139-'WTI_I-Prior'!L139</f>
        <v>0</v>
      </c>
      <c r="M139" s="363">
        <f>+WTI_I!M139-'WTI_I-Prior'!M139</f>
        <v>0</v>
      </c>
      <c r="N139" s="334">
        <f t="shared" si="20"/>
        <v>0</v>
      </c>
      <c r="O139" s="363"/>
      <c r="P139" s="363">
        <f>+WTI_I!P139-'WTI_I-Prior'!P139</f>
        <v>0</v>
      </c>
      <c r="Q139" s="363">
        <f>+WTI_I!Q139-'WTI_I-Prior'!Q139</f>
        <v>0</v>
      </c>
      <c r="R139" s="30">
        <f>+WTI_I!R139-'WTI_I-Prior'!R139</f>
        <v>0</v>
      </c>
      <c r="S139" s="30">
        <f>+WTI_I!S139-'WTI_I-Prior'!S139</f>
        <v>0</v>
      </c>
      <c r="T139" s="334">
        <f t="shared" si="21"/>
        <v>0</v>
      </c>
      <c r="U139" s="363"/>
      <c r="V139" s="395">
        <f t="shared" si="22"/>
        <v>40544</v>
      </c>
      <c r="W139" s="445">
        <f t="shared" si="23"/>
        <v>-1.2758200000000386E-2</v>
      </c>
      <c r="X139" s="445">
        <f t="shared" si="24"/>
        <v>0</v>
      </c>
      <c r="Y139" s="445">
        <f t="shared" si="25"/>
        <v>0</v>
      </c>
      <c r="Z139" s="446">
        <f t="shared" si="26"/>
        <v>-1.2758200000000386E-2</v>
      </c>
      <c r="AA139" s="407"/>
    </row>
    <row r="140" spans="1:62" s="181" customFormat="1" ht="12.95" customHeight="1" x14ac:dyDescent="0.2">
      <c r="A140" s="395">
        <v>40575</v>
      </c>
      <c r="B140" s="363">
        <f>+WTI_I!B140-'WTI_I-Prior'!B140</f>
        <v>-7.8465000000003116E-3</v>
      </c>
      <c r="C140" s="396">
        <f>+WTI_I!C140-'WTI_I-Prior'!C140</f>
        <v>0</v>
      </c>
      <c r="D140" s="363">
        <f>+WTI_I!D140-'WTI_I-Prior'!D140</f>
        <v>0</v>
      </c>
      <c r="E140" s="363">
        <f>+WTI_I!E140-'WTI_I-Prior'!E140</f>
        <v>0</v>
      </c>
      <c r="F140" s="30">
        <v>0</v>
      </c>
      <c r="G140" s="334">
        <f t="shared" si="19"/>
        <v>-7.8465000000003116E-3</v>
      </c>
      <c r="H140" s="363"/>
      <c r="I140" s="363">
        <f>+WTI_I!I140-'WTI_I-Prior'!I140</f>
        <v>0</v>
      </c>
      <c r="J140" s="363">
        <f>+WTI_I!J140-'WTI_I-Prior'!J140</f>
        <v>0</v>
      </c>
      <c r="K140" s="363">
        <f>+WTI_I!K140-'WTI_I-Prior'!K140</f>
        <v>0</v>
      </c>
      <c r="L140" s="363">
        <f>+WTI_I!L140-'WTI_I-Prior'!L140</f>
        <v>0</v>
      </c>
      <c r="M140" s="363">
        <f>+WTI_I!M140-'WTI_I-Prior'!M140</f>
        <v>0</v>
      </c>
      <c r="N140" s="334">
        <f t="shared" si="20"/>
        <v>0</v>
      </c>
      <c r="O140" s="363"/>
      <c r="P140" s="363">
        <f>+WTI_I!P140-'WTI_I-Prior'!P140</f>
        <v>0</v>
      </c>
      <c r="Q140" s="363">
        <f>+WTI_I!Q140-'WTI_I-Prior'!Q140</f>
        <v>0</v>
      </c>
      <c r="R140" s="30">
        <f>+WTI_I!R140-'WTI_I-Prior'!R140</f>
        <v>0</v>
      </c>
      <c r="S140" s="30">
        <f>+WTI_I!S140-'WTI_I-Prior'!S140</f>
        <v>0</v>
      </c>
      <c r="T140" s="334">
        <f t="shared" si="21"/>
        <v>0</v>
      </c>
      <c r="U140" s="363"/>
      <c r="V140" s="395">
        <f t="shared" si="22"/>
        <v>40575</v>
      </c>
      <c r="W140" s="445">
        <f t="shared" si="23"/>
        <v>-7.8465000000003116E-3</v>
      </c>
      <c r="X140" s="445">
        <f t="shared" si="24"/>
        <v>0</v>
      </c>
      <c r="Y140" s="445">
        <f t="shared" si="25"/>
        <v>0</v>
      </c>
      <c r="Z140" s="446">
        <f t="shared" si="26"/>
        <v>-7.8465000000003116E-3</v>
      </c>
      <c r="AA140" s="407"/>
    </row>
    <row r="141" spans="1:62" s="181" customFormat="1" ht="12.95" customHeight="1" thickBot="1" x14ac:dyDescent="0.25">
      <c r="A141" s="645" t="s">
        <v>16</v>
      </c>
      <c r="B141" s="402">
        <f t="shared" ref="B141:G141" si="27">SUM(B23:B140)</f>
        <v>2.4703533000000331</v>
      </c>
      <c r="C141" s="402">
        <f t="shared" si="27"/>
        <v>0.27526269999999919</v>
      </c>
      <c r="D141" s="402">
        <f t="shared" si="27"/>
        <v>0</v>
      </c>
      <c r="E141" s="402">
        <f t="shared" si="27"/>
        <v>0</v>
      </c>
      <c r="F141" s="359">
        <f t="shared" si="27"/>
        <v>0</v>
      </c>
      <c r="G141" s="360">
        <f t="shared" si="27"/>
        <v>2.7456160000000338</v>
      </c>
      <c r="H141" s="653"/>
      <c r="I141" s="410">
        <f t="shared" ref="I141:N141" si="28">SUM(I23:I140)</f>
        <v>-1997.9018117999979</v>
      </c>
      <c r="J141" s="410">
        <f t="shared" si="28"/>
        <v>2474</v>
      </c>
      <c r="K141" s="410">
        <f t="shared" si="28"/>
        <v>-21.535139199999993</v>
      </c>
      <c r="L141" s="410">
        <f t="shared" si="28"/>
        <v>0</v>
      </c>
      <c r="M141" s="410">
        <f t="shared" si="28"/>
        <v>0</v>
      </c>
      <c r="N141" s="339">
        <f t="shared" si="28"/>
        <v>454.56304900000129</v>
      </c>
      <c r="O141" s="655"/>
      <c r="P141" s="410">
        <f>SUM(P23:P139)</f>
        <v>0</v>
      </c>
      <c r="Q141" s="410">
        <f>SUM(Q23:Q139)</f>
        <v>0</v>
      </c>
      <c r="R141" s="361">
        <f>SUM(R23:R139)</f>
        <v>0</v>
      </c>
      <c r="S141" s="361">
        <f>SUM(S23:S139)</f>
        <v>0</v>
      </c>
      <c r="T141" s="339">
        <f>SUM(P141:S141)</f>
        <v>0</v>
      </c>
      <c r="U141" s="171"/>
      <c r="V141" s="408"/>
      <c r="W141" s="453">
        <f>SUM(W23:W140)</f>
        <v>2.7456160000000338</v>
      </c>
      <c r="X141" s="453">
        <f>SUM(X23:X140)</f>
        <v>454.56304900000129</v>
      </c>
      <c r="Y141" s="453">
        <f>SUM(Y23:Y139)</f>
        <v>0</v>
      </c>
      <c r="Z141" s="453">
        <f>SUM(Z23:Z140)</f>
        <v>457.30866500000081</v>
      </c>
      <c r="AA141" s="421"/>
    </row>
    <row r="142" spans="1:62" ht="12.95" customHeight="1" thickTop="1" x14ac:dyDescent="0.2">
      <c r="A142" s="403"/>
      <c r="B142" s="403"/>
      <c r="C142" s="403"/>
      <c r="D142" s="403"/>
      <c r="E142" s="403"/>
      <c r="F142" s="33"/>
      <c r="G142" s="33"/>
      <c r="H142" s="403"/>
      <c r="I142" s="411"/>
      <c r="J142" s="411"/>
      <c r="K142" s="411"/>
      <c r="L142" s="411"/>
      <c r="M142" s="411"/>
      <c r="N142" s="23"/>
      <c r="O142" s="387"/>
      <c r="P142" s="387"/>
      <c r="Q142" s="387"/>
      <c r="R142" s="23"/>
      <c r="S142" s="23"/>
      <c r="T142" s="23"/>
      <c r="U142" s="369"/>
      <c r="V142" s="373"/>
      <c r="W142" s="373"/>
      <c r="X142" s="373"/>
      <c r="Y142" s="373"/>
      <c r="Z142" s="373"/>
      <c r="AA142" s="407"/>
      <c r="AB142" s="181"/>
      <c r="AC142" s="181"/>
      <c r="AD142" s="181"/>
      <c r="AE142" s="181"/>
      <c r="AF142" s="181"/>
      <c r="AG142" s="181"/>
      <c r="AH142" s="181"/>
      <c r="AI142" s="181"/>
      <c r="AJ142" s="181"/>
      <c r="AK142" s="181"/>
      <c r="AL142" s="181"/>
      <c r="AM142" s="181"/>
      <c r="AN142" s="181"/>
      <c r="AO142" s="181"/>
      <c r="AP142" s="181"/>
      <c r="AQ142" s="181"/>
      <c r="AR142" s="181"/>
      <c r="AS142" s="181"/>
      <c r="AT142" s="181"/>
      <c r="AU142" s="181"/>
      <c r="AV142" s="181"/>
      <c r="AW142" s="181"/>
      <c r="AX142" s="181"/>
      <c r="AY142" s="181"/>
      <c r="AZ142" s="181"/>
      <c r="BA142" s="181"/>
      <c r="BB142" s="181"/>
      <c r="BC142" s="181"/>
      <c r="BD142" s="181"/>
      <c r="BE142" s="181"/>
      <c r="BF142" s="181"/>
      <c r="BG142" s="181"/>
      <c r="BH142" s="181"/>
      <c r="BI142" s="181"/>
      <c r="BJ142" s="181"/>
    </row>
    <row r="143" spans="1:62" ht="12.95" customHeight="1" x14ac:dyDescent="0.2">
      <c r="A143" s="403"/>
      <c r="B143" s="403"/>
      <c r="C143" s="403"/>
      <c r="D143" s="403"/>
      <c r="E143" s="403"/>
      <c r="F143" s="33"/>
      <c r="G143" s="33"/>
      <c r="H143" s="403"/>
      <c r="I143" s="411"/>
      <c r="J143" s="411"/>
      <c r="K143" s="411"/>
      <c r="L143" s="411"/>
      <c r="M143" s="411"/>
      <c r="N143" s="23"/>
      <c r="O143" s="387"/>
      <c r="P143" s="387"/>
      <c r="Q143" s="387"/>
      <c r="R143" s="23"/>
      <c r="S143" s="23"/>
      <c r="T143" s="23"/>
      <c r="U143" s="369"/>
      <c r="V143" s="373"/>
      <c r="AA143" s="407"/>
      <c r="AB143" s="181"/>
      <c r="AC143" s="181"/>
      <c r="AD143" s="181"/>
      <c r="AE143" s="181"/>
      <c r="AF143" s="181"/>
      <c r="AG143" s="181"/>
      <c r="AH143" s="181"/>
      <c r="AI143" s="181"/>
      <c r="AJ143" s="181"/>
      <c r="AK143" s="181"/>
      <c r="AL143" s="181"/>
      <c r="AM143" s="181"/>
      <c r="AN143" s="181"/>
      <c r="AO143" s="181"/>
      <c r="AP143" s="181"/>
      <c r="AQ143" s="181"/>
      <c r="AR143" s="181"/>
      <c r="AS143" s="181"/>
      <c r="AT143" s="181"/>
      <c r="AU143" s="181"/>
      <c r="AV143" s="181"/>
      <c r="AW143" s="181"/>
      <c r="AX143" s="181"/>
      <c r="AY143" s="181"/>
      <c r="AZ143" s="181"/>
      <c r="BA143" s="181"/>
      <c r="BB143" s="181"/>
      <c r="BC143" s="181"/>
      <c r="BD143" s="181"/>
      <c r="BE143" s="181"/>
      <c r="BF143" s="181"/>
      <c r="BG143" s="181"/>
      <c r="BH143" s="181"/>
      <c r="BI143" s="181"/>
      <c r="BJ143" s="181"/>
    </row>
    <row r="144" spans="1:62" ht="12.95" customHeight="1" x14ac:dyDescent="0.2">
      <c r="A144" s="33"/>
      <c r="B144" s="33"/>
      <c r="C144" s="33"/>
      <c r="D144" s="33"/>
      <c r="E144" s="33"/>
      <c r="F144" s="33"/>
      <c r="G144" s="33"/>
      <c r="H144" s="403"/>
      <c r="I144" s="411"/>
      <c r="J144" s="411"/>
      <c r="K144" s="411"/>
      <c r="L144" s="411"/>
      <c r="M144" s="411"/>
      <c r="N144" s="23"/>
      <c r="O144" s="387"/>
      <c r="P144" s="387"/>
      <c r="Q144" s="387"/>
      <c r="R144" s="23"/>
      <c r="S144" s="23"/>
      <c r="T144" s="23"/>
      <c r="U144" s="369"/>
      <c r="V144" s="373"/>
      <c r="AA144" s="407"/>
      <c r="AB144" s="181"/>
      <c r="AC144" s="181"/>
      <c r="AD144" s="181"/>
      <c r="AE144" s="181"/>
      <c r="AF144" s="181"/>
      <c r="AG144" s="181"/>
      <c r="AH144" s="181"/>
      <c r="AI144" s="181"/>
      <c r="AJ144" s="181"/>
      <c r="AK144" s="181"/>
      <c r="AL144" s="181"/>
      <c r="AM144" s="181"/>
      <c r="AN144" s="181"/>
      <c r="AO144" s="181"/>
      <c r="AP144" s="181"/>
      <c r="AQ144" s="181"/>
      <c r="AR144" s="181"/>
      <c r="AS144" s="181"/>
      <c r="AT144" s="181"/>
      <c r="AU144" s="181"/>
      <c r="AV144" s="181"/>
      <c r="AW144" s="181"/>
      <c r="AX144" s="181"/>
      <c r="AY144" s="181"/>
      <c r="AZ144" s="181"/>
      <c r="BA144" s="181"/>
      <c r="BB144" s="181"/>
      <c r="BC144" s="181"/>
      <c r="BD144" s="181"/>
      <c r="BE144" s="181"/>
      <c r="BF144" s="181"/>
      <c r="BG144" s="181"/>
      <c r="BH144" s="181"/>
      <c r="BI144" s="181"/>
      <c r="BJ144" s="181"/>
    </row>
    <row r="145" spans="1:62" ht="12.95" customHeight="1" x14ac:dyDescent="0.2">
      <c r="A145" s="33"/>
      <c r="B145" s="33"/>
      <c r="C145" s="33"/>
      <c r="D145" s="33"/>
      <c r="E145" s="33"/>
      <c r="F145" s="33"/>
      <c r="G145" s="33"/>
      <c r="H145" s="403"/>
      <c r="I145" s="411"/>
      <c r="J145" s="411"/>
      <c r="K145" s="411"/>
      <c r="L145" s="411"/>
      <c r="M145" s="411"/>
      <c r="N145" s="23"/>
      <c r="O145" s="387"/>
      <c r="P145" s="387"/>
      <c r="Q145" s="387"/>
      <c r="R145" s="23"/>
      <c r="S145" s="23"/>
      <c r="T145" s="23"/>
      <c r="U145" s="369"/>
      <c r="V145" s="373"/>
      <c r="AA145" s="407"/>
      <c r="AB145" s="181"/>
      <c r="AQ145" s="181"/>
      <c r="AR145" s="181"/>
      <c r="AS145" s="181"/>
      <c r="AT145" s="181"/>
      <c r="AU145" s="181"/>
      <c r="AV145" s="181"/>
      <c r="AW145" s="181"/>
      <c r="AX145" s="181"/>
      <c r="AY145" s="181"/>
      <c r="AZ145" s="181"/>
      <c r="BA145" s="181"/>
      <c r="BB145" s="181"/>
      <c r="BC145" s="181"/>
      <c r="BD145" s="181"/>
      <c r="BE145" s="181"/>
      <c r="BF145" s="181"/>
      <c r="BG145" s="181"/>
      <c r="BH145" s="181"/>
      <c r="BI145" s="181"/>
      <c r="BJ145" s="181"/>
    </row>
    <row r="146" spans="1:62" ht="12.95" customHeight="1" x14ac:dyDescent="0.2">
      <c r="A146" s="33"/>
      <c r="B146" s="33"/>
      <c r="C146" s="33"/>
      <c r="D146" s="33"/>
      <c r="E146" s="33"/>
      <c r="F146" s="33"/>
      <c r="G146" s="33"/>
      <c r="H146" s="403"/>
      <c r="I146" s="29"/>
      <c r="J146" s="29"/>
      <c r="K146" s="29"/>
      <c r="L146" s="29"/>
      <c r="M146" s="29"/>
      <c r="N146" s="23"/>
      <c r="O146" s="387"/>
      <c r="P146" s="387"/>
      <c r="Q146" s="387"/>
      <c r="R146" s="23"/>
      <c r="S146" s="23"/>
      <c r="T146" s="23"/>
      <c r="U146" s="369"/>
      <c r="V146" s="373"/>
      <c r="AA146" s="370"/>
    </row>
    <row r="147" spans="1:62" ht="12.95" customHeight="1" x14ac:dyDescent="0.2">
      <c r="A147" s="33"/>
      <c r="B147" s="33"/>
      <c r="C147" s="33"/>
      <c r="D147" s="33"/>
      <c r="E147" s="33"/>
      <c r="F147" s="33"/>
      <c r="G147" s="33"/>
      <c r="H147" s="403"/>
      <c r="I147" s="29"/>
      <c r="J147" s="29"/>
      <c r="K147" s="29"/>
      <c r="L147" s="29"/>
      <c r="M147" s="29"/>
      <c r="N147" s="23"/>
      <c r="O147" s="387"/>
      <c r="P147" s="387"/>
      <c r="Q147" s="387"/>
      <c r="R147" s="23"/>
      <c r="S147" s="23"/>
      <c r="T147" s="23"/>
      <c r="U147" s="369"/>
      <c r="V147" s="373"/>
      <c r="AA147" s="370"/>
    </row>
    <row r="148" spans="1:62" ht="12.95" customHeight="1" x14ac:dyDescent="0.2">
      <c r="A148" s="33"/>
      <c r="B148" s="33"/>
      <c r="C148" s="33"/>
      <c r="D148" s="33"/>
      <c r="E148" s="33"/>
      <c r="F148" s="33"/>
      <c r="G148" s="33"/>
      <c r="H148" s="403"/>
      <c r="I148" s="29"/>
      <c r="J148" s="29"/>
      <c r="K148" s="29"/>
      <c r="L148" s="29"/>
      <c r="M148" s="29"/>
      <c r="N148" s="23"/>
      <c r="O148" s="387"/>
      <c r="P148" s="387"/>
      <c r="Q148" s="387"/>
      <c r="R148" s="23"/>
      <c r="S148" s="23"/>
      <c r="T148" s="23"/>
      <c r="U148" s="369"/>
      <c r="V148" s="373"/>
      <c r="AA148" s="370"/>
    </row>
    <row r="149" spans="1:62" ht="12.95" customHeight="1" x14ac:dyDescent="0.2">
      <c r="A149" s="33"/>
      <c r="B149" s="33"/>
      <c r="C149" s="33"/>
      <c r="D149" s="33"/>
      <c r="E149" s="33"/>
      <c r="F149" s="33"/>
      <c r="G149" s="33"/>
      <c r="H149" s="403"/>
      <c r="I149" s="29"/>
      <c r="J149" s="29"/>
      <c r="K149" s="29"/>
      <c r="L149" s="29"/>
      <c r="M149" s="29"/>
      <c r="N149" s="23"/>
      <c r="O149" s="387"/>
      <c r="P149" s="387"/>
      <c r="Q149" s="387"/>
      <c r="R149" s="23"/>
      <c r="S149" s="23"/>
      <c r="T149" s="23"/>
      <c r="U149" s="369"/>
      <c r="V149" s="373"/>
      <c r="AA149" s="370"/>
    </row>
    <row r="150" spans="1:62" ht="12.95" customHeight="1" x14ac:dyDescent="0.2">
      <c r="A150" s="33"/>
      <c r="B150" s="33"/>
      <c r="C150" s="33"/>
      <c r="D150" s="33"/>
      <c r="E150" s="33"/>
      <c r="F150" s="33"/>
      <c r="G150" s="33"/>
      <c r="H150" s="403"/>
      <c r="I150" s="29"/>
      <c r="J150" s="29"/>
      <c r="K150" s="29"/>
      <c r="L150" s="29"/>
      <c r="M150" s="29"/>
      <c r="N150" s="23"/>
      <c r="O150" s="387"/>
      <c r="P150" s="387"/>
      <c r="Q150" s="387"/>
      <c r="R150" s="23"/>
      <c r="S150" s="23"/>
      <c r="T150" s="23"/>
      <c r="U150" s="369"/>
      <c r="V150" s="373"/>
      <c r="AA150" s="370"/>
    </row>
    <row r="151" spans="1:62" ht="12.95" customHeight="1" x14ac:dyDescent="0.2">
      <c r="A151" s="33"/>
      <c r="B151" s="33"/>
      <c r="C151" s="33"/>
      <c r="D151" s="33"/>
      <c r="E151" s="33"/>
      <c r="F151" s="33"/>
      <c r="G151" s="33"/>
      <c r="H151" s="403"/>
      <c r="I151" s="29"/>
      <c r="J151" s="29"/>
      <c r="K151" s="29"/>
      <c r="L151" s="29"/>
      <c r="M151" s="29"/>
      <c r="N151" s="23"/>
      <c r="O151" s="387"/>
      <c r="P151" s="387"/>
      <c r="Q151" s="387"/>
      <c r="R151" s="23"/>
      <c r="S151" s="23"/>
      <c r="T151" s="23"/>
      <c r="U151" s="369"/>
      <c r="V151" s="373"/>
      <c r="AA151" s="370"/>
    </row>
    <row r="152" spans="1:62" ht="12.95" customHeight="1" x14ac:dyDescent="0.2">
      <c r="A152" s="33"/>
      <c r="B152" s="33"/>
      <c r="C152" s="33"/>
      <c r="D152" s="33"/>
      <c r="E152" s="33"/>
      <c r="F152" s="33"/>
      <c r="G152" s="33"/>
      <c r="H152" s="403"/>
      <c r="I152" s="29"/>
      <c r="J152" s="29"/>
      <c r="K152" s="29"/>
      <c r="L152" s="29"/>
      <c r="M152" s="29"/>
      <c r="N152" s="23"/>
      <c r="O152" s="387"/>
      <c r="P152" s="387"/>
      <c r="Q152" s="387"/>
      <c r="R152" s="23"/>
      <c r="S152" s="23"/>
      <c r="T152" s="23"/>
      <c r="U152" s="369"/>
      <c r="V152" s="373"/>
      <c r="AA152" s="370"/>
    </row>
    <row r="153" spans="1:62" ht="12.95" customHeight="1" x14ac:dyDescent="0.2">
      <c r="A153" s="33"/>
      <c r="B153" s="33"/>
      <c r="C153" s="33"/>
      <c r="D153" s="33"/>
      <c r="E153" s="33"/>
      <c r="F153" s="33"/>
      <c r="G153" s="33"/>
      <c r="H153" s="403"/>
      <c r="I153" s="29"/>
      <c r="J153" s="29"/>
      <c r="K153" s="29"/>
      <c r="L153" s="29"/>
      <c r="M153" s="29"/>
      <c r="N153" s="23"/>
      <c r="O153" s="387"/>
      <c r="P153" s="387"/>
      <c r="Q153" s="387"/>
      <c r="R153" s="23"/>
      <c r="S153" s="23"/>
      <c r="T153" s="23"/>
      <c r="U153" s="369"/>
      <c r="V153" s="373"/>
    </row>
    <row r="154" spans="1:62" x14ac:dyDescent="0.2">
      <c r="A154" s="33"/>
      <c r="B154" s="33"/>
      <c r="C154" s="33"/>
      <c r="D154" s="33"/>
      <c r="E154" s="33"/>
      <c r="F154" s="33"/>
      <c r="G154" s="33"/>
      <c r="H154" s="403"/>
      <c r="I154" s="29"/>
      <c r="J154" s="29"/>
      <c r="K154" s="29"/>
      <c r="L154" s="29"/>
      <c r="M154" s="29"/>
      <c r="N154" s="23"/>
      <c r="O154" s="387"/>
      <c r="P154" s="387"/>
      <c r="Q154" s="387"/>
      <c r="R154" s="23"/>
      <c r="S154" s="23"/>
      <c r="T154" s="23"/>
      <c r="U154" s="369"/>
      <c r="V154" s="373"/>
    </row>
    <row r="155" spans="1:62" x14ac:dyDescent="0.2">
      <c r="A155" s="19"/>
      <c r="B155" s="19"/>
      <c r="C155" s="19"/>
      <c r="D155" s="19"/>
      <c r="E155" s="19"/>
      <c r="F155" s="19"/>
      <c r="G155" s="19"/>
      <c r="H155" s="407"/>
      <c r="I155" s="19"/>
      <c r="J155" s="19"/>
      <c r="K155" s="19"/>
      <c r="L155" s="19"/>
      <c r="M155" s="19"/>
      <c r="N155" s="19"/>
      <c r="O155" s="407"/>
      <c r="P155" s="407"/>
      <c r="Q155" s="407"/>
      <c r="R155" s="19"/>
      <c r="S155" s="19"/>
      <c r="T155" s="19"/>
      <c r="U155" s="369"/>
      <c r="V155" s="373"/>
    </row>
    <row r="156" spans="1:62" x14ac:dyDescent="0.2">
      <c r="A156" s="28"/>
      <c r="B156" s="28"/>
      <c r="C156" s="28"/>
      <c r="D156" s="28"/>
      <c r="E156" s="28"/>
      <c r="F156" s="28"/>
      <c r="G156" s="28"/>
      <c r="H156" s="392"/>
      <c r="I156" s="36"/>
      <c r="J156" s="36"/>
      <c r="K156" s="36"/>
      <c r="L156" s="36"/>
      <c r="M156" s="36"/>
      <c r="N156" s="28"/>
      <c r="O156" s="392"/>
      <c r="P156" s="392"/>
      <c r="Q156" s="392"/>
      <c r="R156" s="28"/>
      <c r="S156" s="28"/>
      <c r="T156" s="28"/>
      <c r="U156" s="369"/>
      <c r="V156" s="373"/>
    </row>
    <row r="157" spans="1:62" x14ac:dyDescent="0.2">
      <c r="A157" s="37"/>
      <c r="B157" s="37"/>
      <c r="C157" s="37"/>
      <c r="D157" s="37"/>
      <c r="E157" s="37"/>
      <c r="F157" s="37"/>
      <c r="G157" s="37"/>
      <c r="H157" s="37"/>
      <c r="I157" s="36"/>
      <c r="J157" s="36"/>
      <c r="K157" s="36"/>
      <c r="L157" s="36"/>
      <c r="M157" s="36"/>
      <c r="N157" s="28"/>
      <c r="O157" s="392"/>
      <c r="P157" s="392"/>
      <c r="Q157" s="392"/>
      <c r="R157" s="28"/>
      <c r="S157" s="28"/>
      <c r="T157" s="28"/>
      <c r="U157" s="369"/>
      <c r="V157" s="373"/>
    </row>
    <row r="158" spans="1:62" x14ac:dyDescent="0.2">
      <c r="A158" s="37"/>
      <c r="B158" s="37"/>
      <c r="C158" s="37"/>
      <c r="D158" s="37"/>
      <c r="E158" s="37"/>
      <c r="F158" s="37"/>
      <c r="G158" s="37"/>
      <c r="H158" s="37"/>
      <c r="I158" s="36"/>
      <c r="J158" s="36"/>
      <c r="K158" s="36"/>
      <c r="L158" s="36"/>
      <c r="M158" s="36"/>
      <c r="N158" s="28"/>
      <c r="O158" s="28"/>
      <c r="P158" s="28"/>
      <c r="Q158" s="28"/>
      <c r="R158" s="28"/>
      <c r="S158" s="28"/>
      <c r="T158" s="28"/>
      <c r="U158" s="35"/>
    </row>
    <row r="159" spans="1:62" x14ac:dyDescent="0.2">
      <c r="A159" s="38"/>
      <c r="B159" s="38"/>
      <c r="C159" s="38"/>
      <c r="D159" s="38"/>
      <c r="E159" s="38"/>
      <c r="F159" s="38"/>
      <c r="G159" s="38"/>
      <c r="H159" s="38"/>
      <c r="I159" s="39"/>
      <c r="J159" s="39"/>
      <c r="K159" s="39"/>
      <c r="L159" s="39"/>
      <c r="M159" s="39"/>
      <c r="N159" s="38"/>
      <c r="P159" s="38"/>
      <c r="Q159" s="38"/>
      <c r="R159" s="38"/>
      <c r="S159" s="38"/>
      <c r="T159" s="38"/>
    </row>
    <row r="160" spans="1:62" x14ac:dyDescent="0.2">
      <c r="A160" s="38"/>
      <c r="B160" s="38"/>
      <c r="C160" s="38"/>
      <c r="D160" s="38"/>
      <c r="E160" s="38"/>
      <c r="F160" s="38"/>
      <c r="G160" s="38"/>
      <c r="H160" s="38"/>
      <c r="I160" s="39"/>
      <c r="J160" s="39"/>
      <c r="K160" s="39"/>
      <c r="L160" s="39"/>
      <c r="M160" s="39"/>
      <c r="N160" s="38"/>
      <c r="P160" s="38"/>
      <c r="Q160" s="38"/>
      <c r="R160" s="38"/>
      <c r="S160" s="38"/>
      <c r="T160" s="38"/>
    </row>
    <row r="161" spans="1:20" x14ac:dyDescent="0.2">
      <c r="A161" s="38"/>
      <c r="B161" s="38"/>
      <c r="C161" s="38"/>
      <c r="D161" s="38"/>
      <c r="E161" s="38"/>
      <c r="F161" s="38"/>
      <c r="G161" s="38"/>
      <c r="H161" s="38"/>
      <c r="I161" s="39"/>
      <c r="J161" s="39"/>
      <c r="K161" s="39"/>
      <c r="L161" s="39"/>
      <c r="M161" s="39"/>
      <c r="N161" s="38"/>
      <c r="P161" s="38"/>
      <c r="Q161" s="38"/>
      <c r="R161" s="38"/>
      <c r="S161" s="38"/>
      <c r="T161" s="38"/>
    </row>
    <row r="162" spans="1:20" x14ac:dyDescent="0.2">
      <c r="A162" s="38"/>
      <c r="B162" s="38"/>
      <c r="C162" s="38"/>
      <c r="D162" s="38"/>
      <c r="E162" s="38"/>
      <c r="F162" s="38"/>
      <c r="G162" s="38"/>
      <c r="H162" s="38"/>
      <c r="I162" s="39"/>
      <c r="J162" s="39"/>
      <c r="K162" s="39"/>
      <c r="L162" s="39"/>
      <c r="M162" s="39"/>
      <c r="N162" s="38"/>
      <c r="P162" s="38"/>
      <c r="Q162" s="38"/>
      <c r="R162" s="38"/>
      <c r="S162" s="38"/>
      <c r="T162" s="38"/>
    </row>
    <row r="163" spans="1:20" x14ac:dyDescent="0.2">
      <c r="A163" s="38"/>
      <c r="B163" s="38"/>
      <c r="C163" s="38"/>
      <c r="D163" s="38"/>
      <c r="E163" s="38"/>
      <c r="F163" s="38"/>
      <c r="G163" s="38"/>
      <c r="H163" s="38"/>
      <c r="I163" s="38"/>
      <c r="J163" s="38"/>
      <c r="K163" s="38"/>
      <c r="L163" s="38"/>
      <c r="M163" s="38"/>
      <c r="N163" s="38"/>
      <c r="P163" s="38"/>
      <c r="Q163" s="38"/>
      <c r="R163" s="38"/>
      <c r="S163" s="38"/>
      <c r="T163" s="38"/>
    </row>
    <row r="164" spans="1:20" x14ac:dyDescent="0.2">
      <c r="A164" s="38"/>
      <c r="B164" s="38"/>
      <c r="C164" s="38"/>
      <c r="D164" s="38"/>
      <c r="E164" s="38"/>
      <c r="F164" s="38"/>
      <c r="G164" s="38"/>
      <c r="H164" s="38"/>
      <c r="I164" s="38"/>
      <c r="J164" s="38"/>
      <c r="K164" s="38"/>
      <c r="L164" s="38"/>
      <c r="M164" s="38"/>
      <c r="N164" s="38"/>
      <c r="P164" s="38"/>
      <c r="Q164" s="38"/>
      <c r="R164" s="38"/>
      <c r="S164" s="38"/>
      <c r="T164" s="38"/>
    </row>
    <row r="165" spans="1:20" x14ac:dyDescent="0.2">
      <c r="A165" s="38"/>
      <c r="B165" s="38"/>
      <c r="C165" s="38"/>
      <c r="D165" s="38"/>
      <c r="E165" s="38"/>
      <c r="F165" s="38"/>
      <c r="G165" s="38"/>
      <c r="H165" s="38"/>
      <c r="I165" s="38"/>
      <c r="J165" s="38"/>
      <c r="K165" s="38"/>
      <c r="L165" s="38"/>
      <c r="M165" s="38"/>
      <c r="N165" s="38"/>
      <c r="P165" s="38"/>
      <c r="Q165" s="38"/>
      <c r="R165" s="38"/>
      <c r="S165" s="38"/>
      <c r="T165" s="38"/>
    </row>
    <row r="166" spans="1:20" x14ac:dyDescent="0.2">
      <c r="A166" s="38"/>
      <c r="B166" s="38"/>
      <c r="C166" s="38"/>
      <c r="D166" s="38"/>
      <c r="E166" s="38"/>
      <c r="F166" s="38"/>
      <c r="G166" s="38"/>
      <c r="H166" s="38"/>
      <c r="I166" s="38"/>
      <c r="J166" s="38"/>
      <c r="K166" s="38"/>
      <c r="L166" s="38"/>
      <c r="M166" s="38"/>
      <c r="N166" s="38"/>
      <c r="P166" s="38"/>
      <c r="Q166" s="38"/>
      <c r="R166" s="38"/>
      <c r="S166" s="38"/>
      <c r="T166" s="38"/>
    </row>
    <row r="167" spans="1:20" x14ac:dyDescent="0.2">
      <c r="A167" s="38"/>
      <c r="B167" s="38"/>
      <c r="C167" s="38"/>
      <c r="D167" s="38"/>
      <c r="E167" s="38"/>
      <c r="F167" s="38"/>
      <c r="G167" s="38"/>
      <c r="H167" s="38"/>
      <c r="I167" s="38"/>
      <c r="J167" s="38"/>
      <c r="K167" s="38"/>
      <c r="L167" s="38"/>
      <c r="M167" s="38"/>
      <c r="N167" s="38"/>
      <c r="P167" s="38"/>
      <c r="Q167" s="38"/>
      <c r="R167" s="38"/>
      <c r="S167" s="38"/>
      <c r="T167" s="38"/>
    </row>
    <row r="168" spans="1:20" x14ac:dyDescent="0.2">
      <c r="A168" s="38"/>
      <c r="B168" s="38"/>
      <c r="C168" s="38"/>
      <c r="D168" s="38"/>
      <c r="E168" s="38"/>
      <c r="F168" s="38"/>
      <c r="G168" s="38"/>
      <c r="H168" s="38"/>
      <c r="I168" s="38"/>
      <c r="J168" s="38"/>
      <c r="K168" s="38"/>
      <c r="L168" s="38"/>
      <c r="M168" s="38"/>
      <c r="N168" s="38"/>
      <c r="P168" s="38"/>
      <c r="Q168" s="38"/>
      <c r="R168" s="38"/>
      <c r="S168" s="38"/>
      <c r="T168" s="38"/>
    </row>
    <row r="169" spans="1:20" x14ac:dyDescent="0.2">
      <c r="A169" s="38"/>
      <c r="B169" s="38"/>
      <c r="C169" s="38"/>
      <c r="D169" s="38"/>
      <c r="E169" s="38"/>
      <c r="F169" s="38"/>
      <c r="G169" s="38"/>
      <c r="H169" s="38"/>
      <c r="I169" s="38"/>
      <c r="J169" s="38"/>
      <c r="K169" s="38"/>
      <c r="L169" s="38"/>
      <c r="M169" s="38"/>
      <c r="N169" s="38"/>
      <c r="P169" s="38"/>
      <c r="Q169" s="38"/>
      <c r="R169" s="38"/>
      <c r="S169" s="38"/>
      <c r="T169" s="38"/>
    </row>
    <row r="170" spans="1:20" x14ac:dyDescent="0.2">
      <c r="A170" s="38"/>
      <c r="B170" s="38"/>
      <c r="C170" s="38"/>
      <c r="D170" s="38"/>
      <c r="E170" s="38"/>
      <c r="F170" s="38"/>
      <c r="G170" s="38"/>
      <c r="H170" s="38"/>
      <c r="I170" s="38"/>
      <c r="J170" s="38"/>
      <c r="K170" s="38"/>
      <c r="L170" s="38"/>
      <c r="M170" s="38"/>
      <c r="N170" s="38"/>
      <c r="P170" s="38"/>
      <c r="Q170" s="38"/>
      <c r="R170" s="38"/>
      <c r="S170" s="38"/>
      <c r="T170" s="38"/>
    </row>
    <row r="171" spans="1:20" x14ac:dyDescent="0.2">
      <c r="A171" s="38"/>
      <c r="B171" s="38"/>
      <c r="C171" s="38"/>
      <c r="D171" s="38"/>
      <c r="E171" s="38"/>
      <c r="F171" s="38"/>
      <c r="G171" s="38"/>
      <c r="H171" s="38"/>
      <c r="I171" s="38"/>
      <c r="J171" s="38"/>
      <c r="K171" s="38"/>
      <c r="L171" s="38"/>
      <c r="M171" s="38"/>
      <c r="N171" s="38"/>
      <c r="P171" s="38"/>
      <c r="Q171" s="38"/>
      <c r="R171" s="38"/>
      <c r="S171" s="38"/>
      <c r="T171" s="38"/>
    </row>
    <row r="172" spans="1:20" x14ac:dyDescent="0.2">
      <c r="A172" s="38"/>
      <c r="B172" s="38"/>
      <c r="C172" s="38"/>
      <c r="D172" s="38"/>
      <c r="E172" s="38"/>
      <c r="F172" s="38"/>
      <c r="G172" s="38"/>
      <c r="H172" s="38"/>
      <c r="I172" s="38"/>
      <c r="J172" s="38"/>
      <c r="K172" s="38"/>
      <c r="L172" s="38"/>
      <c r="M172" s="38"/>
      <c r="N172" s="38"/>
      <c r="P172" s="38"/>
      <c r="Q172" s="38"/>
      <c r="R172" s="38"/>
      <c r="S172" s="38"/>
      <c r="T172" s="38"/>
    </row>
    <row r="173" spans="1:20" x14ac:dyDescent="0.2">
      <c r="A173" s="38"/>
      <c r="B173" s="38"/>
      <c r="C173" s="38"/>
      <c r="D173" s="38"/>
      <c r="E173" s="38"/>
      <c r="F173" s="38"/>
      <c r="G173" s="38"/>
      <c r="H173" s="38"/>
      <c r="I173" s="38"/>
      <c r="J173" s="38"/>
      <c r="K173" s="38"/>
      <c r="L173" s="38"/>
      <c r="M173" s="38"/>
      <c r="N173" s="38"/>
      <c r="P173" s="38"/>
      <c r="Q173" s="38"/>
      <c r="R173" s="38"/>
      <c r="S173" s="38"/>
      <c r="T173" s="38"/>
    </row>
    <row r="174" spans="1:20" x14ac:dyDescent="0.2">
      <c r="A174" s="38"/>
      <c r="B174" s="38"/>
      <c r="C174" s="38"/>
      <c r="D174" s="38"/>
      <c r="E174" s="38"/>
      <c r="F174" s="38"/>
      <c r="G174" s="38"/>
      <c r="H174" s="38"/>
      <c r="I174" s="38"/>
      <c r="J174" s="38"/>
      <c r="K174" s="38"/>
      <c r="L174" s="38"/>
      <c r="M174" s="38"/>
      <c r="N174" s="38"/>
      <c r="P174" s="38"/>
      <c r="Q174" s="38"/>
      <c r="R174" s="38"/>
      <c r="S174" s="38"/>
      <c r="T174" s="38"/>
    </row>
    <row r="175" spans="1:20" x14ac:dyDescent="0.2">
      <c r="A175" s="38"/>
      <c r="B175" s="38"/>
      <c r="C175" s="38"/>
      <c r="D175" s="38"/>
      <c r="E175" s="38"/>
      <c r="F175" s="38"/>
      <c r="G175" s="38"/>
      <c r="H175" s="38"/>
      <c r="I175" s="38"/>
      <c r="J175" s="38"/>
      <c r="K175" s="38"/>
      <c r="L175" s="38"/>
      <c r="M175" s="38"/>
      <c r="N175" s="38"/>
      <c r="P175" s="38"/>
      <c r="Q175" s="38"/>
      <c r="R175" s="38"/>
      <c r="S175" s="38"/>
      <c r="T175" s="38"/>
    </row>
    <row r="176" spans="1:20" x14ac:dyDescent="0.2">
      <c r="A176" s="38"/>
      <c r="B176" s="38"/>
      <c r="C176" s="38"/>
      <c r="D176" s="38"/>
      <c r="E176" s="38"/>
      <c r="F176" s="38"/>
      <c r="G176" s="38"/>
      <c r="H176" s="38"/>
      <c r="I176" s="38"/>
      <c r="J176" s="38"/>
      <c r="K176" s="38"/>
      <c r="L176" s="38"/>
      <c r="M176" s="38"/>
      <c r="N176" s="38"/>
      <c r="P176" s="38"/>
      <c r="Q176" s="38"/>
      <c r="R176" s="38"/>
      <c r="S176" s="38"/>
      <c r="T176" s="38"/>
    </row>
    <row r="177" spans="1:20" x14ac:dyDescent="0.2">
      <c r="A177" s="38"/>
      <c r="B177" s="38"/>
      <c r="C177" s="38"/>
      <c r="D177" s="38"/>
      <c r="E177" s="38"/>
      <c r="F177" s="38"/>
      <c r="G177" s="38"/>
      <c r="H177" s="38"/>
      <c r="I177" s="38"/>
      <c r="J177" s="38"/>
      <c r="K177" s="38"/>
      <c r="L177" s="38"/>
      <c r="M177" s="38"/>
      <c r="N177" s="38"/>
      <c r="P177" s="38"/>
      <c r="Q177" s="38"/>
      <c r="R177" s="38"/>
      <c r="S177" s="38"/>
      <c r="T177" s="38"/>
    </row>
    <row r="178" spans="1:20" x14ac:dyDescent="0.2">
      <c r="A178" s="38"/>
      <c r="B178" s="38"/>
      <c r="C178" s="38"/>
      <c r="D178" s="38"/>
      <c r="E178" s="38"/>
      <c r="F178" s="38"/>
      <c r="G178" s="38"/>
      <c r="H178" s="38"/>
      <c r="I178" s="38"/>
      <c r="J178" s="38"/>
      <c r="K178" s="38"/>
      <c r="L178" s="38"/>
      <c r="M178" s="38"/>
      <c r="N178" s="38"/>
      <c r="P178" s="38"/>
      <c r="Q178" s="38"/>
      <c r="R178" s="38"/>
      <c r="S178" s="38"/>
      <c r="T178" s="38"/>
    </row>
    <row r="179" spans="1:20" x14ac:dyDescent="0.2">
      <c r="A179" s="38"/>
      <c r="B179" s="38"/>
      <c r="C179" s="38"/>
      <c r="D179" s="38"/>
      <c r="E179" s="38"/>
      <c r="F179" s="38"/>
      <c r="G179" s="38"/>
      <c r="H179" s="38"/>
      <c r="I179" s="38"/>
      <c r="J179" s="38"/>
      <c r="K179" s="38"/>
      <c r="L179" s="38"/>
      <c r="M179" s="38"/>
      <c r="N179" s="38"/>
      <c r="P179" s="38"/>
      <c r="Q179" s="38"/>
      <c r="R179" s="38"/>
      <c r="S179" s="38"/>
      <c r="T179" s="38"/>
    </row>
    <row r="180" spans="1:20" x14ac:dyDescent="0.2">
      <c r="A180" s="38"/>
      <c r="B180" s="38"/>
      <c r="C180" s="38"/>
      <c r="D180" s="38"/>
      <c r="E180" s="38"/>
      <c r="F180" s="38"/>
      <c r="G180" s="38"/>
      <c r="H180" s="38"/>
      <c r="I180" s="38"/>
      <c r="J180" s="38"/>
      <c r="K180" s="38"/>
      <c r="L180" s="38"/>
      <c r="M180" s="38"/>
      <c r="N180" s="38"/>
      <c r="P180" s="38"/>
      <c r="Q180" s="38"/>
      <c r="R180" s="38"/>
      <c r="S180" s="38"/>
      <c r="T180" s="38"/>
    </row>
    <row r="181" spans="1:20" x14ac:dyDescent="0.2">
      <c r="A181" s="38"/>
      <c r="B181" s="38"/>
      <c r="C181" s="38"/>
      <c r="D181" s="38"/>
      <c r="E181" s="38"/>
      <c r="F181" s="38"/>
      <c r="G181" s="38"/>
      <c r="H181" s="38"/>
      <c r="I181" s="38"/>
      <c r="J181" s="38"/>
      <c r="K181" s="38"/>
      <c r="L181" s="38"/>
      <c r="M181" s="38"/>
      <c r="N181" s="38"/>
      <c r="P181" s="38"/>
      <c r="Q181" s="38"/>
      <c r="R181" s="38"/>
      <c r="S181" s="38"/>
      <c r="T181" s="38"/>
    </row>
    <row r="182" spans="1:20" x14ac:dyDescent="0.2">
      <c r="A182" s="38"/>
      <c r="B182" s="38"/>
      <c r="C182" s="38"/>
      <c r="D182" s="38"/>
      <c r="E182" s="38"/>
      <c r="F182" s="38"/>
      <c r="G182" s="38"/>
      <c r="H182" s="38"/>
      <c r="I182" s="38"/>
      <c r="J182" s="38"/>
      <c r="K182" s="38"/>
      <c r="L182" s="38"/>
      <c r="M182" s="38"/>
      <c r="N182" s="38"/>
      <c r="P182" s="38"/>
      <c r="Q182" s="38"/>
      <c r="R182" s="38"/>
      <c r="S182" s="38"/>
      <c r="T182" s="38"/>
    </row>
    <row r="183" spans="1:20" x14ac:dyDescent="0.2">
      <c r="A183" s="38"/>
      <c r="B183" s="38"/>
      <c r="C183" s="38"/>
      <c r="D183" s="38"/>
      <c r="E183" s="38"/>
      <c r="F183" s="38"/>
      <c r="G183" s="38"/>
      <c r="H183" s="38"/>
      <c r="I183" s="38"/>
      <c r="J183" s="38"/>
      <c r="K183" s="38"/>
      <c r="L183" s="38"/>
      <c r="M183" s="38"/>
      <c r="N183" s="38"/>
      <c r="P183" s="38"/>
      <c r="Q183" s="38"/>
      <c r="R183" s="38"/>
      <c r="S183" s="38"/>
      <c r="T183" s="38"/>
    </row>
    <row r="184" spans="1:20" x14ac:dyDescent="0.2">
      <c r="A184" s="38"/>
      <c r="B184" s="38"/>
      <c r="C184" s="38"/>
      <c r="D184" s="38"/>
      <c r="E184" s="38"/>
      <c r="F184" s="38"/>
      <c r="G184" s="38"/>
      <c r="H184" s="38"/>
      <c r="I184" s="38"/>
      <c r="J184" s="38"/>
      <c r="K184" s="38"/>
      <c r="L184" s="38"/>
      <c r="M184" s="38"/>
      <c r="N184" s="38"/>
      <c r="P184" s="38"/>
      <c r="Q184" s="38"/>
      <c r="R184" s="38"/>
      <c r="S184" s="38"/>
      <c r="T184" s="38"/>
    </row>
    <row r="185" spans="1:20" x14ac:dyDescent="0.2">
      <c r="A185" s="38"/>
      <c r="B185" s="38"/>
      <c r="C185" s="38"/>
      <c r="D185" s="38"/>
      <c r="E185" s="38"/>
      <c r="F185" s="38"/>
      <c r="G185" s="38"/>
      <c r="H185" s="38"/>
      <c r="I185" s="38"/>
      <c r="J185" s="38"/>
      <c r="K185" s="38"/>
      <c r="L185" s="38"/>
      <c r="M185" s="38"/>
      <c r="N185" s="38"/>
      <c r="P185" s="38"/>
      <c r="Q185" s="38"/>
      <c r="R185" s="38"/>
      <c r="S185" s="38"/>
      <c r="T185" s="38"/>
    </row>
    <row r="186" spans="1:20" x14ac:dyDescent="0.2">
      <c r="A186" s="38"/>
      <c r="B186" s="38"/>
      <c r="C186" s="38"/>
      <c r="D186" s="38"/>
      <c r="E186" s="38"/>
      <c r="F186" s="38"/>
      <c r="G186" s="38"/>
      <c r="H186" s="38"/>
      <c r="I186" s="38"/>
      <c r="J186" s="38"/>
      <c r="K186" s="38"/>
      <c r="L186" s="38"/>
      <c r="M186" s="38"/>
      <c r="N186" s="38"/>
      <c r="P186" s="38"/>
      <c r="Q186" s="38"/>
      <c r="R186" s="38"/>
      <c r="S186" s="38"/>
      <c r="T186" s="38"/>
    </row>
    <row r="187" spans="1:20" x14ac:dyDescent="0.2">
      <c r="A187" s="38"/>
      <c r="B187" s="38"/>
      <c r="C187" s="38"/>
      <c r="D187" s="38"/>
      <c r="E187" s="38"/>
      <c r="F187" s="38"/>
      <c r="G187" s="38"/>
      <c r="H187" s="38"/>
      <c r="I187" s="38"/>
      <c r="J187" s="38"/>
      <c r="K187" s="38"/>
      <c r="L187" s="38"/>
      <c r="M187" s="38"/>
      <c r="N187" s="38"/>
      <c r="P187" s="38"/>
      <c r="Q187" s="38"/>
      <c r="R187" s="38"/>
      <c r="S187" s="38"/>
      <c r="T187" s="38"/>
    </row>
    <row r="188" spans="1:20" x14ac:dyDescent="0.2">
      <c r="A188" s="38"/>
      <c r="B188" s="38"/>
      <c r="C188" s="38"/>
      <c r="D188" s="38"/>
      <c r="E188" s="38"/>
      <c r="F188" s="38"/>
      <c r="G188" s="38"/>
      <c r="H188" s="38"/>
      <c r="I188" s="38"/>
      <c r="J188" s="38"/>
      <c r="K188" s="38"/>
      <c r="L188" s="38"/>
      <c r="M188" s="38"/>
      <c r="N188" s="38"/>
      <c r="P188" s="38"/>
      <c r="Q188" s="38"/>
      <c r="R188" s="38"/>
      <c r="S188" s="38"/>
      <c r="T188" s="38"/>
    </row>
    <row r="189" spans="1:20" x14ac:dyDescent="0.2">
      <c r="A189" s="38"/>
      <c r="B189" s="38"/>
      <c r="C189" s="38"/>
      <c r="D189" s="38"/>
      <c r="E189" s="38"/>
      <c r="F189" s="38"/>
      <c r="G189" s="38"/>
      <c r="H189" s="38"/>
      <c r="I189" s="38"/>
      <c r="J189" s="38"/>
      <c r="K189" s="38"/>
      <c r="L189" s="38"/>
      <c r="M189" s="38"/>
      <c r="N189" s="38"/>
      <c r="P189" s="38"/>
      <c r="Q189" s="38"/>
      <c r="R189" s="38"/>
      <c r="S189" s="38"/>
      <c r="T189" s="38"/>
    </row>
  </sheetData>
  <phoneticPr fontId="51" type="noConversion"/>
  <printOptions horizontalCentered="1"/>
  <pageMargins left="0.5" right="0.75" top="0.75" bottom="0.5" header="0.5" footer="0.5"/>
  <pageSetup paperSize="5" scale="46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>
    <pageSetUpPr fitToPage="1"/>
  </sheetPr>
  <dimension ref="A1:BE189"/>
  <sheetViews>
    <sheetView showGridLines="0" zoomScale="75" workbookViewId="0">
      <pane xSplit="1" ySplit="11" topLeftCell="B12" activePane="bottomRight" state="frozen"/>
      <selection activeCell="N92" sqref="N92:N103"/>
      <selection pane="topRight" activeCell="N92" sqref="N92:N103"/>
      <selection pane="bottomLeft" activeCell="N92" sqref="N92:N103"/>
      <selection pane="bottomRight" activeCell="N92" sqref="N92:N103"/>
    </sheetView>
  </sheetViews>
  <sheetFormatPr defaultRowHeight="12.75" x14ac:dyDescent="0.2"/>
  <cols>
    <col min="1" max="1" width="13.109375" style="3" bestFit="1" customWidth="1"/>
    <col min="2" max="4" width="11.5546875" style="3" customWidth="1"/>
    <col min="5" max="5" width="5.5546875" style="3" customWidth="1"/>
    <col min="6" max="8" width="11.5546875" style="3" customWidth="1"/>
    <col min="9" max="9" width="5.5546875" style="3" customWidth="1"/>
    <col min="10" max="11" width="11.5546875" style="3" customWidth="1"/>
    <col min="12" max="12" width="10.5546875" style="3" customWidth="1"/>
    <col min="13" max="13" width="10.5546875" style="3" hidden="1" customWidth="1"/>
    <col min="14" max="14" width="11.5546875" style="3" customWidth="1"/>
    <col min="15" max="15" width="5.5546875" style="1" customWidth="1"/>
    <col min="16" max="20" width="11.5546875" style="1" customWidth="1"/>
    <col min="21" max="21" width="5.5546875" customWidth="1"/>
    <col min="22" max="22" width="11.5546875" customWidth="1"/>
    <col min="23" max="25" width="10.5546875" customWidth="1"/>
    <col min="26" max="26" width="11.5546875" customWidth="1"/>
  </cols>
  <sheetData>
    <row r="1" spans="1:57" x14ac:dyDescent="0.2">
      <c r="A1" s="328"/>
      <c r="B1" s="328"/>
      <c r="C1" s="328"/>
      <c r="D1" s="328"/>
      <c r="E1" s="328"/>
      <c r="F1" s="329"/>
      <c r="G1" s="329"/>
      <c r="H1" s="330"/>
      <c r="I1" s="330"/>
      <c r="J1" s="330"/>
      <c r="K1" s="330"/>
      <c r="L1" s="330"/>
      <c r="M1" s="330"/>
      <c r="N1" s="330"/>
      <c r="O1" s="330"/>
      <c r="P1" s="35"/>
      <c r="Q1" s="35"/>
      <c r="R1" s="35"/>
      <c r="S1" s="35"/>
      <c r="T1" s="35"/>
      <c r="U1" s="327"/>
      <c r="V1" s="327"/>
      <c r="W1" s="327"/>
      <c r="X1" s="327"/>
      <c r="Y1" s="327"/>
      <c r="Z1" s="327"/>
      <c r="AA1" s="327"/>
    </row>
    <row r="2" spans="1:57" ht="4.5" customHeight="1" thickBot="1" x14ac:dyDescent="0.25">
      <c r="A2" s="2"/>
      <c r="B2" s="2"/>
      <c r="C2" s="2"/>
      <c r="D2" s="2"/>
      <c r="E2" s="2"/>
    </row>
    <row r="3" spans="1:57" s="327" customFormat="1" ht="27" customHeight="1" thickBot="1" x14ac:dyDescent="0.35">
      <c r="A3" s="346" t="s">
        <v>173</v>
      </c>
      <c r="B3" s="347"/>
      <c r="C3" s="347"/>
      <c r="D3" s="347"/>
      <c r="E3" s="347"/>
      <c r="F3" s="347"/>
      <c r="G3" s="347"/>
      <c r="H3" s="347"/>
      <c r="I3" s="347"/>
      <c r="J3" s="347"/>
      <c r="K3" s="347"/>
      <c r="L3" s="347"/>
      <c r="M3" s="347"/>
      <c r="N3" s="347"/>
      <c r="O3" s="347"/>
      <c r="P3" s="347"/>
      <c r="Q3" s="347"/>
      <c r="R3" s="347"/>
      <c r="S3" s="347"/>
      <c r="T3" s="348"/>
      <c r="U3"/>
      <c r="V3" s="345"/>
      <c r="W3" s="345"/>
      <c r="X3" s="345"/>
      <c r="Y3" s="345"/>
    </row>
    <row r="4" spans="1:57" ht="4.5" customHeight="1" x14ac:dyDescent="0.2">
      <c r="A4" s="4"/>
      <c r="B4" s="4"/>
      <c r="C4" s="4"/>
      <c r="D4" s="4"/>
      <c r="E4" s="4"/>
    </row>
    <row r="5" spans="1:57" ht="18" x14ac:dyDescent="0.25">
      <c r="A5" s="323">
        <f>+Wti!A5</f>
        <v>37014</v>
      </c>
      <c r="B5" s="324"/>
      <c r="C5" s="324"/>
      <c r="D5" s="324"/>
      <c r="E5" s="324"/>
      <c r="F5" s="324"/>
      <c r="G5" s="324"/>
      <c r="H5" s="324"/>
      <c r="I5" s="324"/>
      <c r="J5" s="324"/>
      <c r="K5" s="324"/>
      <c r="L5" s="324"/>
      <c r="M5" s="324"/>
      <c r="N5" s="324"/>
      <c r="O5" s="325"/>
      <c r="P5" s="326"/>
      <c r="Q5" s="326"/>
      <c r="R5" s="326"/>
      <c r="S5" s="326"/>
      <c r="T5" s="326"/>
      <c r="V5" s="327"/>
    </row>
    <row r="6" spans="1:57" x14ac:dyDescent="0.2">
      <c r="A6" s="7"/>
      <c r="B6" s="7"/>
      <c r="C6" s="7"/>
      <c r="D6" s="7"/>
      <c r="E6" s="7"/>
      <c r="F6" s="5"/>
      <c r="G6" s="5"/>
      <c r="H6" s="7"/>
      <c r="I6" s="7"/>
      <c r="J6" s="7"/>
      <c r="K6" s="7"/>
      <c r="L6" s="7"/>
      <c r="M6" s="7"/>
      <c r="N6" s="7"/>
      <c r="T6" s="7"/>
    </row>
    <row r="7" spans="1:57" x14ac:dyDescent="0.2">
      <c r="A7" s="8"/>
      <c r="B7" s="438" t="s">
        <v>218</v>
      </c>
      <c r="C7" s="439"/>
      <c r="D7" s="460"/>
      <c r="E7" s="8"/>
      <c r="F7" s="438" t="s">
        <v>219</v>
      </c>
      <c r="G7" s="439"/>
      <c r="H7" s="440"/>
      <c r="I7"/>
      <c r="J7" s="438" t="s">
        <v>220</v>
      </c>
      <c r="K7" s="439"/>
      <c r="L7" s="439"/>
      <c r="M7" s="439"/>
      <c r="N7" s="440"/>
      <c r="Q7" s="438" t="s">
        <v>221</v>
      </c>
      <c r="R7" s="438"/>
      <c r="S7" s="438"/>
      <c r="T7" s="461"/>
    </row>
    <row r="8" spans="1:57" x14ac:dyDescent="0.2">
      <c r="A8" s="9"/>
      <c r="B8" s="306"/>
      <c r="C8" s="306"/>
      <c r="D8" s="13"/>
      <c r="E8" s="10"/>
      <c r="F8" s="11"/>
      <c r="G8" s="11"/>
      <c r="H8"/>
      <c r="I8"/>
      <c r="J8" s="11"/>
      <c r="K8" s="11"/>
      <c r="L8" s="11"/>
      <c r="M8" s="11"/>
      <c r="N8"/>
      <c r="O8" s="12"/>
    </row>
    <row r="9" spans="1:57" s="11" customFormat="1" x14ac:dyDescent="0.2">
      <c r="A9" s="14"/>
      <c r="B9" s="15" t="s">
        <v>5</v>
      </c>
      <c r="C9" s="15" t="s">
        <v>12</v>
      </c>
      <c r="D9" s="15" t="s">
        <v>14</v>
      </c>
      <c r="E9" s="14"/>
      <c r="F9" s="15" t="s">
        <v>5</v>
      </c>
      <c r="G9" s="15" t="s">
        <v>12</v>
      </c>
      <c r="H9" s="320" t="s">
        <v>14</v>
      </c>
      <c r="I9" s="17"/>
      <c r="J9" s="15" t="s">
        <v>169</v>
      </c>
      <c r="K9" s="15" t="s">
        <v>170</v>
      </c>
      <c r="L9" s="15" t="s">
        <v>171</v>
      </c>
      <c r="M9" s="15" t="s">
        <v>172</v>
      </c>
      <c r="N9" s="320" t="s">
        <v>14</v>
      </c>
      <c r="O9" s="18"/>
      <c r="P9" s="41"/>
      <c r="Q9" s="321" t="s">
        <v>16</v>
      </c>
      <c r="R9" s="321" t="s">
        <v>16</v>
      </c>
      <c r="S9" s="321" t="s">
        <v>16</v>
      </c>
      <c r="T9" s="321" t="s">
        <v>16</v>
      </c>
      <c r="U9"/>
    </row>
    <row r="10" spans="1:57" s="22" customFormat="1" ht="13.5" thickBot="1" x14ac:dyDescent="0.25">
      <c r="A10" s="20"/>
      <c r="B10" s="20"/>
      <c r="C10" s="20"/>
      <c r="D10" s="319"/>
      <c r="E10" s="20"/>
      <c r="F10" s="20"/>
      <c r="G10" s="20"/>
      <c r="H10" s="15"/>
      <c r="I10" s="15"/>
      <c r="J10" s="20"/>
      <c r="K10" s="20"/>
      <c r="L10" s="20"/>
      <c r="M10" s="20"/>
      <c r="N10" s="15"/>
      <c r="O10" s="21"/>
      <c r="P10" s="16"/>
      <c r="Q10" s="16" t="s">
        <v>222</v>
      </c>
      <c r="R10" s="16" t="s">
        <v>223</v>
      </c>
      <c r="S10" s="16" t="s">
        <v>224</v>
      </c>
      <c r="T10" s="418" t="s">
        <v>65</v>
      </c>
      <c r="U10"/>
    </row>
    <row r="11" spans="1:57" s="22" customFormat="1" ht="12.95" customHeight="1" thickBot="1" x14ac:dyDescent="0.25">
      <c r="A11" s="23" t="s">
        <v>20</v>
      </c>
      <c r="B11" s="24">
        <f t="shared" ref="B11:H11" si="0">+B141</f>
        <v>-2.0604700000000697E-2</v>
      </c>
      <c r="C11" s="24">
        <f t="shared" si="0"/>
        <v>0</v>
      </c>
      <c r="D11" s="331">
        <f t="shared" si="0"/>
        <v>0</v>
      </c>
      <c r="E11" s="23"/>
      <c r="F11" s="24">
        <f t="shared" si="0"/>
        <v>0</v>
      </c>
      <c r="G11" s="24">
        <f t="shared" si="0"/>
        <v>-2.0604700000000697E-2</v>
      </c>
      <c r="H11" s="340">
        <f t="shared" si="0"/>
        <v>0</v>
      </c>
      <c r="I11" s="308"/>
      <c r="J11" s="24">
        <f>+J141</f>
        <v>0</v>
      </c>
      <c r="K11" s="24">
        <f>+K141</f>
        <v>0</v>
      </c>
      <c r="L11" s="24">
        <f>+L141</f>
        <v>0</v>
      </c>
      <c r="M11" s="24">
        <f>+M141</f>
        <v>0</v>
      </c>
      <c r="N11" s="340">
        <f>+N141</f>
        <v>0</v>
      </c>
      <c r="O11" s="1"/>
      <c r="P11" s="23" t="str">
        <f>+A11</f>
        <v>Totals</v>
      </c>
      <c r="Q11" s="454">
        <f>+Q141</f>
        <v>0</v>
      </c>
      <c r="R11" s="454">
        <f>+R141</f>
        <v>0</v>
      </c>
      <c r="S11" s="454">
        <f>+S141</f>
        <v>0</v>
      </c>
      <c r="T11" s="455">
        <f>+T141</f>
        <v>0</v>
      </c>
      <c r="U11"/>
    </row>
    <row r="12" spans="1:57" s="22" customFormat="1" ht="12.95" customHeight="1" x14ac:dyDescent="0.2">
      <c r="A12" s="23"/>
      <c r="B12" s="23"/>
      <c r="C12" s="23"/>
      <c r="D12" s="21"/>
      <c r="E12" s="23"/>
      <c r="F12" s="23"/>
      <c r="G12" s="23"/>
      <c r="H12" s="21"/>
      <c r="I12" s="309"/>
      <c r="J12" s="23"/>
      <c r="K12" s="23"/>
      <c r="L12" s="23"/>
      <c r="M12" s="23"/>
      <c r="N12" s="21"/>
      <c r="O12" s="1"/>
      <c r="P12" s="23"/>
      <c r="Q12" s="21"/>
      <c r="R12" s="21"/>
      <c r="S12" s="21"/>
      <c r="T12" s="21"/>
      <c r="U12"/>
    </row>
    <row r="13" spans="1:57" s="261" customFormat="1" ht="12.95" customHeight="1" x14ac:dyDescent="0.2">
      <c r="A13" s="23" t="s">
        <v>21</v>
      </c>
      <c r="B13" s="23">
        <f>SUM(B23:B30)</f>
        <v>0</v>
      </c>
      <c r="C13" s="23">
        <f>SUM(C23:C30)</f>
        <v>0</v>
      </c>
      <c r="D13" s="332">
        <f t="shared" ref="D13:D18" si="1">SUM(B13:C13)</f>
        <v>0</v>
      </c>
      <c r="E13" s="23"/>
      <c r="F13" s="23">
        <f>SUM(F23:F30)</f>
        <v>0</v>
      </c>
      <c r="G13" s="23">
        <f>SUM(G23:G30)</f>
        <v>0</v>
      </c>
      <c r="H13" s="341">
        <f t="shared" ref="H13:H18" si="2">SUM(F13:G13)</f>
        <v>0</v>
      </c>
      <c r="I13" s="310"/>
      <c r="J13" s="23">
        <f>SUM(J23:J30)</f>
        <v>0</v>
      </c>
      <c r="K13" s="23">
        <f>SUM(K23:K30)</f>
        <v>0</v>
      </c>
      <c r="L13" s="23">
        <f>SUM(L23:L30)</f>
        <v>0</v>
      </c>
      <c r="M13" s="23">
        <f>SUM(M23:M30)</f>
        <v>0</v>
      </c>
      <c r="N13" s="341">
        <f t="shared" ref="N13:N18" si="3">SUM(J13:L13)</f>
        <v>0</v>
      </c>
      <c r="O13" s="23"/>
      <c r="P13" s="23" t="str">
        <f t="shared" ref="P13:P18" si="4">+A13</f>
        <v>Cal 01</v>
      </c>
      <c r="Q13" s="442">
        <f t="shared" ref="Q13:Q18" si="5">+D13</f>
        <v>0</v>
      </c>
      <c r="R13" s="442">
        <f t="shared" ref="R13:R18" si="6">+H13</f>
        <v>0</v>
      </c>
      <c r="S13" s="442">
        <f t="shared" ref="S13:S18" si="7">+N13</f>
        <v>0</v>
      </c>
      <c r="T13" s="442">
        <f t="shared" ref="T13:T18" si="8">SUM(Q13:S13)</f>
        <v>0</v>
      </c>
      <c r="U13" s="181"/>
      <c r="V13" s="181"/>
      <c r="W13" s="181"/>
      <c r="X13" s="181"/>
      <c r="Y13" s="181"/>
      <c r="Z13" s="181"/>
      <c r="AA13" s="181"/>
      <c r="AB13" s="181"/>
      <c r="AC13" s="181"/>
      <c r="AD13" s="181"/>
      <c r="AE13" s="181"/>
      <c r="AF13" s="181"/>
      <c r="AG13" s="181"/>
      <c r="AH13" s="181"/>
      <c r="AI13" s="181"/>
      <c r="AJ13" s="181"/>
      <c r="AK13" s="181"/>
      <c r="AL13" s="181"/>
      <c r="AM13" s="181"/>
      <c r="AN13" s="181"/>
      <c r="AO13" s="181"/>
      <c r="AP13" s="181"/>
      <c r="AQ13" s="181"/>
      <c r="AR13" s="181"/>
      <c r="AS13" s="181"/>
      <c r="AT13" s="181"/>
      <c r="AU13" s="181"/>
      <c r="AV13" s="181"/>
      <c r="AW13" s="181"/>
      <c r="AX13" s="181"/>
      <c r="AY13" s="181"/>
      <c r="AZ13" s="181"/>
      <c r="BA13" s="181"/>
      <c r="BB13" s="181"/>
      <c r="BC13" s="181"/>
      <c r="BD13" s="181"/>
      <c r="BE13" s="181"/>
    </row>
    <row r="14" spans="1:57" s="185" customFormat="1" ht="12.95" customHeight="1" x14ac:dyDescent="0.2">
      <c r="A14" s="23" t="s">
        <v>22</v>
      </c>
      <c r="B14" s="23">
        <f>SUM(B31:B42)</f>
        <v>0</v>
      </c>
      <c r="C14" s="23">
        <f>SUM(C31:C42)</f>
        <v>0</v>
      </c>
      <c r="D14" s="332">
        <f t="shared" si="1"/>
        <v>0</v>
      </c>
      <c r="E14" s="23"/>
      <c r="F14" s="23">
        <f>SUM(F31:F42)</f>
        <v>0</v>
      </c>
      <c r="G14" s="23">
        <f>SUM(G31:G42)</f>
        <v>0</v>
      </c>
      <c r="H14" s="341">
        <f t="shared" si="2"/>
        <v>0</v>
      </c>
      <c r="I14" s="310"/>
      <c r="J14" s="23">
        <f>SUM(J31:J42)</f>
        <v>0</v>
      </c>
      <c r="K14" s="23">
        <f>SUM(K31:K42)</f>
        <v>0</v>
      </c>
      <c r="L14" s="23">
        <f>SUM(L31:L42)</f>
        <v>0</v>
      </c>
      <c r="M14" s="23">
        <f>SUM(M31:M42)</f>
        <v>0</v>
      </c>
      <c r="N14" s="341">
        <f t="shared" si="3"/>
        <v>0</v>
      </c>
      <c r="O14" s="23"/>
      <c r="P14" s="23" t="str">
        <f t="shared" si="4"/>
        <v>Cal 02</v>
      </c>
      <c r="Q14" s="442">
        <f t="shared" si="5"/>
        <v>0</v>
      </c>
      <c r="R14" s="442">
        <f t="shared" si="6"/>
        <v>0</v>
      </c>
      <c r="S14" s="442">
        <f t="shared" si="7"/>
        <v>0</v>
      </c>
      <c r="T14" s="456">
        <f t="shared" si="8"/>
        <v>0</v>
      </c>
      <c r="U14"/>
      <c r="V14" s="181"/>
      <c r="W14" s="181"/>
      <c r="X14" s="181"/>
      <c r="Y14" s="181"/>
      <c r="Z14" s="181"/>
      <c r="AA14" s="181"/>
      <c r="AB14" s="181"/>
      <c r="AC14" s="181"/>
      <c r="AD14" s="181"/>
      <c r="AE14" s="181"/>
      <c r="AF14" s="181"/>
      <c r="AG14" s="181"/>
      <c r="AH14" s="181"/>
      <c r="AI14" s="181"/>
      <c r="AJ14" s="181"/>
      <c r="AK14" s="181"/>
      <c r="AL14" s="181"/>
      <c r="AM14" s="181"/>
      <c r="AN14" s="181"/>
      <c r="AO14" s="181"/>
      <c r="AP14" s="181"/>
      <c r="AQ14" s="181"/>
      <c r="AR14" s="181"/>
      <c r="AS14" s="181"/>
      <c r="AT14" s="181"/>
      <c r="AU14" s="181"/>
      <c r="AV14" s="181"/>
      <c r="AW14" s="181"/>
      <c r="AX14" s="181"/>
      <c r="AY14" s="181"/>
      <c r="AZ14" s="181"/>
      <c r="BA14" s="181"/>
      <c r="BB14" s="181"/>
      <c r="BC14" s="181"/>
      <c r="BD14" s="181"/>
      <c r="BE14" s="181"/>
    </row>
    <row r="15" spans="1:57" s="185" customFormat="1" ht="12.95" customHeight="1" x14ac:dyDescent="0.2">
      <c r="A15" s="23" t="s">
        <v>23</v>
      </c>
      <c r="B15" s="23">
        <f>SUM(B43:B54)</f>
        <v>0</v>
      </c>
      <c r="C15" s="23">
        <f>SUM(C43:C54)</f>
        <v>0</v>
      </c>
      <c r="D15" s="332">
        <f t="shared" si="1"/>
        <v>0</v>
      </c>
      <c r="E15" s="23"/>
      <c r="F15" s="23">
        <f>SUM(F43:F54)</f>
        <v>0</v>
      </c>
      <c r="G15" s="23">
        <f>SUM(G43:G54)</f>
        <v>0</v>
      </c>
      <c r="H15" s="341">
        <f t="shared" si="2"/>
        <v>0</v>
      </c>
      <c r="I15" s="310"/>
      <c r="J15" s="23">
        <f>SUM(J43:J54)</f>
        <v>0</v>
      </c>
      <c r="K15" s="23">
        <f>SUM(K43:K54)</f>
        <v>0</v>
      </c>
      <c r="L15" s="23">
        <f>SUM(L43:L54)</f>
        <v>0</v>
      </c>
      <c r="M15" s="23">
        <f>SUM(M43:M54)</f>
        <v>0</v>
      </c>
      <c r="N15" s="341">
        <f t="shared" si="3"/>
        <v>0</v>
      </c>
      <c r="O15" s="23"/>
      <c r="P15" s="23" t="str">
        <f t="shared" si="4"/>
        <v>Cal 03</v>
      </c>
      <c r="Q15" s="442">
        <f t="shared" si="5"/>
        <v>0</v>
      </c>
      <c r="R15" s="442">
        <f t="shared" si="6"/>
        <v>0</v>
      </c>
      <c r="S15" s="442">
        <f t="shared" si="7"/>
        <v>0</v>
      </c>
      <c r="T15" s="456">
        <f t="shared" si="8"/>
        <v>0</v>
      </c>
      <c r="U15"/>
      <c r="V15" s="181"/>
      <c r="W15" s="181"/>
      <c r="X15" s="181"/>
      <c r="Y15" s="181"/>
      <c r="Z15" s="181"/>
      <c r="AA15" s="181"/>
      <c r="AB15" s="181"/>
      <c r="AC15" s="181"/>
      <c r="AD15" s="181"/>
      <c r="AE15" s="181"/>
      <c r="AF15" s="181"/>
      <c r="AG15" s="181"/>
      <c r="AH15" s="181"/>
      <c r="AI15" s="181"/>
      <c r="AJ15" s="181"/>
      <c r="AK15" s="181"/>
      <c r="AL15" s="181"/>
      <c r="AM15" s="181"/>
      <c r="AN15" s="181"/>
      <c r="AO15" s="181"/>
      <c r="AP15" s="181"/>
      <c r="AQ15" s="181"/>
      <c r="AR15" s="181"/>
      <c r="AS15" s="181"/>
      <c r="AT15" s="181"/>
      <c r="AU15" s="181"/>
      <c r="AV15" s="181"/>
      <c r="AW15" s="181"/>
      <c r="AX15" s="181"/>
      <c r="AY15" s="181"/>
      <c r="AZ15" s="181"/>
      <c r="BA15" s="181"/>
      <c r="BB15" s="181"/>
      <c r="BC15" s="181"/>
      <c r="BD15" s="181"/>
      <c r="BE15" s="181"/>
    </row>
    <row r="16" spans="1:57" s="185" customFormat="1" ht="12.95" customHeight="1" x14ac:dyDescent="0.2">
      <c r="A16" s="23" t="s">
        <v>24</v>
      </c>
      <c r="B16" s="23">
        <f>SUM(B55:B66)</f>
        <v>0</v>
      </c>
      <c r="C16" s="23">
        <f>SUM(C55:C66)</f>
        <v>0</v>
      </c>
      <c r="D16" s="332">
        <f t="shared" si="1"/>
        <v>0</v>
      </c>
      <c r="E16" s="23"/>
      <c r="F16" s="23">
        <f>SUM(F55:F66)</f>
        <v>0</v>
      </c>
      <c r="G16" s="23">
        <f>SUM(G55:G66)</f>
        <v>0</v>
      </c>
      <c r="H16" s="341">
        <f t="shared" si="2"/>
        <v>0</v>
      </c>
      <c r="I16" s="310"/>
      <c r="J16" s="23">
        <f>SUM(J55:J66)</f>
        <v>0</v>
      </c>
      <c r="K16" s="23">
        <f>SUM(K55:K66)</f>
        <v>0</v>
      </c>
      <c r="L16" s="23">
        <f>SUM(L55:L66)</f>
        <v>0</v>
      </c>
      <c r="M16" s="23">
        <f>SUM(M55:M66)</f>
        <v>0</v>
      </c>
      <c r="N16" s="341">
        <f t="shared" si="3"/>
        <v>0</v>
      </c>
      <c r="O16" s="23"/>
      <c r="P16" s="23" t="str">
        <f t="shared" si="4"/>
        <v>Cal 04</v>
      </c>
      <c r="Q16" s="442">
        <f t="shared" si="5"/>
        <v>0</v>
      </c>
      <c r="R16" s="442">
        <f t="shared" si="6"/>
        <v>0</v>
      </c>
      <c r="S16" s="442">
        <f t="shared" si="7"/>
        <v>0</v>
      </c>
      <c r="T16" s="456">
        <f t="shared" si="8"/>
        <v>0</v>
      </c>
      <c r="U16"/>
      <c r="V16" s="181"/>
      <c r="W16" s="181"/>
      <c r="X16" s="181"/>
      <c r="Y16" s="181"/>
      <c r="Z16" s="181"/>
      <c r="AA16" s="181"/>
      <c r="AB16" s="181"/>
      <c r="AC16" s="181"/>
      <c r="AD16" s="181"/>
      <c r="AE16" s="181"/>
      <c r="AF16" s="181"/>
      <c r="AG16" s="181"/>
      <c r="AH16" s="181"/>
      <c r="AI16" s="181"/>
      <c r="AJ16" s="181"/>
      <c r="AK16" s="181"/>
      <c r="AL16" s="181"/>
      <c r="AM16" s="181"/>
      <c r="AN16" s="181"/>
      <c r="AO16" s="181"/>
      <c r="AP16" s="181"/>
      <c r="AQ16" s="181"/>
      <c r="AR16" s="181"/>
      <c r="AS16" s="181"/>
      <c r="AT16" s="181"/>
      <c r="AU16" s="181"/>
      <c r="AV16" s="181"/>
      <c r="AW16" s="181"/>
      <c r="AX16" s="181"/>
      <c r="AY16" s="181"/>
      <c r="AZ16" s="181"/>
      <c r="BA16" s="181"/>
      <c r="BB16" s="181"/>
      <c r="BC16" s="181"/>
      <c r="BD16" s="181"/>
      <c r="BE16" s="181"/>
    </row>
    <row r="17" spans="1:57" s="185" customFormat="1" ht="12.95" customHeight="1" x14ac:dyDescent="0.2">
      <c r="A17" s="23" t="s">
        <v>25</v>
      </c>
      <c r="B17" s="23">
        <f>SUM(B67:B78)</f>
        <v>0</v>
      </c>
      <c r="C17" s="23">
        <f>SUM(C67:C78)</f>
        <v>0</v>
      </c>
      <c r="D17" s="332">
        <f t="shared" si="1"/>
        <v>0</v>
      </c>
      <c r="E17" s="23"/>
      <c r="F17" s="23">
        <f>SUM(F67:F78)</f>
        <v>0</v>
      </c>
      <c r="G17" s="23">
        <f>SUM(G67:G78)</f>
        <v>0</v>
      </c>
      <c r="H17" s="341">
        <f t="shared" si="2"/>
        <v>0</v>
      </c>
      <c r="I17" s="310"/>
      <c r="J17" s="23">
        <f>SUM(J67:J78)</f>
        <v>0</v>
      </c>
      <c r="K17" s="23">
        <f>SUM(K67:K78)</f>
        <v>0</v>
      </c>
      <c r="L17" s="23">
        <f>SUM(L67:L78)</f>
        <v>0</v>
      </c>
      <c r="M17" s="23">
        <f>SUM(M67:M78)</f>
        <v>0</v>
      </c>
      <c r="N17" s="341">
        <f t="shared" si="3"/>
        <v>0</v>
      </c>
      <c r="O17" s="23"/>
      <c r="P17" s="23" t="str">
        <f t="shared" si="4"/>
        <v>Cal 05</v>
      </c>
      <c r="Q17" s="442">
        <f t="shared" si="5"/>
        <v>0</v>
      </c>
      <c r="R17" s="442">
        <f t="shared" si="6"/>
        <v>0</v>
      </c>
      <c r="S17" s="442">
        <f t="shared" si="7"/>
        <v>0</v>
      </c>
      <c r="T17" s="456">
        <f t="shared" si="8"/>
        <v>0</v>
      </c>
      <c r="U17"/>
      <c r="V17" s="181"/>
      <c r="W17" s="181"/>
      <c r="X17" s="181"/>
      <c r="Y17" s="181"/>
      <c r="Z17" s="181"/>
      <c r="AA17" s="181"/>
      <c r="AB17" s="181"/>
      <c r="AC17" s="181"/>
      <c r="AD17" s="181"/>
      <c r="AE17" s="181"/>
      <c r="AF17" s="181"/>
      <c r="AG17" s="181"/>
      <c r="AH17" s="181"/>
      <c r="AI17" s="181"/>
      <c r="AJ17" s="181"/>
      <c r="AK17" s="181"/>
      <c r="AL17" s="181"/>
      <c r="AM17" s="181"/>
      <c r="AN17" s="181"/>
      <c r="AO17" s="181"/>
      <c r="AP17" s="181"/>
      <c r="AQ17" s="181"/>
      <c r="AR17" s="181"/>
      <c r="AS17" s="181"/>
      <c r="AT17" s="181"/>
      <c r="AU17" s="181"/>
      <c r="AV17" s="181"/>
      <c r="AW17" s="181"/>
      <c r="AX17" s="181"/>
      <c r="AY17" s="181"/>
      <c r="AZ17" s="181"/>
      <c r="BA17" s="181"/>
      <c r="BB17" s="181"/>
      <c r="BC17" s="181"/>
      <c r="BD17" s="181"/>
      <c r="BE17" s="181"/>
    </row>
    <row r="18" spans="1:57" s="262" customFormat="1" ht="12.95" customHeight="1" thickBot="1" x14ac:dyDescent="0.25">
      <c r="A18" s="291" t="s">
        <v>26</v>
      </c>
      <c r="B18" s="263">
        <f>SUM(B79:B125)</f>
        <v>0</v>
      </c>
      <c r="C18" s="263">
        <f>SUM(C79:C125)</f>
        <v>0</v>
      </c>
      <c r="D18" s="332">
        <f t="shared" si="1"/>
        <v>0</v>
      </c>
      <c r="F18" s="263">
        <f>SUM(F79:F125)</f>
        <v>0</v>
      </c>
      <c r="G18" s="263">
        <f>SUM(G79:G125)</f>
        <v>0</v>
      </c>
      <c r="H18" s="343">
        <f t="shared" si="2"/>
        <v>0</v>
      </c>
      <c r="I18" s="312"/>
      <c r="J18" s="263">
        <f>SUM(J79:J125)</f>
        <v>0</v>
      </c>
      <c r="K18" s="263">
        <f>SUM(K79:K125)</f>
        <v>0</v>
      </c>
      <c r="L18" s="263">
        <f>SUM(L79:L125)</f>
        <v>0</v>
      </c>
      <c r="M18" s="263">
        <f>SUM(M79:M125)</f>
        <v>0</v>
      </c>
      <c r="N18" s="343">
        <f t="shared" si="3"/>
        <v>0</v>
      </c>
      <c r="P18" s="23" t="str">
        <f t="shared" si="4"/>
        <v>Cal 06-END</v>
      </c>
      <c r="Q18" s="444">
        <f t="shared" si="5"/>
        <v>0</v>
      </c>
      <c r="R18" s="444">
        <f t="shared" si="6"/>
        <v>0</v>
      </c>
      <c r="S18" s="444">
        <f t="shared" si="7"/>
        <v>0</v>
      </c>
      <c r="T18" s="456">
        <f t="shared" si="8"/>
        <v>0</v>
      </c>
      <c r="U18"/>
      <c r="V18" s="181"/>
      <c r="W18" s="181"/>
      <c r="X18" s="181"/>
      <c r="Y18" s="181"/>
      <c r="Z18" s="181"/>
      <c r="AA18" s="181"/>
      <c r="AB18" s="181"/>
      <c r="AC18" s="181"/>
      <c r="AD18" s="181"/>
      <c r="AE18" s="181"/>
      <c r="AF18" s="181"/>
      <c r="AG18" s="181"/>
      <c r="AH18" s="181"/>
      <c r="AI18" s="181"/>
      <c r="AJ18" s="181"/>
      <c r="AK18" s="181"/>
      <c r="AL18" s="181"/>
      <c r="AM18" s="181"/>
      <c r="AN18" s="181"/>
      <c r="AO18" s="181"/>
      <c r="AP18" s="181"/>
      <c r="AQ18" s="181"/>
      <c r="AR18" s="181"/>
      <c r="AS18" s="181"/>
      <c r="AT18" s="181"/>
      <c r="AU18" s="181"/>
      <c r="AV18" s="181"/>
      <c r="AW18" s="181"/>
      <c r="AX18" s="181"/>
      <c r="AY18" s="181"/>
      <c r="AZ18" s="181"/>
      <c r="BA18" s="181"/>
      <c r="BB18" s="181"/>
      <c r="BC18" s="181"/>
      <c r="BD18" s="181"/>
      <c r="BE18" s="181"/>
    </row>
    <row r="19" spans="1:57" s="22" customFormat="1" ht="12.95" customHeight="1" thickBot="1" x14ac:dyDescent="0.25">
      <c r="A19" s="23" t="s">
        <v>20</v>
      </c>
      <c r="B19" s="24">
        <f>SUM(B13:B18)</f>
        <v>0</v>
      </c>
      <c r="C19" s="24">
        <f>SUM(C13:C18)</f>
        <v>0</v>
      </c>
      <c r="D19" s="331">
        <f>SUM(D13:D18)</f>
        <v>0</v>
      </c>
      <c r="E19" s="23"/>
      <c r="F19" s="24">
        <f>SUM(F13:F18)</f>
        <v>0</v>
      </c>
      <c r="G19" s="24">
        <f>SUM(G13:G18)</f>
        <v>0</v>
      </c>
      <c r="H19" s="344">
        <f>SUM(H13:H18)</f>
        <v>0</v>
      </c>
      <c r="I19" s="313"/>
      <c r="J19" s="24">
        <f>SUM(J13:J18)</f>
        <v>0</v>
      </c>
      <c r="K19" s="24">
        <f>SUM(K13:K18)</f>
        <v>0</v>
      </c>
      <c r="L19" s="24">
        <f>SUM(L13:L18)</f>
        <v>0</v>
      </c>
      <c r="M19" s="24">
        <f>SUM(M13:M18)</f>
        <v>0</v>
      </c>
      <c r="N19" s="344">
        <f>SUM(N13:N18)</f>
        <v>0</v>
      </c>
      <c r="O19" s="23"/>
      <c r="P19" s="23" t="s">
        <v>20</v>
      </c>
      <c r="Q19" s="455">
        <f>SUM(Q13:Q18)</f>
        <v>0</v>
      </c>
      <c r="R19" s="455">
        <f>SUM(R13:R18)</f>
        <v>0</v>
      </c>
      <c r="S19" s="455">
        <f>SUM(S13:S18)</f>
        <v>0</v>
      </c>
      <c r="T19" s="454">
        <f>SUM(T13:T18)</f>
        <v>0</v>
      </c>
      <c r="U19"/>
      <c r="V19" s="181"/>
      <c r="W19" s="181"/>
      <c r="X19" s="181"/>
      <c r="Y19" s="181"/>
      <c r="Z19" s="181"/>
      <c r="AA19" s="181"/>
      <c r="AB19" s="181"/>
      <c r="AC19" s="181"/>
      <c r="AD19" s="181"/>
      <c r="AE19" s="181"/>
      <c r="AF19" s="181"/>
      <c r="AG19" s="181"/>
      <c r="AH19" s="181"/>
      <c r="AI19" s="181"/>
      <c r="AJ19" s="181"/>
      <c r="AK19" s="181"/>
      <c r="AL19" s="181"/>
      <c r="AM19" s="181"/>
      <c r="AN19" s="181"/>
      <c r="AO19" s="181"/>
      <c r="AP19" s="181"/>
      <c r="AQ19" s="181"/>
      <c r="AR19" s="181"/>
      <c r="AS19" s="181"/>
      <c r="AT19" s="181"/>
      <c r="AU19" s="181"/>
      <c r="AV19" s="181"/>
      <c r="AW19" s="181"/>
      <c r="AX19" s="181"/>
      <c r="AY19" s="181"/>
      <c r="AZ19" s="181"/>
      <c r="BA19" s="181"/>
      <c r="BB19" s="181"/>
      <c r="BC19" s="181"/>
      <c r="BD19" s="181"/>
      <c r="BE19" s="181"/>
    </row>
    <row r="20" spans="1:57" ht="12.95" customHeight="1" x14ac:dyDescent="0.2">
      <c r="A20" s="28"/>
      <c r="B20" s="28"/>
      <c r="C20" s="28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32"/>
      <c r="P20" s="189"/>
      <c r="Q20" s="169"/>
      <c r="R20" s="169"/>
      <c r="S20" s="169"/>
      <c r="T20" s="169"/>
      <c r="V20" s="181"/>
      <c r="W20" s="181"/>
      <c r="X20" s="181"/>
      <c r="Y20" s="181"/>
      <c r="Z20" s="181"/>
      <c r="AA20" s="181"/>
      <c r="AB20" s="181"/>
      <c r="AC20" s="181"/>
      <c r="AD20" s="181"/>
      <c r="AE20" s="181"/>
      <c r="AF20" s="181"/>
      <c r="AG20" s="181"/>
      <c r="AH20" s="181"/>
      <c r="AI20" s="181"/>
      <c r="AJ20" s="181"/>
      <c r="AK20" s="181"/>
      <c r="AL20" s="181"/>
      <c r="AM20" s="181"/>
      <c r="AN20" s="181"/>
      <c r="AO20" s="181"/>
      <c r="AP20" s="181"/>
      <c r="AQ20" s="181"/>
      <c r="AR20" s="181"/>
      <c r="AS20" s="181"/>
      <c r="AT20" s="181"/>
      <c r="AU20" s="181"/>
      <c r="AV20" s="181"/>
      <c r="AW20" s="181"/>
      <c r="AX20" s="181"/>
      <c r="AY20" s="181"/>
      <c r="AZ20" s="181"/>
      <c r="BA20" s="181"/>
      <c r="BB20" s="181"/>
      <c r="BC20" s="181"/>
      <c r="BD20" s="181"/>
      <c r="BE20" s="181"/>
    </row>
    <row r="21" spans="1:57" s="181" customFormat="1" ht="12.95" customHeight="1" thickBot="1" x14ac:dyDescent="0.25">
      <c r="A21" s="178"/>
      <c r="B21" s="167"/>
      <c r="C21" s="167"/>
      <c r="D21" s="167"/>
      <c r="E21" s="167"/>
      <c r="F21" s="167"/>
      <c r="G21" s="167"/>
      <c r="H21" s="167"/>
      <c r="I21" s="167"/>
      <c r="J21" s="167"/>
      <c r="K21" s="167"/>
      <c r="L21" s="167"/>
      <c r="M21" s="167"/>
      <c r="N21" s="167"/>
      <c r="O21" s="167"/>
      <c r="P21" s="168"/>
      <c r="Q21" s="168"/>
      <c r="R21" s="168"/>
      <c r="S21" s="168"/>
      <c r="T21" s="167"/>
      <c r="U21"/>
    </row>
    <row r="22" spans="1:57" s="181" customFormat="1" ht="12.95" customHeight="1" x14ac:dyDescent="0.2">
      <c r="A22" s="670"/>
      <c r="B22" s="671"/>
      <c r="C22" s="671"/>
      <c r="D22" s="671"/>
      <c r="E22" s="671"/>
      <c r="F22" s="671"/>
      <c r="G22" s="671"/>
      <c r="H22" s="671"/>
      <c r="I22" s="671"/>
      <c r="J22" s="671"/>
      <c r="K22" s="671"/>
      <c r="L22" s="671"/>
      <c r="M22" s="671"/>
      <c r="N22" s="671"/>
      <c r="O22" s="671"/>
      <c r="P22" s="26"/>
      <c r="Q22" s="26"/>
      <c r="R22" s="26"/>
      <c r="S22" s="26"/>
      <c r="T22" s="671"/>
      <c r="U22"/>
    </row>
    <row r="23" spans="1:57" s="181" customFormat="1" ht="12.95" customHeight="1" x14ac:dyDescent="0.2">
      <c r="A23" s="186">
        <v>37012</v>
      </c>
      <c r="B23" s="30">
        <f>+WTI_II!B23-'WTI_II-Prior'!B23</f>
        <v>0</v>
      </c>
      <c r="C23" s="26">
        <f>+WTI_II!C23-'WTI_II-Prior'!C23</f>
        <v>0</v>
      </c>
      <c r="D23" s="334">
        <f t="shared" ref="D23:D59" si="9">SUM(B23:C23)</f>
        <v>0</v>
      </c>
      <c r="E23" s="30"/>
      <c r="F23" s="30">
        <f>+WTI_II!F23-'WTI_II-Prior'!F23</f>
        <v>0</v>
      </c>
      <c r="G23" s="30">
        <f>+WTI_II!G23-'WTI_II-Prior'!G23</f>
        <v>0</v>
      </c>
      <c r="H23" s="341">
        <f>+WTI_II!H23-'WTI_II-Prior'!H23</f>
        <v>0</v>
      </c>
      <c r="I23" s="310"/>
      <c r="J23" s="310">
        <f>+WTI_II!J23-'WTI_II-Prior'!J23</f>
        <v>0</v>
      </c>
      <c r="K23" s="310">
        <f>+WTI_II!K23-'WTI_II-Prior'!K23</f>
        <v>0</v>
      </c>
      <c r="L23" s="310">
        <f>+WTI_II!L23-'WTI_II-Prior'!L23</f>
        <v>0</v>
      </c>
      <c r="M23" s="310">
        <f>+WTI_II!M23-'WTI_II-Prior'!M23</f>
        <v>0</v>
      </c>
      <c r="N23" s="341">
        <f>+WTI_II!N23-'WTI_II-Prior'!N23</f>
        <v>0</v>
      </c>
      <c r="O23" s="30"/>
      <c r="P23" s="186">
        <f t="shared" ref="P23:P58" si="10">+A23</f>
        <v>37012</v>
      </c>
      <c r="Q23" s="445">
        <f t="shared" ref="Q23:Q59" si="11">+D23</f>
        <v>0</v>
      </c>
      <c r="R23" s="446">
        <f t="shared" ref="R23:R59" si="12">+H23</f>
        <v>0</v>
      </c>
      <c r="S23" s="446">
        <f t="shared" ref="S23:S71" si="13">+N23</f>
        <v>0</v>
      </c>
      <c r="T23" s="446">
        <f t="shared" ref="T23:T59" si="14">SUM(Q23:R23)</f>
        <v>0</v>
      </c>
      <c r="U23"/>
    </row>
    <row r="24" spans="1:57" s="181" customFormat="1" ht="12.95" customHeight="1" x14ac:dyDescent="0.2">
      <c r="A24" s="187">
        <v>37043</v>
      </c>
      <c r="B24" s="183">
        <f>+WTI_II!B24-'WTI_II-Prior'!B24</f>
        <v>0</v>
      </c>
      <c r="C24" s="190">
        <f>+WTI_II!C24-'WTI_II-Prior'!C24</f>
        <v>0</v>
      </c>
      <c r="D24" s="336">
        <f t="shared" si="9"/>
        <v>0</v>
      </c>
      <c r="E24" s="183"/>
      <c r="F24" s="183">
        <f>+WTI_II!F24-'WTI_II-Prior'!F24</f>
        <v>0</v>
      </c>
      <c r="G24" s="183">
        <f>+WTI_II!G24-'WTI_II-Prior'!G24</f>
        <v>0</v>
      </c>
      <c r="H24" s="342">
        <f>+WTI_II!H24-'WTI_II-Prior'!H24</f>
        <v>0</v>
      </c>
      <c r="I24" s="311"/>
      <c r="J24" s="311">
        <f>+WTI_II!J24-'WTI_II-Prior'!J24</f>
        <v>0</v>
      </c>
      <c r="K24" s="311">
        <f>+WTI_II!K24-'WTI_II-Prior'!K24</f>
        <v>0</v>
      </c>
      <c r="L24" s="311">
        <f>+WTI_II!L24-'WTI_II-Prior'!L24</f>
        <v>0</v>
      </c>
      <c r="M24" s="311">
        <f>+WTI_II!M24-'WTI_II-Prior'!M24</f>
        <v>0</v>
      </c>
      <c r="N24" s="342">
        <f>+WTI_II!N24-'WTI_II-Prior'!N24</f>
        <v>0</v>
      </c>
      <c r="O24" s="183"/>
      <c r="P24" s="187">
        <f t="shared" si="10"/>
        <v>37043</v>
      </c>
      <c r="Q24" s="448">
        <f t="shared" si="11"/>
        <v>0</v>
      </c>
      <c r="R24" s="449">
        <f t="shared" si="12"/>
        <v>0</v>
      </c>
      <c r="S24" s="449">
        <f t="shared" si="13"/>
        <v>0</v>
      </c>
      <c r="T24" s="449">
        <f t="shared" si="14"/>
        <v>0</v>
      </c>
      <c r="U24"/>
    </row>
    <row r="25" spans="1:57" s="181" customFormat="1" ht="12.95" customHeight="1" x14ac:dyDescent="0.2">
      <c r="A25" s="186">
        <v>37073</v>
      </c>
      <c r="B25" s="30">
        <f>+WTI_II!B25-'WTI_II-Prior'!B25</f>
        <v>0</v>
      </c>
      <c r="C25" s="26">
        <f>+WTI_II!C25-'WTI_II-Prior'!C25</f>
        <v>0</v>
      </c>
      <c r="D25" s="334">
        <f t="shared" si="9"/>
        <v>0</v>
      </c>
      <c r="E25" s="30"/>
      <c r="F25" s="30">
        <f>+WTI_II!F25-'WTI_II-Prior'!F25</f>
        <v>0</v>
      </c>
      <c r="G25" s="30">
        <f>+WTI_II!G25-'WTI_II-Prior'!G25</f>
        <v>0</v>
      </c>
      <c r="H25" s="341">
        <f>+WTI_II!H25-'WTI_II-Prior'!H25</f>
        <v>0</v>
      </c>
      <c r="I25" s="310"/>
      <c r="J25" s="310">
        <f>+WTI_II!J25-'WTI_II-Prior'!J25</f>
        <v>0</v>
      </c>
      <c r="K25" s="310">
        <f>+WTI_II!K25-'WTI_II-Prior'!K25</f>
        <v>0</v>
      </c>
      <c r="L25" s="310">
        <f>+WTI_II!L25-'WTI_II-Prior'!L25</f>
        <v>0</v>
      </c>
      <c r="M25" s="310">
        <f>+WTI_II!M25-'WTI_II-Prior'!M25</f>
        <v>0</v>
      </c>
      <c r="N25" s="341">
        <f>+WTI_II!N25-'WTI_II-Prior'!N25</f>
        <v>0</v>
      </c>
      <c r="O25" s="30"/>
      <c r="P25" s="186">
        <f t="shared" si="10"/>
        <v>37073</v>
      </c>
      <c r="Q25" s="445">
        <f t="shared" si="11"/>
        <v>0</v>
      </c>
      <c r="R25" s="446">
        <f t="shared" si="12"/>
        <v>0</v>
      </c>
      <c r="S25" s="446">
        <f t="shared" si="13"/>
        <v>0</v>
      </c>
      <c r="T25" s="446">
        <f t="shared" si="14"/>
        <v>0</v>
      </c>
      <c r="U25"/>
    </row>
    <row r="26" spans="1:57" s="260" customFormat="1" ht="12.95" customHeight="1" x14ac:dyDescent="0.2">
      <c r="A26" s="186">
        <v>37104</v>
      </c>
      <c r="B26" s="30">
        <f>+WTI_II!B26-'WTI_II-Prior'!B26</f>
        <v>0</v>
      </c>
      <c r="C26" s="26">
        <f>+WTI_II!C26-'WTI_II-Prior'!C26</f>
        <v>0</v>
      </c>
      <c r="D26" s="334">
        <f t="shared" si="9"/>
        <v>0</v>
      </c>
      <c r="E26" s="30"/>
      <c r="F26" s="30">
        <f>+WTI_II!F26-'WTI_II-Prior'!F26</f>
        <v>0</v>
      </c>
      <c r="G26" s="30">
        <f>+WTI_II!G26-'WTI_II-Prior'!G26</f>
        <v>0</v>
      </c>
      <c r="H26" s="341">
        <f>+WTI_II!H26-'WTI_II-Prior'!H26</f>
        <v>0</v>
      </c>
      <c r="I26" s="310"/>
      <c r="J26" s="310">
        <f>+WTI_II!J26-'WTI_II-Prior'!J26</f>
        <v>0</v>
      </c>
      <c r="K26" s="310">
        <f>+WTI_II!K26-'WTI_II-Prior'!K26</f>
        <v>0</v>
      </c>
      <c r="L26" s="310">
        <f>+WTI_II!L26-'WTI_II-Prior'!L26</f>
        <v>0</v>
      </c>
      <c r="M26" s="310">
        <f>+WTI_II!M26-'WTI_II-Prior'!M26</f>
        <v>0</v>
      </c>
      <c r="N26" s="341">
        <f>+WTI_II!N26-'WTI_II-Prior'!N26</f>
        <v>0</v>
      </c>
      <c r="O26" s="30"/>
      <c r="P26" s="186">
        <f t="shared" si="10"/>
        <v>37104</v>
      </c>
      <c r="Q26" s="445">
        <f t="shared" si="11"/>
        <v>0</v>
      </c>
      <c r="R26" s="446">
        <f t="shared" si="12"/>
        <v>0</v>
      </c>
      <c r="S26" s="446">
        <f t="shared" si="13"/>
        <v>0</v>
      </c>
      <c r="T26" s="446">
        <f t="shared" si="14"/>
        <v>0</v>
      </c>
      <c r="U26"/>
      <c r="V26" s="181"/>
      <c r="W26" s="181"/>
      <c r="X26" s="181"/>
      <c r="Y26" s="181"/>
      <c r="Z26" s="181"/>
      <c r="AA26" s="181"/>
      <c r="AB26" s="181"/>
      <c r="AC26" s="181"/>
      <c r="AD26" s="181"/>
      <c r="AE26" s="181"/>
      <c r="AF26" s="181"/>
      <c r="AG26" s="181"/>
      <c r="AH26" s="181"/>
      <c r="AI26" s="181"/>
      <c r="AJ26" s="181"/>
      <c r="AK26" s="181"/>
      <c r="AL26" s="181"/>
      <c r="AM26" s="181"/>
      <c r="AN26" s="181"/>
      <c r="AO26" s="181"/>
      <c r="AP26" s="181"/>
      <c r="AQ26" s="181"/>
      <c r="AR26" s="181"/>
      <c r="AS26" s="181"/>
      <c r="AT26" s="181"/>
      <c r="AU26" s="181"/>
      <c r="AV26" s="181"/>
      <c r="AW26" s="181"/>
      <c r="AX26" s="181"/>
      <c r="AY26" s="181"/>
      <c r="AZ26" s="181"/>
      <c r="BA26" s="181"/>
      <c r="BB26" s="181"/>
      <c r="BC26" s="181"/>
      <c r="BD26" s="181"/>
      <c r="BE26" s="181"/>
    </row>
    <row r="27" spans="1:57" s="181" customFormat="1" ht="12.95" customHeight="1" x14ac:dyDescent="0.2">
      <c r="A27" s="187">
        <v>37135</v>
      </c>
      <c r="B27" s="183">
        <f>+WTI_II!B27-'WTI_II-Prior'!B27</f>
        <v>0</v>
      </c>
      <c r="C27" s="190">
        <f>+WTI_II!C27-'WTI_II-Prior'!C27</f>
        <v>0</v>
      </c>
      <c r="D27" s="336">
        <f t="shared" si="9"/>
        <v>0</v>
      </c>
      <c r="E27" s="183"/>
      <c r="F27" s="183">
        <f>+WTI_II!F27-'WTI_II-Prior'!F27</f>
        <v>0</v>
      </c>
      <c r="G27" s="183">
        <f>+WTI_II!G27-'WTI_II-Prior'!G27</f>
        <v>0</v>
      </c>
      <c r="H27" s="342">
        <f>+WTI_II!H27-'WTI_II-Prior'!H27</f>
        <v>0</v>
      </c>
      <c r="I27" s="311"/>
      <c r="J27" s="311">
        <f>+WTI_II!J27-'WTI_II-Prior'!J27</f>
        <v>0</v>
      </c>
      <c r="K27" s="311">
        <f>+WTI_II!K27-'WTI_II-Prior'!K27</f>
        <v>0</v>
      </c>
      <c r="L27" s="311">
        <f>+WTI_II!L27-'WTI_II-Prior'!L27</f>
        <v>0</v>
      </c>
      <c r="M27" s="311">
        <f>+WTI_II!M27-'WTI_II-Prior'!M27</f>
        <v>0</v>
      </c>
      <c r="N27" s="342">
        <f>+WTI_II!N27-'WTI_II-Prior'!N27</f>
        <v>0</v>
      </c>
      <c r="O27" s="183"/>
      <c r="P27" s="187">
        <f t="shared" si="10"/>
        <v>37135</v>
      </c>
      <c r="Q27" s="448">
        <f t="shared" si="11"/>
        <v>0</v>
      </c>
      <c r="R27" s="449">
        <f t="shared" si="12"/>
        <v>0</v>
      </c>
      <c r="S27" s="449">
        <f t="shared" si="13"/>
        <v>0</v>
      </c>
      <c r="T27" s="449">
        <f t="shared" si="14"/>
        <v>0</v>
      </c>
      <c r="U27"/>
    </row>
    <row r="28" spans="1:57" s="181" customFormat="1" ht="12.95" customHeight="1" x14ac:dyDescent="0.2">
      <c r="A28" s="186">
        <v>37165</v>
      </c>
      <c r="B28" s="30">
        <f>+WTI_II!B28-'WTI_II-Prior'!B28</f>
        <v>0</v>
      </c>
      <c r="C28" s="26">
        <f>+WTI_II!C28-'WTI_II-Prior'!C28</f>
        <v>0</v>
      </c>
      <c r="D28" s="334">
        <f t="shared" si="9"/>
        <v>0</v>
      </c>
      <c r="E28" s="30"/>
      <c r="F28" s="30">
        <f>+WTI_II!F28-'WTI_II-Prior'!F28</f>
        <v>0</v>
      </c>
      <c r="G28" s="30">
        <f>+WTI_II!G28-'WTI_II-Prior'!G28</f>
        <v>0</v>
      </c>
      <c r="H28" s="341">
        <f>+WTI_II!H28-'WTI_II-Prior'!H28</f>
        <v>0</v>
      </c>
      <c r="I28" s="310"/>
      <c r="J28" s="310">
        <f>+WTI_II!J28-'WTI_II-Prior'!J28</f>
        <v>0</v>
      </c>
      <c r="K28" s="310">
        <f>+WTI_II!K28-'WTI_II-Prior'!K28</f>
        <v>0</v>
      </c>
      <c r="L28" s="310">
        <f>+WTI_II!L28-'WTI_II-Prior'!L28</f>
        <v>0</v>
      </c>
      <c r="M28" s="310">
        <f>+WTI_II!M28-'WTI_II-Prior'!M28</f>
        <v>0</v>
      </c>
      <c r="N28" s="341">
        <f>+WTI_II!N28-'WTI_II-Prior'!N28</f>
        <v>0</v>
      </c>
      <c r="O28" s="30"/>
      <c r="P28" s="186">
        <f t="shared" si="10"/>
        <v>37165</v>
      </c>
      <c r="Q28" s="445">
        <f t="shared" si="11"/>
        <v>0</v>
      </c>
      <c r="R28" s="446">
        <f t="shared" si="12"/>
        <v>0</v>
      </c>
      <c r="S28" s="446">
        <f t="shared" si="13"/>
        <v>0</v>
      </c>
      <c r="T28" s="446">
        <f t="shared" si="14"/>
        <v>0</v>
      </c>
      <c r="U28"/>
    </row>
    <row r="29" spans="1:57" s="181" customFormat="1" ht="12.95" customHeight="1" x14ac:dyDescent="0.2">
      <c r="A29" s="186">
        <v>37196</v>
      </c>
      <c r="B29" s="30">
        <f>+WTI_II!B29-'WTI_II-Prior'!B29</f>
        <v>0</v>
      </c>
      <c r="C29" s="26">
        <f>+WTI_II!C29-'WTI_II-Prior'!C29</f>
        <v>0</v>
      </c>
      <c r="D29" s="334">
        <f t="shared" si="9"/>
        <v>0</v>
      </c>
      <c r="E29" s="30"/>
      <c r="F29" s="30">
        <f>+WTI_II!F29-'WTI_II-Prior'!F29</f>
        <v>0</v>
      </c>
      <c r="G29" s="30">
        <f>+WTI_II!G29-'WTI_II-Prior'!G29</f>
        <v>0</v>
      </c>
      <c r="H29" s="341">
        <f>+WTI_II!H29-'WTI_II-Prior'!H29</f>
        <v>0</v>
      </c>
      <c r="I29" s="310"/>
      <c r="J29" s="310">
        <f>+WTI_II!J29-'WTI_II-Prior'!J29</f>
        <v>0</v>
      </c>
      <c r="K29" s="310">
        <f>+WTI_II!K29-'WTI_II-Prior'!K29</f>
        <v>0</v>
      </c>
      <c r="L29" s="310">
        <f>+WTI_II!L29-'WTI_II-Prior'!L29</f>
        <v>0</v>
      </c>
      <c r="M29" s="310">
        <f>+WTI_II!M29-'WTI_II-Prior'!M29</f>
        <v>0</v>
      </c>
      <c r="N29" s="341">
        <f>+WTI_II!N29-'WTI_II-Prior'!N29</f>
        <v>0</v>
      </c>
      <c r="O29" s="30"/>
      <c r="P29" s="186">
        <f t="shared" si="10"/>
        <v>37196</v>
      </c>
      <c r="Q29" s="445">
        <f t="shared" si="11"/>
        <v>0</v>
      </c>
      <c r="R29" s="446">
        <f t="shared" si="12"/>
        <v>0</v>
      </c>
      <c r="S29" s="446">
        <f t="shared" si="13"/>
        <v>0</v>
      </c>
      <c r="T29" s="446">
        <f t="shared" si="14"/>
        <v>0</v>
      </c>
      <c r="U29"/>
    </row>
    <row r="30" spans="1:57" s="181" customFormat="1" ht="12.95" customHeight="1" thickBot="1" x14ac:dyDescent="0.25">
      <c r="A30" s="251">
        <v>37226</v>
      </c>
      <c r="B30" s="231">
        <f>+WTI_II!B30-'WTI_II-Prior'!B30</f>
        <v>0</v>
      </c>
      <c r="C30" s="168">
        <f>+WTI_II!C30-'WTI_II-Prior'!C30</f>
        <v>0</v>
      </c>
      <c r="D30" s="338">
        <f t="shared" si="9"/>
        <v>0</v>
      </c>
      <c r="E30" s="231"/>
      <c r="F30" s="231">
        <f>+WTI_II!F30-'WTI_II-Prior'!F30</f>
        <v>0</v>
      </c>
      <c r="G30" s="231">
        <f>+WTI_II!G30-'WTI_II-Prior'!G30</f>
        <v>0</v>
      </c>
      <c r="H30" s="349">
        <f>+WTI_II!H30-'WTI_II-Prior'!H30</f>
        <v>0</v>
      </c>
      <c r="I30" s="318"/>
      <c r="J30" s="318">
        <f>+WTI_II!J30-'WTI_II-Prior'!J30</f>
        <v>0</v>
      </c>
      <c r="K30" s="318">
        <f>+WTI_II!K30-'WTI_II-Prior'!K30</f>
        <v>0</v>
      </c>
      <c r="L30" s="318">
        <f>+WTI_II!L30-'WTI_II-Prior'!L30</f>
        <v>0</v>
      </c>
      <c r="M30" s="318">
        <f>+WTI_II!M30-'WTI_II-Prior'!M30</f>
        <v>0</v>
      </c>
      <c r="N30" s="349">
        <f>+WTI_II!N30-'WTI_II-Prior'!N30</f>
        <v>0</v>
      </c>
      <c r="O30" s="231"/>
      <c r="P30" s="251">
        <f t="shared" si="10"/>
        <v>37226</v>
      </c>
      <c r="Q30" s="451">
        <f t="shared" si="11"/>
        <v>0</v>
      </c>
      <c r="R30" s="452">
        <f t="shared" si="12"/>
        <v>0</v>
      </c>
      <c r="S30" s="452">
        <f t="shared" si="13"/>
        <v>0</v>
      </c>
      <c r="T30" s="452">
        <f t="shared" si="14"/>
        <v>0</v>
      </c>
      <c r="U30"/>
    </row>
    <row r="31" spans="1:57" s="181" customFormat="1" ht="12.95" customHeight="1" x14ac:dyDescent="0.2">
      <c r="A31" s="186">
        <v>37257</v>
      </c>
      <c r="B31" s="30">
        <f>+WTI_II!B31-'WTI_II-Prior'!B31</f>
        <v>0</v>
      </c>
      <c r="C31" s="26">
        <f>+WTI_II!C31-'WTI_II-Prior'!C31</f>
        <v>0</v>
      </c>
      <c r="D31" s="334">
        <f t="shared" si="9"/>
        <v>0</v>
      </c>
      <c r="E31" s="30"/>
      <c r="F31" s="30">
        <f>+WTI_II!F31-'WTI_II-Prior'!F31</f>
        <v>0</v>
      </c>
      <c r="G31" s="30">
        <f>+WTI_II!G31-'WTI_II-Prior'!G31</f>
        <v>0</v>
      </c>
      <c r="H31" s="341">
        <f>+WTI_II!H31-'WTI_II-Prior'!H31</f>
        <v>0</v>
      </c>
      <c r="I31" s="310"/>
      <c r="J31" s="310">
        <f>+WTI_II!J31-'WTI_II-Prior'!J31</f>
        <v>0</v>
      </c>
      <c r="K31" s="310">
        <f>+WTI_II!K31-'WTI_II-Prior'!K31</f>
        <v>0</v>
      </c>
      <c r="L31" s="310">
        <f>+WTI_II!L31-'WTI_II-Prior'!L31</f>
        <v>0</v>
      </c>
      <c r="M31" s="310">
        <f>+WTI_II!M31-'WTI_II-Prior'!M31</f>
        <v>0</v>
      </c>
      <c r="N31" s="341">
        <f>+WTI_II!N31-'WTI_II-Prior'!N31</f>
        <v>0</v>
      </c>
      <c r="O31" s="30"/>
      <c r="P31" s="186">
        <f t="shared" si="10"/>
        <v>37257</v>
      </c>
      <c r="Q31" s="445">
        <f t="shared" si="11"/>
        <v>0</v>
      </c>
      <c r="R31" s="446">
        <f t="shared" si="12"/>
        <v>0</v>
      </c>
      <c r="S31" s="446">
        <f t="shared" si="13"/>
        <v>0</v>
      </c>
      <c r="T31" s="446">
        <f t="shared" si="14"/>
        <v>0</v>
      </c>
      <c r="U31"/>
    </row>
    <row r="32" spans="1:57" s="264" customFormat="1" ht="12.95" customHeight="1" thickBot="1" x14ac:dyDescent="0.25">
      <c r="A32" s="186">
        <v>37288</v>
      </c>
      <c r="B32" s="30">
        <f>+WTI_II!B32-'WTI_II-Prior'!B32</f>
        <v>0</v>
      </c>
      <c r="C32" s="26">
        <f>+WTI_II!C32-'WTI_II-Prior'!C32</f>
        <v>0</v>
      </c>
      <c r="D32" s="335">
        <f t="shared" si="9"/>
        <v>0</v>
      </c>
      <c r="E32" s="26"/>
      <c r="F32" s="30">
        <f>+WTI_II!F32-'WTI_II-Prior'!F32</f>
        <v>0</v>
      </c>
      <c r="G32" s="30">
        <f>+WTI_II!G32-'WTI_II-Prior'!G32</f>
        <v>0</v>
      </c>
      <c r="H32" s="341">
        <f>+WTI_II!H32-'WTI_II-Prior'!H32</f>
        <v>0</v>
      </c>
      <c r="I32" s="310"/>
      <c r="J32" s="310">
        <f>+WTI_II!J32-'WTI_II-Prior'!J32</f>
        <v>0</v>
      </c>
      <c r="K32" s="310">
        <f>+WTI_II!K32-'WTI_II-Prior'!K32</f>
        <v>0</v>
      </c>
      <c r="L32" s="310">
        <f>+WTI_II!L32-'WTI_II-Prior'!L32</f>
        <v>0</v>
      </c>
      <c r="M32" s="310">
        <f>+WTI_II!M32-'WTI_II-Prior'!M32</f>
        <v>0</v>
      </c>
      <c r="N32" s="341">
        <f>+WTI_II!N32-'WTI_II-Prior'!N32</f>
        <v>0</v>
      </c>
      <c r="O32" s="26"/>
      <c r="P32" s="188">
        <f t="shared" si="10"/>
        <v>37288</v>
      </c>
      <c r="Q32" s="447">
        <f t="shared" si="11"/>
        <v>0</v>
      </c>
      <c r="R32" s="447">
        <f t="shared" si="12"/>
        <v>0</v>
      </c>
      <c r="S32" s="447">
        <f t="shared" si="13"/>
        <v>0</v>
      </c>
      <c r="T32" s="447">
        <f t="shared" si="14"/>
        <v>0</v>
      </c>
      <c r="U32"/>
      <c r="V32" s="181"/>
      <c r="W32" s="181"/>
      <c r="X32" s="181"/>
      <c r="Y32" s="181"/>
      <c r="Z32" s="181"/>
      <c r="AA32" s="181"/>
      <c r="AB32" s="181"/>
      <c r="AC32" s="181"/>
      <c r="AD32" s="181"/>
      <c r="AE32" s="181"/>
      <c r="AF32" s="181"/>
      <c r="AG32" s="181"/>
      <c r="AH32" s="181"/>
      <c r="AI32" s="181"/>
      <c r="AJ32" s="181"/>
      <c r="AK32" s="181"/>
      <c r="AL32" s="181"/>
      <c r="AM32" s="181"/>
      <c r="AN32" s="181"/>
      <c r="AO32" s="181"/>
      <c r="AP32" s="181"/>
      <c r="AQ32" s="181"/>
      <c r="AR32" s="181"/>
      <c r="AS32" s="181"/>
      <c r="AT32" s="181"/>
      <c r="AU32" s="181"/>
      <c r="AV32" s="181"/>
      <c r="AW32" s="181"/>
      <c r="AX32" s="181"/>
      <c r="AY32" s="181"/>
      <c r="AZ32" s="181"/>
      <c r="BA32" s="181"/>
      <c r="BB32" s="181"/>
      <c r="BC32" s="181"/>
      <c r="BD32" s="181"/>
      <c r="BE32" s="181"/>
    </row>
    <row r="33" spans="1:57" s="181" customFormat="1" ht="12.95" customHeight="1" x14ac:dyDescent="0.2">
      <c r="A33" s="187">
        <v>37316</v>
      </c>
      <c r="B33" s="183">
        <f>+WTI_II!B33-'WTI_II-Prior'!B33</f>
        <v>0</v>
      </c>
      <c r="C33" s="190">
        <f>+WTI_II!C33-'WTI_II-Prior'!C33</f>
        <v>0</v>
      </c>
      <c r="D33" s="336">
        <f t="shared" si="9"/>
        <v>0</v>
      </c>
      <c r="E33" s="183"/>
      <c r="F33" s="183">
        <f>+WTI_II!F33-'WTI_II-Prior'!F33</f>
        <v>0</v>
      </c>
      <c r="G33" s="183">
        <f>+WTI_II!G33-'WTI_II-Prior'!G33</f>
        <v>0</v>
      </c>
      <c r="H33" s="342">
        <f>+WTI_II!H33-'WTI_II-Prior'!H33</f>
        <v>0</v>
      </c>
      <c r="I33" s="311"/>
      <c r="J33" s="311">
        <f>+WTI_II!J33-'WTI_II-Prior'!J33</f>
        <v>0</v>
      </c>
      <c r="K33" s="311">
        <f>+WTI_II!K33-'WTI_II-Prior'!K33</f>
        <v>0</v>
      </c>
      <c r="L33" s="311">
        <f>+WTI_II!L33-'WTI_II-Prior'!L33</f>
        <v>0</v>
      </c>
      <c r="M33" s="311">
        <f>+WTI_II!M33-'WTI_II-Prior'!M33</f>
        <v>0</v>
      </c>
      <c r="N33" s="342">
        <f>+WTI_II!N33-'WTI_II-Prior'!N33</f>
        <v>0</v>
      </c>
      <c r="O33" s="183"/>
      <c r="P33" s="187">
        <f t="shared" si="10"/>
        <v>37316</v>
      </c>
      <c r="Q33" s="448">
        <f t="shared" si="11"/>
        <v>0</v>
      </c>
      <c r="R33" s="449">
        <f t="shared" si="12"/>
        <v>0</v>
      </c>
      <c r="S33" s="449">
        <f t="shared" si="13"/>
        <v>0</v>
      </c>
      <c r="T33" s="449">
        <f t="shared" si="14"/>
        <v>0</v>
      </c>
      <c r="U33"/>
    </row>
    <row r="34" spans="1:57" s="181" customFormat="1" ht="12.95" customHeight="1" x14ac:dyDescent="0.2">
      <c r="A34" s="186">
        <v>37347</v>
      </c>
      <c r="B34" s="30">
        <f>+WTI_II!B34-'WTI_II-Prior'!B34</f>
        <v>0</v>
      </c>
      <c r="C34" s="26">
        <f>+WTI_II!C34-'WTI_II-Prior'!C34</f>
        <v>0</v>
      </c>
      <c r="D34" s="337">
        <f t="shared" si="9"/>
        <v>0</v>
      </c>
      <c r="E34" s="30"/>
      <c r="F34" s="30">
        <f>+WTI_II!F34-'WTI_II-Prior'!F34</f>
        <v>0</v>
      </c>
      <c r="G34" s="30">
        <f>+WTI_II!G34-'WTI_II-Prior'!G34</f>
        <v>0</v>
      </c>
      <c r="H34" s="341">
        <f>+WTI_II!H34-'WTI_II-Prior'!H34</f>
        <v>0</v>
      </c>
      <c r="I34" s="310"/>
      <c r="J34" s="310">
        <f>+WTI_II!J34-'WTI_II-Prior'!J34</f>
        <v>0</v>
      </c>
      <c r="K34" s="310">
        <f>+WTI_II!K34-'WTI_II-Prior'!K34</f>
        <v>0</v>
      </c>
      <c r="L34" s="310">
        <f>+WTI_II!L34-'WTI_II-Prior'!L34</f>
        <v>0</v>
      </c>
      <c r="M34" s="310">
        <f>+WTI_II!M34-'WTI_II-Prior'!M34</f>
        <v>0</v>
      </c>
      <c r="N34" s="341">
        <f>+WTI_II!N34-'WTI_II-Prior'!N34</f>
        <v>0</v>
      </c>
      <c r="O34" s="30"/>
      <c r="P34" s="186">
        <f t="shared" si="10"/>
        <v>37347</v>
      </c>
      <c r="Q34" s="445">
        <f t="shared" si="11"/>
        <v>0</v>
      </c>
      <c r="R34" s="450">
        <f t="shared" si="12"/>
        <v>0</v>
      </c>
      <c r="S34" s="450">
        <f t="shared" si="13"/>
        <v>0</v>
      </c>
      <c r="T34" s="450">
        <f t="shared" si="14"/>
        <v>0</v>
      </c>
      <c r="U34"/>
    </row>
    <row r="35" spans="1:57" s="181" customFormat="1" ht="12.95" customHeight="1" x14ac:dyDescent="0.2">
      <c r="A35" s="186">
        <v>37377</v>
      </c>
      <c r="B35" s="30">
        <f>+WTI_II!B35-'WTI_II-Prior'!B35</f>
        <v>0</v>
      </c>
      <c r="C35" s="26">
        <f>+WTI_II!C35-'WTI_II-Prior'!C35</f>
        <v>0</v>
      </c>
      <c r="D35" s="334">
        <f t="shared" si="9"/>
        <v>0</v>
      </c>
      <c r="E35" s="30"/>
      <c r="F35" s="30">
        <f>+WTI_II!F35-'WTI_II-Prior'!F35</f>
        <v>0</v>
      </c>
      <c r="G35" s="30">
        <f>+WTI_II!G35-'WTI_II-Prior'!G35</f>
        <v>0</v>
      </c>
      <c r="H35" s="341">
        <f>+WTI_II!H35-'WTI_II-Prior'!H35</f>
        <v>0</v>
      </c>
      <c r="I35" s="310"/>
      <c r="J35" s="310">
        <f>+WTI_II!J35-'WTI_II-Prior'!J35</f>
        <v>0</v>
      </c>
      <c r="K35" s="310">
        <f>+WTI_II!K35-'WTI_II-Prior'!K35</f>
        <v>0</v>
      </c>
      <c r="L35" s="310">
        <f>+WTI_II!L35-'WTI_II-Prior'!L35</f>
        <v>0</v>
      </c>
      <c r="M35" s="310">
        <f>+WTI_II!M35-'WTI_II-Prior'!M35</f>
        <v>0</v>
      </c>
      <c r="N35" s="341">
        <f>+WTI_II!N35-'WTI_II-Prior'!N35</f>
        <v>0</v>
      </c>
      <c r="O35" s="30"/>
      <c r="P35" s="186">
        <f t="shared" si="10"/>
        <v>37377</v>
      </c>
      <c r="Q35" s="445">
        <f t="shared" si="11"/>
        <v>0</v>
      </c>
      <c r="R35" s="446">
        <f t="shared" si="12"/>
        <v>0</v>
      </c>
      <c r="S35" s="446">
        <f t="shared" si="13"/>
        <v>0</v>
      </c>
      <c r="T35" s="446">
        <f t="shared" si="14"/>
        <v>0</v>
      </c>
      <c r="U35"/>
    </row>
    <row r="36" spans="1:57" s="181" customFormat="1" ht="12.95" customHeight="1" x14ac:dyDescent="0.2">
      <c r="A36" s="187">
        <v>37408</v>
      </c>
      <c r="B36" s="183">
        <f>+WTI_II!B36-'WTI_II-Prior'!B36</f>
        <v>0</v>
      </c>
      <c r="C36" s="190">
        <f>+WTI_II!C36-'WTI_II-Prior'!C36</f>
        <v>0</v>
      </c>
      <c r="D36" s="336">
        <f t="shared" si="9"/>
        <v>0</v>
      </c>
      <c r="E36" s="183"/>
      <c r="F36" s="183">
        <f>+WTI_II!F36-'WTI_II-Prior'!F36</f>
        <v>0</v>
      </c>
      <c r="G36" s="183">
        <f>+WTI_II!G36-'WTI_II-Prior'!G36</f>
        <v>0</v>
      </c>
      <c r="H36" s="342">
        <f>+WTI_II!H36-'WTI_II-Prior'!H36</f>
        <v>0</v>
      </c>
      <c r="I36" s="311"/>
      <c r="J36" s="311">
        <f>+WTI_II!J36-'WTI_II-Prior'!J36</f>
        <v>0</v>
      </c>
      <c r="K36" s="311">
        <f>+WTI_II!K36-'WTI_II-Prior'!K36</f>
        <v>0</v>
      </c>
      <c r="L36" s="311">
        <f>+WTI_II!L36-'WTI_II-Prior'!L36</f>
        <v>0</v>
      </c>
      <c r="M36" s="311">
        <f>+WTI_II!M36-'WTI_II-Prior'!M36</f>
        <v>0</v>
      </c>
      <c r="N36" s="342">
        <f>+WTI_II!N36-'WTI_II-Prior'!N36</f>
        <v>0</v>
      </c>
      <c r="O36" s="183"/>
      <c r="P36" s="187">
        <f t="shared" si="10"/>
        <v>37408</v>
      </c>
      <c r="Q36" s="448">
        <f t="shared" si="11"/>
        <v>0</v>
      </c>
      <c r="R36" s="449">
        <f t="shared" si="12"/>
        <v>0</v>
      </c>
      <c r="S36" s="449">
        <f t="shared" si="13"/>
        <v>0</v>
      </c>
      <c r="T36" s="449">
        <f t="shared" si="14"/>
        <v>0</v>
      </c>
      <c r="U36"/>
    </row>
    <row r="37" spans="1:57" s="181" customFormat="1" ht="12.95" customHeight="1" x14ac:dyDescent="0.2">
      <c r="A37" s="186">
        <v>37438</v>
      </c>
      <c r="B37" s="30">
        <f>+WTI_II!B37-'WTI_II-Prior'!B37</f>
        <v>0</v>
      </c>
      <c r="C37" s="26">
        <f>+WTI_II!C37-'WTI_II-Prior'!C37</f>
        <v>0</v>
      </c>
      <c r="D37" s="334">
        <f t="shared" si="9"/>
        <v>0</v>
      </c>
      <c r="E37" s="30"/>
      <c r="F37" s="30">
        <f>+WTI_II!F37-'WTI_II-Prior'!F37</f>
        <v>0</v>
      </c>
      <c r="G37" s="30">
        <f>+WTI_II!G37-'WTI_II-Prior'!G37</f>
        <v>0</v>
      </c>
      <c r="H37" s="341">
        <f>+WTI_II!H37-'WTI_II-Prior'!H37</f>
        <v>0</v>
      </c>
      <c r="I37" s="310"/>
      <c r="J37" s="310">
        <f>+WTI_II!J37-'WTI_II-Prior'!J37</f>
        <v>0</v>
      </c>
      <c r="K37" s="310">
        <f>+WTI_II!K37-'WTI_II-Prior'!K37</f>
        <v>0</v>
      </c>
      <c r="L37" s="310">
        <f>+WTI_II!L37-'WTI_II-Prior'!L37</f>
        <v>0</v>
      </c>
      <c r="M37" s="310">
        <f>+WTI_II!M37-'WTI_II-Prior'!M37</f>
        <v>0</v>
      </c>
      <c r="N37" s="341">
        <f>+WTI_II!N37-'WTI_II-Prior'!N37</f>
        <v>0</v>
      </c>
      <c r="O37" s="30"/>
      <c r="P37" s="186">
        <f t="shared" si="10"/>
        <v>37438</v>
      </c>
      <c r="Q37" s="445">
        <f t="shared" si="11"/>
        <v>0</v>
      </c>
      <c r="R37" s="446">
        <f t="shared" si="12"/>
        <v>0</v>
      </c>
      <c r="S37" s="446">
        <f t="shared" si="13"/>
        <v>0</v>
      </c>
      <c r="T37" s="446">
        <f t="shared" si="14"/>
        <v>0</v>
      </c>
      <c r="U37"/>
    </row>
    <row r="38" spans="1:57" s="260" customFormat="1" ht="12.95" customHeight="1" x14ac:dyDescent="0.2">
      <c r="A38" s="186">
        <v>37469</v>
      </c>
      <c r="B38" s="30">
        <f>+WTI_II!B38-'WTI_II-Prior'!B38</f>
        <v>0</v>
      </c>
      <c r="C38" s="26">
        <f>+WTI_II!C38-'WTI_II-Prior'!C38</f>
        <v>0</v>
      </c>
      <c r="D38" s="334">
        <f t="shared" si="9"/>
        <v>0</v>
      </c>
      <c r="E38" s="30"/>
      <c r="F38" s="30">
        <f>+WTI_II!F38-'WTI_II-Prior'!F38</f>
        <v>0</v>
      </c>
      <c r="G38" s="30">
        <f>+WTI_II!G38-'WTI_II-Prior'!G38</f>
        <v>0</v>
      </c>
      <c r="H38" s="341">
        <f>+WTI_II!H38-'WTI_II-Prior'!H38</f>
        <v>0</v>
      </c>
      <c r="I38" s="310"/>
      <c r="J38" s="310">
        <f>+WTI_II!J38-'WTI_II-Prior'!J38</f>
        <v>0</v>
      </c>
      <c r="K38" s="310">
        <f>+WTI_II!K38-'WTI_II-Prior'!K38</f>
        <v>0</v>
      </c>
      <c r="L38" s="310">
        <f>+WTI_II!L38-'WTI_II-Prior'!L38</f>
        <v>0</v>
      </c>
      <c r="M38" s="310">
        <f>+WTI_II!M38-'WTI_II-Prior'!M38</f>
        <v>0</v>
      </c>
      <c r="N38" s="341">
        <f>+WTI_II!N38-'WTI_II-Prior'!N38</f>
        <v>0</v>
      </c>
      <c r="O38" s="30"/>
      <c r="P38" s="186">
        <f t="shared" si="10"/>
        <v>37469</v>
      </c>
      <c r="Q38" s="445">
        <f t="shared" si="11"/>
        <v>0</v>
      </c>
      <c r="R38" s="446">
        <f t="shared" si="12"/>
        <v>0</v>
      </c>
      <c r="S38" s="446">
        <f t="shared" si="13"/>
        <v>0</v>
      </c>
      <c r="T38" s="446">
        <f t="shared" si="14"/>
        <v>0</v>
      </c>
      <c r="U38"/>
      <c r="V38" s="181"/>
      <c r="W38" s="181"/>
      <c r="X38" s="181"/>
      <c r="Y38" s="181"/>
      <c r="Z38" s="181"/>
      <c r="AA38" s="181"/>
      <c r="AB38" s="181"/>
      <c r="AC38" s="181"/>
      <c r="AD38" s="181"/>
      <c r="AE38" s="181"/>
      <c r="AF38" s="181"/>
      <c r="AG38" s="181"/>
      <c r="AH38" s="181"/>
      <c r="AI38" s="181"/>
      <c r="AJ38" s="181"/>
      <c r="AK38" s="181"/>
      <c r="AL38" s="181"/>
      <c r="AM38" s="181"/>
      <c r="AN38" s="181"/>
      <c r="AO38" s="181"/>
      <c r="AP38" s="181"/>
      <c r="AQ38" s="181"/>
      <c r="AR38" s="181"/>
      <c r="AS38" s="181"/>
      <c r="AT38" s="181"/>
      <c r="AU38" s="181"/>
      <c r="AV38" s="181"/>
      <c r="AW38" s="181"/>
      <c r="AX38" s="181"/>
      <c r="AY38" s="181"/>
      <c r="AZ38" s="181"/>
      <c r="BA38" s="181"/>
      <c r="BB38" s="181"/>
      <c r="BC38" s="181"/>
      <c r="BD38" s="181"/>
      <c r="BE38" s="181"/>
    </row>
    <row r="39" spans="1:57" s="181" customFormat="1" ht="12.95" customHeight="1" x14ac:dyDescent="0.2">
      <c r="A39" s="187">
        <v>37500</v>
      </c>
      <c r="B39" s="183">
        <f>+WTI_II!B39-'WTI_II-Prior'!B39</f>
        <v>0</v>
      </c>
      <c r="C39" s="190">
        <f>+WTI_II!C39-'WTI_II-Prior'!C39</f>
        <v>0</v>
      </c>
      <c r="D39" s="336">
        <f t="shared" si="9"/>
        <v>0</v>
      </c>
      <c r="E39" s="183"/>
      <c r="F39" s="183">
        <f>+WTI_II!F39-'WTI_II-Prior'!F39</f>
        <v>0</v>
      </c>
      <c r="G39" s="183">
        <f>+WTI_II!G39-'WTI_II-Prior'!G39</f>
        <v>0</v>
      </c>
      <c r="H39" s="342">
        <f>+WTI_II!H39-'WTI_II-Prior'!H39</f>
        <v>0</v>
      </c>
      <c r="I39" s="311"/>
      <c r="J39" s="311">
        <f>+WTI_II!J39-'WTI_II-Prior'!J39</f>
        <v>0</v>
      </c>
      <c r="K39" s="311">
        <f>+WTI_II!K39-'WTI_II-Prior'!K39</f>
        <v>0</v>
      </c>
      <c r="L39" s="311">
        <f>+WTI_II!L39-'WTI_II-Prior'!L39</f>
        <v>0</v>
      </c>
      <c r="M39" s="311">
        <f>+WTI_II!M39-'WTI_II-Prior'!M39</f>
        <v>0</v>
      </c>
      <c r="N39" s="342">
        <f>+WTI_II!N39-'WTI_II-Prior'!N39</f>
        <v>0</v>
      </c>
      <c r="O39" s="183"/>
      <c r="P39" s="187">
        <f t="shared" si="10"/>
        <v>37500</v>
      </c>
      <c r="Q39" s="448">
        <f t="shared" si="11"/>
        <v>0</v>
      </c>
      <c r="R39" s="449">
        <f t="shared" si="12"/>
        <v>0</v>
      </c>
      <c r="S39" s="449">
        <f t="shared" si="13"/>
        <v>0</v>
      </c>
      <c r="T39" s="449">
        <f t="shared" si="14"/>
        <v>0</v>
      </c>
      <c r="U39"/>
    </row>
    <row r="40" spans="1:57" s="181" customFormat="1" ht="12.95" customHeight="1" x14ac:dyDescent="0.2">
      <c r="A40" s="186">
        <v>37530</v>
      </c>
      <c r="B40" s="30">
        <f>+WTI_II!B40-'WTI_II-Prior'!B40</f>
        <v>0</v>
      </c>
      <c r="C40" s="26">
        <f>+WTI_II!C40-'WTI_II-Prior'!C40</f>
        <v>0</v>
      </c>
      <c r="D40" s="334">
        <f t="shared" si="9"/>
        <v>0</v>
      </c>
      <c r="E40" s="30"/>
      <c r="F40" s="30">
        <f>+WTI_II!F40-'WTI_II-Prior'!F40</f>
        <v>0</v>
      </c>
      <c r="G40" s="30">
        <f>+WTI_II!G40-'WTI_II-Prior'!G40</f>
        <v>0</v>
      </c>
      <c r="H40" s="341">
        <f>+WTI_II!H40-'WTI_II-Prior'!H40</f>
        <v>0</v>
      </c>
      <c r="I40" s="310"/>
      <c r="J40" s="310">
        <f>+WTI_II!J40-'WTI_II-Prior'!J40</f>
        <v>0</v>
      </c>
      <c r="K40" s="310">
        <f>+WTI_II!K40-'WTI_II-Prior'!K40</f>
        <v>0</v>
      </c>
      <c r="L40" s="310">
        <f>+WTI_II!L40-'WTI_II-Prior'!L40</f>
        <v>0</v>
      </c>
      <c r="M40" s="310">
        <f>+WTI_II!M40-'WTI_II-Prior'!M40</f>
        <v>0</v>
      </c>
      <c r="N40" s="341">
        <f>+WTI_II!N40-'WTI_II-Prior'!N40</f>
        <v>0</v>
      </c>
      <c r="O40" s="30"/>
      <c r="P40" s="186">
        <f t="shared" si="10"/>
        <v>37530</v>
      </c>
      <c r="Q40" s="445">
        <f t="shared" si="11"/>
        <v>0</v>
      </c>
      <c r="R40" s="446">
        <f t="shared" si="12"/>
        <v>0</v>
      </c>
      <c r="S40" s="446">
        <f t="shared" si="13"/>
        <v>0</v>
      </c>
      <c r="T40" s="446">
        <f t="shared" si="14"/>
        <v>0</v>
      </c>
      <c r="U40"/>
    </row>
    <row r="41" spans="1:57" s="181" customFormat="1" ht="12.95" customHeight="1" x14ac:dyDescent="0.2">
      <c r="A41" s="186">
        <v>37561</v>
      </c>
      <c r="B41" s="30">
        <f>+WTI_II!B41-'WTI_II-Prior'!B41</f>
        <v>0</v>
      </c>
      <c r="C41" s="26">
        <f>+WTI_II!C41-'WTI_II-Prior'!C41</f>
        <v>0</v>
      </c>
      <c r="D41" s="334">
        <f t="shared" si="9"/>
        <v>0</v>
      </c>
      <c r="E41" s="30"/>
      <c r="F41" s="30">
        <f>+WTI_II!F41-'WTI_II-Prior'!F41</f>
        <v>0</v>
      </c>
      <c r="G41" s="30">
        <f>+WTI_II!G41-'WTI_II-Prior'!G41</f>
        <v>0</v>
      </c>
      <c r="H41" s="341">
        <f>+WTI_II!H41-'WTI_II-Prior'!H41</f>
        <v>0</v>
      </c>
      <c r="I41" s="310"/>
      <c r="J41" s="310">
        <f>+WTI_II!J41-'WTI_II-Prior'!J41</f>
        <v>0</v>
      </c>
      <c r="K41" s="310">
        <f>+WTI_II!K41-'WTI_II-Prior'!K41</f>
        <v>0</v>
      </c>
      <c r="L41" s="310">
        <f>+WTI_II!L41-'WTI_II-Prior'!L41</f>
        <v>0</v>
      </c>
      <c r="M41" s="310">
        <f>+WTI_II!M41-'WTI_II-Prior'!M41</f>
        <v>0</v>
      </c>
      <c r="N41" s="341">
        <f>+WTI_II!N41-'WTI_II-Prior'!N41</f>
        <v>0</v>
      </c>
      <c r="O41" s="30"/>
      <c r="P41" s="186">
        <f t="shared" si="10"/>
        <v>37561</v>
      </c>
      <c r="Q41" s="445">
        <f t="shared" si="11"/>
        <v>0</v>
      </c>
      <c r="R41" s="446">
        <f t="shared" si="12"/>
        <v>0</v>
      </c>
      <c r="S41" s="446">
        <f t="shared" si="13"/>
        <v>0</v>
      </c>
      <c r="T41" s="446">
        <f t="shared" si="14"/>
        <v>0</v>
      </c>
      <c r="U41"/>
    </row>
    <row r="42" spans="1:57" s="181" customFormat="1" ht="12.95" customHeight="1" thickBot="1" x14ac:dyDescent="0.25">
      <c r="A42" s="251">
        <v>37591</v>
      </c>
      <c r="B42" s="231">
        <f>+WTI_II!B42-'WTI_II-Prior'!B42</f>
        <v>0</v>
      </c>
      <c r="C42" s="168">
        <f>+WTI_II!C42-'WTI_II-Prior'!C42</f>
        <v>0</v>
      </c>
      <c r="D42" s="338">
        <f t="shared" si="9"/>
        <v>0</v>
      </c>
      <c r="E42" s="231"/>
      <c r="F42" s="231">
        <f>+WTI_II!F42-'WTI_II-Prior'!F42</f>
        <v>0</v>
      </c>
      <c r="G42" s="231">
        <f>+WTI_II!G42-'WTI_II-Prior'!G42</f>
        <v>0</v>
      </c>
      <c r="H42" s="349">
        <f>+WTI_II!H42-'WTI_II-Prior'!H42</f>
        <v>0</v>
      </c>
      <c r="I42" s="318"/>
      <c r="J42" s="318">
        <f>+WTI_II!J42-'WTI_II-Prior'!J42</f>
        <v>0</v>
      </c>
      <c r="K42" s="318">
        <f>+WTI_II!K42-'WTI_II-Prior'!K42</f>
        <v>0</v>
      </c>
      <c r="L42" s="318">
        <f>+WTI_II!L42-'WTI_II-Prior'!L42</f>
        <v>0</v>
      </c>
      <c r="M42" s="318">
        <f>+WTI_II!M42-'WTI_II-Prior'!M42</f>
        <v>0</v>
      </c>
      <c r="N42" s="349">
        <f>+WTI_II!N42-'WTI_II-Prior'!N42</f>
        <v>0</v>
      </c>
      <c r="O42" s="231"/>
      <c r="P42" s="251">
        <f t="shared" si="10"/>
        <v>37591</v>
      </c>
      <c r="Q42" s="451">
        <f t="shared" si="11"/>
        <v>0</v>
      </c>
      <c r="R42" s="452">
        <f t="shared" si="12"/>
        <v>0</v>
      </c>
      <c r="S42" s="452">
        <f t="shared" si="13"/>
        <v>0</v>
      </c>
      <c r="T42" s="452">
        <f t="shared" si="14"/>
        <v>0</v>
      </c>
      <c r="U42"/>
    </row>
    <row r="43" spans="1:57" s="181" customFormat="1" ht="12.95" hidden="1" customHeight="1" x14ac:dyDescent="0.2">
      <c r="A43" s="186">
        <v>37622</v>
      </c>
      <c r="B43" s="30">
        <f>+WTI_II!B43-'WTI_II-Prior'!B43</f>
        <v>0</v>
      </c>
      <c r="C43" s="26">
        <f>+WTI_II!C43-'WTI_II-Prior'!C43</f>
        <v>0</v>
      </c>
      <c r="D43" s="334">
        <f t="shared" si="9"/>
        <v>0</v>
      </c>
      <c r="E43" s="30"/>
      <c r="F43" s="30">
        <f>+WTI_II!F43-'WTI_II-Prior'!F43</f>
        <v>0</v>
      </c>
      <c r="G43" s="30">
        <f>+WTI_II!G43-'WTI_II-Prior'!G43</f>
        <v>0</v>
      </c>
      <c r="H43" s="341">
        <f>+WTI_II!H43-'WTI_II-Prior'!H43</f>
        <v>0</v>
      </c>
      <c r="I43" s="310"/>
      <c r="J43" s="310">
        <f>+WTI_II!J43-'WTI_II-Prior'!J43</f>
        <v>0</v>
      </c>
      <c r="K43" s="310">
        <f>+WTI_II!K43-'WTI_II-Prior'!K43</f>
        <v>0</v>
      </c>
      <c r="L43" s="310">
        <f>+WTI_II!L43-'WTI_II-Prior'!L43</f>
        <v>0</v>
      </c>
      <c r="M43" s="310">
        <f>+WTI_II!M43-'WTI_II-Prior'!M43</f>
        <v>0</v>
      </c>
      <c r="N43" s="341">
        <f>+WTI_II!N43-'WTI_II-Prior'!N43</f>
        <v>0</v>
      </c>
      <c r="O43" s="30"/>
      <c r="P43" s="186">
        <f t="shared" si="10"/>
        <v>37622</v>
      </c>
      <c r="Q43" s="445">
        <f t="shared" si="11"/>
        <v>0</v>
      </c>
      <c r="R43" s="446">
        <f t="shared" si="12"/>
        <v>0</v>
      </c>
      <c r="S43" s="446">
        <f t="shared" si="13"/>
        <v>0</v>
      </c>
      <c r="T43" s="446">
        <f t="shared" si="14"/>
        <v>0</v>
      </c>
      <c r="U43"/>
    </row>
    <row r="44" spans="1:57" s="264" customFormat="1" ht="12.95" hidden="1" customHeight="1" thickBot="1" x14ac:dyDescent="0.25">
      <c r="A44" s="186">
        <v>37653</v>
      </c>
      <c r="B44" s="30">
        <f>+WTI_II!B44-'WTI_II-Prior'!B44</f>
        <v>0</v>
      </c>
      <c r="C44" s="26">
        <f>+WTI_II!C44-'WTI_II-Prior'!C44</f>
        <v>0</v>
      </c>
      <c r="D44" s="335">
        <f t="shared" si="9"/>
        <v>0</v>
      </c>
      <c r="E44" s="26"/>
      <c r="F44" s="30">
        <f>+WTI_II!F44-'WTI_II-Prior'!F44</f>
        <v>0</v>
      </c>
      <c r="G44" s="30">
        <f>+WTI_II!G44-'WTI_II-Prior'!G44</f>
        <v>0</v>
      </c>
      <c r="H44" s="341">
        <f>+WTI_II!H44-'WTI_II-Prior'!H44</f>
        <v>0</v>
      </c>
      <c r="I44" s="310"/>
      <c r="J44" s="310">
        <f>+WTI_II!J44-'WTI_II-Prior'!J44</f>
        <v>0</v>
      </c>
      <c r="K44" s="310">
        <f>+WTI_II!K44-'WTI_II-Prior'!K44</f>
        <v>0</v>
      </c>
      <c r="L44" s="310">
        <f>+WTI_II!L44-'WTI_II-Prior'!L44</f>
        <v>0</v>
      </c>
      <c r="M44" s="310">
        <f>+WTI_II!M44-'WTI_II-Prior'!M44</f>
        <v>0</v>
      </c>
      <c r="N44" s="341">
        <f>+WTI_II!N44-'WTI_II-Prior'!N44</f>
        <v>0</v>
      </c>
      <c r="O44" s="26"/>
      <c r="P44" s="188">
        <f t="shared" si="10"/>
        <v>37653</v>
      </c>
      <c r="Q44" s="447">
        <f t="shared" si="11"/>
        <v>0</v>
      </c>
      <c r="R44" s="447">
        <f t="shared" si="12"/>
        <v>0</v>
      </c>
      <c r="S44" s="447">
        <f t="shared" si="13"/>
        <v>0</v>
      </c>
      <c r="T44" s="447">
        <f t="shared" si="14"/>
        <v>0</v>
      </c>
      <c r="U44"/>
      <c r="V44" s="181"/>
      <c r="W44" s="181"/>
      <c r="X44" s="181"/>
      <c r="Y44" s="181"/>
      <c r="Z44" s="181"/>
      <c r="AA44" s="181"/>
      <c r="AB44" s="181"/>
      <c r="AC44" s="181"/>
      <c r="AD44" s="181"/>
      <c r="AE44" s="181"/>
      <c r="AF44" s="181"/>
      <c r="AG44" s="181"/>
      <c r="AH44" s="181"/>
      <c r="AI44" s="181"/>
      <c r="AJ44" s="181"/>
      <c r="AK44" s="181"/>
      <c r="AL44" s="181"/>
      <c r="AM44" s="181"/>
      <c r="AN44" s="181"/>
      <c r="AO44" s="181"/>
      <c r="AP44" s="181"/>
      <c r="AQ44" s="181"/>
      <c r="AR44" s="181"/>
      <c r="AS44" s="181"/>
      <c r="AT44" s="181"/>
      <c r="AU44" s="181"/>
      <c r="AV44" s="181"/>
      <c r="AW44" s="181"/>
      <c r="AX44" s="181"/>
      <c r="AY44" s="181"/>
      <c r="AZ44" s="181"/>
      <c r="BA44" s="181"/>
      <c r="BB44" s="181"/>
      <c r="BC44" s="181"/>
      <c r="BD44" s="181"/>
      <c r="BE44" s="181"/>
    </row>
    <row r="45" spans="1:57" s="181" customFormat="1" ht="12.95" hidden="1" customHeight="1" x14ac:dyDescent="0.2">
      <c r="A45" s="187">
        <v>37681</v>
      </c>
      <c r="B45" s="183">
        <f>+WTI_II!B45-'WTI_II-Prior'!B45</f>
        <v>0</v>
      </c>
      <c r="C45" s="190">
        <f>+WTI_II!C45-'WTI_II-Prior'!C45</f>
        <v>0</v>
      </c>
      <c r="D45" s="336">
        <f t="shared" si="9"/>
        <v>0</v>
      </c>
      <c r="E45" s="183"/>
      <c r="F45" s="183">
        <f>+WTI_II!F45-'WTI_II-Prior'!F45</f>
        <v>0</v>
      </c>
      <c r="G45" s="183">
        <f>+WTI_II!G45-'WTI_II-Prior'!G45</f>
        <v>0</v>
      </c>
      <c r="H45" s="342">
        <f>+WTI_II!H45-'WTI_II-Prior'!H45</f>
        <v>0</v>
      </c>
      <c r="I45" s="311"/>
      <c r="J45" s="311">
        <f>+WTI_II!J45-'WTI_II-Prior'!J45</f>
        <v>0</v>
      </c>
      <c r="K45" s="311">
        <f>+WTI_II!K45-'WTI_II-Prior'!K45</f>
        <v>0</v>
      </c>
      <c r="L45" s="311">
        <f>+WTI_II!L45-'WTI_II-Prior'!L45</f>
        <v>0</v>
      </c>
      <c r="M45" s="311">
        <f>+WTI_II!M45-'WTI_II-Prior'!M45</f>
        <v>0</v>
      </c>
      <c r="N45" s="342">
        <f>+WTI_II!N45-'WTI_II-Prior'!N45</f>
        <v>0</v>
      </c>
      <c r="O45" s="183"/>
      <c r="P45" s="187">
        <f t="shared" si="10"/>
        <v>37681</v>
      </c>
      <c r="Q45" s="448">
        <f t="shared" si="11"/>
        <v>0</v>
      </c>
      <c r="R45" s="449">
        <f t="shared" si="12"/>
        <v>0</v>
      </c>
      <c r="S45" s="449">
        <f t="shared" si="13"/>
        <v>0</v>
      </c>
      <c r="T45" s="449">
        <f t="shared" si="14"/>
        <v>0</v>
      </c>
      <c r="U45"/>
    </row>
    <row r="46" spans="1:57" s="181" customFormat="1" ht="12.95" hidden="1" customHeight="1" x14ac:dyDescent="0.2">
      <c r="A46" s="186">
        <v>37712</v>
      </c>
      <c r="B46" s="30">
        <f>+WTI_II!B46-'WTI_II-Prior'!B46</f>
        <v>0</v>
      </c>
      <c r="C46" s="26">
        <f>+WTI_II!C46-'WTI_II-Prior'!C46</f>
        <v>0</v>
      </c>
      <c r="D46" s="337">
        <f t="shared" si="9"/>
        <v>0</v>
      </c>
      <c r="E46" s="30"/>
      <c r="F46" s="30">
        <f>+WTI_II!F46-'WTI_II-Prior'!F46</f>
        <v>0</v>
      </c>
      <c r="G46" s="30">
        <f>+WTI_II!G46-'WTI_II-Prior'!G46</f>
        <v>0</v>
      </c>
      <c r="H46" s="341">
        <f>+WTI_II!H46-'WTI_II-Prior'!H46</f>
        <v>0</v>
      </c>
      <c r="I46" s="310"/>
      <c r="J46" s="310">
        <f>+WTI_II!J46-'WTI_II-Prior'!J46</f>
        <v>0</v>
      </c>
      <c r="K46" s="310">
        <f>+WTI_II!K46-'WTI_II-Prior'!K46</f>
        <v>0</v>
      </c>
      <c r="L46" s="310">
        <f>+WTI_II!L46-'WTI_II-Prior'!L46</f>
        <v>0</v>
      </c>
      <c r="M46" s="310">
        <f>+WTI_II!M46-'WTI_II-Prior'!M46</f>
        <v>0</v>
      </c>
      <c r="N46" s="341">
        <f>+WTI_II!N46-'WTI_II-Prior'!N46</f>
        <v>0</v>
      </c>
      <c r="O46" s="30"/>
      <c r="P46" s="186">
        <f t="shared" si="10"/>
        <v>37712</v>
      </c>
      <c r="Q46" s="445">
        <f t="shared" si="11"/>
        <v>0</v>
      </c>
      <c r="R46" s="450">
        <f t="shared" si="12"/>
        <v>0</v>
      </c>
      <c r="S46" s="450">
        <f t="shared" si="13"/>
        <v>0</v>
      </c>
      <c r="T46" s="450">
        <f t="shared" si="14"/>
        <v>0</v>
      </c>
      <c r="U46"/>
    </row>
    <row r="47" spans="1:57" s="181" customFormat="1" ht="12.95" hidden="1" customHeight="1" x14ac:dyDescent="0.2">
      <c r="A47" s="186">
        <v>37742</v>
      </c>
      <c r="B47" s="30">
        <f>+WTI_II!B47-'WTI_II-Prior'!B47</f>
        <v>0</v>
      </c>
      <c r="C47" s="26">
        <f>+WTI_II!C47-'WTI_II-Prior'!C47</f>
        <v>0</v>
      </c>
      <c r="D47" s="334">
        <f t="shared" si="9"/>
        <v>0</v>
      </c>
      <c r="E47" s="30"/>
      <c r="F47" s="30">
        <f>+WTI_II!F47-'WTI_II-Prior'!F47</f>
        <v>0</v>
      </c>
      <c r="G47" s="30">
        <f>+WTI_II!G47-'WTI_II-Prior'!G47</f>
        <v>0</v>
      </c>
      <c r="H47" s="341">
        <f>+WTI_II!H47-'WTI_II-Prior'!H47</f>
        <v>0</v>
      </c>
      <c r="I47" s="310"/>
      <c r="J47" s="310">
        <f>+WTI_II!J47-'WTI_II-Prior'!J47</f>
        <v>0</v>
      </c>
      <c r="K47" s="310">
        <f>+WTI_II!K47-'WTI_II-Prior'!K47</f>
        <v>0</v>
      </c>
      <c r="L47" s="310">
        <f>+WTI_II!L47-'WTI_II-Prior'!L47</f>
        <v>0</v>
      </c>
      <c r="M47" s="310">
        <f>+WTI_II!M47-'WTI_II-Prior'!M47</f>
        <v>0</v>
      </c>
      <c r="N47" s="341">
        <f>+WTI_II!N47-'WTI_II-Prior'!N47</f>
        <v>0</v>
      </c>
      <c r="O47" s="30"/>
      <c r="P47" s="186">
        <f t="shared" si="10"/>
        <v>37742</v>
      </c>
      <c r="Q47" s="445">
        <f t="shared" si="11"/>
        <v>0</v>
      </c>
      <c r="R47" s="446">
        <f t="shared" si="12"/>
        <v>0</v>
      </c>
      <c r="S47" s="446">
        <f t="shared" si="13"/>
        <v>0</v>
      </c>
      <c r="T47" s="446">
        <f t="shared" si="14"/>
        <v>0</v>
      </c>
      <c r="U47"/>
    </row>
    <row r="48" spans="1:57" s="181" customFormat="1" ht="12.95" hidden="1" customHeight="1" x14ac:dyDescent="0.2">
      <c r="A48" s="187">
        <v>37773</v>
      </c>
      <c r="B48" s="183">
        <f>+WTI_II!B48-'WTI_II-Prior'!B48</f>
        <v>0</v>
      </c>
      <c r="C48" s="190">
        <f>+WTI_II!C48-'WTI_II-Prior'!C48</f>
        <v>0</v>
      </c>
      <c r="D48" s="336">
        <f t="shared" si="9"/>
        <v>0</v>
      </c>
      <c r="E48" s="183"/>
      <c r="F48" s="183">
        <f>+WTI_II!F48-'WTI_II-Prior'!F48</f>
        <v>0</v>
      </c>
      <c r="G48" s="183">
        <f>+WTI_II!G48-'WTI_II-Prior'!G48</f>
        <v>0</v>
      </c>
      <c r="H48" s="342">
        <f>+WTI_II!H48-'WTI_II-Prior'!H48</f>
        <v>0</v>
      </c>
      <c r="I48" s="311"/>
      <c r="J48" s="311">
        <f>+WTI_II!J48-'WTI_II-Prior'!J48</f>
        <v>0</v>
      </c>
      <c r="K48" s="311">
        <f>+WTI_II!K48-'WTI_II-Prior'!K48</f>
        <v>0</v>
      </c>
      <c r="L48" s="311">
        <f>+WTI_II!L48-'WTI_II-Prior'!L48</f>
        <v>0</v>
      </c>
      <c r="M48" s="311">
        <f>+WTI_II!M48-'WTI_II-Prior'!M48</f>
        <v>0</v>
      </c>
      <c r="N48" s="342">
        <f>+WTI_II!N48-'WTI_II-Prior'!N48</f>
        <v>0</v>
      </c>
      <c r="O48" s="183"/>
      <c r="P48" s="187">
        <f t="shared" si="10"/>
        <v>37773</v>
      </c>
      <c r="Q48" s="448">
        <f t="shared" si="11"/>
        <v>0</v>
      </c>
      <c r="R48" s="449">
        <f t="shared" si="12"/>
        <v>0</v>
      </c>
      <c r="S48" s="449">
        <f t="shared" si="13"/>
        <v>0</v>
      </c>
      <c r="T48" s="449">
        <f t="shared" si="14"/>
        <v>0</v>
      </c>
      <c r="U48"/>
    </row>
    <row r="49" spans="1:57" s="181" customFormat="1" ht="12.95" hidden="1" customHeight="1" x14ac:dyDescent="0.2">
      <c r="A49" s="186">
        <v>37803</v>
      </c>
      <c r="B49" s="30">
        <f>+WTI_II!B49-'WTI_II-Prior'!B49</f>
        <v>0</v>
      </c>
      <c r="C49" s="26">
        <f>+WTI_II!C49-'WTI_II-Prior'!C49</f>
        <v>0</v>
      </c>
      <c r="D49" s="334">
        <f t="shared" si="9"/>
        <v>0</v>
      </c>
      <c r="E49" s="30"/>
      <c r="F49" s="30">
        <f>+WTI_II!F49-'WTI_II-Prior'!F49</f>
        <v>0</v>
      </c>
      <c r="G49" s="30">
        <f>+WTI_II!G49-'WTI_II-Prior'!G49</f>
        <v>0</v>
      </c>
      <c r="H49" s="341">
        <f>+WTI_II!H49-'WTI_II-Prior'!H49</f>
        <v>0</v>
      </c>
      <c r="I49" s="310"/>
      <c r="J49" s="310">
        <f>+WTI_II!J49-'WTI_II-Prior'!J49</f>
        <v>0</v>
      </c>
      <c r="K49" s="310">
        <f>+WTI_II!K49-'WTI_II-Prior'!K49</f>
        <v>0</v>
      </c>
      <c r="L49" s="310">
        <f>+WTI_II!L49-'WTI_II-Prior'!L49</f>
        <v>0</v>
      </c>
      <c r="M49" s="310">
        <f>+WTI_II!M49-'WTI_II-Prior'!M49</f>
        <v>0</v>
      </c>
      <c r="N49" s="341">
        <f>+WTI_II!N49-'WTI_II-Prior'!N49</f>
        <v>0</v>
      </c>
      <c r="O49" s="30"/>
      <c r="P49" s="186">
        <f t="shared" si="10"/>
        <v>37803</v>
      </c>
      <c r="Q49" s="445">
        <f t="shared" si="11"/>
        <v>0</v>
      </c>
      <c r="R49" s="446">
        <f t="shared" si="12"/>
        <v>0</v>
      </c>
      <c r="S49" s="446">
        <f t="shared" si="13"/>
        <v>0</v>
      </c>
      <c r="T49" s="446">
        <f t="shared" si="14"/>
        <v>0</v>
      </c>
      <c r="U49"/>
    </row>
    <row r="50" spans="1:57" s="260" customFormat="1" ht="12.95" hidden="1" customHeight="1" x14ac:dyDescent="0.2">
      <c r="A50" s="186">
        <v>37834</v>
      </c>
      <c r="B50" s="30">
        <f>+WTI_II!B50-'WTI_II-Prior'!B50</f>
        <v>0</v>
      </c>
      <c r="C50" s="26">
        <f>+WTI_II!C50-'WTI_II-Prior'!C50</f>
        <v>0</v>
      </c>
      <c r="D50" s="334">
        <f t="shared" si="9"/>
        <v>0</v>
      </c>
      <c r="E50" s="30"/>
      <c r="F50" s="30">
        <f>+WTI_II!F50-'WTI_II-Prior'!F50</f>
        <v>0</v>
      </c>
      <c r="G50" s="30">
        <f>+WTI_II!G50-'WTI_II-Prior'!G50</f>
        <v>0</v>
      </c>
      <c r="H50" s="341">
        <f>+WTI_II!H50-'WTI_II-Prior'!H50</f>
        <v>0</v>
      </c>
      <c r="I50" s="310"/>
      <c r="J50" s="310">
        <f>+WTI_II!J50-'WTI_II-Prior'!J50</f>
        <v>0</v>
      </c>
      <c r="K50" s="310">
        <f>+WTI_II!K50-'WTI_II-Prior'!K50</f>
        <v>0</v>
      </c>
      <c r="L50" s="310">
        <f>+WTI_II!L50-'WTI_II-Prior'!L50</f>
        <v>0</v>
      </c>
      <c r="M50" s="310">
        <f>+WTI_II!M50-'WTI_II-Prior'!M50</f>
        <v>0</v>
      </c>
      <c r="N50" s="341">
        <f>+WTI_II!N50-'WTI_II-Prior'!N50</f>
        <v>0</v>
      </c>
      <c r="O50" s="30"/>
      <c r="P50" s="186">
        <f t="shared" si="10"/>
        <v>37834</v>
      </c>
      <c r="Q50" s="445">
        <f t="shared" si="11"/>
        <v>0</v>
      </c>
      <c r="R50" s="446">
        <f t="shared" si="12"/>
        <v>0</v>
      </c>
      <c r="S50" s="446">
        <f t="shared" si="13"/>
        <v>0</v>
      </c>
      <c r="T50" s="446">
        <f t="shared" si="14"/>
        <v>0</v>
      </c>
      <c r="U50"/>
      <c r="V50" s="181"/>
      <c r="W50" s="181"/>
      <c r="X50" s="181"/>
      <c r="Y50" s="181"/>
      <c r="Z50" s="181"/>
      <c r="AA50" s="181"/>
      <c r="AB50" s="181"/>
      <c r="AC50" s="181"/>
      <c r="AD50" s="181"/>
      <c r="AE50" s="181"/>
      <c r="AF50" s="181"/>
      <c r="AG50" s="181"/>
      <c r="AH50" s="181"/>
      <c r="AI50" s="181"/>
      <c r="AJ50" s="181"/>
      <c r="AK50" s="181"/>
      <c r="AL50" s="181"/>
      <c r="AM50" s="181"/>
      <c r="AN50" s="181"/>
      <c r="AO50" s="181"/>
      <c r="AP50" s="181"/>
      <c r="AQ50" s="181"/>
      <c r="AR50" s="181"/>
      <c r="AS50" s="181"/>
      <c r="AT50" s="181"/>
      <c r="AU50" s="181"/>
      <c r="AV50" s="181"/>
      <c r="AW50" s="181"/>
      <c r="AX50" s="181"/>
      <c r="AY50" s="181"/>
      <c r="AZ50" s="181"/>
      <c r="BA50" s="181"/>
      <c r="BB50" s="181"/>
      <c r="BC50" s="181"/>
      <c r="BD50" s="181"/>
      <c r="BE50" s="181"/>
    </row>
    <row r="51" spans="1:57" s="181" customFormat="1" ht="12.95" hidden="1" customHeight="1" x14ac:dyDescent="0.2">
      <c r="A51" s="187">
        <v>37865</v>
      </c>
      <c r="B51" s="183">
        <f>+WTI_II!B51-'WTI_II-Prior'!B51</f>
        <v>0</v>
      </c>
      <c r="C51" s="190">
        <f>+WTI_II!C51-'WTI_II-Prior'!C51</f>
        <v>0</v>
      </c>
      <c r="D51" s="336">
        <f t="shared" si="9"/>
        <v>0</v>
      </c>
      <c r="E51" s="183"/>
      <c r="F51" s="183">
        <f>+WTI_II!F51-'WTI_II-Prior'!F51</f>
        <v>0</v>
      </c>
      <c r="G51" s="183">
        <f>+WTI_II!G51-'WTI_II-Prior'!G51</f>
        <v>0</v>
      </c>
      <c r="H51" s="342">
        <f>+WTI_II!H51-'WTI_II-Prior'!H51</f>
        <v>0</v>
      </c>
      <c r="I51" s="311"/>
      <c r="J51" s="311">
        <f>+WTI_II!J51-'WTI_II-Prior'!J51</f>
        <v>0</v>
      </c>
      <c r="K51" s="311">
        <f>+WTI_II!K51-'WTI_II-Prior'!K51</f>
        <v>0</v>
      </c>
      <c r="L51" s="311">
        <f>+WTI_II!L51-'WTI_II-Prior'!L51</f>
        <v>0</v>
      </c>
      <c r="M51" s="311">
        <f>+WTI_II!M51-'WTI_II-Prior'!M51</f>
        <v>0</v>
      </c>
      <c r="N51" s="342">
        <f>+WTI_II!N51-'WTI_II-Prior'!N51</f>
        <v>0</v>
      </c>
      <c r="O51" s="183"/>
      <c r="P51" s="187">
        <f t="shared" si="10"/>
        <v>37865</v>
      </c>
      <c r="Q51" s="448">
        <f t="shared" si="11"/>
        <v>0</v>
      </c>
      <c r="R51" s="449">
        <f t="shared" si="12"/>
        <v>0</v>
      </c>
      <c r="S51" s="449">
        <f t="shared" si="13"/>
        <v>0</v>
      </c>
      <c r="T51" s="449">
        <f t="shared" si="14"/>
        <v>0</v>
      </c>
      <c r="U51"/>
    </row>
    <row r="52" spans="1:57" s="181" customFormat="1" ht="12.95" hidden="1" customHeight="1" x14ac:dyDescent="0.2">
      <c r="A52" s="186">
        <v>37895</v>
      </c>
      <c r="B52" s="30">
        <f>+WTI_II!B52-'WTI_II-Prior'!B52</f>
        <v>0</v>
      </c>
      <c r="C52" s="26">
        <f>+WTI_II!C52-'WTI_II-Prior'!C52</f>
        <v>0</v>
      </c>
      <c r="D52" s="334">
        <f t="shared" si="9"/>
        <v>0</v>
      </c>
      <c r="E52" s="30"/>
      <c r="F52" s="30">
        <f>+WTI_II!F52-'WTI_II-Prior'!F52</f>
        <v>0</v>
      </c>
      <c r="G52" s="30">
        <f>+WTI_II!G52-'WTI_II-Prior'!G52</f>
        <v>0</v>
      </c>
      <c r="H52" s="341">
        <f>+WTI_II!H52-'WTI_II-Prior'!H52</f>
        <v>0</v>
      </c>
      <c r="I52" s="310"/>
      <c r="J52" s="310">
        <f>+WTI_II!J52-'WTI_II-Prior'!J52</f>
        <v>0</v>
      </c>
      <c r="K52" s="310">
        <f>+WTI_II!K52-'WTI_II-Prior'!K52</f>
        <v>0</v>
      </c>
      <c r="L52" s="310">
        <f>+WTI_II!L52-'WTI_II-Prior'!L52</f>
        <v>0</v>
      </c>
      <c r="M52" s="310">
        <f>+WTI_II!M52-'WTI_II-Prior'!M52</f>
        <v>0</v>
      </c>
      <c r="N52" s="341">
        <f>+WTI_II!N52-'WTI_II-Prior'!N52</f>
        <v>0</v>
      </c>
      <c r="O52" s="30"/>
      <c r="P52" s="186">
        <f t="shared" si="10"/>
        <v>37895</v>
      </c>
      <c r="Q52" s="445">
        <f t="shared" si="11"/>
        <v>0</v>
      </c>
      <c r="R52" s="446">
        <f t="shared" si="12"/>
        <v>0</v>
      </c>
      <c r="S52" s="446">
        <f t="shared" si="13"/>
        <v>0</v>
      </c>
      <c r="T52" s="446">
        <f t="shared" si="14"/>
        <v>0</v>
      </c>
      <c r="U52"/>
    </row>
    <row r="53" spans="1:57" s="181" customFormat="1" ht="12.95" hidden="1" customHeight="1" x14ac:dyDescent="0.2">
      <c r="A53" s="186">
        <v>37926</v>
      </c>
      <c r="B53" s="30">
        <f>+WTI_II!B53-'WTI_II-Prior'!B53</f>
        <v>0</v>
      </c>
      <c r="C53" s="26">
        <f>+WTI_II!C53-'WTI_II-Prior'!C53</f>
        <v>0</v>
      </c>
      <c r="D53" s="334">
        <f t="shared" si="9"/>
        <v>0</v>
      </c>
      <c r="E53" s="30"/>
      <c r="F53" s="30">
        <f>+WTI_II!F53-'WTI_II-Prior'!F53</f>
        <v>0</v>
      </c>
      <c r="G53" s="30">
        <f>+WTI_II!G53-'WTI_II-Prior'!G53</f>
        <v>0</v>
      </c>
      <c r="H53" s="341">
        <f>+WTI_II!H53-'WTI_II-Prior'!H53</f>
        <v>0</v>
      </c>
      <c r="I53" s="310"/>
      <c r="J53" s="310">
        <f>+WTI_II!J53-'WTI_II-Prior'!J53</f>
        <v>0</v>
      </c>
      <c r="K53" s="310">
        <f>+WTI_II!K53-'WTI_II-Prior'!K53</f>
        <v>0</v>
      </c>
      <c r="L53" s="310">
        <f>+WTI_II!L53-'WTI_II-Prior'!L53</f>
        <v>0</v>
      </c>
      <c r="M53" s="310">
        <f>+WTI_II!M53-'WTI_II-Prior'!M53</f>
        <v>0</v>
      </c>
      <c r="N53" s="341">
        <f>+WTI_II!N53-'WTI_II-Prior'!N53</f>
        <v>0</v>
      </c>
      <c r="O53" s="30"/>
      <c r="P53" s="186">
        <f t="shared" si="10"/>
        <v>37926</v>
      </c>
      <c r="Q53" s="445">
        <f t="shared" si="11"/>
        <v>0</v>
      </c>
      <c r="R53" s="446">
        <f t="shared" si="12"/>
        <v>0</v>
      </c>
      <c r="S53" s="446">
        <f t="shared" si="13"/>
        <v>0</v>
      </c>
      <c r="T53" s="446">
        <f t="shared" si="14"/>
        <v>0</v>
      </c>
      <c r="U53"/>
    </row>
    <row r="54" spans="1:57" s="181" customFormat="1" ht="12.95" hidden="1" customHeight="1" thickBot="1" x14ac:dyDescent="0.25">
      <c r="A54" s="251">
        <v>37956</v>
      </c>
      <c r="B54" s="231">
        <f>+WTI_II!B54-'WTI_II-Prior'!B54</f>
        <v>0</v>
      </c>
      <c r="C54" s="168">
        <f>+WTI_II!C54-'WTI_II-Prior'!C54</f>
        <v>0</v>
      </c>
      <c r="D54" s="338">
        <f t="shared" si="9"/>
        <v>0</v>
      </c>
      <c r="E54" s="231"/>
      <c r="F54" s="231">
        <f>+WTI_II!F54-'WTI_II-Prior'!F54</f>
        <v>0</v>
      </c>
      <c r="G54" s="231">
        <f>+WTI_II!G54-'WTI_II-Prior'!G54</f>
        <v>0</v>
      </c>
      <c r="H54" s="349">
        <f>+WTI_II!H54-'WTI_II-Prior'!H54</f>
        <v>0</v>
      </c>
      <c r="I54" s="318"/>
      <c r="J54" s="318">
        <f>+WTI_II!J54-'WTI_II-Prior'!J54</f>
        <v>0</v>
      </c>
      <c r="K54" s="318">
        <f>+WTI_II!K54-'WTI_II-Prior'!K54</f>
        <v>0</v>
      </c>
      <c r="L54" s="318">
        <f>+WTI_II!L54-'WTI_II-Prior'!L54</f>
        <v>0</v>
      </c>
      <c r="M54" s="318">
        <f>+WTI_II!M54-'WTI_II-Prior'!M54</f>
        <v>0</v>
      </c>
      <c r="N54" s="349">
        <f>+WTI_II!N54-'WTI_II-Prior'!N54</f>
        <v>0</v>
      </c>
      <c r="O54" s="231"/>
      <c r="P54" s="251">
        <f t="shared" si="10"/>
        <v>37956</v>
      </c>
      <c r="Q54" s="451">
        <f t="shared" si="11"/>
        <v>0</v>
      </c>
      <c r="R54" s="452">
        <f t="shared" si="12"/>
        <v>0</v>
      </c>
      <c r="S54" s="452">
        <f t="shared" si="13"/>
        <v>0</v>
      </c>
      <c r="T54" s="452">
        <f t="shared" si="14"/>
        <v>0</v>
      </c>
      <c r="U54"/>
    </row>
    <row r="55" spans="1:57" s="181" customFormat="1" ht="12.95" hidden="1" customHeight="1" x14ac:dyDescent="0.2">
      <c r="A55" s="186">
        <v>37987</v>
      </c>
      <c r="B55" s="30">
        <f>+WTI_II!B55-'WTI_II-Prior'!B55</f>
        <v>0</v>
      </c>
      <c r="C55" s="26">
        <f>+WTI_II!C55-'WTI_II-Prior'!C55</f>
        <v>0</v>
      </c>
      <c r="D55" s="334">
        <f t="shared" si="9"/>
        <v>0</v>
      </c>
      <c r="E55" s="30"/>
      <c r="F55" s="30">
        <f>+WTI_II!F55-'WTI_II-Prior'!F55</f>
        <v>0</v>
      </c>
      <c r="G55" s="30">
        <f>+WTI_II!G55-'WTI_II-Prior'!G55</f>
        <v>0</v>
      </c>
      <c r="H55" s="341">
        <f>+WTI_II!H55-'WTI_II-Prior'!H55</f>
        <v>0</v>
      </c>
      <c r="I55" s="310"/>
      <c r="J55" s="310">
        <f>+WTI_II!J55-'WTI_II-Prior'!J55</f>
        <v>0</v>
      </c>
      <c r="K55" s="310">
        <f>+WTI_II!K55-'WTI_II-Prior'!K55</f>
        <v>0</v>
      </c>
      <c r="L55" s="310">
        <f>+WTI_II!L55-'WTI_II-Prior'!L55</f>
        <v>0</v>
      </c>
      <c r="M55" s="310">
        <f>+WTI_II!M55-'WTI_II-Prior'!M55</f>
        <v>0</v>
      </c>
      <c r="N55" s="341">
        <f>+WTI_II!N55-'WTI_II-Prior'!N55</f>
        <v>0</v>
      </c>
      <c r="O55" s="30"/>
      <c r="P55" s="186">
        <f t="shared" si="10"/>
        <v>37987</v>
      </c>
      <c r="Q55" s="445">
        <f t="shared" si="11"/>
        <v>0</v>
      </c>
      <c r="R55" s="446">
        <f t="shared" si="12"/>
        <v>0</v>
      </c>
      <c r="S55" s="446">
        <f t="shared" si="13"/>
        <v>0</v>
      </c>
      <c r="T55" s="446">
        <f t="shared" si="14"/>
        <v>0</v>
      </c>
      <c r="U55"/>
    </row>
    <row r="56" spans="1:57" s="264" customFormat="1" ht="12.95" hidden="1" customHeight="1" thickBot="1" x14ac:dyDescent="0.25">
      <c r="A56" s="186">
        <v>38018</v>
      </c>
      <c r="B56" s="30">
        <f>+WTI_II!B56-'WTI_II-Prior'!B56</f>
        <v>0</v>
      </c>
      <c r="C56" s="26">
        <f>+WTI_II!C56-'WTI_II-Prior'!C56</f>
        <v>0</v>
      </c>
      <c r="D56" s="335">
        <f t="shared" si="9"/>
        <v>0</v>
      </c>
      <c r="E56" s="26"/>
      <c r="F56" s="30">
        <f>+WTI_II!F56-'WTI_II-Prior'!F56</f>
        <v>0</v>
      </c>
      <c r="G56" s="30">
        <f>+WTI_II!G56-'WTI_II-Prior'!G56</f>
        <v>0</v>
      </c>
      <c r="H56" s="341">
        <f>+WTI_II!H56-'WTI_II-Prior'!H56</f>
        <v>0</v>
      </c>
      <c r="I56" s="310"/>
      <c r="J56" s="310">
        <f>+WTI_II!J56-'WTI_II-Prior'!J56</f>
        <v>0</v>
      </c>
      <c r="K56" s="310">
        <f>+WTI_II!K56-'WTI_II-Prior'!K56</f>
        <v>0</v>
      </c>
      <c r="L56" s="310">
        <f>+WTI_II!L56-'WTI_II-Prior'!L56</f>
        <v>0</v>
      </c>
      <c r="M56" s="310">
        <f>+WTI_II!M56-'WTI_II-Prior'!M56</f>
        <v>0</v>
      </c>
      <c r="N56" s="341">
        <f>+WTI_II!N56-'WTI_II-Prior'!N56</f>
        <v>0</v>
      </c>
      <c r="O56" s="26"/>
      <c r="P56" s="188">
        <f t="shared" si="10"/>
        <v>38018</v>
      </c>
      <c r="Q56" s="447">
        <f t="shared" si="11"/>
        <v>0</v>
      </c>
      <c r="R56" s="447">
        <f t="shared" si="12"/>
        <v>0</v>
      </c>
      <c r="S56" s="447">
        <f t="shared" si="13"/>
        <v>0</v>
      </c>
      <c r="T56" s="447">
        <f t="shared" si="14"/>
        <v>0</v>
      </c>
      <c r="U56"/>
      <c r="V56" s="181"/>
      <c r="W56" s="181"/>
      <c r="X56" s="181"/>
      <c r="Y56" s="181"/>
      <c r="Z56" s="181"/>
      <c r="AA56" s="181"/>
      <c r="AB56" s="181"/>
      <c r="AC56" s="181"/>
      <c r="AD56" s="181"/>
      <c r="AE56" s="181"/>
      <c r="AF56" s="181"/>
      <c r="AG56" s="181"/>
      <c r="AH56" s="181"/>
      <c r="AI56" s="181"/>
      <c r="AJ56" s="181"/>
      <c r="AK56" s="181"/>
      <c r="AL56" s="181"/>
      <c r="AM56" s="181"/>
      <c r="AN56" s="181"/>
      <c r="AO56" s="181"/>
      <c r="AP56" s="181"/>
      <c r="AQ56" s="181"/>
      <c r="AR56" s="181"/>
      <c r="AS56" s="181"/>
      <c r="AT56" s="181"/>
      <c r="AU56" s="181"/>
      <c r="AV56" s="181"/>
      <c r="AW56" s="181"/>
      <c r="AX56" s="181"/>
      <c r="AY56" s="181"/>
      <c r="AZ56" s="181"/>
      <c r="BA56" s="181"/>
      <c r="BB56" s="181"/>
      <c r="BC56" s="181"/>
      <c r="BD56" s="181"/>
      <c r="BE56" s="181"/>
    </row>
    <row r="57" spans="1:57" s="181" customFormat="1" ht="12.95" hidden="1" customHeight="1" x14ac:dyDescent="0.2">
      <c r="A57" s="187">
        <v>38047</v>
      </c>
      <c r="B57" s="183">
        <f>+WTI_II!B57-'WTI_II-Prior'!B57</f>
        <v>0</v>
      </c>
      <c r="C57" s="190">
        <f>+WTI_II!C57-'WTI_II-Prior'!C57</f>
        <v>0</v>
      </c>
      <c r="D57" s="336">
        <f t="shared" si="9"/>
        <v>0</v>
      </c>
      <c r="E57" s="183"/>
      <c r="F57" s="183">
        <f>+WTI_II!F57-'WTI_II-Prior'!F57</f>
        <v>0</v>
      </c>
      <c r="G57" s="183">
        <f>+WTI_II!G57-'WTI_II-Prior'!G57</f>
        <v>0</v>
      </c>
      <c r="H57" s="342">
        <f>+WTI_II!H57-'WTI_II-Prior'!H57</f>
        <v>0</v>
      </c>
      <c r="I57" s="311"/>
      <c r="J57" s="311">
        <f>+WTI_II!J57-'WTI_II-Prior'!J57</f>
        <v>0</v>
      </c>
      <c r="K57" s="311">
        <f>+WTI_II!K57-'WTI_II-Prior'!K57</f>
        <v>0</v>
      </c>
      <c r="L57" s="311">
        <f>+WTI_II!L57-'WTI_II-Prior'!L57</f>
        <v>0</v>
      </c>
      <c r="M57" s="311">
        <f>+WTI_II!M57-'WTI_II-Prior'!M57</f>
        <v>0</v>
      </c>
      <c r="N57" s="342">
        <f>+WTI_II!N57-'WTI_II-Prior'!N57</f>
        <v>0</v>
      </c>
      <c r="O57" s="183"/>
      <c r="P57" s="187">
        <f t="shared" si="10"/>
        <v>38047</v>
      </c>
      <c r="Q57" s="448">
        <f t="shared" si="11"/>
        <v>0</v>
      </c>
      <c r="R57" s="449">
        <f t="shared" si="12"/>
        <v>0</v>
      </c>
      <c r="S57" s="449">
        <f t="shared" si="13"/>
        <v>0</v>
      </c>
      <c r="T57" s="449">
        <f t="shared" si="14"/>
        <v>0</v>
      </c>
      <c r="U57"/>
    </row>
    <row r="58" spans="1:57" s="181" customFormat="1" ht="12.95" hidden="1" customHeight="1" x14ac:dyDescent="0.2">
      <c r="A58" s="186">
        <v>38078</v>
      </c>
      <c r="B58" s="30">
        <f>+WTI_II!B58-'WTI_II-Prior'!B58</f>
        <v>0</v>
      </c>
      <c r="C58" s="26">
        <f>+WTI_II!C58-'WTI_II-Prior'!C58</f>
        <v>0</v>
      </c>
      <c r="D58" s="337">
        <f t="shared" si="9"/>
        <v>0</v>
      </c>
      <c r="E58" s="30"/>
      <c r="F58" s="30">
        <f>+WTI_II!F58-'WTI_II-Prior'!F58</f>
        <v>0</v>
      </c>
      <c r="G58" s="30">
        <f>+WTI_II!G58-'WTI_II-Prior'!G58</f>
        <v>0</v>
      </c>
      <c r="H58" s="341">
        <f>+WTI_II!H58-'WTI_II-Prior'!H58</f>
        <v>0</v>
      </c>
      <c r="I58" s="310"/>
      <c r="J58" s="310">
        <f>+WTI_II!J58-'WTI_II-Prior'!J58</f>
        <v>0</v>
      </c>
      <c r="K58" s="310">
        <f>+WTI_II!K58-'WTI_II-Prior'!K58</f>
        <v>0</v>
      </c>
      <c r="L58" s="310">
        <f>+WTI_II!L58-'WTI_II-Prior'!L58</f>
        <v>0</v>
      </c>
      <c r="M58" s="310">
        <f>+WTI_II!M58-'WTI_II-Prior'!M58</f>
        <v>0</v>
      </c>
      <c r="N58" s="341">
        <f>+WTI_II!N58-'WTI_II-Prior'!N58</f>
        <v>0</v>
      </c>
      <c r="O58" s="30"/>
      <c r="P58" s="186">
        <f t="shared" si="10"/>
        <v>38078</v>
      </c>
      <c r="Q58" s="445">
        <f t="shared" si="11"/>
        <v>0</v>
      </c>
      <c r="R58" s="450">
        <f t="shared" si="12"/>
        <v>0</v>
      </c>
      <c r="S58" s="450">
        <f t="shared" si="13"/>
        <v>0</v>
      </c>
      <c r="T58" s="450">
        <f t="shared" si="14"/>
        <v>0</v>
      </c>
      <c r="U58"/>
    </row>
    <row r="59" spans="1:57" s="181" customFormat="1" ht="12.95" hidden="1" customHeight="1" x14ac:dyDescent="0.2">
      <c r="A59" s="186">
        <v>38108</v>
      </c>
      <c r="B59" s="30">
        <f>+WTI_II!B59-'WTI_II-Prior'!B59</f>
        <v>0</v>
      </c>
      <c r="C59" s="26">
        <f>+WTI_II!C59-'WTI_II-Prior'!C59</f>
        <v>0</v>
      </c>
      <c r="D59" s="334">
        <f t="shared" si="9"/>
        <v>0</v>
      </c>
      <c r="E59" s="30"/>
      <c r="F59" s="30">
        <f>+WTI_II!F59-'WTI_II-Prior'!F59</f>
        <v>0</v>
      </c>
      <c r="G59" s="30">
        <f>+WTI_II!G59-'WTI_II-Prior'!G59</f>
        <v>0</v>
      </c>
      <c r="H59" s="341">
        <f>+WTI_II!H59-'WTI_II-Prior'!H59</f>
        <v>0</v>
      </c>
      <c r="I59" s="310"/>
      <c r="J59" s="310">
        <f>+WTI_II!J59-'WTI_II-Prior'!J59</f>
        <v>0</v>
      </c>
      <c r="K59" s="310">
        <f>+WTI_II!K59-'WTI_II-Prior'!K59</f>
        <v>0</v>
      </c>
      <c r="L59" s="310">
        <f>+WTI_II!L59-'WTI_II-Prior'!L59</f>
        <v>0</v>
      </c>
      <c r="M59" s="310">
        <f>+WTI_II!M59-'WTI_II-Prior'!M59</f>
        <v>0</v>
      </c>
      <c r="N59" s="341">
        <f>+WTI_II!N59-'WTI_II-Prior'!N59</f>
        <v>0</v>
      </c>
      <c r="O59" s="30"/>
      <c r="P59" s="186">
        <f t="shared" ref="P59:P122" si="15">+A59</f>
        <v>38108</v>
      </c>
      <c r="Q59" s="445">
        <f t="shared" si="11"/>
        <v>0</v>
      </c>
      <c r="R59" s="446">
        <f t="shared" si="12"/>
        <v>0</v>
      </c>
      <c r="S59" s="446">
        <f t="shared" si="13"/>
        <v>0</v>
      </c>
      <c r="T59" s="446">
        <f t="shared" si="14"/>
        <v>0</v>
      </c>
      <c r="U59"/>
    </row>
    <row r="60" spans="1:57" s="181" customFormat="1" ht="12.95" hidden="1" customHeight="1" x14ac:dyDescent="0.2">
      <c r="A60" s="187">
        <v>38139</v>
      </c>
      <c r="B60" s="183">
        <f>+WTI_II!B60-'WTI_II-Prior'!B60</f>
        <v>0</v>
      </c>
      <c r="C60" s="190">
        <f>+WTI_II!C60-'WTI_II-Prior'!C60</f>
        <v>0</v>
      </c>
      <c r="D60" s="336">
        <f t="shared" ref="D60:D123" si="16">SUM(B60:C60)</f>
        <v>0</v>
      </c>
      <c r="E60" s="183"/>
      <c r="F60" s="183">
        <f>+WTI_II!F60-'WTI_II-Prior'!F60</f>
        <v>0</v>
      </c>
      <c r="G60" s="183">
        <f>+WTI_II!G60-'WTI_II-Prior'!G60</f>
        <v>0</v>
      </c>
      <c r="H60" s="342">
        <f>+WTI_II!H60-'WTI_II-Prior'!H60</f>
        <v>0</v>
      </c>
      <c r="I60" s="311"/>
      <c r="J60" s="311">
        <f>+WTI_II!J60-'WTI_II-Prior'!J60</f>
        <v>0</v>
      </c>
      <c r="K60" s="311">
        <f>+WTI_II!K60-'WTI_II-Prior'!K60</f>
        <v>0</v>
      </c>
      <c r="L60" s="311">
        <f>+WTI_II!L60-'WTI_II-Prior'!L60</f>
        <v>0</v>
      </c>
      <c r="M60" s="311">
        <f>+WTI_II!M60-'WTI_II-Prior'!M60</f>
        <v>0</v>
      </c>
      <c r="N60" s="342">
        <f>+WTI_II!N60-'WTI_II-Prior'!N60</f>
        <v>0</v>
      </c>
      <c r="O60" s="183"/>
      <c r="P60" s="187">
        <f t="shared" si="15"/>
        <v>38139</v>
      </c>
      <c r="Q60" s="448">
        <f t="shared" ref="Q60:Q123" si="17">+D60</f>
        <v>0</v>
      </c>
      <c r="R60" s="449">
        <f t="shared" ref="R60:R123" si="18">+H60</f>
        <v>0</v>
      </c>
      <c r="S60" s="449">
        <f t="shared" si="13"/>
        <v>0</v>
      </c>
      <c r="T60" s="449">
        <f t="shared" ref="T60:T123" si="19">SUM(Q60:R60)</f>
        <v>0</v>
      </c>
      <c r="U60"/>
    </row>
    <row r="61" spans="1:57" s="181" customFormat="1" ht="12.95" hidden="1" customHeight="1" x14ac:dyDescent="0.2">
      <c r="A61" s="186">
        <v>38169</v>
      </c>
      <c r="B61" s="30">
        <f>+WTI_II!B61-'WTI_II-Prior'!B61</f>
        <v>0</v>
      </c>
      <c r="C61" s="26">
        <f>+WTI_II!C61-'WTI_II-Prior'!C61</f>
        <v>0</v>
      </c>
      <c r="D61" s="334">
        <f t="shared" si="16"/>
        <v>0</v>
      </c>
      <c r="E61" s="30"/>
      <c r="F61" s="30">
        <f>+WTI_II!F61-'WTI_II-Prior'!F61</f>
        <v>0</v>
      </c>
      <c r="G61" s="30">
        <f>+WTI_II!G61-'WTI_II-Prior'!G61</f>
        <v>0</v>
      </c>
      <c r="H61" s="341">
        <f>+WTI_II!H61-'WTI_II-Prior'!H61</f>
        <v>0</v>
      </c>
      <c r="I61" s="310"/>
      <c r="J61" s="310">
        <f>+WTI_II!J61-'WTI_II-Prior'!J61</f>
        <v>0</v>
      </c>
      <c r="K61" s="310">
        <f>+WTI_II!K61-'WTI_II-Prior'!K61</f>
        <v>0</v>
      </c>
      <c r="L61" s="310">
        <f>+WTI_II!L61-'WTI_II-Prior'!L61</f>
        <v>0</v>
      </c>
      <c r="M61" s="310">
        <f>+WTI_II!M61-'WTI_II-Prior'!M61</f>
        <v>0</v>
      </c>
      <c r="N61" s="341">
        <f>+WTI_II!N61-'WTI_II-Prior'!N61</f>
        <v>0</v>
      </c>
      <c r="O61" s="30"/>
      <c r="P61" s="186">
        <f t="shared" si="15"/>
        <v>38169</v>
      </c>
      <c r="Q61" s="445">
        <f t="shared" si="17"/>
        <v>0</v>
      </c>
      <c r="R61" s="446">
        <f t="shared" si="18"/>
        <v>0</v>
      </c>
      <c r="S61" s="446">
        <f t="shared" si="13"/>
        <v>0</v>
      </c>
      <c r="T61" s="446">
        <f t="shared" si="19"/>
        <v>0</v>
      </c>
      <c r="U61"/>
    </row>
    <row r="62" spans="1:57" s="260" customFormat="1" ht="12.95" hidden="1" customHeight="1" x14ac:dyDescent="0.2">
      <c r="A62" s="186">
        <v>38200</v>
      </c>
      <c r="B62" s="30">
        <f>+WTI_II!B62-'WTI_II-Prior'!B62</f>
        <v>0</v>
      </c>
      <c r="C62" s="26">
        <f>+WTI_II!C62-'WTI_II-Prior'!C62</f>
        <v>0</v>
      </c>
      <c r="D62" s="334">
        <f t="shared" si="16"/>
        <v>0</v>
      </c>
      <c r="E62" s="30"/>
      <c r="F62" s="30">
        <f>+WTI_II!F62-'WTI_II-Prior'!F62</f>
        <v>0</v>
      </c>
      <c r="G62" s="30">
        <f>+WTI_II!G62-'WTI_II-Prior'!G62</f>
        <v>0</v>
      </c>
      <c r="H62" s="341">
        <f>+WTI_II!H62-'WTI_II-Prior'!H62</f>
        <v>0</v>
      </c>
      <c r="I62" s="310"/>
      <c r="J62" s="310">
        <f>+WTI_II!J62-'WTI_II-Prior'!J62</f>
        <v>0</v>
      </c>
      <c r="K62" s="310">
        <f>+WTI_II!K62-'WTI_II-Prior'!K62</f>
        <v>0</v>
      </c>
      <c r="L62" s="310">
        <f>+WTI_II!L62-'WTI_II-Prior'!L62</f>
        <v>0</v>
      </c>
      <c r="M62" s="310">
        <f>+WTI_II!M62-'WTI_II-Prior'!M62</f>
        <v>0</v>
      </c>
      <c r="N62" s="341">
        <f>+WTI_II!N62-'WTI_II-Prior'!N62</f>
        <v>0</v>
      </c>
      <c r="O62" s="30"/>
      <c r="P62" s="186">
        <f t="shared" si="15"/>
        <v>38200</v>
      </c>
      <c r="Q62" s="445">
        <f t="shared" si="17"/>
        <v>0</v>
      </c>
      <c r="R62" s="446">
        <f t="shared" si="18"/>
        <v>0</v>
      </c>
      <c r="S62" s="446">
        <f t="shared" si="13"/>
        <v>0</v>
      </c>
      <c r="T62" s="446">
        <f t="shared" si="19"/>
        <v>0</v>
      </c>
      <c r="U62"/>
      <c r="V62" s="181"/>
      <c r="W62" s="181"/>
      <c r="X62" s="181"/>
      <c r="Y62" s="181"/>
      <c r="Z62" s="181"/>
      <c r="AA62" s="181"/>
      <c r="AB62" s="181"/>
      <c r="AC62" s="181"/>
      <c r="AD62" s="181"/>
      <c r="AE62" s="181"/>
      <c r="AF62" s="181"/>
      <c r="AG62" s="181"/>
      <c r="AH62" s="181"/>
      <c r="AI62" s="181"/>
      <c r="AJ62" s="181"/>
      <c r="AK62" s="181"/>
      <c r="AL62" s="181"/>
      <c r="AM62" s="181"/>
      <c r="AN62" s="181"/>
      <c r="AO62" s="181"/>
      <c r="AP62" s="181"/>
      <c r="AQ62" s="181"/>
      <c r="AR62" s="181"/>
      <c r="AS62" s="181"/>
      <c r="AT62" s="181"/>
      <c r="AU62" s="181"/>
      <c r="AV62" s="181"/>
      <c r="AW62" s="181"/>
      <c r="AX62" s="181"/>
      <c r="AY62" s="181"/>
      <c r="AZ62" s="181"/>
      <c r="BA62" s="181"/>
      <c r="BB62" s="181"/>
      <c r="BC62" s="181"/>
      <c r="BD62" s="181"/>
      <c r="BE62" s="181"/>
    </row>
    <row r="63" spans="1:57" s="181" customFormat="1" ht="12.95" hidden="1" customHeight="1" x14ac:dyDescent="0.2">
      <c r="A63" s="187">
        <v>38231</v>
      </c>
      <c r="B63" s="183">
        <f>+WTI_II!B63-'WTI_II-Prior'!B63</f>
        <v>0</v>
      </c>
      <c r="C63" s="190">
        <f>+WTI_II!C63-'WTI_II-Prior'!C63</f>
        <v>0</v>
      </c>
      <c r="D63" s="336">
        <f t="shared" si="16"/>
        <v>0</v>
      </c>
      <c r="E63" s="183"/>
      <c r="F63" s="183">
        <f>+WTI_II!F63-'WTI_II-Prior'!F63</f>
        <v>0</v>
      </c>
      <c r="G63" s="183">
        <f>+WTI_II!G63-'WTI_II-Prior'!G63</f>
        <v>0</v>
      </c>
      <c r="H63" s="342">
        <f>+WTI_II!H63-'WTI_II-Prior'!H63</f>
        <v>0</v>
      </c>
      <c r="I63" s="311"/>
      <c r="J63" s="311">
        <f>+WTI_II!J63-'WTI_II-Prior'!J63</f>
        <v>0</v>
      </c>
      <c r="K63" s="311">
        <f>+WTI_II!K63-'WTI_II-Prior'!K63</f>
        <v>0</v>
      </c>
      <c r="L63" s="311">
        <f>+WTI_II!L63-'WTI_II-Prior'!L63</f>
        <v>0</v>
      </c>
      <c r="M63" s="311">
        <f>+WTI_II!M63-'WTI_II-Prior'!M63</f>
        <v>0</v>
      </c>
      <c r="N63" s="342">
        <f>+WTI_II!N63-'WTI_II-Prior'!N63</f>
        <v>0</v>
      </c>
      <c r="O63" s="183"/>
      <c r="P63" s="187">
        <f t="shared" si="15"/>
        <v>38231</v>
      </c>
      <c r="Q63" s="448">
        <f t="shared" si="17"/>
        <v>0</v>
      </c>
      <c r="R63" s="449">
        <f t="shared" si="18"/>
        <v>0</v>
      </c>
      <c r="S63" s="449">
        <f t="shared" si="13"/>
        <v>0</v>
      </c>
      <c r="T63" s="449">
        <f t="shared" si="19"/>
        <v>0</v>
      </c>
      <c r="U63"/>
    </row>
    <row r="64" spans="1:57" s="181" customFormat="1" ht="12.95" hidden="1" customHeight="1" x14ac:dyDescent="0.2">
      <c r="A64" s="186">
        <v>38261</v>
      </c>
      <c r="B64" s="30">
        <f>+WTI_II!B64-'WTI_II-Prior'!B64</f>
        <v>0</v>
      </c>
      <c r="C64" s="26">
        <f>+WTI_II!C64-'WTI_II-Prior'!C64</f>
        <v>0</v>
      </c>
      <c r="D64" s="334">
        <f t="shared" si="16"/>
        <v>0</v>
      </c>
      <c r="E64" s="30"/>
      <c r="F64" s="30">
        <f>+WTI_II!F64-'WTI_II-Prior'!F64</f>
        <v>0</v>
      </c>
      <c r="G64" s="30">
        <f>+WTI_II!G64-'WTI_II-Prior'!G64</f>
        <v>0</v>
      </c>
      <c r="H64" s="341">
        <f>+WTI_II!H64-'WTI_II-Prior'!H64</f>
        <v>0</v>
      </c>
      <c r="I64" s="310"/>
      <c r="J64" s="310">
        <f>+WTI_II!J64-'WTI_II-Prior'!J64</f>
        <v>0</v>
      </c>
      <c r="K64" s="310">
        <f>+WTI_II!K64-'WTI_II-Prior'!K64</f>
        <v>0</v>
      </c>
      <c r="L64" s="310">
        <f>+WTI_II!L64-'WTI_II-Prior'!L64</f>
        <v>0</v>
      </c>
      <c r="M64" s="310">
        <f>+WTI_II!M64-'WTI_II-Prior'!M64</f>
        <v>0</v>
      </c>
      <c r="N64" s="341">
        <f>+WTI_II!N64-'WTI_II-Prior'!N64</f>
        <v>0</v>
      </c>
      <c r="O64" s="30"/>
      <c r="P64" s="186">
        <f t="shared" si="15"/>
        <v>38261</v>
      </c>
      <c r="Q64" s="445">
        <f t="shared" si="17"/>
        <v>0</v>
      </c>
      <c r="R64" s="446">
        <f t="shared" si="18"/>
        <v>0</v>
      </c>
      <c r="S64" s="446">
        <f t="shared" si="13"/>
        <v>0</v>
      </c>
      <c r="T64" s="446">
        <f t="shared" si="19"/>
        <v>0</v>
      </c>
      <c r="U64"/>
    </row>
    <row r="65" spans="1:57" s="181" customFormat="1" ht="12.95" hidden="1" customHeight="1" x14ac:dyDescent="0.2">
      <c r="A65" s="186">
        <v>38292</v>
      </c>
      <c r="B65" s="30">
        <f>+WTI_II!B65-'WTI_II-Prior'!B65</f>
        <v>0</v>
      </c>
      <c r="C65" s="26">
        <f>+WTI_II!C65-'WTI_II-Prior'!C65</f>
        <v>0</v>
      </c>
      <c r="D65" s="334">
        <f t="shared" si="16"/>
        <v>0</v>
      </c>
      <c r="E65" s="30"/>
      <c r="F65" s="30">
        <f>+WTI_II!F65-'WTI_II-Prior'!F65</f>
        <v>0</v>
      </c>
      <c r="G65" s="30">
        <f>+WTI_II!G65-'WTI_II-Prior'!G65</f>
        <v>0</v>
      </c>
      <c r="H65" s="341">
        <f>+WTI_II!H65-'WTI_II-Prior'!H65</f>
        <v>0</v>
      </c>
      <c r="I65" s="310"/>
      <c r="J65" s="310">
        <f>+WTI_II!J65-'WTI_II-Prior'!J65</f>
        <v>0</v>
      </c>
      <c r="K65" s="310">
        <f>+WTI_II!K65-'WTI_II-Prior'!K65</f>
        <v>0</v>
      </c>
      <c r="L65" s="310">
        <f>+WTI_II!L65-'WTI_II-Prior'!L65</f>
        <v>0</v>
      </c>
      <c r="M65" s="310">
        <f>+WTI_II!M65-'WTI_II-Prior'!M65</f>
        <v>0</v>
      </c>
      <c r="N65" s="341">
        <f>+WTI_II!N65-'WTI_II-Prior'!N65</f>
        <v>0</v>
      </c>
      <c r="O65" s="30"/>
      <c r="P65" s="186">
        <f t="shared" si="15"/>
        <v>38292</v>
      </c>
      <c r="Q65" s="445">
        <f t="shared" si="17"/>
        <v>0</v>
      </c>
      <c r="R65" s="446">
        <f t="shared" si="18"/>
        <v>0</v>
      </c>
      <c r="S65" s="446">
        <f t="shared" si="13"/>
        <v>0</v>
      </c>
      <c r="T65" s="446">
        <f t="shared" si="19"/>
        <v>0</v>
      </c>
      <c r="U65"/>
    </row>
    <row r="66" spans="1:57" s="181" customFormat="1" ht="12.95" hidden="1" customHeight="1" thickBot="1" x14ac:dyDescent="0.25">
      <c r="A66" s="251">
        <v>38322</v>
      </c>
      <c r="B66" s="231">
        <f>+WTI_II!B66-'WTI_II-Prior'!B66</f>
        <v>0</v>
      </c>
      <c r="C66" s="168">
        <f>+WTI_II!C66-'WTI_II-Prior'!C66</f>
        <v>0</v>
      </c>
      <c r="D66" s="338">
        <f t="shared" si="16"/>
        <v>0</v>
      </c>
      <c r="E66" s="231"/>
      <c r="F66" s="231">
        <f>+WTI_II!F66-'WTI_II-Prior'!F66</f>
        <v>0</v>
      </c>
      <c r="G66" s="231">
        <f>+WTI_II!G66-'WTI_II-Prior'!G66</f>
        <v>0</v>
      </c>
      <c r="H66" s="349">
        <f>+WTI_II!H66-'WTI_II-Prior'!H66</f>
        <v>0</v>
      </c>
      <c r="I66" s="318"/>
      <c r="J66" s="318">
        <f>+WTI_II!J66-'WTI_II-Prior'!J66</f>
        <v>0</v>
      </c>
      <c r="K66" s="318">
        <f>+WTI_II!K66-'WTI_II-Prior'!K66</f>
        <v>0</v>
      </c>
      <c r="L66" s="318">
        <f>+WTI_II!L66-'WTI_II-Prior'!L66</f>
        <v>0</v>
      </c>
      <c r="M66" s="318">
        <f>+WTI_II!M66-'WTI_II-Prior'!M66</f>
        <v>0</v>
      </c>
      <c r="N66" s="349">
        <f>+WTI_II!N66-'WTI_II-Prior'!N66</f>
        <v>0</v>
      </c>
      <c r="O66" s="231"/>
      <c r="P66" s="251">
        <f t="shared" si="15"/>
        <v>38322</v>
      </c>
      <c r="Q66" s="451">
        <f t="shared" si="17"/>
        <v>0</v>
      </c>
      <c r="R66" s="452">
        <f t="shared" si="18"/>
        <v>0</v>
      </c>
      <c r="S66" s="452">
        <f t="shared" si="13"/>
        <v>0</v>
      </c>
      <c r="T66" s="452">
        <f t="shared" si="19"/>
        <v>0</v>
      </c>
      <c r="U66"/>
    </row>
    <row r="67" spans="1:57" s="181" customFormat="1" ht="12.95" hidden="1" customHeight="1" x14ac:dyDescent="0.2">
      <c r="A67" s="186">
        <v>38353</v>
      </c>
      <c r="B67" s="30">
        <f>+WTI_II!B67-'WTI_II-Prior'!B67</f>
        <v>0</v>
      </c>
      <c r="C67" s="26">
        <f>+WTI_II!C67-'WTI_II-Prior'!C67</f>
        <v>0</v>
      </c>
      <c r="D67" s="334">
        <f t="shared" si="16"/>
        <v>0</v>
      </c>
      <c r="E67" s="30"/>
      <c r="F67" s="30">
        <f>+WTI_II!F67-'WTI_II-Prior'!F67</f>
        <v>0</v>
      </c>
      <c r="G67" s="30">
        <f>+WTI_II!G67-'WTI_II-Prior'!G67</f>
        <v>0</v>
      </c>
      <c r="H67" s="341">
        <f>+WTI_II!H67-'WTI_II-Prior'!H67</f>
        <v>0</v>
      </c>
      <c r="I67" s="310"/>
      <c r="J67" s="310">
        <f>+WTI_II!J67-'WTI_II-Prior'!J67</f>
        <v>0</v>
      </c>
      <c r="K67" s="310">
        <f>+WTI_II!K67-'WTI_II-Prior'!K67</f>
        <v>0</v>
      </c>
      <c r="L67" s="310">
        <f>+WTI_II!L67-'WTI_II-Prior'!L67</f>
        <v>0</v>
      </c>
      <c r="M67" s="310">
        <f>+WTI_II!M67-'WTI_II-Prior'!M67</f>
        <v>0</v>
      </c>
      <c r="N67" s="341">
        <f>+WTI_II!N67-'WTI_II-Prior'!N67</f>
        <v>0</v>
      </c>
      <c r="O67" s="30"/>
      <c r="P67" s="186">
        <f t="shared" si="15"/>
        <v>38353</v>
      </c>
      <c r="Q67" s="445">
        <f t="shared" si="17"/>
        <v>0</v>
      </c>
      <c r="R67" s="446">
        <f t="shared" si="18"/>
        <v>0</v>
      </c>
      <c r="S67" s="446">
        <f t="shared" si="13"/>
        <v>0</v>
      </c>
      <c r="T67" s="446">
        <f t="shared" si="19"/>
        <v>0</v>
      </c>
      <c r="U67"/>
    </row>
    <row r="68" spans="1:57" s="264" customFormat="1" ht="12.95" hidden="1" customHeight="1" thickBot="1" x14ac:dyDescent="0.25">
      <c r="A68" s="186">
        <v>38384</v>
      </c>
      <c r="B68" s="30">
        <f>+WTI_II!B68-'WTI_II-Prior'!B68</f>
        <v>0</v>
      </c>
      <c r="C68" s="26">
        <f>+WTI_II!C68-'WTI_II-Prior'!C68</f>
        <v>0</v>
      </c>
      <c r="D68" s="335">
        <f t="shared" si="16"/>
        <v>0</v>
      </c>
      <c r="E68" s="26"/>
      <c r="F68" s="30">
        <f>+WTI_II!F68-'WTI_II-Prior'!F68</f>
        <v>0</v>
      </c>
      <c r="G68" s="30">
        <f>+WTI_II!G68-'WTI_II-Prior'!G68</f>
        <v>0</v>
      </c>
      <c r="H68" s="341">
        <f>+WTI_II!H68-'WTI_II-Prior'!H68</f>
        <v>0</v>
      </c>
      <c r="I68" s="310"/>
      <c r="J68" s="310">
        <f>+WTI_II!J68-'WTI_II-Prior'!J68</f>
        <v>0</v>
      </c>
      <c r="K68" s="310">
        <f>+WTI_II!K68-'WTI_II-Prior'!K68</f>
        <v>0</v>
      </c>
      <c r="L68" s="310">
        <f>+WTI_II!L68-'WTI_II-Prior'!L68</f>
        <v>0</v>
      </c>
      <c r="M68" s="310">
        <f>+WTI_II!M68-'WTI_II-Prior'!M68</f>
        <v>0</v>
      </c>
      <c r="N68" s="341">
        <f>+WTI_II!N68-'WTI_II-Prior'!N68</f>
        <v>0</v>
      </c>
      <c r="O68" s="26"/>
      <c r="P68" s="188">
        <f t="shared" si="15"/>
        <v>38384</v>
      </c>
      <c r="Q68" s="447">
        <f t="shared" si="17"/>
        <v>0</v>
      </c>
      <c r="R68" s="447">
        <f t="shared" si="18"/>
        <v>0</v>
      </c>
      <c r="S68" s="447">
        <f t="shared" si="13"/>
        <v>0</v>
      </c>
      <c r="T68" s="447">
        <f t="shared" si="19"/>
        <v>0</v>
      </c>
      <c r="U68"/>
      <c r="V68" s="181"/>
      <c r="W68" s="181"/>
      <c r="X68" s="181"/>
      <c r="Y68" s="181"/>
      <c r="Z68" s="181"/>
      <c r="AA68" s="181"/>
      <c r="AB68" s="181"/>
      <c r="AC68" s="181"/>
      <c r="AD68" s="181"/>
      <c r="AE68" s="181"/>
      <c r="AF68" s="181"/>
      <c r="AG68" s="181"/>
      <c r="AH68" s="181"/>
      <c r="AI68" s="181"/>
      <c r="AJ68" s="181"/>
      <c r="AK68" s="181"/>
      <c r="AL68" s="181"/>
      <c r="AM68" s="181"/>
      <c r="AN68" s="181"/>
      <c r="AO68" s="181"/>
      <c r="AP68" s="181"/>
      <c r="AQ68" s="181"/>
      <c r="AR68" s="181"/>
      <c r="AS68" s="181"/>
      <c r="AT68" s="181"/>
      <c r="AU68" s="181"/>
      <c r="AV68" s="181"/>
      <c r="AW68" s="181"/>
      <c r="AX68" s="181"/>
      <c r="AY68" s="181"/>
      <c r="AZ68" s="181"/>
      <c r="BA68" s="181"/>
      <c r="BB68" s="181"/>
      <c r="BC68" s="181"/>
      <c r="BD68" s="181"/>
      <c r="BE68" s="181"/>
    </row>
    <row r="69" spans="1:57" s="181" customFormat="1" ht="12.95" hidden="1" customHeight="1" x14ac:dyDescent="0.2">
      <c r="A69" s="187">
        <v>38412</v>
      </c>
      <c r="B69" s="183">
        <f>+WTI_II!B69-'WTI_II-Prior'!B69</f>
        <v>0</v>
      </c>
      <c r="C69" s="190">
        <f>+WTI_II!C69-'WTI_II-Prior'!C69</f>
        <v>0</v>
      </c>
      <c r="D69" s="336">
        <f t="shared" si="16"/>
        <v>0</v>
      </c>
      <c r="E69" s="183"/>
      <c r="F69" s="183">
        <f>+WTI_II!F69-'WTI_II-Prior'!F69</f>
        <v>0</v>
      </c>
      <c r="G69" s="183">
        <f>+WTI_II!G69-'WTI_II-Prior'!G69</f>
        <v>0</v>
      </c>
      <c r="H69" s="342">
        <f>+WTI_II!H69-'WTI_II-Prior'!H69</f>
        <v>0</v>
      </c>
      <c r="I69" s="311"/>
      <c r="J69" s="311">
        <f>+WTI_II!J69-'WTI_II-Prior'!J69</f>
        <v>0</v>
      </c>
      <c r="K69" s="311">
        <f>+WTI_II!K69-'WTI_II-Prior'!K69</f>
        <v>0</v>
      </c>
      <c r="L69" s="311">
        <f>+WTI_II!L69-'WTI_II-Prior'!L69</f>
        <v>0</v>
      </c>
      <c r="M69" s="311">
        <f>+WTI_II!M69-'WTI_II-Prior'!M69</f>
        <v>0</v>
      </c>
      <c r="N69" s="342">
        <f>+WTI_II!N69-'WTI_II-Prior'!N69</f>
        <v>0</v>
      </c>
      <c r="O69" s="183"/>
      <c r="P69" s="187">
        <f t="shared" si="15"/>
        <v>38412</v>
      </c>
      <c r="Q69" s="448">
        <f t="shared" si="17"/>
        <v>0</v>
      </c>
      <c r="R69" s="449">
        <f t="shared" si="18"/>
        <v>0</v>
      </c>
      <c r="S69" s="449">
        <f t="shared" si="13"/>
        <v>0</v>
      </c>
      <c r="T69" s="449">
        <f t="shared" si="19"/>
        <v>0</v>
      </c>
      <c r="U69"/>
    </row>
    <row r="70" spans="1:57" s="181" customFormat="1" ht="12.95" hidden="1" customHeight="1" x14ac:dyDescent="0.2">
      <c r="A70" s="186">
        <v>38443</v>
      </c>
      <c r="B70" s="30">
        <f>+WTI_II!B70-'WTI_II-Prior'!B70</f>
        <v>0</v>
      </c>
      <c r="C70" s="26">
        <f>+WTI_II!C70-'WTI_II-Prior'!C70</f>
        <v>0</v>
      </c>
      <c r="D70" s="337">
        <f t="shared" si="16"/>
        <v>0</v>
      </c>
      <c r="E70" s="30"/>
      <c r="F70" s="30">
        <f>+WTI_II!F70-'WTI_II-Prior'!F70</f>
        <v>0</v>
      </c>
      <c r="G70" s="30">
        <f>+WTI_II!G70-'WTI_II-Prior'!G70</f>
        <v>0</v>
      </c>
      <c r="H70" s="341">
        <f>+WTI_II!H70-'WTI_II-Prior'!H70</f>
        <v>0</v>
      </c>
      <c r="I70" s="310"/>
      <c r="J70" s="310">
        <f>+WTI_II!J70-'WTI_II-Prior'!J70</f>
        <v>0</v>
      </c>
      <c r="K70" s="310">
        <f>+WTI_II!K70-'WTI_II-Prior'!K70</f>
        <v>0</v>
      </c>
      <c r="L70" s="310">
        <f>+WTI_II!L70-'WTI_II-Prior'!L70</f>
        <v>0</v>
      </c>
      <c r="M70" s="310">
        <f>+WTI_II!M70-'WTI_II-Prior'!M70</f>
        <v>0</v>
      </c>
      <c r="N70" s="341">
        <f>+WTI_II!N70-'WTI_II-Prior'!N70</f>
        <v>0</v>
      </c>
      <c r="O70" s="30"/>
      <c r="P70" s="186">
        <f t="shared" si="15"/>
        <v>38443</v>
      </c>
      <c r="Q70" s="445">
        <f t="shared" si="17"/>
        <v>0</v>
      </c>
      <c r="R70" s="450">
        <f t="shared" si="18"/>
        <v>0</v>
      </c>
      <c r="S70" s="450">
        <f t="shared" si="13"/>
        <v>0</v>
      </c>
      <c r="T70" s="450">
        <f t="shared" si="19"/>
        <v>0</v>
      </c>
      <c r="U70"/>
    </row>
    <row r="71" spans="1:57" s="181" customFormat="1" ht="12.95" hidden="1" customHeight="1" x14ac:dyDescent="0.2">
      <c r="A71" s="186">
        <v>38473</v>
      </c>
      <c r="B71" s="30">
        <f>+WTI_II!B71-'WTI_II-Prior'!B71</f>
        <v>0</v>
      </c>
      <c r="C71" s="26">
        <f>+WTI_II!C71-'WTI_II-Prior'!C71</f>
        <v>0</v>
      </c>
      <c r="D71" s="334">
        <f t="shared" si="16"/>
        <v>0</v>
      </c>
      <c r="E71" s="30"/>
      <c r="F71" s="30">
        <f>+WTI_II!F71-'WTI_II-Prior'!F71</f>
        <v>0</v>
      </c>
      <c r="G71" s="30">
        <f>+WTI_II!G71-'WTI_II-Prior'!G71</f>
        <v>0</v>
      </c>
      <c r="H71" s="341">
        <f>+WTI_II!H71-'WTI_II-Prior'!H71</f>
        <v>0</v>
      </c>
      <c r="I71" s="310"/>
      <c r="J71" s="310">
        <f>+WTI_II!J71-'WTI_II-Prior'!J71</f>
        <v>0</v>
      </c>
      <c r="K71" s="310">
        <f>+WTI_II!K71-'WTI_II-Prior'!K71</f>
        <v>0</v>
      </c>
      <c r="L71" s="310">
        <f>+WTI_II!L71-'WTI_II-Prior'!L71</f>
        <v>0</v>
      </c>
      <c r="M71" s="310">
        <f>+WTI_II!M71-'WTI_II-Prior'!M71</f>
        <v>0</v>
      </c>
      <c r="N71" s="341">
        <f>+WTI_II!N71-'WTI_II-Prior'!N71</f>
        <v>0</v>
      </c>
      <c r="O71" s="30"/>
      <c r="P71" s="186">
        <f t="shared" si="15"/>
        <v>38473</v>
      </c>
      <c r="Q71" s="445">
        <f t="shared" si="17"/>
        <v>0</v>
      </c>
      <c r="R71" s="446">
        <f t="shared" si="18"/>
        <v>0</v>
      </c>
      <c r="S71" s="446">
        <f t="shared" si="13"/>
        <v>0</v>
      </c>
      <c r="T71" s="446">
        <f t="shared" si="19"/>
        <v>0</v>
      </c>
      <c r="U71"/>
    </row>
    <row r="72" spans="1:57" s="181" customFormat="1" ht="12.95" hidden="1" customHeight="1" x14ac:dyDescent="0.2">
      <c r="A72" s="187">
        <v>38504</v>
      </c>
      <c r="B72" s="183">
        <f>+WTI_II!B72-'WTI_II-Prior'!B72</f>
        <v>0</v>
      </c>
      <c r="C72" s="190">
        <f>+WTI_II!C72-'WTI_II-Prior'!C72</f>
        <v>0</v>
      </c>
      <c r="D72" s="336">
        <f t="shared" si="16"/>
        <v>0</v>
      </c>
      <c r="E72" s="183"/>
      <c r="F72" s="183">
        <f>+WTI_II!F72-'WTI_II-Prior'!F72</f>
        <v>0</v>
      </c>
      <c r="G72" s="183">
        <f>+WTI_II!G72-'WTI_II-Prior'!G72</f>
        <v>0</v>
      </c>
      <c r="H72" s="342">
        <f>+WTI_II!H72-'WTI_II-Prior'!H72</f>
        <v>0</v>
      </c>
      <c r="I72" s="311"/>
      <c r="J72" s="311">
        <f>+WTI_II!J72-'WTI_II-Prior'!J72</f>
        <v>0</v>
      </c>
      <c r="K72" s="311">
        <f>+WTI_II!K72-'WTI_II-Prior'!K72</f>
        <v>0</v>
      </c>
      <c r="L72" s="311">
        <f>+WTI_II!L72-'WTI_II-Prior'!L72</f>
        <v>0</v>
      </c>
      <c r="M72" s="311">
        <f>+WTI_II!M72-'WTI_II-Prior'!M72</f>
        <v>0</v>
      </c>
      <c r="N72" s="342">
        <f>+WTI_II!N72-'WTI_II-Prior'!N72</f>
        <v>0</v>
      </c>
      <c r="O72" s="183"/>
      <c r="P72" s="187">
        <f t="shared" si="15"/>
        <v>38504</v>
      </c>
      <c r="Q72" s="448">
        <f t="shared" si="17"/>
        <v>0</v>
      </c>
      <c r="R72" s="449">
        <f t="shared" si="18"/>
        <v>0</v>
      </c>
      <c r="S72" s="449">
        <f t="shared" ref="S72:S135" si="20">+N72</f>
        <v>0</v>
      </c>
      <c r="T72" s="449">
        <f t="shared" si="19"/>
        <v>0</v>
      </c>
      <c r="U72"/>
    </row>
    <row r="73" spans="1:57" s="181" customFormat="1" ht="12.95" hidden="1" customHeight="1" x14ac:dyDescent="0.2">
      <c r="A73" s="186">
        <v>38534</v>
      </c>
      <c r="B73" s="30">
        <f>+WTI_II!B73-'WTI_II-Prior'!B73</f>
        <v>0</v>
      </c>
      <c r="C73" s="26">
        <f>+WTI_II!C73-'WTI_II-Prior'!C73</f>
        <v>0</v>
      </c>
      <c r="D73" s="334">
        <f t="shared" si="16"/>
        <v>0</v>
      </c>
      <c r="E73" s="30"/>
      <c r="F73" s="30">
        <f>+WTI_II!F73-'WTI_II-Prior'!F73</f>
        <v>0</v>
      </c>
      <c r="G73" s="30">
        <f>+WTI_II!G73-'WTI_II-Prior'!G73</f>
        <v>0</v>
      </c>
      <c r="H73" s="341">
        <f>+WTI_II!H73-'WTI_II-Prior'!H73</f>
        <v>0</v>
      </c>
      <c r="I73" s="310"/>
      <c r="J73" s="310">
        <f>+WTI_II!J73-'WTI_II-Prior'!J73</f>
        <v>0</v>
      </c>
      <c r="K73" s="310">
        <f>+WTI_II!K73-'WTI_II-Prior'!K73</f>
        <v>0</v>
      </c>
      <c r="L73" s="310">
        <f>+WTI_II!L73-'WTI_II-Prior'!L73</f>
        <v>0</v>
      </c>
      <c r="M73" s="310">
        <f>+WTI_II!M73-'WTI_II-Prior'!M73</f>
        <v>0</v>
      </c>
      <c r="N73" s="341">
        <f>+WTI_II!N73-'WTI_II-Prior'!N73</f>
        <v>0</v>
      </c>
      <c r="O73" s="30"/>
      <c r="P73" s="186">
        <f t="shared" si="15"/>
        <v>38534</v>
      </c>
      <c r="Q73" s="445">
        <f t="shared" si="17"/>
        <v>0</v>
      </c>
      <c r="R73" s="446">
        <f t="shared" si="18"/>
        <v>0</v>
      </c>
      <c r="S73" s="446">
        <f t="shared" si="20"/>
        <v>0</v>
      </c>
      <c r="T73" s="446">
        <f t="shared" si="19"/>
        <v>0</v>
      </c>
      <c r="U73"/>
    </row>
    <row r="74" spans="1:57" s="260" customFormat="1" ht="12.95" hidden="1" customHeight="1" x14ac:dyDescent="0.2">
      <c r="A74" s="186">
        <v>38565</v>
      </c>
      <c r="B74" s="30">
        <f>+WTI_II!B74-'WTI_II-Prior'!B74</f>
        <v>0</v>
      </c>
      <c r="C74" s="26">
        <f>+WTI_II!C74-'WTI_II-Prior'!C74</f>
        <v>0</v>
      </c>
      <c r="D74" s="334">
        <f t="shared" si="16"/>
        <v>0</v>
      </c>
      <c r="E74" s="30"/>
      <c r="F74" s="30">
        <f>+WTI_II!F74-'WTI_II-Prior'!F74</f>
        <v>0</v>
      </c>
      <c r="G74" s="30">
        <f>+WTI_II!G74-'WTI_II-Prior'!G74</f>
        <v>0</v>
      </c>
      <c r="H74" s="341">
        <f>+WTI_II!H74-'WTI_II-Prior'!H74</f>
        <v>0</v>
      </c>
      <c r="I74" s="310"/>
      <c r="J74" s="310">
        <f>+WTI_II!J74-'WTI_II-Prior'!J74</f>
        <v>0</v>
      </c>
      <c r="K74" s="310">
        <f>+WTI_II!K74-'WTI_II-Prior'!K74</f>
        <v>0</v>
      </c>
      <c r="L74" s="310">
        <f>+WTI_II!L74-'WTI_II-Prior'!L74</f>
        <v>0</v>
      </c>
      <c r="M74" s="310">
        <f>+WTI_II!M74-'WTI_II-Prior'!M74</f>
        <v>0</v>
      </c>
      <c r="N74" s="341">
        <f>+WTI_II!N74-'WTI_II-Prior'!N74</f>
        <v>0</v>
      </c>
      <c r="O74" s="30"/>
      <c r="P74" s="186">
        <f t="shared" si="15"/>
        <v>38565</v>
      </c>
      <c r="Q74" s="445">
        <f t="shared" si="17"/>
        <v>0</v>
      </c>
      <c r="R74" s="446">
        <f t="shared" si="18"/>
        <v>0</v>
      </c>
      <c r="S74" s="446">
        <f t="shared" si="20"/>
        <v>0</v>
      </c>
      <c r="T74" s="446">
        <f t="shared" si="19"/>
        <v>0</v>
      </c>
      <c r="U74"/>
      <c r="V74" s="181"/>
      <c r="W74" s="181"/>
      <c r="X74" s="181"/>
      <c r="Y74" s="181"/>
      <c r="Z74" s="181"/>
      <c r="AA74" s="181"/>
      <c r="AB74" s="181"/>
      <c r="AC74" s="181"/>
      <c r="AD74" s="181"/>
      <c r="AE74" s="181"/>
      <c r="AF74" s="181"/>
      <c r="AG74" s="181"/>
      <c r="AH74" s="181"/>
      <c r="AI74" s="181"/>
      <c r="AJ74" s="181"/>
      <c r="AK74" s="181"/>
      <c r="AL74" s="181"/>
      <c r="AM74" s="181"/>
      <c r="AN74" s="181"/>
      <c r="AO74" s="181"/>
      <c r="AP74" s="181"/>
      <c r="AQ74" s="181"/>
      <c r="AR74" s="181"/>
      <c r="AS74" s="181"/>
      <c r="AT74" s="181"/>
      <c r="AU74" s="181"/>
      <c r="AV74" s="181"/>
      <c r="AW74" s="181"/>
      <c r="AX74" s="181"/>
      <c r="AY74" s="181"/>
      <c r="AZ74" s="181"/>
      <c r="BA74" s="181"/>
      <c r="BB74" s="181"/>
      <c r="BC74" s="181"/>
      <c r="BD74" s="181"/>
      <c r="BE74" s="181"/>
    </row>
    <row r="75" spans="1:57" s="181" customFormat="1" ht="12.95" hidden="1" customHeight="1" x14ac:dyDescent="0.2">
      <c r="A75" s="187">
        <v>38596</v>
      </c>
      <c r="B75" s="183">
        <f>+WTI_II!B75-'WTI_II-Prior'!B75</f>
        <v>0</v>
      </c>
      <c r="C75" s="190">
        <f>+WTI_II!C75-'WTI_II-Prior'!C75</f>
        <v>0</v>
      </c>
      <c r="D75" s="336">
        <f t="shared" si="16"/>
        <v>0</v>
      </c>
      <c r="E75" s="183"/>
      <c r="F75" s="183">
        <f>+WTI_II!F75-'WTI_II-Prior'!F75</f>
        <v>0</v>
      </c>
      <c r="G75" s="183">
        <f>+WTI_II!G75-'WTI_II-Prior'!G75</f>
        <v>0</v>
      </c>
      <c r="H75" s="342">
        <f>+WTI_II!H75-'WTI_II-Prior'!H75</f>
        <v>0</v>
      </c>
      <c r="I75" s="311"/>
      <c r="J75" s="311">
        <f>+WTI_II!J75-'WTI_II-Prior'!J75</f>
        <v>0</v>
      </c>
      <c r="K75" s="311">
        <f>+WTI_II!K75-'WTI_II-Prior'!K75</f>
        <v>0</v>
      </c>
      <c r="L75" s="311">
        <f>+WTI_II!L75-'WTI_II-Prior'!L75</f>
        <v>0</v>
      </c>
      <c r="M75" s="311">
        <f>+WTI_II!M75-'WTI_II-Prior'!M75</f>
        <v>0</v>
      </c>
      <c r="N75" s="342">
        <f>+WTI_II!N75-'WTI_II-Prior'!N75</f>
        <v>0</v>
      </c>
      <c r="O75" s="183"/>
      <c r="P75" s="187">
        <f t="shared" si="15"/>
        <v>38596</v>
      </c>
      <c r="Q75" s="448">
        <f t="shared" si="17"/>
        <v>0</v>
      </c>
      <c r="R75" s="449">
        <f t="shared" si="18"/>
        <v>0</v>
      </c>
      <c r="S75" s="449">
        <f t="shared" si="20"/>
        <v>0</v>
      </c>
      <c r="T75" s="449">
        <f t="shared" si="19"/>
        <v>0</v>
      </c>
      <c r="U75"/>
    </row>
    <row r="76" spans="1:57" s="181" customFormat="1" ht="12.95" hidden="1" customHeight="1" x14ac:dyDescent="0.2">
      <c r="A76" s="186">
        <v>38626</v>
      </c>
      <c r="B76" s="30">
        <f>+WTI_II!B76-'WTI_II-Prior'!B76</f>
        <v>0</v>
      </c>
      <c r="C76" s="26">
        <f>+WTI_II!C76-'WTI_II-Prior'!C76</f>
        <v>0</v>
      </c>
      <c r="D76" s="334">
        <f t="shared" si="16"/>
        <v>0</v>
      </c>
      <c r="E76" s="30"/>
      <c r="F76" s="30">
        <f>+WTI_II!F76-'WTI_II-Prior'!F76</f>
        <v>0</v>
      </c>
      <c r="G76" s="30">
        <f>+WTI_II!G76-'WTI_II-Prior'!G76</f>
        <v>0</v>
      </c>
      <c r="H76" s="341">
        <f>+WTI_II!H76-'WTI_II-Prior'!H76</f>
        <v>0</v>
      </c>
      <c r="I76" s="310"/>
      <c r="J76" s="310">
        <f>+WTI_II!J76-'WTI_II-Prior'!J76</f>
        <v>0</v>
      </c>
      <c r="K76" s="310">
        <f>+WTI_II!K76-'WTI_II-Prior'!K76</f>
        <v>0</v>
      </c>
      <c r="L76" s="310">
        <f>+WTI_II!L76-'WTI_II-Prior'!L76</f>
        <v>0</v>
      </c>
      <c r="M76" s="310">
        <f>+WTI_II!M76-'WTI_II-Prior'!M76</f>
        <v>0</v>
      </c>
      <c r="N76" s="341">
        <f>+WTI_II!N76-'WTI_II-Prior'!N76</f>
        <v>0</v>
      </c>
      <c r="O76" s="30"/>
      <c r="P76" s="186">
        <f t="shared" si="15"/>
        <v>38626</v>
      </c>
      <c r="Q76" s="445">
        <f t="shared" si="17"/>
        <v>0</v>
      </c>
      <c r="R76" s="446">
        <f t="shared" si="18"/>
        <v>0</v>
      </c>
      <c r="S76" s="446">
        <f t="shared" si="20"/>
        <v>0</v>
      </c>
      <c r="T76" s="446">
        <f t="shared" si="19"/>
        <v>0</v>
      </c>
      <c r="U76"/>
    </row>
    <row r="77" spans="1:57" s="181" customFormat="1" ht="12.95" hidden="1" customHeight="1" x14ac:dyDescent="0.2">
      <c r="A77" s="186">
        <v>38657</v>
      </c>
      <c r="B77" s="30">
        <f>+WTI_II!B77-'WTI_II-Prior'!B77</f>
        <v>0</v>
      </c>
      <c r="C77" s="26">
        <f>+WTI_II!C77-'WTI_II-Prior'!C77</f>
        <v>0</v>
      </c>
      <c r="D77" s="334">
        <f t="shared" si="16"/>
        <v>0</v>
      </c>
      <c r="E77" s="30"/>
      <c r="F77" s="30">
        <f>+WTI_II!F77-'WTI_II-Prior'!F77</f>
        <v>0</v>
      </c>
      <c r="G77" s="30">
        <f>+WTI_II!G77-'WTI_II-Prior'!G77</f>
        <v>0</v>
      </c>
      <c r="H77" s="341">
        <f>+WTI_II!H77-'WTI_II-Prior'!H77</f>
        <v>0</v>
      </c>
      <c r="I77" s="310"/>
      <c r="J77" s="310">
        <f>+WTI_II!J77-'WTI_II-Prior'!J77</f>
        <v>0</v>
      </c>
      <c r="K77" s="310">
        <f>+WTI_II!K77-'WTI_II-Prior'!K77</f>
        <v>0</v>
      </c>
      <c r="L77" s="310">
        <f>+WTI_II!L77-'WTI_II-Prior'!L77</f>
        <v>0</v>
      </c>
      <c r="M77" s="310">
        <f>+WTI_II!M77-'WTI_II-Prior'!M77</f>
        <v>0</v>
      </c>
      <c r="N77" s="341">
        <f>+WTI_II!N77-'WTI_II-Prior'!N77</f>
        <v>0</v>
      </c>
      <c r="O77" s="30"/>
      <c r="P77" s="186">
        <f t="shared" si="15"/>
        <v>38657</v>
      </c>
      <c r="Q77" s="445">
        <f t="shared" si="17"/>
        <v>0</v>
      </c>
      <c r="R77" s="446">
        <f t="shared" si="18"/>
        <v>0</v>
      </c>
      <c r="S77" s="446">
        <f t="shared" si="20"/>
        <v>0</v>
      </c>
      <c r="T77" s="446">
        <f t="shared" si="19"/>
        <v>0</v>
      </c>
      <c r="U77"/>
    </row>
    <row r="78" spans="1:57" s="181" customFormat="1" ht="12.95" hidden="1" customHeight="1" thickBot="1" x14ac:dyDescent="0.25">
      <c r="A78" s="251">
        <v>38687</v>
      </c>
      <c r="B78" s="231">
        <f>+WTI_II!B78-'WTI_II-Prior'!B78</f>
        <v>0</v>
      </c>
      <c r="C78" s="168">
        <f>+WTI_II!C78-'WTI_II-Prior'!C78</f>
        <v>0</v>
      </c>
      <c r="D78" s="338">
        <f t="shared" si="16"/>
        <v>0</v>
      </c>
      <c r="E78" s="231"/>
      <c r="F78" s="231">
        <f>+WTI_II!F78-'WTI_II-Prior'!F78</f>
        <v>0</v>
      </c>
      <c r="G78" s="231">
        <f>+WTI_II!G78-'WTI_II-Prior'!G78</f>
        <v>0</v>
      </c>
      <c r="H78" s="349">
        <f>+WTI_II!H78-'WTI_II-Prior'!H78</f>
        <v>0</v>
      </c>
      <c r="I78" s="318">
        <f>+Wti!I78-'Wti-Prior'!I78</f>
        <v>-0.42021130000000539</v>
      </c>
      <c r="J78" s="318">
        <f>+WTI_II!J78-'WTI_II-Prior'!J78</f>
        <v>0</v>
      </c>
      <c r="K78" s="318">
        <f>+WTI_II!K78-'WTI_II-Prior'!K78</f>
        <v>0</v>
      </c>
      <c r="L78" s="318">
        <f>+WTI_II!L78-'WTI_II-Prior'!L78</f>
        <v>0</v>
      </c>
      <c r="M78" s="318">
        <f>+WTI_II!M78-'WTI_II-Prior'!M78</f>
        <v>0</v>
      </c>
      <c r="N78" s="349">
        <f>+WTI_II!N78-'WTI_II-Prior'!N78</f>
        <v>0</v>
      </c>
      <c r="O78" s="231"/>
      <c r="P78" s="251">
        <f t="shared" si="15"/>
        <v>38687</v>
      </c>
      <c r="Q78" s="451">
        <f t="shared" si="17"/>
        <v>0</v>
      </c>
      <c r="R78" s="452">
        <f t="shared" si="18"/>
        <v>0</v>
      </c>
      <c r="S78" s="452">
        <f t="shared" si="20"/>
        <v>0</v>
      </c>
      <c r="T78" s="452">
        <f t="shared" si="19"/>
        <v>0</v>
      </c>
      <c r="U78"/>
    </row>
    <row r="79" spans="1:57" s="181" customFormat="1" ht="12.95" hidden="1" customHeight="1" x14ac:dyDescent="0.2">
      <c r="A79" s="186">
        <v>38718</v>
      </c>
      <c r="B79" s="30">
        <f>+WTI_II!B79-'WTI_II-Prior'!B79</f>
        <v>0</v>
      </c>
      <c r="C79" s="26">
        <f>+WTI_II!C79-'WTI_II-Prior'!C79</f>
        <v>0</v>
      </c>
      <c r="D79" s="334">
        <f t="shared" si="16"/>
        <v>0</v>
      </c>
      <c r="E79" s="30"/>
      <c r="F79" s="30">
        <f>+WTI_II!F79-'WTI_II-Prior'!F79</f>
        <v>0</v>
      </c>
      <c r="G79" s="30">
        <f>+WTI_II!G79-'WTI_II-Prior'!G79</f>
        <v>0</v>
      </c>
      <c r="H79" s="341">
        <f>+WTI_II!H79-'WTI_II-Prior'!H79</f>
        <v>0</v>
      </c>
      <c r="I79" s="310"/>
      <c r="J79" s="310">
        <f>+WTI_II!J79-'WTI_II-Prior'!J79</f>
        <v>0</v>
      </c>
      <c r="K79" s="310">
        <f>+WTI_II!K79-'WTI_II-Prior'!K79</f>
        <v>0</v>
      </c>
      <c r="L79" s="310">
        <f>+WTI_II!L79-'WTI_II-Prior'!L79</f>
        <v>0</v>
      </c>
      <c r="M79" s="310">
        <f>+WTI_II!M79-'WTI_II-Prior'!M79</f>
        <v>0</v>
      </c>
      <c r="N79" s="341">
        <f>+WTI_II!N79-'WTI_II-Prior'!N79</f>
        <v>0</v>
      </c>
      <c r="O79" s="30"/>
      <c r="P79" s="186">
        <f t="shared" si="15"/>
        <v>38718</v>
      </c>
      <c r="Q79" s="445">
        <f t="shared" si="17"/>
        <v>0</v>
      </c>
      <c r="R79" s="446">
        <f t="shared" si="18"/>
        <v>0</v>
      </c>
      <c r="S79" s="446">
        <f t="shared" si="20"/>
        <v>0</v>
      </c>
      <c r="T79" s="446">
        <f t="shared" si="19"/>
        <v>0</v>
      </c>
      <c r="U79"/>
    </row>
    <row r="80" spans="1:57" s="264" customFormat="1" ht="12.95" hidden="1" customHeight="1" thickBot="1" x14ac:dyDescent="0.25">
      <c r="A80" s="186">
        <v>38749</v>
      </c>
      <c r="B80" s="30">
        <f>+WTI_II!B80-'WTI_II-Prior'!B80</f>
        <v>0</v>
      </c>
      <c r="C80" s="26">
        <f>+WTI_II!C80-'WTI_II-Prior'!C80</f>
        <v>0</v>
      </c>
      <c r="D80" s="335">
        <f t="shared" si="16"/>
        <v>0</v>
      </c>
      <c r="E80" s="26"/>
      <c r="F80" s="30">
        <f>+WTI_II!F80-'WTI_II-Prior'!F80</f>
        <v>0</v>
      </c>
      <c r="G80" s="30">
        <f>+WTI_II!G80-'WTI_II-Prior'!G80</f>
        <v>0</v>
      </c>
      <c r="H80" s="341">
        <f>+WTI_II!H80-'WTI_II-Prior'!H80</f>
        <v>0</v>
      </c>
      <c r="I80" s="310"/>
      <c r="J80" s="310">
        <f>+WTI_II!J80-'WTI_II-Prior'!J80</f>
        <v>0</v>
      </c>
      <c r="K80" s="310">
        <f>+WTI_II!K80-'WTI_II-Prior'!K80</f>
        <v>0</v>
      </c>
      <c r="L80" s="310">
        <f>+WTI_II!L80-'WTI_II-Prior'!L80</f>
        <v>0</v>
      </c>
      <c r="M80" s="310">
        <f>+WTI_II!M80-'WTI_II-Prior'!M80</f>
        <v>0</v>
      </c>
      <c r="N80" s="341">
        <f>+WTI_II!N80-'WTI_II-Prior'!N80</f>
        <v>0</v>
      </c>
      <c r="O80" s="26"/>
      <c r="P80" s="188">
        <f t="shared" si="15"/>
        <v>38749</v>
      </c>
      <c r="Q80" s="447">
        <f t="shared" si="17"/>
        <v>0</v>
      </c>
      <c r="R80" s="447">
        <f t="shared" si="18"/>
        <v>0</v>
      </c>
      <c r="S80" s="447">
        <f t="shared" si="20"/>
        <v>0</v>
      </c>
      <c r="T80" s="447">
        <f t="shared" si="19"/>
        <v>0</v>
      </c>
      <c r="U80"/>
      <c r="V80" s="181"/>
      <c r="W80" s="181"/>
      <c r="X80" s="181"/>
      <c r="Y80" s="181"/>
      <c r="Z80" s="181"/>
      <c r="AA80" s="181"/>
      <c r="AB80" s="181"/>
      <c r="AC80" s="181"/>
      <c r="AD80" s="181"/>
      <c r="AE80" s="181"/>
      <c r="AF80" s="181"/>
      <c r="AG80" s="181"/>
      <c r="AH80" s="181"/>
      <c r="AI80" s="181"/>
      <c r="AJ80" s="181"/>
      <c r="AK80" s="181"/>
      <c r="AL80" s="181"/>
      <c r="AM80" s="181"/>
      <c r="AN80" s="181"/>
      <c r="AO80" s="181"/>
      <c r="AP80" s="181"/>
      <c r="AQ80" s="181"/>
      <c r="AR80" s="181"/>
      <c r="AS80" s="181"/>
      <c r="AT80" s="181"/>
      <c r="AU80" s="181"/>
      <c r="AV80" s="181"/>
      <c r="AW80" s="181"/>
      <c r="AX80" s="181"/>
      <c r="AY80" s="181"/>
      <c r="AZ80" s="181"/>
      <c r="BA80" s="181"/>
      <c r="BB80" s="181"/>
      <c r="BC80" s="181"/>
      <c r="BD80" s="181"/>
      <c r="BE80" s="181"/>
    </row>
    <row r="81" spans="1:57" s="181" customFormat="1" ht="12.95" hidden="1" customHeight="1" x14ac:dyDescent="0.2">
      <c r="A81" s="187">
        <v>38777</v>
      </c>
      <c r="B81" s="183">
        <f>+WTI_II!B81-'WTI_II-Prior'!B81</f>
        <v>0</v>
      </c>
      <c r="C81" s="190">
        <f>+WTI_II!C81-'WTI_II-Prior'!C81</f>
        <v>0</v>
      </c>
      <c r="D81" s="336">
        <f t="shared" si="16"/>
        <v>0</v>
      </c>
      <c r="E81" s="183"/>
      <c r="F81" s="183">
        <f>+WTI_II!F81-'WTI_II-Prior'!F81</f>
        <v>0</v>
      </c>
      <c r="G81" s="183">
        <f>+WTI_II!G81-'WTI_II-Prior'!G81</f>
        <v>0</v>
      </c>
      <c r="H81" s="342">
        <f>+WTI_II!H81-'WTI_II-Prior'!H81</f>
        <v>0</v>
      </c>
      <c r="I81" s="311"/>
      <c r="J81" s="311">
        <f>+WTI_II!J81-'WTI_II-Prior'!J81</f>
        <v>0</v>
      </c>
      <c r="K81" s="311">
        <f>+WTI_II!K81-'WTI_II-Prior'!K81</f>
        <v>0</v>
      </c>
      <c r="L81" s="311">
        <f>+WTI_II!L81-'WTI_II-Prior'!L81</f>
        <v>0</v>
      </c>
      <c r="M81" s="311">
        <f>+WTI_II!M81-'WTI_II-Prior'!M81</f>
        <v>0</v>
      </c>
      <c r="N81" s="342">
        <f>+WTI_II!N81-'WTI_II-Prior'!N81</f>
        <v>0</v>
      </c>
      <c r="O81" s="183"/>
      <c r="P81" s="187">
        <f t="shared" si="15"/>
        <v>38777</v>
      </c>
      <c r="Q81" s="448">
        <f t="shared" si="17"/>
        <v>0</v>
      </c>
      <c r="R81" s="449">
        <f t="shared" si="18"/>
        <v>0</v>
      </c>
      <c r="S81" s="449">
        <f t="shared" si="20"/>
        <v>0</v>
      </c>
      <c r="T81" s="449">
        <f t="shared" si="19"/>
        <v>0</v>
      </c>
      <c r="U81"/>
    </row>
    <row r="82" spans="1:57" s="181" customFormat="1" ht="12.95" hidden="1" customHeight="1" x14ac:dyDescent="0.2">
      <c r="A82" s="186">
        <v>38808</v>
      </c>
      <c r="B82" s="30">
        <f>+WTI_II!B82-'WTI_II-Prior'!B82</f>
        <v>0</v>
      </c>
      <c r="C82" s="26">
        <f>+WTI_II!C82-'WTI_II-Prior'!C82</f>
        <v>0</v>
      </c>
      <c r="D82" s="337">
        <f t="shared" si="16"/>
        <v>0</v>
      </c>
      <c r="E82" s="30"/>
      <c r="F82" s="30">
        <f>+WTI_II!F82-'WTI_II-Prior'!F82</f>
        <v>0</v>
      </c>
      <c r="G82" s="30">
        <f>+WTI_II!G82-'WTI_II-Prior'!G82</f>
        <v>0</v>
      </c>
      <c r="H82" s="341">
        <f>+WTI_II!H82-'WTI_II-Prior'!H82</f>
        <v>0</v>
      </c>
      <c r="I82" s="310"/>
      <c r="J82" s="310">
        <f>+WTI_II!J82-'WTI_II-Prior'!J82</f>
        <v>0</v>
      </c>
      <c r="K82" s="310">
        <f>+WTI_II!K82-'WTI_II-Prior'!K82</f>
        <v>0</v>
      </c>
      <c r="L82" s="310">
        <f>+WTI_II!L82-'WTI_II-Prior'!L82</f>
        <v>0</v>
      </c>
      <c r="M82" s="310">
        <f>+WTI_II!M82-'WTI_II-Prior'!M82</f>
        <v>0</v>
      </c>
      <c r="N82" s="341">
        <f>+WTI_II!N82-'WTI_II-Prior'!N82</f>
        <v>0</v>
      </c>
      <c r="O82" s="30"/>
      <c r="P82" s="186">
        <f t="shared" si="15"/>
        <v>38808</v>
      </c>
      <c r="Q82" s="445">
        <f t="shared" si="17"/>
        <v>0</v>
      </c>
      <c r="R82" s="450">
        <f t="shared" si="18"/>
        <v>0</v>
      </c>
      <c r="S82" s="450">
        <f t="shared" si="20"/>
        <v>0</v>
      </c>
      <c r="T82" s="450">
        <f t="shared" si="19"/>
        <v>0</v>
      </c>
      <c r="U82"/>
    </row>
    <row r="83" spans="1:57" s="181" customFormat="1" ht="12.95" hidden="1" customHeight="1" x14ac:dyDescent="0.2">
      <c r="A83" s="186">
        <v>38838</v>
      </c>
      <c r="B83" s="30">
        <f>+WTI_II!B83-'WTI_II-Prior'!B83</f>
        <v>0</v>
      </c>
      <c r="C83" s="26">
        <f>+WTI_II!C83-'WTI_II-Prior'!C83</f>
        <v>0</v>
      </c>
      <c r="D83" s="334">
        <f t="shared" si="16"/>
        <v>0</v>
      </c>
      <c r="E83" s="30"/>
      <c r="F83" s="30">
        <f>+WTI_II!F83-'WTI_II-Prior'!F83</f>
        <v>0</v>
      </c>
      <c r="G83" s="30">
        <f>+WTI_II!G83-'WTI_II-Prior'!G83</f>
        <v>0</v>
      </c>
      <c r="H83" s="341">
        <f>+WTI_II!H83-'WTI_II-Prior'!H83</f>
        <v>0</v>
      </c>
      <c r="I83" s="310"/>
      <c r="J83" s="310">
        <f>+WTI_II!J83-'WTI_II-Prior'!J83</f>
        <v>0</v>
      </c>
      <c r="K83" s="310">
        <f>+WTI_II!K83-'WTI_II-Prior'!K83</f>
        <v>0</v>
      </c>
      <c r="L83" s="310">
        <f>+WTI_II!L83-'WTI_II-Prior'!L83</f>
        <v>0</v>
      </c>
      <c r="M83" s="310">
        <f>+WTI_II!M83-'WTI_II-Prior'!M83</f>
        <v>0</v>
      </c>
      <c r="N83" s="341">
        <f>+WTI_II!N83-'WTI_II-Prior'!N83</f>
        <v>0</v>
      </c>
      <c r="O83" s="30"/>
      <c r="P83" s="186">
        <f t="shared" si="15"/>
        <v>38838</v>
      </c>
      <c r="Q83" s="445">
        <f t="shared" si="17"/>
        <v>0</v>
      </c>
      <c r="R83" s="446">
        <f t="shared" si="18"/>
        <v>0</v>
      </c>
      <c r="S83" s="446">
        <f t="shared" si="20"/>
        <v>0</v>
      </c>
      <c r="T83" s="446">
        <f t="shared" si="19"/>
        <v>0</v>
      </c>
      <c r="U83"/>
    </row>
    <row r="84" spans="1:57" s="181" customFormat="1" ht="12.95" hidden="1" customHeight="1" x14ac:dyDescent="0.2">
      <c r="A84" s="187">
        <v>38869</v>
      </c>
      <c r="B84" s="183">
        <f>+WTI_II!B84-'WTI_II-Prior'!B84</f>
        <v>0</v>
      </c>
      <c r="C84" s="190">
        <f>+WTI_II!C84-'WTI_II-Prior'!C84</f>
        <v>0</v>
      </c>
      <c r="D84" s="336">
        <f t="shared" si="16"/>
        <v>0</v>
      </c>
      <c r="E84" s="183"/>
      <c r="F84" s="183">
        <f>+WTI_II!F84-'WTI_II-Prior'!F84</f>
        <v>0</v>
      </c>
      <c r="G84" s="183">
        <f>+WTI_II!G84-'WTI_II-Prior'!G84</f>
        <v>0</v>
      </c>
      <c r="H84" s="342">
        <f>+WTI_II!H84-'WTI_II-Prior'!H84</f>
        <v>0</v>
      </c>
      <c r="I84" s="311"/>
      <c r="J84" s="311">
        <f>+WTI_II!J84-'WTI_II-Prior'!J84</f>
        <v>0</v>
      </c>
      <c r="K84" s="311">
        <f>+WTI_II!K84-'WTI_II-Prior'!K84</f>
        <v>0</v>
      </c>
      <c r="L84" s="311">
        <f>+WTI_II!L84-'WTI_II-Prior'!L84</f>
        <v>0</v>
      </c>
      <c r="M84" s="311">
        <f>+WTI_II!M84-'WTI_II-Prior'!M84</f>
        <v>0</v>
      </c>
      <c r="N84" s="342">
        <f>+WTI_II!N84-'WTI_II-Prior'!N84</f>
        <v>0</v>
      </c>
      <c r="O84" s="183"/>
      <c r="P84" s="187">
        <f t="shared" si="15"/>
        <v>38869</v>
      </c>
      <c r="Q84" s="448">
        <f t="shared" si="17"/>
        <v>0</v>
      </c>
      <c r="R84" s="449">
        <f t="shared" si="18"/>
        <v>0</v>
      </c>
      <c r="S84" s="449">
        <f t="shared" si="20"/>
        <v>0</v>
      </c>
      <c r="T84" s="449">
        <f t="shared" si="19"/>
        <v>0</v>
      </c>
      <c r="U84"/>
    </row>
    <row r="85" spans="1:57" s="181" customFormat="1" ht="12.95" hidden="1" customHeight="1" x14ac:dyDescent="0.2">
      <c r="A85" s="186">
        <v>38899</v>
      </c>
      <c r="B85" s="30">
        <f>+WTI_II!B85-'WTI_II-Prior'!B85</f>
        <v>0</v>
      </c>
      <c r="C85" s="26">
        <f>+WTI_II!C85-'WTI_II-Prior'!C85</f>
        <v>0</v>
      </c>
      <c r="D85" s="334">
        <f t="shared" si="16"/>
        <v>0</v>
      </c>
      <c r="E85" s="30"/>
      <c r="F85" s="30">
        <f>+WTI_II!F85-'WTI_II-Prior'!F85</f>
        <v>0</v>
      </c>
      <c r="G85" s="30">
        <f>+WTI_II!G85-'WTI_II-Prior'!G85</f>
        <v>0</v>
      </c>
      <c r="H85" s="341">
        <f>+WTI_II!H85-'WTI_II-Prior'!H85</f>
        <v>0</v>
      </c>
      <c r="I85" s="310"/>
      <c r="J85" s="310">
        <f>+WTI_II!J85-'WTI_II-Prior'!J85</f>
        <v>0</v>
      </c>
      <c r="K85" s="310">
        <f>+WTI_II!K85-'WTI_II-Prior'!K85</f>
        <v>0</v>
      </c>
      <c r="L85" s="310">
        <f>+WTI_II!L85-'WTI_II-Prior'!L85</f>
        <v>0</v>
      </c>
      <c r="M85" s="310">
        <f>+WTI_II!M85-'WTI_II-Prior'!M85</f>
        <v>0</v>
      </c>
      <c r="N85" s="341">
        <f>+WTI_II!N85-'WTI_II-Prior'!N85</f>
        <v>0</v>
      </c>
      <c r="O85" s="30"/>
      <c r="P85" s="186">
        <f t="shared" si="15"/>
        <v>38899</v>
      </c>
      <c r="Q85" s="445">
        <f t="shared" si="17"/>
        <v>0</v>
      </c>
      <c r="R85" s="446">
        <f t="shared" si="18"/>
        <v>0</v>
      </c>
      <c r="S85" s="446">
        <f t="shared" si="20"/>
        <v>0</v>
      </c>
      <c r="T85" s="446">
        <f t="shared" si="19"/>
        <v>0</v>
      </c>
      <c r="U85"/>
    </row>
    <row r="86" spans="1:57" s="260" customFormat="1" ht="12.95" hidden="1" customHeight="1" x14ac:dyDescent="0.2">
      <c r="A86" s="186">
        <v>38930</v>
      </c>
      <c r="B86" s="30">
        <f>+WTI_II!B86-'WTI_II-Prior'!B86</f>
        <v>0</v>
      </c>
      <c r="C86" s="26">
        <f>+WTI_II!C86-'WTI_II-Prior'!C86</f>
        <v>0</v>
      </c>
      <c r="D86" s="334">
        <f t="shared" si="16"/>
        <v>0</v>
      </c>
      <c r="E86" s="30"/>
      <c r="F86" s="30">
        <f>+WTI_II!F86-'WTI_II-Prior'!F86</f>
        <v>0</v>
      </c>
      <c r="G86" s="30">
        <f>+WTI_II!G86-'WTI_II-Prior'!G86</f>
        <v>0</v>
      </c>
      <c r="H86" s="341">
        <f>+WTI_II!H86-'WTI_II-Prior'!H86</f>
        <v>0</v>
      </c>
      <c r="I86" s="310"/>
      <c r="J86" s="310">
        <f>+WTI_II!J86-'WTI_II-Prior'!J86</f>
        <v>0</v>
      </c>
      <c r="K86" s="310">
        <f>+WTI_II!K86-'WTI_II-Prior'!K86</f>
        <v>0</v>
      </c>
      <c r="L86" s="310">
        <f>+WTI_II!L86-'WTI_II-Prior'!L86</f>
        <v>0</v>
      </c>
      <c r="M86" s="310">
        <f>+WTI_II!M86-'WTI_II-Prior'!M86</f>
        <v>0</v>
      </c>
      <c r="N86" s="341">
        <f>+WTI_II!N86-'WTI_II-Prior'!N86</f>
        <v>0</v>
      </c>
      <c r="O86" s="30"/>
      <c r="P86" s="186">
        <f t="shared" si="15"/>
        <v>38930</v>
      </c>
      <c r="Q86" s="445">
        <f t="shared" si="17"/>
        <v>0</v>
      </c>
      <c r="R86" s="446">
        <f t="shared" si="18"/>
        <v>0</v>
      </c>
      <c r="S86" s="446">
        <f t="shared" si="20"/>
        <v>0</v>
      </c>
      <c r="T86" s="446">
        <f t="shared" si="19"/>
        <v>0</v>
      </c>
      <c r="U86"/>
      <c r="V86" s="181"/>
      <c r="W86" s="181"/>
      <c r="X86" s="181"/>
      <c r="Y86" s="181"/>
      <c r="Z86" s="181"/>
      <c r="AA86" s="181"/>
      <c r="AB86" s="181"/>
      <c r="AC86" s="181"/>
      <c r="AD86" s="181"/>
      <c r="AE86" s="181"/>
      <c r="AF86" s="181"/>
      <c r="AG86" s="181"/>
      <c r="AH86" s="181"/>
      <c r="AI86" s="181"/>
      <c r="AJ86" s="181"/>
      <c r="AK86" s="181"/>
      <c r="AL86" s="181"/>
      <c r="AM86" s="181"/>
      <c r="AN86" s="181"/>
      <c r="AO86" s="181"/>
      <c r="AP86" s="181"/>
      <c r="AQ86" s="181"/>
      <c r="AR86" s="181"/>
      <c r="AS86" s="181"/>
      <c r="AT86" s="181"/>
      <c r="AU86" s="181"/>
      <c r="AV86" s="181"/>
      <c r="AW86" s="181"/>
      <c r="AX86" s="181"/>
      <c r="AY86" s="181"/>
      <c r="AZ86" s="181"/>
      <c r="BA86" s="181"/>
      <c r="BB86" s="181"/>
      <c r="BC86" s="181"/>
      <c r="BD86" s="181"/>
      <c r="BE86" s="181"/>
    </row>
    <row r="87" spans="1:57" s="181" customFormat="1" ht="12.95" hidden="1" customHeight="1" x14ac:dyDescent="0.2">
      <c r="A87" s="187">
        <v>38961</v>
      </c>
      <c r="B87" s="183">
        <f>+WTI_II!B87-'WTI_II-Prior'!B87</f>
        <v>0</v>
      </c>
      <c r="C87" s="190">
        <f>+WTI_II!C87-'WTI_II-Prior'!C87</f>
        <v>0</v>
      </c>
      <c r="D87" s="336">
        <f t="shared" si="16"/>
        <v>0</v>
      </c>
      <c r="E87" s="183"/>
      <c r="F87" s="183">
        <f>+WTI_II!F87-'WTI_II-Prior'!F87</f>
        <v>0</v>
      </c>
      <c r="G87" s="183">
        <f>+WTI_II!G87-'WTI_II-Prior'!G87</f>
        <v>0</v>
      </c>
      <c r="H87" s="342">
        <f>+WTI_II!H87-'WTI_II-Prior'!H87</f>
        <v>0</v>
      </c>
      <c r="I87" s="311"/>
      <c r="J87" s="311">
        <f>+WTI_II!J87-'WTI_II-Prior'!J87</f>
        <v>0</v>
      </c>
      <c r="K87" s="311">
        <f>+WTI_II!K87-'WTI_II-Prior'!K87</f>
        <v>0</v>
      </c>
      <c r="L87" s="311">
        <f>+WTI_II!L87-'WTI_II-Prior'!L87</f>
        <v>0</v>
      </c>
      <c r="M87" s="311">
        <f>+WTI_II!M87-'WTI_II-Prior'!M87</f>
        <v>0</v>
      </c>
      <c r="N87" s="342">
        <f>+WTI_II!N87-'WTI_II-Prior'!N87</f>
        <v>0</v>
      </c>
      <c r="O87" s="183"/>
      <c r="P87" s="187">
        <f t="shared" si="15"/>
        <v>38961</v>
      </c>
      <c r="Q87" s="448">
        <f t="shared" si="17"/>
        <v>0</v>
      </c>
      <c r="R87" s="449">
        <f t="shared" si="18"/>
        <v>0</v>
      </c>
      <c r="S87" s="449">
        <f t="shared" si="20"/>
        <v>0</v>
      </c>
      <c r="T87" s="449">
        <f t="shared" si="19"/>
        <v>0</v>
      </c>
      <c r="U87"/>
    </row>
    <row r="88" spans="1:57" s="181" customFormat="1" ht="12.95" hidden="1" customHeight="1" x14ac:dyDescent="0.2">
      <c r="A88" s="186">
        <v>38991</v>
      </c>
      <c r="B88" s="30">
        <f>+WTI_II!B88-'WTI_II-Prior'!B88</f>
        <v>0</v>
      </c>
      <c r="C88" s="26">
        <f>+WTI_II!C88-'WTI_II-Prior'!C88</f>
        <v>0</v>
      </c>
      <c r="D88" s="334">
        <f t="shared" si="16"/>
        <v>0</v>
      </c>
      <c r="E88" s="30"/>
      <c r="F88" s="30">
        <f>+WTI_II!F88-'WTI_II-Prior'!F88</f>
        <v>0</v>
      </c>
      <c r="G88" s="30">
        <f>+WTI_II!G88-'WTI_II-Prior'!G88</f>
        <v>0</v>
      </c>
      <c r="H88" s="341">
        <f>+WTI_II!H88-'WTI_II-Prior'!H88</f>
        <v>0</v>
      </c>
      <c r="I88" s="310"/>
      <c r="J88" s="310">
        <f>+WTI_II!J88-'WTI_II-Prior'!J88</f>
        <v>0</v>
      </c>
      <c r="K88" s="310">
        <f>+WTI_II!K88-'WTI_II-Prior'!K88</f>
        <v>0</v>
      </c>
      <c r="L88" s="310">
        <f>+WTI_II!L88-'WTI_II-Prior'!L88</f>
        <v>0</v>
      </c>
      <c r="M88" s="310">
        <f>+WTI_II!M88-'WTI_II-Prior'!M88</f>
        <v>0</v>
      </c>
      <c r="N88" s="341">
        <f>+WTI_II!N88-'WTI_II-Prior'!N88</f>
        <v>0</v>
      </c>
      <c r="O88" s="30"/>
      <c r="P88" s="186">
        <f t="shared" si="15"/>
        <v>38991</v>
      </c>
      <c r="Q88" s="445">
        <f t="shared" si="17"/>
        <v>0</v>
      </c>
      <c r="R88" s="446">
        <f t="shared" si="18"/>
        <v>0</v>
      </c>
      <c r="S88" s="446">
        <f t="shared" si="20"/>
        <v>0</v>
      </c>
      <c r="T88" s="446">
        <f t="shared" si="19"/>
        <v>0</v>
      </c>
      <c r="U88"/>
    </row>
    <row r="89" spans="1:57" s="181" customFormat="1" ht="12.95" hidden="1" customHeight="1" x14ac:dyDescent="0.2">
      <c r="A89" s="186">
        <v>39022</v>
      </c>
      <c r="B89" s="30">
        <f>+WTI_II!B89-'WTI_II-Prior'!B89</f>
        <v>0</v>
      </c>
      <c r="C89" s="26">
        <f>+WTI_II!C89-'WTI_II-Prior'!C89</f>
        <v>0</v>
      </c>
      <c r="D89" s="334">
        <f t="shared" si="16"/>
        <v>0</v>
      </c>
      <c r="E89" s="30"/>
      <c r="F89" s="30">
        <f>+WTI_II!F89-'WTI_II-Prior'!F89</f>
        <v>0</v>
      </c>
      <c r="G89" s="30">
        <f>+WTI_II!G89-'WTI_II-Prior'!G89</f>
        <v>0</v>
      </c>
      <c r="H89" s="341">
        <f>+WTI_II!H89-'WTI_II-Prior'!H89</f>
        <v>0</v>
      </c>
      <c r="I89" s="310"/>
      <c r="J89" s="310">
        <f>+WTI_II!J89-'WTI_II-Prior'!J89</f>
        <v>0</v>
      </c>
      <c r="K89" s="310">
        <f>+WTI_II!K89-'WTI_II-Prior'!K89</f>
        <v>0</v>
      </c>
      <c r="L89" s="310">
        <f>+WTI_II!L89-'WTI_II-Prior'!L89</f>
        <v>0</v>
      </c>
      <c r="M89" s="310">
        <f>+WTI_II!M89-'WTI_II-Prior'!M89</f>
        <v>0</v>
      </c>
      <c r="N89" s="341">
        <f>+WTI_II!N89-'WTI_II-Prior'!N89</f>
        <v>0</v>
      </c>
      <c r="O89" s="30"/>
      <c r="P89" s="186">
        <f t="shared" si="15"/>
        <v>39022</v>
      </c>
      <c r="Q89" s="445">
        <f t="shared" si="17"/>
        <v>0</v>
      </c>
      <c r="R89" s="446">
        <f t="shared" si="18"/>
        <v>0</v>
      </c>
      <c r="S89" s="446">
        <f t="shared" si="20"/>
        <v>0</v>
      </c>
      <c r="T89" s="446">
        <f t="shared" si="19"/>
        <v>0</v>
      </c>
      <c r="U89"/>
    </row>
    <row r="90" spans="1:57" s="181" customFormat="1" ht="12.95" hidden="1" customHeight="1" thickBot="1" x14ac:dyDescent="0.25">
      <c r="A90" s="251">
        <v>39052</v>
      </c>
      <c r="B90" s="231">
        <f>+WTI_II!B90-'WTI_II-Prior'!B90</f>
        <v>0</v>
      </c>
      <c r="C90" s="168">
        <f>+WTI_II!C90-'WTI_II-Prior'!C90</f>
        <v>0</v>
      </c>
      <c r="D90" s="338">
        <f t="shared" si="16"/>
        <v>0</v>
      </c>
      <c r="E90" s="231"/>
      <c r="F90" s="231">
        <f>+WTI_II!F90-'WTI_II-Prior'!F90</f>
        <v>0</v>
      </c>
      <c r="G90" s="231">
        <f>+WTI_II!G90-'WTI_II-Prior'!G90</f>
        <v>0</v>
      </c>
      <c r="H90" s="349">
        <f>+WTI_II!H90-'WTI_II-Prior'!H90</f>
        <v>0</v>
      </c>
      <c r="I90" s="318"/>
      <c r="J90" s="318">
        <f>+WTI_II!J90-'WTI_II-Prior'!J90</f>
        <v>0</v>
      </c>
      <c r="K90" s="318">
        <f>+WTI_II!K90-'WTI_II-Prior'!K90</f>
        <v>0</v>
      </c>
      <c r="L90" s="318">
        <f>+WTI_II!L90-'WTI_II-Prior'!L90</f>
        <v>0</v>
      </c>
      <c r="M90" s="318">
        <f>+WTI_II!M90-'WTI_II-Prior'!M90</f>
        <v>0</v>
      </c>
      <c r="N90" s="349">
        <f>+WTI_II!N90-'WTI_II-Prior'!N90</f>
        <v>0</v>
      </c>
      <c r="O90" s="231"/>
      <c r="P90" s="251">
        <f t="shared" si="15"/>
        <v>39052</v>
      </c>
      <c r="Q90" s="451">
        <f t="shared" si="17"/>
        <v>0</v>
      </c>
      <c r="R90" s="452">
        <f t="shared" si="18"/>
        <v>0</v>
      </c>
      <c r="S90" s="452">
        <f t="shared" si="20"/>
        <v>0</v>
      </c>
      <c r="T90" s="452">
        <f t="shared" si="19"/>
        <v>0</v>
      </c>
      <c r="U90"/>
    </row>
    <row r="91" spans="1:57" s="181" customFormat="1" ht="12.95" hidden="1" customHeight="1" x14ac:dyDescent="0.2">
      <c r="A91" s="186">
        <v>39083</v>
      </c>
      <c r="B91" s="30">
        <f>+WTI_II!B91-'WTI_II-Prior'!B91</f>
        <v>0</v>
      </c>
      <c r="C91" s="26">
        <f>+WTI_II!C91-'WTI_II-Prior'!C91</f>
        <v>0</v>
      </c>
      <c r="D91" s="334">
        <f t="shared" si="16"/>
        <v>0</v>
      </c>
      <c r="E91" s="30"/>
      <c r="F91" s="30">
        <f>+WTI_II!F91-'WTI_II-Prior'!F91</f>
        <v>0</v>
      </c>
      <c r="G91" s="30">
        <f>+WTI_II!G91-'WTI_II-Prior'!G91</f>
        <v>0</v>
      </c>
      <c r="H91" s="341">
        <f>+WTI_II!H91-'WTI_II-Prior'!H91</f>
        <v>0</v>
      </c>
      <c r="I91" s="310"/>
      <c r="J91" s="310">
        <f>+WTI_II!J91-'WTI_II-Prior'!J91</f>
        <v>0</v>
      </c>
      <c r="K91" s="310">
        <f>+WTI_II!K91-'WTI_II-Prior'!K91</f>
        <v>0</v>
      </c>
      <c r="L91" s="310">
        <f>+WTI_II!L91-'WTI_II-Prior'!L91</f>
        <v>0</v>
      </c>
      <c r="M91" s="310">
        <f>+WTI_II!M91-'WTI_II-Prior'!M91</f>
        <v>0</v>
      </c>
      <c r="N91" s="341">
        <f>+WTI_II!N91-'WTI_II-Prior'!N91</f>
        <v>0</v>
      </c>
      <c r="O91" s="30"/>
      <c r="P91" s="186">
        <f t="shared" si="15"/>
        <v>39083</v>
      </c>
      <c r="Q91" s="445">
        <f t="shared" si="17"/>
        <v>0</v>
      </c>
      <c r="R91" s="446">
        <f t="shared" si="18"/>
        <v>0</v>
      </c>
      <c r="S91" s="446">
        <f t="shared" si="20"/>
        <v>0</v>
      </c>
      <c r="T91" s="446">
        <f t="shared" si="19"/>
        <v>0</v>
      </c>
      <c r="U91"/>
    </row>
    <row r="92" spans="1:57" s="264" customFormat="1" ht="12.95" hidden="1" customHeight="1" thickBot="1" x14ac:dyDescent="0.25">
      <c r="A92" s="186">
        <v>39114</v>
      </c>
      <c r="B92" s="30">
        <f>+WTI_II!B92-'WTI_II-Prior'!B92</f>
        <v>0</v>
      </c>
      <c r="C92" s="26">
        <f>+WTI_II!C92-'WTI_II-Prior'!C92</f>
        <v>0</v>
      </c>
      <c r="D92" s="335">
        <f t="shared" si="16"/>
        <v>0</v>
      </c>
      <c r="E92" s="26"/>
      <c r="F92" s="30">
        <f>+WTI_II!F92-'WTI_II-Prior'!F92</f>
        <v>0</v>
      </c>
      <c r="G92" s="30">
        <f>+WTI_II!G92-'WTI_II-Prior'!G92</f>
        <v>0</v>
      </c>
      <c r="H92" s="341">
        <f>+WTI_II!H92-'WTI_II-Prior'!H92</f>
        <v>0</v>
      </c>
      <c r="I92" s="310"/>
      <c r="J92" s="310">
        <f>+WTI_II!J92-'WTI_II-Prior'!J92</f>
        <v>0</v>
      </c>
      <c r="K92" s="310">
        <f>+WTI_II!K92-'WTI_II-Prior'!K92</f>
        <v>0</v>
      </c>
      <c r="L92" s="310">
        <f>+WTI_II!L92-'WTI_II-Prior'!L92</f>
        <v>0</v>
      </c>
      <c r="M92" s="310">
        <f>+WTI_II!M92-'WTI_II-Prior'!M92</f>
        <v>0</v>
      </c>
      <c r="N92" s="341">
        <f>+WTI_II!N92-'WTI_II-Prior'!N92</f>
        <v>0</v>
      </c>
      <c r="O92" s="26"/>
      <c r="P92" s="188">
        <f t="shared" si="15"/>
        <v>39114</v>
      </c>
      <c r="Q92" s="447">
        <f t="shared" si="17"/>
        <v>0</v>
      </c>
      <c r="R92" s="447">
        <f t="shared" si="18"/>
        <v>0</v>
      </c>
      <c r="S92" s="447">
        <f t="shared" si="20"/>
        <v>0</v>
      </c>
      <c r="T92" s="447">
        <f t="shared" si="19"/>
        <v>0</v>
      </c>
      <c r="U92"/>
      <c r="V92" s="181"/>
      <c r="W92" s="181"/>
      <c r="X92" s="181"/>
      <c r="Y92" s="181"/>
      <c r="Z92" s="181"/>
      <c r="AA92" s="181"/>
      <c r="AB92" s="181"/>
      <c r="AC92" s="181"/>
      <c r="AD92" s="181"/>
      <c r="AE92" s="181"/>
      <c r="AF92" s="181"/>
      <c r="AG92" s="181"/>
      <c r="AH92" s="181"/>
      <c r="AI92" s="181"/>
      <c r="AJ92" s="181"/>
      <c r="AK92" s="181"/>
      <c r="AL92" s="181"/>
      <c r="AM92" s="181"/>
      <c r="AN92" s="181"/>
      <c r="AO92" s="181"/>
      <c r="AP92" s="181"/>
      <c r="AQ92" s="181"/>
      <c r="AR92" s="181"/>
      <c r="AS92" s="181"/>
      <c r="AT92" s="181"/>
      <c r="AU92" s="181"/>
      <c r="AV92" s="181"/>
      <c r="AW92" s="181"/>
      <c r="AX92" s="181"/>
      <c r="AY92" s="181"/>
      <c r="AZ92" s="181"/>
      <c r="BA92" s="181"/>
      <c r="BB92" s="181"/>
      <c r="BC92" s="181"/>
      <c r="BD92" s="181"/>
      <c r="BE92" s="181"/>
    </row>
    <row r="93" spans="1:57" s="181" customFormat="1" ht="12.95" hidden="1" customHeight="1" x14ac:dyDescent="0.2">
      <c r="A93" s="187">
        <v>39142</v>
      </c>
      <c r="B93" s="183">
        <f>+WTI_II!B93-'WTI_II-Prior'!B93</f>
        <v>0</v>
      </c>
      <c r="C93" s="190">
        <f>+WTI_II!C93-'WTI_II-Prior'!C93</f>
        <v>0</v>
      </c>
      <c r="D93" s="336">
        <f t="shared" si="16"/>
        <v>0</v>
      </c>
      <c r="E93" s="183"/>
      <c r="F93" s="183">
        <f>+WTI_II!F93-'WTI_II-Prior'!F93</f>
        <v>0</v>
      </c>
      <c r="G93" s="183">
        <f>+WTI_II!G93-'WTI_II-Prior'!G93</f>
        <v>0</v>
      </c>
      <c r="H93" s="342">
        <f>+WTI_II!H93-'WTI_II-Prior'!H93</f>
        <v>0</v>
      </c>
      <c r="I93" s="311"/>
      <c r="J93" s="311">
        <f>+WTI_II!J93-'WTI_II-Prior'!J93</f>
        <v>0</v>
      </c>
      <c r="K93" s="311">
        <f>+WTI_II!K93-'WTI_II-Prior'!K93</f>
        <v>0</v>
      </c>
      <c r="L93" s="311">
        <f>+WTI_II!L93-'WTI_II-Prior'!L93</f>
        <v>0</v>
      </c>
      <c r="M93" s="311">
        <f>+WTI_II!M93-'WTI_II-Prior'!M93</f>
        <v>0</v>
      </c>
      <c r="N93" s="342">
        <f>+WTI_II!N93-'WTI_II-Prior'!N93</f>
        <v>0</v>
      </c>
      <c r="O93" s="183"/>
      <c r="P93" s="187">
        <f t="shared" si="15"/>
        <v>39142</v>
      </c>
      <c r="Q93" s="448">
        <f t="shared" si="17"/>
        <v>0</v>
      </c>
      <c r="R93" s="449">
        <f t="shared" si="18"/>
        <v>0</v>
      </c>
      <c r="S93" s="449">
        <f t="shared" si="20"/>
        <v>0</v>
      </c>
      <c r="T93" s="449">
        <f t="shared" si="19"/>
        <v>0</v>
      </c>
      <c r="U93"/>
    </row>
    <row r="94" spans="1:57" s="181" customFormat="1" ht="12.95" hidden="1" customHeight="1" x14ac:dyDescent="0.2">
      <c r="A94" s="186">
        <v>39173</v>
      </c>
      <c r="B94" s="30">
        <f>+WTI_II!B94-'WTI_II-Prior'!B94</f>
        <v>0</v>
      </c>
      <c r="C94" s="26">
        <f>+WTI_II!C94-'WTI_II-Prior'!C94</f>
        <v>0</v>
      </c>
      <c r="D94" s="337">
        <f t="shared" si="16"/>
        <v>0</v>
      </c>
      <c r="E94" s="30"/>
      <c r="F94" s="30">
        <f>+WTI_II!F94-'WTI_II-Prior'!F94</f>
        <v>0</v>
      </c>
      <c r="G94" s="30">
        <f>+WTI_II!G94-'WTI_II-Prior'!G94</f>
        <v>0</v>
      </c>
      <c r="H94" s="341">
        <f>+WTI_II!H94-'WTI_II-Prior'!H94</f>
        <v>0</v>
      </c>
      <c r="I94" s="310"/>
      <c r="J94" s="310">
        <f>+WTI_II!J94-'WTI_II-Prior'!J94</f>
        <v>0</v>
      </c>
      <c r="K94" s="310">
        <f>+WTI_II!K94-'WTI_II-Prior'!K94</f>
        <v>0</v>
      </c>
      <c r="L94" s="310">
        <f>+WTI_II!L94-'WTI_II-Prior'!L94</f>
        <v>0</v>
      </c>
      <c r="M94" s="310">
        <f>+WTI_II!M94-'WTI_II-Prior'!M94</f>
        <v>0</v>
      </c>
      <c r="N94" s="341">
        <f>+WTI_II!N94-'WTI_II-Prior'!N94</f>
        <v>0</v>
      </c>
      <c r="O94" s="30"/>
      <c r="P94" s="186">
        <f t="shared" si="15"/>
        <v>39173</v>
      </c>
      <c r="Q94" s="445">
        <f t="shared" si="17"/>
        <v>0</v>
      </c>
      <c r="R94" s="450">
        <f t="shared" si="18"/>
        <v>0</v>
      </c>
      <c r="S94" s="450">
        <f t="shared" si="20"/>
        <v>0</v>
      </c>
      <c r="T94" s="450">
        <f t="shared" si="19"/>
        <v>0</v>
      </c>
      <c r="U94"/>
    </row>
    <row r="95" spans="1:57" s="181" customFormat="1" ht="12.95" hidden="1" customHeight="1" x14ac:dyDescent="0.2">
      <c r="A95" s="186">
        <v>39203</v>
      </c>
      <c r="B95" s="30">
        <f>+WTI_II!B95-'WTI_II-Prior'!B95</f>
        <v>0</v>
      </c>
      <c r="C95" s="26">
        <f>+WTI_II!C95-'WTI_II-Prior'!C95</f>
        <v>0</v>
      </c>
      <c r="D95" s="334">
        <f t="shared" si="16"/>
        <v>0</v>
      </c>
      <c r="E95" s="30"/>
      <c r="F95" s="30">
        <f>+WTI_II!F95-'WTI_II-Prior'!F95</f>
        <v>0</v>
      </c>
      <c r="G95" s="30">
        <f>+WTI_II!G95-'WTI_II-Prior'!G95</f>
        <v>0</v>
      </c>
      <c r="H95" s="341">
        <f>+WTI_II!H95-'WTI_II-Prior'!H95</f>
        <v>0</v>
      </c>
      <c r="I95" s="310"/>
      <c r="J95" s="310">
        <f>+WTI_II!J95-'WTI_II-Prior'!J95</f>
        <v>0</v>
      </c>
      <c r="K95" s="310">
        <f>+WTI_II!K95-'WTI_II-Prior'!K95</f>
        <v>0</v>
      </c>
      <c r="L95" s="310">
        <f>+WTI_II!L95-'WTI_II-Prior'!L95</f>
        <v>0</v>
      </c>
      <c r="M95" s="310">
        <f>+WTI_II!M95-'WTI_II-Prior'!M95</f>
        <v>0</v>
      </c>
      <c r="N95" s="341">
        <f>+WTI_II!N95-'WTI_II-Prior'!N95</f>
        <v>0</v>
      </c>
      <c r="O95" s="30"/>
      <c r="P95" s="186">
        <f t="shared" si="15"/>
        <v>39203</v>
      </c>
      <c r="Q95" s="445">
        <f t="shared" si="17"/>
        <v>0</v>
      </c>
      <c r="R95" s="446">
        <f t="shared" si="18"/>
        <v>0</v>
      </c>
      <c r="S95" s="446">
        <f t="shared" si="20"/>
        <v>0</v>
      </c>
      <c r="T95" s="446">
        <f t="shared" si="19"/>
        <v>0</v>
      </c>
      <c r="U95"/>
    </row>
    <row r="96" spans="1:57" s="181" customFormat="1" ht="12.95" hidden="1" customHeight="1" x14ac:dyDescent="0.2">
      <c r="A96" s="187">
        <v>39234</v>
      </c>
      <c r="B96" s="183">
        <f>+WTI_II!B96-'WTI_II-Prior'!B96</f>
        <v>0</v>
      </c>
      <c r="C96" s="190">
        <f>+WTI_II!C96-'WTI_II-Prior'!C96</f>
        <v>0</v>
      </c>
      <c r="D96" s="336">
        <f t="shared" si="16"/>
        <v>0</v>
      </c>
      <c r="E96" s="183"/>
      <c r="F96" s="183">
        <f>+WTI_II!F96-'WTI_II-Prior'!F96</f>
        <v>0</v>
      </c>
      <c r="G96" s="183">
        <f>+WTI_II!G96-'WTI_II-Prior'!G96</f>
        <v>0</v>
      </c>
      <c r="H96" s="342">
        <f>+WTI_II!H96-'WTI_II-Prior'!H96</f>
        <v>0</v>
      </c>
      <c r="I96" s="311"/>
      <c r="J96" s="311">
        <f>+WTI_II!J96-'WTI_II-Prior'!J96</f>
        <v>0</v>
      </c>
      <c r="K96" s="311">
        <f>+WTI_II!K96-'WTI_II-Prior'!K96</f>
        <v>0</v>
      </c>
      <c r="L96" s="311">
        <f>+WTI_II!L96-'WTI_II-Prior'!L96</f>
        <v>0</v>
      </c>
      <c r="M96" s="311">
        <f>+WTI_II!M96-'WTI_II-Prior'!M96</f>
        <v>0</v>
      </c>
      <c r="N96" s="342">
        <f>+WTI_II!N96-'WTI_II-Prior'!N96</f>
        <v>0</v>
      </c>
      <c r="O96" s="183"/>
      <c r="P96" s="187">
        <f t="shared" si="15"/>
        <v>39234</v>
      </c>
      <c r="Q96" s="448">
        <f t="shared" si="17"/>
        <v>0</v>
      </c>
      <c r="R96" s="449">
        <f t="shared" si="18"/>
        <v>0</v>
      </c>
      <c r="S96" s="449">
        <f t="shared" si="20"/>
        <v>0</v>
      </c>
      <c r="T96" s="449">
        <f t="shared" si="19"/>
        <v>0</v>
      </c>
      <c r="U96"/>
    </row>
    <row r="97" spans="1:57" s="181" customFormat="1" ht="12.95" hidden="1" customHeight="1" x14ac:dyDescent="0.2">
      <c r="A97" s="186">
        <v>39264</v>
      </c>
      <c r="B97" s="30">
        <f>+WTI_II!B97-'WTI_II-Prior'!B97</f>
        <v>0</v>
      </c>
      <c r="C97" s="26">
        <f>+WTI_II!C97-'WTI_II-Prior'!C97</f>
        <v>0</v>
      </c>
      <c r="D97" s="334">
        <f t="shared" si="16"/>
        <v>0</v>
      </c>
      <c r="E97" s="30"/>
      <c r="F97" s="30">
        <f>+WTI_II!F97-'WTI_II-Prior'!F97</f>
        <v>0</v>
      </c>
      <c r="G97" s="30">
        <f>+WTI_II!G97-'WTI_II-Prior'!G97</f>
        <v>0</v>
      </c>
      <c r="H97" s="341">
        <f>+WTI_II!H97-'WTI_II-Prior'!H97</f>
        <v>0</v>
      </c>
      <c r="I97" s="310"/>
      <c r="J97" s="310">
        <f>+WTI_II!J97-'WTI_II-Prior'!J97</f>
        <v>0</v>
      </c>
      <c r="K97" s="310">
        <f>+WTI_II!K97-'WTI_II-Prior'!K97</f>
        <v>0</v>
      </c>
      <c r="L97" s="310">
        <f>+WTI_II!L97-'WTI_II-Prior'!L97</f>
        <v>0</v>
      </c>
      <c r="M97" s="310">
        <f>+WTI_II!M97-'WTI_II-Prior'!M97</f>
        <v>0</v>
      </c>
      <c r="N97" s="341">
        <f>+WTI_II!N97-'WTI_II-Prior'!N97</f>
        <v>0</v>
      </c>
      <c r="O97" s="30"/>
      <c r="P97" s="186">
        <f t="shared" si="15"/>
        <v>39264</v>
      </c>
      <c r="Q97" s="445">
        <f t="shared" si="17"/>
        <v>0</v>
      </c>
      <c r="R97" s="446">
        <f t="shared" si="18"/>
        <v>0</v>
      </c>
      <c r="S97" s="446">
        <f t="shared" si="20"/>
        <v>0</v>
      </c>
      <c r="T97" s="446">
        <f t="shared" si="19"/>
        <v>0</v>
      </c>
      <c r="U97"/>
    </row>
    <row r="98" spans="1:57" s="260" customFormat="1" ht="12.95" hidden="1" customHeight="1" x14ac:dyDescent="0.2">
      <c r="A98" s="186">
        <v>39295</v>
      </c>
      <c r="B98" s="30">
        <f>+WTI_II!B98-'WTI_II-Prior'!B98</f>
        <v>0</v>
      </c>
      <c r="C98" s="26">
        <f>+WTI_II!C98-'WTI_II-Prior'!C98</f>
        <v>0</v>
      </c>
      <c r="D98" s="334">
        <f t="shared" si="16"/>
        <v>0</v>
      </c>
      <c r="E98" s="30"/>
      <c r="F98" s="30">
        <f>+WTI_II!F98-'WTI_II-Prior'!F98</f>
        <v>0</v>
      </c>
      <c r="G98" s="30">
        <f>+WTI_II!G98-'WTI_II-Prior'!G98</f>
        <v>0</v>
      </c>
      <c r="H98" s="341">
        <f>+WTI_II!H98-'WTI_II-Prior'!H98</f>
        <v>0</v>
      </c>
      <c r="I98" s="310"/>
      <c r="J98" s="310">
        <f>+WTI_II!J98-'WTI_II-Prior'!J98</f>
        <v>0</v>
      </c>
      <c r="K98" s="310">
        <f>+WTI_II!K98-'WTI_II-Prior'!K98</f>
        <v>0</v>
      </c>
      <c r="L98" s="310">
        <f>+WTI_II!L98-'WTI_II-Prior'!L98</f>
        <v>0</v>
      </c>
      <c r="M98" s="310">
        <f>+WTI_II!M98-'WTI_II-Prior'!M98</f>
        <v>0</v>
      </c>
      <c r="N98" s="341">
        <f>+WTI_II!N98-'WTI_II-Prior'!N98</f>
        <v>0</v>
      </c>
      <c r="O98" s="30"/>
      <c r="P98" s="186">
        <f t="shared" si="15"/>
        <v>39295</v>
      </c>
      <c r="Q98" s="445">
        <f t="shared" si="17"/>
        <v>0</v>
      </c>
      <c r="R98" s="446">
        <f t="shared" si="18"/>
        <v>0</v>
      </c>
      <c r="S98" s="446">
        <f t="shared" si="20"/>
        <v>0</v>
      </c>
      <c r="T98" s="446">
        <f t="shared" si="19"/>
        <v>0</v>
      </c>
      <c r="U98"/>
      <c r="V98" s="181"/>
      <c r="W98" s="181"/>
      <c r="X98" s="181"/>
      <c r="Y98" s="181"/>
      <c r="Z98" s="181"/>
      <c r="AA98" s="181"/>
      <c r="AB98" s="181"/>
      <c r="AC98" s="181"/>
      <c r="AD98" s="181"/>
      <c r="AE98" s="181"/>
      <c r="AF98" s="181"/>
      <c r="AG98" s="181"/>
      <c r="AH98" s="181"/>
      <c r="AI98" s="181"/>
      <c r="AJ98" s="181"/>
      <c r="AK98" s="181"/>
      <c r="AL98" s="181"/>
      <c r="AM98" s="181"/>
      <c r="AN98" s="181"/>
      <c r="AO98" s="181"/>
      <c r="AP98" s="181"/>
      <c r="AQ98" s="181"/>
      <c r="AR98" s="181"/>
      <c r="AS98" s="181"/>
      <c r="AT98" s="181"/>
      <c r="AU98" s="181"/>
      <c r="AV98" s="181"/>
      <c r="AW98" s="181"/>
      <c r="AX98" s="181"/>
      <c r="AY98" s="181"/>
      <c r="AZ98" s="181"/>
      <c r="BA98" s="181"/>
      <c r="BB98" s="181"/>
      <c r="BC98" s="181"/>
      <c r="BD98" s="181"/>
      <c r="BE98" s="181"/>
    </row>
    <row r="99" spans="1:57" s="181" customFormat="1" ht="12.95" hidden="1" customHeight="1" x14ac:dyDescent="0.2">
      <c r="A99" s="187">
        <v>39326</v>
      </c>
      <c r="B99" s="183">
        <f>+WTI_II!B99-'WTI_II-Prior'!B99</f>
        <v>0</v>
      </c>
      <c r="C99" s="190">
        <f>+WTI_II!C99-'WTI_II-Prior'!C99</f>
        <v>0</v>
      </c>
      <c r="D99" s="336">
        <f t="shared" si="16"/>
        <v>0</v>
      </c>
      <c r="E99" s="183"/>
      <c r="F99" s="183">
        <f>+WTI_II!F99-'WTI_II-Prior'!F99</f>
        <v>0</v>
      </c>
      <c r="G99" s="183">
        <f>+WTI_II!G99-'WTI_II-Prior'!G99</f>
        <v>0</v>
      </c>
      <c r="H99" s="342">
        <f>+WTI_II!H99-'WTI_II-Prior'!H99</f>
        <v>0</v>
      </c>
      <c r="I99" s="311"/>
      <c r="J99" s="311">
        <f>+WTI_II!J99-'WTI_II-Prior'!J99</f>
        <v>0</v>
      </c>
      <c r="K99" s="311">
        <f>+WTI_II!K99-'WTI_II-Prior'!K99</f>
        <v>0</v>
      </c>
      <c r="L99" s="311">
        <f>+WTI_II!L99-'WTI_II-Prior'!L99</f>
        <v>0</v>
      </c>
      <c r="M99" s="311">
        <f>+WTI_II!M99-'WTI_II-Prior'!M99</f>
        <v>0</v>
      </c>
      <c r="N99" s="342">
        <f>+WTI_II!N99-'WTI_II-Prior'!N99</f>
        <v>0</v>
      </c>
      <c r="O99" s="183"/>
      <c r="P99" s="187">
        <f t="shared" si="15"/>
        <v>39326</v>
      </c>
      <c r="Q99" s="448">
        <f t="shared" si="17"/>
        <v>0</v>
      </c>
      <c r="R99" s="449">
        <f t="shared" si="18"/>
        <v>0</v>
      </c>
      <c r="S99" s="449">
        <f t="shared" si="20"/>
        <v>0</v>
      </c>
      <c r="T99" s="449">
        <f t="shared" si="19"/>
        <v>0</v>
      </c>
      <c r="U99"/>
    </row>
    <row r="100" spans="1:57" s="181" customFormat="1" ht="12.95" hidden="1" customHeight="1" x14ac:dyDescent="0.2">
      <c r="A100" s="186">
        <v>39356</v>
      </c>
      <c r="B100" s="30">
        <f>+WTI_II!B100-'WTI_II-Prior'!B100</f>
        <v>0</v>
      </c>
      <c r="C100" s="26">
        <f>+WTI_II!C100-'WTI_II-Prior'!C100</f>
        <v>0</v>
      </c>
      <c r="D100" s="334">
        <f t="shared" si="16"/>
        <v>0</v>
      </c>
      <c r="E100" s="30"/>
      <c r="F100" s="30">
        <f>+WTI_II!F100-'WTI_II-Prior'!F100</f>
        <v>0</v>
      </c>
      <c r="G100" s="30">
        <f>+WTI_II!G100-'WTI_II-Prior'!G100</f>
        <v>0</v>
      </c>
      <c r="H100" s="341">
        <f>+WTI_II!H100-'WTI_II-Prior'!H100</f>
        <v>0</v>
      </c>
      <c r="I100" s="310"/>
      <c r="J100" s="310">
        <f>+WTI_II!J100-'WTI_II-Prior'!J100</f>
        <v>0</v>
      </c>
      <c r="K100" s="310">
        <f>+WTI_II!K100-'WTI_II-Prior'!K100</f>
        <v>0</v>
      </c>
      <c r="L100" s="310">
        <f>+WTI_II!L100-'WTI_II-Prior'!L100</f>
        <v>0</v>
      </c>
      <c r="M100" s="310">
        <f>+WTI_II!M100-'WTI_II-Prior'!M100</f>
        <v>0</v>
      </c>
      <c r="N100" s="341">
        <f>+WTI_II!N100-'WTI_II-Prior'!N100</f>
        <v>0</v>
      </c>
      <c r="O100" s="30"/>
      <c r="P100" s="186">
        <f t="shared" si="15"/>
        <v>39356</v>
      </c>
      <c r="Q100" s="445">
        <f t="shared" si="17"/>
        <v>0</v>
      </c>
      <c r="R100" s="446">
        <f t="shared" si="18"/>
        <v>0</v>
      </c>
      <c r="S100" s="446">
        <f t="shared" si="20"/>
        <v>0</v>
      </c>
      <c r="T100" s="446">
        <f t="shared" si="19"/>
        <v>0</v>
      </c>
      <c r="U100"/>
    </row>
    <row r="101" spans="1:57" s="181" customFormat="1" ht="12.95" hidden="1" customHeight="1" x14ac:dyDescent="0.2">
      <c r="A101" s="186">
        <v>39387</v>
      </c>
      <c r="B101" s="30">
        <f>+WTI_II!B101-'WTI_II-Prior'!B101</f>
        <v>0</v>
      </c>
      <c r="C101" s="26">
        <f>+WTI_II!C101-'WTI_II-Prior'!C101</f>
        <v>0</v>
      </c>
      <c r="D101" s="334">
        <f t="shared" si="16"/>
        <v>0</v>
      </c>
      <c r="E101" s="30"/>
      <c r="F101" s="30">
        <f>+WTI_II!F101-'WTI_II-Prior'!F101</f>
        <v>0</v>
      </c>
      <c r="G101" s="30">
        <f>+WTI_II!G101-'WTI_II-Prior'!G101</f>
        <v>0</v>
      </c>
      <c r="H101" s="341">
        <f>+WTI_II!H101-'WTI_II-Prior'!H101</f>
        <v>0</v>
      </c>
      <c r="I101" s="310"/>
      <c r="J101" s="310">
        <f>+WTI_II!J101-'WTI_II-Prior'!J101</f>
        <v>0</v>
      </c>
      <c r="K101" s="310">
        <f>+WTI_II!K101-'WTI_II-Prior'!K101</f>
        <v>0</v>
      </c>
      <c r="L101" s="310">
        <f>+WTI_II!L101-'WTI_II-Prior'!L101</f>
        <v>0</v>
      </c>
      <c r="M101" s="310">
        <f>+WTI_II!M101-'WTI_II-Prior'!M101</f>
        <v>0</v>
      </c>
      <c r="N101" s="341">
        <f>+WTI_II!N101-'WTI_II-Prior'!N101</f>
        <v>0</v>
      </c>
      <c r="O101" s="30"/>
      <c r="P101" s="186">
        <f t="shared" si="15"/>
        <v>39387</v>
      </c>
      <c r="Q101" s="445">
        <f t="shared" si="17"/>
        <v>0</v>
      </c>
      <c r="R101" s="446">
        <f t="shared" si="18"/>
        <v>0</v>
      </c>
      <c r="S101" s="446">
        <f t="shared" si="20"/>
        <v>0</v>
      </c>
      <c r="T101" s="446">
        <f t="shared" si="19"/>
        <v>0</v>
      </c>
      <c r="U101"/>
    </row>
    <row r="102" spans="1:57" s="181" customFormat="1" ht="12.95" hidden="1" customHeight="1" thickBot="1" x14ac:dyDescent="0.25">
      <c r="A102" s="251">
        <v>39417</v>
      </c>
      <c r="B102" s="231">
        <f>+WTI_II!B102-'WTI_II-Prior'!B102</f>
        <v>0</v>
      </c>
      <c r="C102" s="168">
        <f>+WTI_II!C102-'WTI_II-Prior'!C102</f>
        <v>0</v>
      </c>
      <c r="D102" s="338">
        <f t="shared" si="16"/>
        <v>0</v>
      </c>
      <c r="E102" s="231"/>
      <c r="F102" s="231">
        <f>+WTI_II!F102-'WTI_II-Prior'!F102</f>
        <v>0</v>
      </c>
      <c r="G102" s="231">
        <f>+WTI_II!G102-'WTI_II-Prior'!G102</f>
        <v>0</v>
      </c>
      <c r="H102" s="349">
        <f>+WTI_II!H102-'WTI_II-Prior'!H102</f>
        <v>0</v>
      </c>
      <c r="I102" s="318"/>
      <c r="J102" s="318">
        <f>+WTI_II!J102-'WTI_II-Prior'!J102</f>
        <v>0</v>
      </c>
      <c r="K102" s="318">
        <f>+WTI_II!K102-'WTI_II-Prior'!K102</f>
        <v>0</v>
      </c>
      <c r="L102" s="318">
        <f>+WTI_II!L102-'WTI_II-Prior'!L102</f>
        <v>0</v>
      </c>
      <c r="M102" s="318">
        <f>+WTI_II!M102-'WTI_II-Prior'!M102</f>
        <v>0</v>
      </c>
      <c r="N102" s="349">
        <f>+WTI_II!N102-'WTI_II-Prior'!N102</f>
        <v>0</v>
      </c>
      <c r="O102" s="231"/>
      <c r="P102" s="251">
        <f t="shared" si="15"/>
        <v>39417</v>
      </c>
      <c r="Q102" s="451">
        <f t="shared" si="17"/>
        <v>0</v>
      </c>
      <c r="R102" s="452">
        <f t="shared" si="18"/>
        <v>0</v>
      </c>
      <c r="S102" s="452">
        <f t="shared" si="20"/>
        <v>0</v>
      </c>
      <c r="T102" s="452">
        <f t="shared" si="19"/>
        <v>0</v>
      </c>
      <c r="U102"/>
    </row>
    <row r="103" spans="1:57" s="181" customFormat="1" ht="12.95" hidden="1" customHeight="1" x14ac:dyDescent="0.2">
      <c r="A103" s="186">
        <v>39448</v>
      </c>
      <c r="B103" s="30">
        <f>+WTI_II!B103-'WTI_II-Prior'!B103</f>
        <v>0</v>
      </c>
      <c r="C103" s="26">
        <f>+WTI_II!C103-'WTI_II-Prior'!C103</f>
        <v>0</v>
      </c>
      <c r="D103" s="334">
        <f t="shared" si="16"/>
        <v>0</v>
      </c>
      <c r="E103" s="30"/>
      <c r="F103" s="30">
        <f>+WTI_II!F103-'WTI_II-Prior'!F103</f>
        <v>0</v>
      </c>
      <c r="G103" s="30">
        <f>+WTI_II!G103-'WTI_II-Prior'!G103</f>
        <v>0</v>
      </c>
      <c r="H103" s="341">
        <f>+WTI_II!H103-'WTI_II-Prior'!H103</f>
        <v>0</v>
      </c>
      <c r="I103" s="310"/>
      <c r="J103" s="310">
        <f>+WTI_II!J103-'WTI_II-Prior'!J103</f>
        <v>0</v>
      </c>
      <c r="K103" s="310">
        <f>+WTI_II!K103-'WTI_II-Prior'!K103</f>
        <v>0</v>
      </c>
      <c r="L103" s="310">
        <f>+WTI_II!L103-'WTI_II-Prior'!L103</f>
        <v>0</v>
      </c>
      <c r="M103" s="310">
        <f>+WTI_II!M103-'WTI_II-Prior'!M103</f>
        <v>0</v>
      </c>
      <c r="N103" s="341">
        <f>+WTI_II!N103-'WTI_II-Prior'!N103</f>
        <v>0</v>
      </c>
      <c r="O103" s="30"/>
      <c r="P103" s="186">
        <f t="shared" si="15"/>
        <v>39448</v>
      </c>
      <c r="Q103" s="445">
        <f t="shared" si="17"/>
        <v>0</v>
      </c>
      <c r="R103" s="446">
        <f t="shared" si="18"/>
        <v>0</v>
      </c>
      <c r="S103" s="446">
        <f t="shared" si="20"/>
        <v>0</v>
      </c>
      <c r="T103" s="446">
        <f t="shared" si="19"/>
        <v>0</v>
      </c>
      <c r="U103"/>
    </row>
    <row r="104" spans="1:57" s="264" customFormat="1" ht="12.95" hidden="1" customHeight="1" thickBot="1" x14ac:dyDescent="0.25">
      <c r="A104" s="186">
        <v>39479</v>
      </c>
      <c r="B104" s="30">
        <f>+WTI_II!B104-'WTI_II-Prior'!B104</f>
        <v>0</v>
      </c>
      <c r="C104" s="26">
        <f>+WTI_II!C104-'WTI_II-Prior'!C104</f>
        <v>0</v>
      </c>
      <c r="D104" s="335">
        <f t="shared" si="16"/>
        <v>0</v>
      </c>
      <c r="E104" s="26"/>
      <c r="F104" s="30">
        <f>+WTI_II!F104-'WTI_II-Prior'!F104</f>
        <v>0</v>
      </c>
      <c r="G104" s="30">
        <f>+WTI_II!G104-'WTI_II-Prior'!G104</f>
        <v>0</v>
      </c>
      <c r="H104" s="341">
        <f>+WTI_II!H104-'WTI_II-Prior'!H104</f>
        <v>0</v>
      </c>
      <c r="I104" s="310"/>
      <c r="J104" s="310">
        <f>+WTI_II!J104-'WTI_II-Prior'!J104</f>
        <v>0</v>
      </c>
      <c r="K104" s="310">
        <f>+WTI_II!K104-'WTI_II-Prior'!K104</f>
        <v>0</v>
      </c>
      <c r="L104" s="310">
        <f>+WTI_II!L104-'WTI_II-Prior'!L104</f>
        <v>0</v>
      </c>
      <c r="M104" s="310">
        <f>+WTI_II!M104-'WTI_II-Prior'!M104</f>
        <v>0</v>
      </c>
      <c r="N104" s="341">
        <f>+WTI_II!N104-'WTI_II-Prior'!N104</f>
        <v>0</v>
      </c>
      <c r="O104" s="26"/>
      <c r="P104" s="188">
        <f t="shared" si="15"/>
        <v>39479</v>
      </c>
      <c r="Q104" s="447">
        <f t="shared" si="17"/>
        <v>0</v>
      </c>
      <c r="R104" s="447">
        <f t="shared" si="18"/>
        <v>0</v>
      </c>
      <c r="S104" s="447">
        <f t="shared" si="20"/>
        <v>0</v>
      </c>
      <c r="T104" s="447">
        <f t="shared" si="19"/>
        <v>0</v>
      </c>
      <c r="U104"/>
      <c r="V104" s="181"/>
      <c r="W104" s="181"/>
      <c r="X104" s="181"/>
      <c r="Y104" s="181"/>
      <c r="Z104" s="181"/>
      <c r="AA104" s="181"/>
      <c r="AB104" s="181"/>
      <c r="AC104" s="181"/>
      <c r="AD104" s="181"/>
      <c r="AE104" s="181"/>
      <c r="AF104" s="181"/>
      <c r="AG104" s="181"/>
      <c r="AH104" s="181"/>
      <c r="AI104" s="181"/>
      <c r="AJ104" s="181"/>
      <c r="AK104" s="181"/>
      <c r="AL104" s="181"/>
      <c r="AM104" s="181"/>
      <c r="AN104" s="181"/>
      <c r="AO104" s="181"/>
      <c r="AP104" s="181"/>
      <c r="AQ104" s="181"/>
      <c r="AR104" s="181"/>
      <c r="AS104" s="181"/>
      <c r="AT104" s="181"/>
      <c r="AU104" s="181"/>
      <c r="AV104" s="181"/>
      <c r="AW104" s="181"/>
      <c r="AX104" s="181"/>
      <c r="AY104" s="181"/>
      <c r="AZ104" s="181"/>
      <c r="BA104" s="181"/>
      <c r="BB104" s="181"/>
      <c r="BC104" s="181"/>
      <c r="BD104" s="181"/>
      <c r="BE104" s="181"/>
    </row>
    <row r="105" spans="1:57" s="181" customFormat="1" ht="12.95" hidden="1" customHeight="1" x14ac:dyDescent="0.2">
      <c r="A105" s="187">
        <v>39508</v>
      </c>
      <c r="B105" s="183">
        <f>+WTI_II!B105-'WTI_II-Prior'!B105</f>
        <v>0</v>
      </c>
      <c r="C105" s="190">
        <f>+WTI_II!C105-'WTI_II-Prior'!C105</f>
        <v>0</v>
      </c>
      <c r="D105" s="336">
        <f t="shared" si="16"/>
        <v>0</v>
      </c>
      <c r="E105" s="183"/>
      <c r="F105" s="183">
        <f>+WTI_II!F105-'WTI_II-Prior'!F105</f>
        <v>0</v>
      </c>
      <c r="G105" s="183">
        <f>+WTI_II!G105-'WTI_II-Prior'!G105</f>
        <v>0</v>
      </c>
      <c r="H105" s="342">
        <f>+WTI_II!H105-'WTI_II-Prior'!H105</f>
        <v>0</v>
      </c>
      <c r="I105" s="311"/>
      <c r="J105" s="311">
        <f>+WTI_II!J105-'WTI_II-Prior'!J105</f>
        <v>0</v>
      </c>
      <c r="K105" s="311">
        <f>+WTI_II!K105-'WTI_II-Prior'!K105</f>
        <v>0</v>
      </c>
      <c r="L105" s="311">
        <f>+WTI_II!L105-'WTI_II-Prior'!L105</f>
        <v>0</v>
      </c>
      <c r="M105" s="311">
        <f>+WTI_II!M105-'WTI_II-Prior'!M105</f>
        <v>0</v>
      </c>
      <c r="N105" s="342">
        <f>+WTI_II!N105-'WTI_II-Prior'!N105</f>
        <v>0</v>
      </c>
      <c r="O105" s="183"/>
      <c r="P105" s="187">
        <f t="shared" si="15"/>
        <v>39508</v>
      </c>
      <c r="Q105" s="448">
        <f t="shared" si="17"/>
        <v>0</v>
      </c>
      <c r="R105" s="449">
        <f t="shared" si="18"/>
        <v>0</v>
      </c>
      <c r="S105" s="449">
        <f t="shared" si="20"/>
        <v>0</v>
      </c>
      <c r="T105" s="449">
        <f t="shared" si="19"/>
        <v>0</v>
      </c>
      <c r="U105"/>
    </row>
    <row r="106" spans="1:57" s="181" customFormat="1" ht="12.95" hidden="1" customHeight="1" x14ac:dyDescent="0.2">
      <c r="A106" s="186">
        <v>39539</v>
      </c>
      <c r="B106" s="30">
        <f>+WTI_II!B106-'WTI_II-Prior'!B106</f>
        <v>0</v>
      </c>
      <c r="C106" s="26">
        <f>+WTI_II!C106-'WTI_II-Prior'!C106</f>
        <v>0</v>
      </c>
      <c r="D106" s="337">
        <f t="shared" si="16"/>
        <v>0</v>
      </c>
      <c r="E106" s="30"/>
      <c r="F106" s="30">
        <f>+WTI_II!F106-'WTI_II-Prior'!F106</f>
        <v>0</v>
      </c>
      <c r="G106" s="30">
        <f>+WTI_II!G106-'WTI_II-Prior'!G106</f>
        <v>0</v>
      </c>
      <c r="H106" s="341">
        <f>+WTI_II!H106-'WTI_II-Prior'!H106</f>
        <v>0</v>
      </c>
      <c r="I106" s="310"/>
      <c r="J106" s="310">
        <f>+WTI_II!J106-'WTI_II-Prior'!J106</f>
        <v>0</v>
      </c>
      <c r="K106" s="310">
        <f>+WTI_II!K106-'WTI_II-Prior'!K106</f>
        <v>0</v>
      </c>
      <c r="L106" s="310">
        <f>+WTI_II!L106-'WTI_II-Prior'!L106</f>
        <v>0</v>
      </c>
      <c r="M106" s="310">
        <f>+WTI_II!M106-'WTI_II-Prior'!M106</f>
        <v>0</v>
      </c>
      <c r="N106" s="341">
        <f>+WTI_II!N106-'WTI_II-Prior'!N106</f>
        <v>0</v>
      </c>
      <c r="O106" s="30"/>
      <c r="P106" s="186">
        <f t="shared" si="15"/>
        <v>39539</v>
      </c>
      <c r="Q106" s="445">
        <f t="shared" si="17"/>
        <v>0</v>
      </c>
      <c r="R106" s="450">
        <f t="shared" si="18"/>
        <v>0</v>
      </c>
      <c r="S106" s="450">
        <f t="shared" si="20"/>
        <v>0</v>
      </c>
      <c r="T106" s="450">
        <f t="shared" si="19"/>
        <v>0</v>
      </c>
      <c r="U106"/>
    </row>
    <row r="107" spans="1:57" s="181" customFormat="1" ht="12.95" hidden="1" customHeight="1" x14ac:dyDescent="0.2">
      <c r="A107" s="186">
        <v>39569</v>
      </c>
      <c r="B107" s="30">
        <f>+WTI_II!B107-'WTI_II-Prior'!B107</f>
        <v>0</v>
      </c>
      <c r="C107" s="26">
        <f>+WTI_II!C107-'WTI_II-Prior'!C107</f>
        <v>0</v>
      </c>
      <c r="D107" s="334">
        <f t="shared" si="16"/>
        <v>0</v>
      </c>
      <c r="E107" s="30"/>
      <c r="F107" s="30">
        <f>+WTI_II!F107-'WTI_II-Prior'!F107</f>
        <v>0</v>
      </c>
      <c r="G107" s="30">
        <f>+WTI_II!G107-'WTI_II-Prior'!G107</f>
        <v>0</v>
      </c>
      <c r="H107" s="341">
        <f>+WTI_II!H107-'WTI_II-Prior'!H107</f>
        <v>0</v>
      </c>
      <c r="I107" s="310"/>
      <c r="J107" s="310">
        <f>+WTI_II!J107-'WTI_II-Prior'!J107</f>
        <v>0</v>
      </c>
      <c r="K107" s="310">
        <f>+WTI_II!K107-'WTI_II-Prior'!K107</f>
        <v>0</v>
      </c>
      <c r="L107" s="310">
        <f>+WTI_II!L107-'WTI_II-Prior'!L107</f>
        <v>0</v>
      </c>
      <c r="M107" s="310">
        <f>+WTI_II!M107-'WTI_II-Prior'!M107</f>
        <v>0</v>
      </c>
      <c r="N107" s="341">
        <f>+WTI_II!N107-'WTI_II-Prior'!N107</f>
        <v>0</v>
      </c>
      <c r="O107" s="30"/>
      <c r="P107" s="186">
        <f t="shared" si="15"/>
        <v>39569</v>
      </c>
      <c r="Q107" s="445">
        <f t="shared" si="17"/>
        <v>0</v>
      </c>
      <c r="R107" s="446">
        <f t="shared" si="18"/>
        <v>0</v>
      </c>
      <c r="S107" s="446">
        <f t="shared" si="20"/>
        <v>0</v>
      </c>
      <c r="T107" s="446">
        <f t="shared" si="19"/>
        <v>0</v>
      </c>
      <c r="U107"/>
    </row>
    <row r="108" spans="1:57" s="181" customFormat="1" ht="12.95" hidden="1" customHeight="1" x14ac:dyDescent="0.2">
      <c r="A108" s="187">
        <v>39600</v>
      </c>
      <c r="B108" s="183">
        <f>+WTI_II!B108-'WTI_II-Prior'!B108</f>
        <v>0</v>
      </c>
      <c r="C108" s="190">
        <f>+WTI_II!C108-'WTI_II-Prior'!C108</f>
        <v>0</v>
      </c>
      <c r="D108" s="336">
        <f t="shared" si="16"/>
        <v>0</v>
      </c>
      <c r="E108" s="183"/>
      <c r="F108" s="183">
        <f>+WTI_II!F108-'WTI_II-Prior'!F108</f>
        <v>0</v>
      </c>
      <c r="G108" s="183">
        <f>+WTI_II!G108-'WTI_II-Prior'!G108</f>
        <v>0</v>
      </c>
      <c r="H108" s="342">
        <f>+WTI_II!H108-'WTI_II-Prior'!H108</f>
        <v>0</v>
      </c>
      <c r="I108" s="311"/>
      <c r="J108" s="311">
        <f>+WTI_II!J108-'WTI_II-Prior'!J108</f>
        <v>0</v>
      </c>
      <c r="K108" s="311">
        <f>+WTI_II!K108-'WTI_II-Prior'!K108</f>
        <v>0</v>
      </c>
      <c r="L108" s="311">
        <f>+WTI_II!L108-'WTI_II-Prior'!L108</f>
        <v>0</v>
      </c>
      <c r="M108" s="311">
        <f>+WTI_II!M108-'WTI_II-Prior'!M108</f>
        <v>0</v>
      </c>
      <c r="N108" s="342">
        <f>+WTI_II!N108-'WTI_II-Prior'!N108</f>
        <v>0</v>
      </c>
      <c r="O108" s="183"/>
      <c r="P108" s="187">
        <f t="shared" si="15"/>
        <v>39600</v>
      </c>
      <c r="Q108" s="448">
        <f t="shared" si="17"/>
        <v>0</v>
      </c>
      <c r="R108" s="449">
        <f t="shared" si="18"/>
        <v>0</v>
      </c>
      <c r="S108" s="449">
        <f t="shared" si="20"/>
        <v>0</v>
      </c>
      <c r="T108" s="449">
        <f t="shared" si="19"/>
        <v>0</v>
      </c>
      <c r="U108"/>
    </row>
    <row r="109" spans="1:57" s="181" customFormat="1" ht="12.95" hidden="1" customHeight="1" x14ac:dyDescent="0.2">
      <c r="A109" s="186">
        <v>39630</v>
      </c>
      <c r="B109" s="30">
        <f>+WTI_II!B109-'WTI_II-Prior'!B109</f>
        <v>0</v>
      </c>
      <c r="C109" s="26">
        <f>+WTI_II!C109-'WTI_II-Prior'!C109</f>
        <v>0</v>
      </c>
      <c r="D109" s="334">
        <f t="shared" si="16"/>
        <v>0</v>
      </c>
      <c r="E109" s="30"/>
      <c r="F109" s="30">
        <f>+WTI_II!F109-'WTI_II-Prior'!F109</f>
        <v>0</v>
      </c>
      <c r="G109" s="30">
        <f>+WTI_II!G109-'WTI_II-Prior'!G109</f>
        <v>0</v>
      </c>
      <c r="H109" s="341">
        <f>+WTI_II!H109-'WTI_II-Prior'!H109</f>
        <v>0</v>
      </c>
      <c r="I109" s="310"/>
      <c r="J109" s="310">
        <f>+WTI_II!J109-'WTI_II-Prior'!J109</f>
        <v>0</v>
      </c>
      <c r="K109" s="310">
        <f>+WTI_II!K109-'WTI_II-Prior'!K109</f>
        <v>0</v>
      </c>
      <c r="L109" s="310">
        <f>+WTI_II!L109-'WTI_II-Prior'!L109</f>
        <v>0</v>
      </c>
      <c r="M109" s="310">
        <f>+WTI_II!M109-'WTI_II-Prior'!M109</f>
        <v>0</v>
      </c>
      <c r="N109" s="341">
        <f>+WTI_II!N109-'WTI_II-Prior'!N109</f>
        <v>0</v>
      </c>
      <c r="O109" s="30"/>
      <c r="P109" s="186">
        <f t="shared" si="15"/>
        <v>39630</v>
      </c>
      <c r="Q109" s="445">
        <f t="shared" si="17"/>
        <v>0</v>
      </c>
      <c r="R109" s="446">
        <f t="shared" si="18"/>
        <v>0</v>
      </c>
      <c r="S109" s="446">
        <f t="shared" si="20"/>
        <v>0</v>
      </c>
      <c r="T109" s="446">
        <f t="shared" si="19"/>
        <v>0</v>
      </c>
      <c r="U109"/>
    </row>
    <row r="110" spans="1:57" s="181" customFormat="1" ht="12.95" hidden="1" customHeight="1" x14ac:dyDescent="0.2">
      <c r="A110" s="186">
        <v>39661</v>
      </c>
      <c r="B110" s="30">
        <f>+WTI_II!B110-'WTI_II-Prior'!B110</f>
        <v>0</v>
      </c>
      <c r="C110" s="26">
        <f>+WTI_II!C110-'WTI_II-Prior'!C110</f>
        <v>0</v>
      </c>
      <c r="D110" s="334">
        <f t="shared" si="16"/>
        <v>0</v>
      </c>
      <c r="E110" s="30"/>
      <c r="F110" s="30">
        <f>+WTI_II!F110-'WTI_II-Prior'!F110</f>
        <v>0</v>
      </c>
      <c r="G110" s="30">
        <f>+WTI_II!G110-'WTI_II-Prior'!G110</f>
        <v>0</v>
      </c>
      <c r="H110" s="341">
        <f>+WTI_II!H110-'WTI_II-Prior'!H110</f>
        <v>0</v>
      </c>
      <c r="I110" s="310"/>
      <c r="J110" s="310">
        <f>+WTI_II!J110-'WTI_II-Prior'!J110</f>
        <v>0</v>
      </c>
      <c r="K110" s="310">
        <f>+WTI_II!K110-'WTI_II-Prior'!K110</f>
        <v>0</v>
      </c>
      <c r="L110" s="310">
        <f>+WTI_II!L110-'WTI_II-Prior'!L110</f>
        <v>0</v>
      </c>
      <c r="M110" s="310">
        <f>+WTI_II!M110-'WTI_II-Prior'!M110</f>
        <v>0</v>
      </c>
      <c r="N110" s="341">
        <f>+WTI_II!N110-'WTI_II-Prior'!N110</f>
        <v>0</v>
      </c>
      <c r="O110" s="30"/>
      <c r="P110" s="186">
        <f t="shared" si="15"/>
        <v>39661</v>
      </c>
      <c r="Q110" s="445">
        <f t="shared" si="17"/>
        <v>0</v>
      </c>
      <c r="R110" s="446">
        <f t="shared" si="18"/>
        <v>0</v>
      </c>
      <c r="S110" s="446">
        <f t="shared" si="20"/>
        <v>0</v>
      </c>
      <c r="T110" s="446">
        <f t="shared" si="19"/>
        <v>0</v>
      </c>
      <c r="U110"/>
    </row>
    <row r="111" spans="1:57" s="181" customFormat="1" ht="12.95" hidden="1" customHeight="1" x14ac:dyDescent="0.2">
      <c r="A111" s="187">
        <v>39692</v>
      </c>
      <c r="B111" s="183">
        <f>+WTI_II!B111-'WTI_II-Prior'!B111</f>
        <v>0</v>
      </c>
      <c r="C111" s="190">
        <f>+WTI_II!C111-'WTI_II-Prior'!C111</f>
        <v>0</v>
      </c>
      <c r="D111" s="336">
        <f t="shared" si="16"/>
        <v>0</v>
      </c>
      <c r="E111" s="183"/>
      <c r="F111" s="183">
        <f>+WTI_II!F111-'WTI_II-Prior'!F111</f>
        <v>0</v>
      </c>
      <c r="G111" s="183">
        <f>+WTI_II!G111-'WTI_II-Prior'!G111</f>
        <v>0</v>
      </c>
      <c r="H111" s="342">
        <f>+WTI_II!H111-'WTI_II-Prior'!H111</f>
        <v>0</v>
      </c>
      <c r="I111" s="311"/>
      <c r="J111" s="311">
        <f>+WTI_II!J111-'WTI_II-Prior'!J111</f>
        <v>0</v>
      </c>
      <c r="K111" s="311">
        <f>+WTI_II!K111-'WTI_II-Prior'!K111</f>
        <v>0</v>
      </c>
      <c r="L111" s="311">
        <f>+WTI_II!L111-'WTI_II-Prior'!L111</f>
        <v>0</v>
      </c>
      <c r="M111" s="311">
        <f>+WTI_II!M111-'WTI_II-Prior'!M111</f>
        <v>0</v>
      </c>
      <c r="N111" s="342">
        <f>+WTI_II!N111-'WTI_II-Prior'!N111</f>
        <v>0</v>
      </c>
      <c r="O111" s="183"/>
      <c r="P111" s="187">
        <f t="shared" si="15"/>
        <v>39692</v>
      </c>
      <c r="Q111" s="448">
        <f t="shared" si="17"/>
        <v>0</v>
      </c>
      <c r="R111" s="449">
        <f t="shared" si="18"/>
        <v>0</v>
      </c>
      <c r="S111" s="449">
        <f t="shared" si="20"/>
        <v>0</v>
      </c>
      <c r="T111" s="449">
        <f t="shared" si="19"/>
        <v>0</v>
      </c>
      <c r="U111"/>
    </row>
    <row r="112" spans="1:57" s="181" customFormat="1" ht="12.95" hidden="1" customHeight="1" x14ac:dyDescent="0.2">
      <c r="A112" s="186">
        <v>39722</v>
      </c>
      <c r="B112" s="30">
        <f>+WTI_II!B112-'WTI_II-Prior'!B112</f>
        <v>0</v>
      </c>
      <c r="C112" s="26">
        <f>+WTI_II!C112-'WTI_II-Prior'!C112</f>
        <v>0</v>
      </c>
      <c r="D112" s="334">
        <f t="shared" si="16"/>
        <v>0</v>
      </c>
      <c r="E112" s="30"/>
      <c r="F112" s="30">
        <f>+WTI_II!F112-'WTI_II-Prior'!F112</f>
        <v>0</v>
      </c>
      <c r="G112" s="30">
        <f>+WTI_II!G112-'WTI_II-Prior'!G112</f>
        <v>0</v>
      </c>
      <c r="H112" s="341">
        <f>+WTI_II!H112-'WTI_II-Prior'!H112</f>
        <v>0</v>
      </c>
      <c r="I112" s="310"/>
      <c r="J112" s="310">
        <f>+WTI_II!J112-'WTI_II-Prior'!J112</f>
        <v>0</v>
      </c>
      <c r="K112" s="310">
        <f>+WTI_II!K112-'WTI_II-Prior'!K112</f>
        <v>0</v>
      </c>
      <c r="L112" s="310">
        <f>+WTI_II!L112-'WTI_II-Prior'!L112</f>
        <v>0</v>
      </c>
      <c r="M112" s="310">
        <f>+WTI_II!M112-'WTI_II-Prior'!M112</f>
        <v>0</v>
      </c>
      <c r="N112" s="341">
        <f>+WTI_II!N112-'WTI_II-Prior'!N112</f>
        <v>0</v>
      </c>
      <c r="O112" s="30"/>
      <c r="P112" s="186">
        <f t="shared" si="15"/>
        <v>39722</v>
      </c>
      <c r="Q112" s="445">
        <f t="shared" si="17"/>
        <v>0</v>
      </c>
      <c r="R112" s="446">
        <f t="shared" si="18"/>
        <v>0</v>
      </c>
      <c r="S112" s="446">
        <f t="shared" si="20"/>
        <v>0</v>
      </c>
      <c r="T112" s="446">
        <f t="shared" si="19"/>
        <v>0</v>
      </c>
      <c r="U112"/>
    </row>
    <row r="113" spans="1:21" s="181" customFormat="1" ht="12.95" hidden="1" customHeight="1" x14ac:dyDescent="0.2">
      <c r="A113" s="186">
        <v>39753</v>
      </c>
      <c r="B113" s="30">
        <f>+WTI_II!B113-'WTI_II-Prior'!B113</f>
        <v>0</v>
      </c>
      <c r="C113" s="26">
        <f>+WTI_II!C113-'WTI_II-Prior'!C113</f>
        <v>0</v>
      </c>
      <c r="D113" s="334">
        <f t="shared" si="16"/>
        <v>0</v>
      </c>
      <c r="E113" s="30"/>
      <c r="F113" s="30">
        <f>+WTI_II!F113-'WTI_II-Prior'!F113</f>
        <v>0</v>
      </c>
      <c r="G113" s="30">
        <f>+WTI_II!G113-'WTI_II-Prior'!G113</f>
        <v>0</v>
      </c>
      <c r="H113" s="341">
        <f>+WTI_II!H113-'WTI_II-Prior'!H113</f>
        <v>0</v>
      </c>
      <c r="I113" s="310"/>
      <c r="J113" s="310">
        <f>+WTI_II!J113-'WTI_II-Prior'!J113</f>
        <v>0</v>
      </c>
      <c r="K113" s="310">
        <f>+WTI_II!K113-'WTI_II-Prior'!K113</f>
        <v>0</v>
      </c>
      <c r="L113" s="310">
        <f>+WTI_II!L113-'WTI_II-Prior'!L113</f>
        <v>0</v>
      </c>
      <c r="M113" s="310">
        <f>+WTI_II!M113-'WTI_II-Prior'!M113</f>
        <v>0</v>
      </c>
      <c r="N113" s="341">
        <f>+WTI_II!N113-'WTI_II-Prior'!N113</f>
        <v>0</v>
      </c>
      <c r="O113" s="30"/>
      <c r="P113" s="186">
        <f t="shared" si="15"/>
        <v>39753</v>
      </c>
      <c r="Q113" s="445">
        <f t="shared" si="17"/>
        <v>0</v>
      </c>
      <c r="R113" s="446">
        <f t="shared" si="18"/>
        <v>0</v>
      </c>
      <c r="S113" s="446">
        <f t="shared" si="20"/>
        <v>0</v>
      </c>
      <c r="T113" s="446">
        <f t="shared" si="19"/>
        <v>0</v>
      </c>
      <c r="U113"/>
    </row>
    <row r="114" spans="1:21" s="181" customFormat="1" ht="12.95" hidden="1" customHeight="1" thickBot="1" x14ac:dyDescent="0.25">
      <c r="A114" s="251">
        <v>39783</v>
      </c>
      <c r="B114" s="231">
        <f>+WTI_II!B114-'WTI_II-Prior'!B114</f>
        <v>0</v>
      </c>
      <c r="C114" s="168">
        <f>+WTI_II!C114-'WTI_II-Prior'!C114</f>
        <v>0</v>
      </c>
      <c r="D114" s="338">
        <f t="shared" si="16"/>
        <v>0</v>
      </c>
      <c r="E114" s="231"/>
      <c r="F114" s="231">
        <f>+WTI_II!F114-'WTI_II-Prior'!F114</f>
        <v>0</v>
      </c>
      <c r="G114" s="231">
        <f>+WTI_II!G114-'WTI_II-Prior'!G114</f>
        <v>0</v>
      </c>
      <c r="H114" s="349">
        <f>+WTI_II!H114-'WTI_II-Prior'!H114</f>
        <v>0</v>
      </c>
      <c r="I114" s="318"/>
      <c r="J114" s="318">
        <f>+WTI_II!J114-'WTI_II-Prior'!J114</f>
        <v>0</v>
      </c>
      <c r="K114" s="318">
        <f>+WTI_II!K114-'WTI_II-Prior'!K114</f>
        <v>0</v>
      </c>
      <c r="L114" s="318">
        <f>+WTI_II!L114-'WTI_II-Prior'!L114</f>
        <v>0</v>
      </c>
      <c r="M114" s="318">
        <f>+WTI_II!M114-'WTI_II-Prior'!M114</f>
        <v>0</v>
      </c>
      <c r="N114" s="349">
        <f>+WTI_II!N114-'WTI_II-Prior'!N114</f>
        <v>0</v>
      </c>
      <c r="O114" s="231"/>
      <c r="P114" s="251">
        <f t="shared" si="15"/>
        <v>39783</v>
      </c>
      <c r="Q114" s="451">
        <f t="shared" si="17"/>
        <v>0</v>
      </c>
      <c r="R114" s="452">
        <f t="shared" si="18"/>
        <v>0</v>
      </c>
      <c r="S114" s="452">
        <f t="shared" si="20"/>
        <v>0</v>
      </c>
      <c r="T114" s="452">
        <f t="shared" si="19"/>
        <v>0</v>
      </c>
      <c r="U114"/>
    </row>
    <row r="115" spans="1:21" s="181" customFormat="1" ht="12.95" hidden="1" customHeight="1" x14ac:dyDescent="0.2">
      <c r="A115" s="186">
        <v>39814</v>
      </c>
      <c r="B115" s="30">
        <f>+WTI_II!B115-'WTI_II-Prior'!B115</f>
        <v>0</v>
      </c>
      <c r="C115" s="26">
        <f>+WTI_II!C115-'WTI_II-Prior'!C115</f>
        <v>0</v>
      </c>
      <c r="D115" s="334">
        <f t="shared" si="16"/>
        <v>0</v>
      </c>
      <c r="E115" s="30"/>
      <c r="F115" s="30">
        <f>+WTI_II!F115-'WTI_II-Prior'!F115</f>
        <v>0</v>
      </c>
      <c r="G115" s="30">
        <f>+WTI_II!G115-'WTI_II-Prior'!G115</f>
        <v>0</v>
      </c>
      <c r="H115" s="341">
        <f>+WTI_II!H115-'WTI_II-Prior'!H115</f>
        <v>0</v>
      </c>
      <c r="I115" s="310"/>
      <c r="J115" s="310">
        <f>+WTI_II!J115-'WTI_II-Prior'!J115</f>
        <v>0</v>
      </c>
      <c r="K115" s="310">
        <f>+WTI_II!K115-'WTI_II-Prior'!K115</f>
        <v>0</v>
      </c>
      <c r="L115" s="310">
        <f>+WTI_II!L115-'WTI_II-Prior'!L115</f>
        <v>0</v>
      </c>
      <c r="M115" s="310">
        <f>+WTI_II!M115-'WTI_II-Prior'!M115</f>
        <v>0</v>
      </c>
      <c r="N115" s="341">
        <f>+WTI_II!N115-'WTI_II-Prior'!N115</f>
        <v>0</v>
      </c>
      <c r="O115" s="30"/>
      <c r="P115" s="186">
        <f t="shared" si="15"/>
        <v>39814</v>
      </c>
      <c r="Q115" s="445">
        <f t="shared" si="17"/>
        <v>0</v>
      </c>
      <c r="R115" s="446">
        <f t="shared" si="18"/>
        <v>0</v>
      </c>
      <c r="S115" s="446">
        <f t="shared" si="20"/>
        <v>0</v>
      </c>
      <c r="T115" s="446">
        <f t="shared" si="19"/>
        <v>0</v>
      </c>
      <c r="U115"/>
    </row>
    <row r="116" spans="1:21" s="181" customFormat="1" ht="12.95" hidden="1" customHeight="1" x14ac:dyDescent="0.2">
      <c r="A116" s="186">
        <v>39845</v>
      </c>
      <c r="B116" s="30">
        <f>+WTI_II!B116-'WTI_II-Prior'!B116</f>
        <v>0</v>
      </c>
      <c r="C116" s="26">
        <f>+WTI_II!C116-'WTI_II-Prior'!C116</f>
        <v>0</v>
      </c>
      <c r="D116" s="334">
        <f t="shared" si="16"/>
        <v>0</v>
      </c>
      <c r="E116" s="30"/>
      <c r="F116" s="30">
        <f>+WTI_II!F116-'WTI_II-Prior'!F116</f>
        <v>0</v>
      </c>
      <c r="G116" s="30">
        <f>+WTI_II!G116-'WTI_II-Prior'!G116</f>
        <v>0</v>
      </c>
      <c r="H116" s="341">
        <f>+WTI_II!H116-'WTI_II-Prior'!H116</f>
        <v>0</v>
      </c>
      <c r="I116" s="310"/>
      <c r="J116" s="310">
        <f>+WTI_II!J116-'WTI_II-Prior'!J116</f>
        <v>0</v>
      </c>
      <c r="K116" s="310">
        <f>+WTI_II!K116-'WTI_II-Prior'!K116</f>
        <v>0</v>
      </c>
      <c r="L116" s="310">
        <f>+WTI_II!L116-'WTI_II-Prior'!L116</f>
        <v>0</v>
      </c>
      <c r="M116" s="310">
        <f>+WTI_II!M116-'WTI_II-Prior'!M116</f>
        <v>0</v>
      </c>
      <c r="N116" s="341">
        <f>+WTI_II!N116-'WTI_II-Prior'!N116</f>
        <v>0</v>
      </c>
      <c r="O116" s="30"/>
      <c r="P116" s="186">
        <f t="shared" si="15"/>
        <v>39845</v>
      </c>
      <c r="Q116" s="445">
        <f t="shared" si="17"/>
        <v>0</v>
      </c>
      <c r="R116" s="446">
        <f t="shared" si="18"/>
        <v>0</v>
      </c>
      <c r="S116" s="446">
        <f t="shared" si="20"/>
        <v>0</v>
      </c>
      <c r="T116" s="446">
        <f t="shared" si="19"/>
        <v>0</v>
      </c>
      <c r="U116"/>
    </row>
    <row r="117" spans="1:21" s="181" customFormat="1" ht="12.95" hidden="1" customHeight="1" x14ac:dyDescent="0.2">
      <c r="A117" s="187">
        <v>39873</v>
      </c>
      <c r="B117" s="183">
        <f>+WTI_II!B117-'WTI_II-Prior'!B117</f>
        <v>0</v>
      </c>
      <c r="C117" s="190">
        <f>+WTI_II!C117-'WTI_II-Prior'!C117</f>
        <v>0</v>
      </c>
      <c r="D117" s="336">
        <f t="shared" si="16"/>
        <v>0</v>
      </c>
      <c r="E117" s="183"/>
      <c r="F117" s="183">
        <f>+WTI_II!F117-'WTI_II-Prior'!F117</f>
        <v>0</v>
      </c>
      <c r="G117" s="183">
        <f>+WTI_II!G117-'WTI_II-Prior'!G117</f>
        <v>0</v>
      </c>
      <c r="H117" s="342">
        <f>+WTI_II!H117-'WTI_II-Prior'!H117</f>
        <v>0</v>
      </c>
      <c r="I117" s="311"/>
      <c r="J117" s="311">
        <f>+WTI_II!J117-'WTI_II-Prior'!J117</f>
        <v>0</v>
      </c>
      <c r="K117" s="311">
        <f>+WTI_II!K117-'WTI_II-Prior'!K117</f>
        <v>0</v>
      </c>
      <c r="L117" s="311">
        <f>+WTI_II!L117-'WTI_II-Prior'!L117</f>
        <v>0</v>
      </c>
      <c r="M117" s="311">
        <f>+WTI_II!M117-'WTI_II-Prior'!M117</f>
        <v>0</v>
      </c>
      <c r="N117" s="342">
        <f>+WTI_II!N117-'WTI_II-Prior'!N117</f>
        <v>0</v>
      </c>
      <c r="O117" s="183"/>
      <c r="P117" s="187">
        <f t="shared" si="15"/>
        <v>39873</v>
      </c>
      <c r="Q117" s="448">
        <f t="shared" si="17"/>
        <v>0</v>
      </c>
      <c r="R117" s="449">
        <f t="shared" si="18"/>
        <v>0</v>
      </c>
      <c r="S117" s="449">
        <f t="shared" si="20"/>
        <v>0</v>
      </c>
      <c r="T117" s="449">
        <f t="shared" si="19"/>
        <v>0</v>
      </c>
      <c r="U117"/>
    </row>
    <row r="118" spans="1:21" s="181" customFormat="1" ht="12.95" hidden="1" customHeight="1" x14ac:dyDescent="0.2">
      <c r="A118" s="186">
        <v>39904</v>
      </c>
      <c r="B118" s="30">
        <f>+WTI_II!B118-'WTI_II-Prior'!B118</f>
        <v>0</v>
      </c>
      <c r="C118" s="26">
        <f>+WTI_II!C118-'WTI_II-Prior'!C118</f>
        <v>0</v>
      </c>
      <c r="D118" s="334">
        <f t="shared" si="16"/>
        <v>0</v>
      </c>
      <c r="E118" s="30"/>
      <c r="F118" s="30">
        <f>+WTI_II!F118-'WTI_II-Prior'!F118</f>
        <v>0</v>
      </c>
      <c r="G118" s="30">
        <f>+WTI_II!G118-'WTI_II-Prior'!G118</f>
        <v>0</v>
      </c>
      <c r="H118" s="341">
        <f>+WTI_II!H118-'WTI_II-Prior'!H118</f>
        <v>0</v>
      </c>
      <c r="I118" s="310"/>
      <c r="J118" s="310">
        <f>+WTI_II!J118-'WTI_II-Prior'!J118</f>
        <v>0</v>
      </c>
      <c r="K118" s="310">
        <f>+WTI_II!K118-'WTI_II-Prior'!K118</f>
        <v>0</v>
      </c>
      <c r="L118" s="310">
        <f>+WTI_II!L118-'WTI_II-Prior'!L118</f>
        <v>0</v>
      </c>
      <c r="M118" s="310">
        <f>+WTI_II!M118-'WTI_II-Prior'!M118</f>
        <v>0</v>
      </c>
      <c r="N118" s="341">
        <f>+WTI_II!N118-'WTI_II-Prior'!N118</f>
        <v>0</v>
      </c>
      <c r="O118" s="30"/>
      <c r="P118" s="186">
        <f t="shared" si="15"/>
        <v>39904</v>
      </c>
      <c r="Q118" s="445">
        <f t="shared" si="17"/>
        <v>0</v>
      </c>
      <c r="R118" s="446">
        <f t="shared" si="18"/>
        <v>0</v>
      </c>
      <c r="S118" s="446">
        <f t="shared" si="20"/>
        <v>0</v>
      </c>
      <c r="T118" s="446">
        <f t="shared" si="19"/>
        <v>0</v>
      </c>
      <c r="U118"/>
    </row>
    <row r="119" spans="1:21" s="181" customFormat="1" ht="12.95" hidden="1" customHeight="1" x14ac:dyDescent="0.2">
      <c r="A119" s="186">
        <v>39934</v>
      </c>
      <c r="B119" s="30">
        <f>+WTI_II!B119-'WTI_II-Prior'!B119</f>
        <v>0</v>
      </c>
      <c r="C119" s="26">
        <f>+WTI_II!C119-'WTI_II-Prior'!C119</f>
        <v>0</v>
      </c>
      <c r="D119" s="334">
        <f t="shared" si="16"/>
        <v>0</v>
      </c>
      <c r="E119" s="30"/>
      <c r="F119" s="30">
        <f>+WTI_II!F119-'WTI_II-Prior'!F119</f>
        <v>0</v>
      </c>
      <c r="G119" s="30">
        <f>+WTI_II!G119-'WTI_II-Prior'!G119</f>
        <v>0</v>
      </c>
      <c r="H119" s="341">
        <f>+WTI_II!H119-'WTI_II-Prior'!H119</f>
        <v>0</v>
      </c>
      <c r="I119" s="310"/>
      <c r="J119" s="310">
        <f>+WTI_II!J119-'WTI_II-Prior'!J119</f>
        <v>0</v>
      </c>
      <c r="K119" s="310">
        <f>+WTI_II!K119-'WTI_II-Prior'!K119</f>
        <v>0</v>
      </c>
      <c r="L119" s="310">
        <f>+WTI_II!L119-'WTI_II-Prior'!L119</f>
        <v>0</v>
      </c>
      <c r="M119" s="310">
        <f>+WTI_II!M119-'WTI_II-Prior'!M119</f>
        <v>0</v>
      </c>
      <c r="N119" s="341">
        <f>+WTI_II!N119-'WTI_II-Prior'!N119</f>
        <v>0</v>
      </c>
      <c r="O119" s="30"/>
      <c r="P119" s="186">
        <f t="shared" si="15"/>
        <v>39934</v>
      </c>
      <c r="Q119" s="445">
        <f t="shared" si="17"/>
        <v>0</v>
      </c>
      <c r="R119" s="446">
        <f t="shared" si="18"/>
        <v>0</v>
      </c>
      <c r="S119" s="446">
        <f t="shared" si="20"/>
        <v>0</v>
      </c>
      <c r="T119" s="446">
        <f t="shared" si="19"/>
        <v>0</v>
      </c>
      <c r="U119"/>
    </row>
    <row r="120" spans="1:21" s="181" customFormat="1" ht="12.95" hidden="1" customHeight="1" x14ac:dyDescent="0.2">
      <c r="A120" s="187">
        <v>39965</v>
      </c>
      <c r="B120" s="183">
        <f>+WTI_II!B120-'WTI_II-Prior'!B120</f>
        <v>0</v>
      </c>
      <c r="C120" s="190">
        <f>+WTI_II!C120-'WTI_II-Prior'!C120</f>
        <v>0</v>
      </c>
      <c r="D120" s="336">
        <f t="shared" si="16"/>
        <v>0</v>
      </c>
      <c r="E120" s="183"/>
      <c r="F120" s="183">
        <f>+WTI_II!F120-'WTI_II-Prior'!F120</f>
        <v>0</v>
      </c>
      <c r="G120" s="183">
        <f>+WTI_II!G120-'WTI_II-Prior'!G120</f>
        <v>0</v>
      </c>
      <c r="H120" s="342">
        <f>+WTI_II!H120-'WTI_II-Prior'!H120</f>
        <v>0</v>
      </c>
      <c r="I120" s="311"/>
      <c r="J120" s="311">
        <f>+WTI_II!J120-'WTI_II-Prior'!J120</f>
        <v>0</v>
      </c>
      <c r="K120" s="311">
        <f>+WTI_II!K120-'WTI_II-Prior'!K120</f>
        <v>0</v>
      </c>
      <c r="L120" s="311">
        <f>+WTI_II!L120-'WTI_II-Prior'!L120</f>
        <v>0</v>
      </c>
      <c r="M120" s="311">
        <f>+WTI_II!M120-'WTI_II-Prior'!M120</f>
        <v>0</v>
      </c>
      <c r="N120" s="342">
        <f>+WTI_II!N120-'WTI_II-Prior'!N120</f>
        <v>0</v>
      </c>
      <c r="O120" s="183"/>
      <c r="P120" s="187">
        <f t="shared" si="15"/>
        <v>39965</v>
      </c>
      <c r="Q120" s="448">
        <f t="shared" si="17"/>
        <v>0</v>
      </c>
      <c r="R120" s="449">
        <f t="shared" si="18"/>
        <v>0</v>
      </c>
      <c r="S120" s="449">
        <f t="shared" si="20"/>
        <v>0</v>
      </c>
      <c r="T120" s="449">
        <f t="shared" si="19"/>
        <v>0</v>
      </c>
      <c r="U120"/>
    </row>
    <row r="121" spans="1:21" s="181" customFormat="1" ht="12.95" hidden="1" customHeight="1" x14ac:dyDescent="0.2">
      <c r="A121" s="186">
        <v>39995</v>
      </c>
      <c r="B121" s="30">
        <f>+WTI_II!B121-'WTI_II-Prior'!B121</f>
        <v>0</v>
      </c>
      <c r="C121" s="26">
        <f>+WTI_II!C121-'WTI_II-Prior'!C121</f>
        <v>0</v>
      </c>
      <c r="D121" s="334">
        <f t="shared" si="16"/>
        <v>0</v>
      </c>
      <c r="E121" s="30"/>
      <c r="F121" s="30">
        <f>+WTI_II!F121-'WTI_II-Prior'!F121</f>
        <v>0</v>
      </c>
      <c r="G121" s="30">
        <f>+WTI_II!G121-'WTI_II-Prior'!G121</f>
        <v>0</v>
      </c>
      <c r="H121" s="341">
        <f>+WTI_II!H121-'WTI_II-Prior'!H121</f>
        <v>0</v>
      </c>
      <c r="I121" s="310"/>
      <c r="J121" s="310">
        <f>+WTI_II!J121-'WTI_II-Prior'!J121</f>
        <v>0</v>
      </c>
      <c r="K121" s="310">
        <f>+WTI_II!K121-'WTI_II-Prior'!K121</f>
        <v>0</v>
      </c>
      <c r="L121" s="310">
        <f>+WTI_II!L121-'WTI_II-Prior'!L121</f>
        <v>0</v>
      </c>
      <c r="M121" s="310">
        <f>+WTI_II!M121-'WTI_II-Prior'!M121</f>
        <v>0</v>
      </c>
      <c r="N121" s="341">
        <f>+WTI_II!N121-'WTI_II-Prior'!N121</f>
        <v>0</v>
      </c>
      <c r="O121" s="30"/>
      <c r="P121" s="186">
        <f t="shared" si="15"/>
        <v>39995</v>
      </c>
      <c r="Q121" s="445">
        <f t="shared" si="17"/>
        <v>0</v>
      </c>
      <c r="R121" s="446">
        <f t="shared" si="18"/>
        <v>0</v>
      </c>
      <c r="S121" s="446">
        <f t="shared" si="20"/>
        <v>0</v>
      </c>
      <c r="T121" s="446">
        <f t="shared" si="19"/>
        <v>0</v>
      </c>
      <c r="U121"/>
    </row>
    <row r="122" spans="1:21" s="181" customFormat="1" ht="12.95" hidden="1" customHeight="1" x14ac:dyDescent="0.2">
      <c r="A122" s="186">
        <v>40026</v>
      </c>
      <c r="B122" s="30">
        <f>+WTI_II!B122-'WTI_II-Prior'!B122</f>
        <v>0</v>
      </c>
      <c r="C122" s="26">
        <f>+WTI_II!C122-'WTI_II-Prior'!C122</f>
        <v>0</v>
      </c>
      <c r="D122" s="334">
        <f t="shared" si="16"/>
        <v>0</v>
      </c>
      <c r="E122" s="30"/>
      <c r="F122" s="30">
        <f>+WTI_II!F122-'WTI_II-Prior'!F122</f>
        <v>0</v>
      </c>
      <c r="G122" s="30">
        <f>+WTI_II!G122-'WTI_II-Prior'!G122</f>
        <v>0</v>
      </c>
      <c r="H122" s="341">
        <f>+WTI_II!H122-'WTI_II-Prior'!H122</f>
        <v>0</v>
      </c>
      <c r="I122" s="310"/>
      <c r="J122" s="310">
        <f>+WTI_II!J122-'WTI_II-Prior'!J122</f>
        <v>0</v>
      </c>
      <c r="K122" s="310">
        <f>+WTI_II!K122-'WTI_II-Prior'!K122</f>
        <v>0</v>
      </c>
      <c r="L122" s="310">
        <f>+WTI_II!L122-'WTI_II-Prior'!L122</f>
        <v>0</v>
      </c>
      <c r="M122" s="310">
        <f>+WTI_II!M122-'WTI_II-Prior'!M122</f>
        <v>0</v>
      </c>
      <c r="N122" s="341">
        <f>+WTI_II!N122-'WTI_II-Prior'!N122</f>
        <v>0</v>
      </c>
      <c r="O122" s="30"/>
      <c r="P122" s="186">
        <f t="shared" si="15"/>
        <v>40026</v>
      </c>
      <c r="Q122" s="445">
        <f t="shared" si="17"/>
        <v>0</v>
      </c>
      <c r="R122" s="446">
        <f t="shared" si="18"/>
        <v>0</v>
      </c>
      <c r="S122" s="446">
        <f t="shared" si="20"/>
        <v>0</v>
      </c>
      <c r="T122" s="446">
        <f t="shared" si="19"/>
        <v>0</v>
      </c>
      <c r="U122"/>
    </row>
    <row r="123" spans="1:21" s="181" customFormat="1" ht="12.95" hidden="1" customHeight="1" x14ac:dyDescent="0.2">
      <c r="A123" s="187">
        <v>40057</v>
      </c>
      <c r="B123" s="183">
        <f>+WTI_II!B123-'WTI_II-Prior'!B123</f>
        <v>0</v>
      </c>
      <c r="C123" s="190">
        <f>+WTI_II!C123-'WTI_II-Prior'!C123</f>
        <v>0</v>
      </c>
      <c r="D123" s="336">
        <f t="shared" si="16"/>
        <v>0</v>
      </c>
      <c r="E123" s="183"/>
      <c r="F123" s="183">
        <f>+WTI_II!F123-'WTI_II-Prior'!F123</f>
        <v>0</v>
      </c>
      <c r="G123" s="183">
        <f>+WTI_II!G123-'WTI_II-Prior'!G123</f>
        <v>0</v>
      </c>
      <c r="H123" s="342">
        <f>+WTI_II!H123-'WTI_II-Prior'!H123</f>
        <v>0</v>
      </c>
      <c r="I123" s="311"/>
      <c r="J123" s="311">
        <f>+WTI_II!J123-'WTI_II-Prior'!J123</f>
        <v>0</v>
      </c>
      <c r="K123" s="311">
        <f>+WTI_II!K123-'WTI_II-Prior'!K123</f>
        <v>0</v>
      </c>
      <c r="L123" s="311">
        <f>+WTI_II!L123-'WTI_II-Prior'!L123</f>
        <v>0</v>
      </c>
      <c r="M123" s="311">
        <f>+WTI_II!M123-'WTI_II-Prior'!M123</f>
        <v>0</v>
      </c>
      <c r="N123" s="342">
        <f>+WTI_II!N123-'WTI_II-Prior'!N123</f>
        <v>0</v>
      </c>
      <c r="O123" s="183"/>
      <c r="P123" s="187">
        <f>+A123</f>
        <v>40057</v>
      </c>
      <c r="Q123" s="448">
        <f t="shared" si="17"/>
        <v>0</v>
      </c>
      <c r="R123" s="449">
        <f t="shared" si="18"/>
        <v>0</v>
      </c>
      <c r="S123" s="449">
        <f t="shared" si="20"/>
        <v>0</v>
      </c>
      <c r="T123" s="449">
        <f t="shared" si="19"/>
        <v>0</v>
      </c>
      <c r="U123"/>
    </row>
    <row r="124" spans="1:21" s="181" customFormat="1" ht="12.95" hidden="1" customHeight="1" x14ac:dyDescent="0.2">
      <c r="A124" s="186">
        <v>40087</v>
      </c>
      <c r="B124" s="30">
        <f>+WTI_II!B124-'WTI_II-Prior'!B124</f>
        <v>0</v>
      </c>
      <c r="C124" s="26">
        <f>+WTI_II!C124-'WTI_II-Prior'!C124</f>
        <v>0</v>
      </c>
      <c r="D124" s="334">
        <f>SUM(B124:C124)</f>
        <v>0</v>
      </c>
      <c r="E124" s="30"/>
      <c r="F124" s="30">
        <f>+WTI_II!F124-'WTI_II-Prior'!F124</f>
        <v>0</v>
      </c>
      <c r="G124" s="30">
        <f>+WTI_II!G124-'WTI_II-Prior'!G124</f>
        <v>0</v>
      </c>
      <c r="H124" s="341">
        <f>+WTI_II!H124-'WTI_II-Prior'!H124</f>
        <v>0</v>
      </c>
      <c r="I124" s="310"/>
      <c r="J124" s="310">
        <f>+WTI_II!J124-'WTI_II-Prior'!J124</f>
        <v>0</v>
      </c>
      <c r="K124" s="310">
        <f>+WTI_II!K124-'WTI_II-Prior'!K124</f>
        <v>0</v>
      </c>
      <c r="L124" s="310">
        <f>+WTI_II!L124-'WTI_II-Prior'!L124</f>
        <v>0</v>
      </c>
      <c r="M124" s="310">
        <f>+WTI_II!M124-'WTI_II-Prior'!M124</f>
        <v>0</v>
      </c>
      <c r="N124" s="341">
        <f>+WTI_II!N124-'WTI_II-Prior'!N124</f>
        <v>0</v>
      </c>
      <c r="O124" s="30"/>
      <c r="P124" s="186">
        <f>+A124</f>
        <v>40087</v>
      </c>
      <c r="Q124" s="445">
        <f>+D124</f>
        <v>0</v>
      </c>
      <c r="R124" s="446">
        <f>+H124</f>
        <v>0</v>
      </c>
      <c r="S124" s="446">
        <f t="shared" si="20"/>
        <v>0</v>
      </c>
      <c r="T124" s="446">
        <f>SUM(Q124:R124)</f>
        <v>0</v>
      </c>
      <c r="U124"/>
    </row>
    <row r="125" spans="1:21" s="181" customFormat="1" ht="12.95" hidden="1" customHeight="1" x14ac:dyDescent="0.2">
      <c r="A125" s="186">
        <v>40118</v>
      </c>
      <c r="B125" s="30">
        <f>+WTI_II!B125-'WTI_II-Prior'!B125</f>
        <v>0</v>
      </c>
      <c r="C125" s="26">
        <f>+WTI_II!C125-'WTI_II-Prior'!C125</f>
        <v>0</v>
      </c>
      <c r="D125" s="334">
        <f>SUM(B125:C125)</f>
        <v>0</v>
      </c>
      <c r="E125" s="30"/>
      <c r="F125" s="30">
        <f>+WTI_II!F125-'WTI_II-Prior'!F125</f>
        <v>0</v>
      </c>
      <c r="G125" s="30">
        <f>+WTI_II!G125-'WTI_II-Prior'!G125</f>
        <v>0</v>
      </c>
      <c r="H125" s="341">
        <f>+WTI_II!H125-'WTI_II-Prior'!H125</f>
        <v>0</v>
      </c>
      <c r="I125" s="310"/>
      <c r="J125" s="310">
        <f>+WTI_II!J125-'WTI_II-Prior'!J125</f>
        <v>0</v>
      </c>
      <c r="K125" s="310">
        <f>+WTI_II!K125-'WTI_II-Prior'!K125</f>
        <v>0</v>
      </c>
      <c r="L125" s="310">
        <f>+WTI_II!L125-'WTI_II-Prior'!L125</f>
        <v>0</v>
      </c>
      <c r="M125" s="310">
        <f>+WTI_II!M125-'WTI_II-Prior'!M125</f>
        <v>0</v>
      </c>
      <c r="N125" s="341">
        <f>+WTI_II!N125-'WTI_II-Prior'!N125</f>
        <v>0</v>
      </c>
      <c r="O125" s="30"/>
      <c r="P125" s="186">
        <f>+A125</f>
        <v>40118</v>
      </c>
      <c r="Q125" s="445">
        <f>+D125</f>
        <v>0</v>
      </c>
      <c r="R125" s="446">
        <f>+H125</f>
        <v>0</v>
      </c>
      <c r="S125" s="446">
        <f t="shared" si="20"/>
        <v>0</v>
      </c>
      <c r="T125" s="446">
        <f>SUM(Q125:R125)</f>
        <v>0</v>
      </c>
      <c r="U125"/>
    </row>
    <row r="126" spans="1:21" s="181" customFormat="1" ht="12.95" hidden="1" customHeight="1" thickBot="1" x14ac:dyDescent="0.25">
      <c r="A126" s="251">
        <v>40148</v>
      </c>
      <c r="B126" s="231">
        <f>+WTI_II!B126-'WTI_II-Prior'!B126</f>
        <v>0</v>
      </c>
      <c r="C126" s="168">
        <f>+WTI_II!C126-'WTI_II-Prior'!C126</f>
        <v>0</v>
      </c>
      <c r="D126" s="338">
        <f t="shared" ref="D126:D138" si="21">SUM(B126:C126)</f>
        <v>0</v>
      </c>
      <c r="E126" s="231"/>
      <c r="F126" s="231">
        <f>+WTI_II!F126-'WTI_II-Prior'!F126</f>
        <v>0</v>
      </c>
      <c r="G126" s="231">
        <f>+WTI_II!G126-'WTI_II-Prior'!G126</f>
        <v>0</v>
      </c>
      <c r="H126" s="349">
        <f>+WTI_II!H126-'WTI_II-Prior'!H126</f>
        <v>0</v>
      </c>
      <c r="I126" s="318"/>
      <c r="J126" s="318">
        <f>+WTI_II!J126-'WTI_II-Prior'!J126</f>
        <v>0</v>
      </c>
      <c r="K126" s="318">
        <f>+WTI_II!K126-'WTI_II-Prior'!K126</f>
        <v>0</v>
      </c>
      <c r="L126" s="318">
        <f>+WTI_II!L126-'WTI_II-Prior'!L126</f>
        <v>0</v>
      </c>
      <c r="M126" s="318">
        <f>+WTI_II!M126-'WTI_II-Prior'!M126</f>
        <v>0</v>
      </c>
      <c r="N126" s="349">
        <f>+WTI_II!N126-'WTI_II-Prior'!N126</f>
        <v>0</v>
      </c>
      <c r="O126" s="231"/>
      <c r="P126" s="251">
        <f t="shared" ref="P126:P138" si="22">+A126</f>
        <v>40148</v>
      </c>
      <c r="Q126" s="451">
        <f t="shared" ref="Q126:Q138" si="23">+D126</f>
        <v>0</v>
      </c>
      <c r="R126" s="452">
        <f t="shared" ref="R126:R138" si="24">+H126</f>
        <v>0</v>
      </c>
      <c r="S126" s="452">
        <f t="shared" si="20"/>
        <v>0</v>
      </c>
      <c r="T126" s="452">
        <f t="shared" ref="T126:T138" si="25">SUM(Q126:R126)</f>
        <v>0</v>
      </c>
      <c r="U126"/>
    </row>
    <row r="127" spans="1:21" s="181" customFormat="1" ht="12.95" hidden="1" customHeight="1" x14ac:dyDescent="0.2">
      <c r="A127" s="186">
        <v>40179</v>
      </c>
      <c r="B127" s="30">
        <f>+WTI_II!B127-'WTI_II-Prior'!B127</f>
        <v>0</v>
      </c>
      <c r="C127" s="26">
        <f>+WTI_II!C127-'WTI_II-Prior'!C127</f>
        <v>0</v>
      </c>
      <c r="D127" s="334">
        <f t="shared" si="21"/>
        <v>0</v>
      </c>
      <c r="E127" s="30"/>
      <c r="F127" s="30">
        <f>+WTI_II!F127-'WTI_II-Prior'!F127</f>
        <v>0</v>
      </c>
      <c r="G127" s="30">
        <f>+WTI_II!G127-'WTI_II-Prior'!G127</f>
        <v>0</v>
      </c>
      <c r="H127" s="341">
        <f>+WTI_II!H127-'WTI_II-Prior'!H127</f>
        <v>0</v>
      </c>
      <c r="I127" s="310"/>
      <c r="J127" s="310">
        <f>+WTI_II!J127-'WTI_II-Prior'!J127</f>
        <v>0</v>
      </c>
      <c r="K127" s="310">
        <f>+WTI_II!K127-'WTI_II-Prior'!K127</f>
        <v>0</v>
      </c>
      <c r="L127" s="310">
        <f>+WTI_II!L127-'WTI_II-Prior'!L127</f>
        <v>0</v>
      </c>
      <c r="M127" s="310">
        <f>+WTI_II!M127-'WTI_II-Prior'!M127</f>
        <v>0</v>
      </c>
      <c r="N127" s="341">
        <f>+WTI_II!N127-'WTI_II-Prior'!N127</f>
        <v>0</v>
      </c>
      <c r="O127" s="30"/>
      <c r="P127" s="186">
        <f t="shared" si="22"/>
        <v>40179</v>
      </c>
      <c r="Q127" s="445">
        <f t="shared" si="23"/>
        <v>0</v>
      </c>
      <c r="R127" s="446">
        <f t="shared" si="24"/>
        <v>0</v>
      </c>
      <c r="S127" s="446">
        <f t="shared" si="20"/>
        <v>0</v>
      </c>
      <c r="T127" s="446">
        <f t="shared" si="25"/>
        <v>0</v>
      </c>
      <c r="U127"/>
    </row>
    <row r="128" spans="1:21" s="181" customFormat="1" ht="12.95" hidden="1" customHeight="1" x14ac:dyDescent="0.2">
      <c r="A128" s="186">
        <v>40210</v>
      </c>
      <c r="B128" s="30">
        <f>+WTI_II!B128-'WTI_II-Prior'!B128</f>
        <v>0</v>
      </c>
      <c r="C128" s="26">
        <f>+WTI_II!C128-'WTI_II-Prior'!C128</f>
        <v>0</v>
      </c>
      <c r="D128" s="334">
        <f t="shared" si="21"/>
        <v>0</v>
      </c>
      <c r="E128" s="30"/>
      <c r="F128" s="30">
        <f>+WTI_II!F128-'WTI_II-Prior'!F128</f>
        <v>0</v>
      </c>
      <c r="G128" s="30">
        <f>+WTI_II!G128-'WTI_II-Prior'!G128</f>
        <v>0</v>
      </c>
      <c r="H128" s="341">
        <f>+WTI_II!H128-'WTI_II-Prior'!H128</f>
        <v>0</v>
      </c>
      <c r="I128" s="310"/>
      <c r="J128" s="310">
        <f>+WTI_II!J128-'WTI_II-Prior'!J128</f>
        <v>0</v>
      </c>
      <c r="K128" s="310">
        <f>+WTI_II!K128-'WTI_II-Prior'!K128</f>
        <v>0</v>
      </c>
      <c r="L128" s="310">
        <f>+WTI_II!L128-'WTI_II-Prior'!L128</f>
        <v>0</v>
      </c>
      <c r="M128" s="310">
        <f>+WTI_II!M128-'WTI_II-Prior'!M128</f>
        <v>0</v>
      </c>
      <c r="N128" s="341">
        <f>+WTI_II!N128-'WTI_II-Prior'!N128</f>
        <v>0</v>
      </c>
      <c r="O128" s="30"/>
      <c r="P128" s="186">
        <f t="shared" si="22"/>
        <v>40210</v>
      </c>
      <c r="Q128" s="445">
        <f t="shared" si="23"/>
        <v>0</v>
      </c>
      <c r="R128" s="446">
        <f t="shared" si="24"/>
        <v>0</v>
      </c>
      <c r="S128" s="446">
        <f t="shared" si="20"/>
        <v>0</v>
      </c>
      <c r="T128" s="446">
        <f t="shared" si="25"/>
        <v>0</v>
      </c>
      <c r="U128"/>
    </row>
    <row r="129" spans="1:57" s="181" customFormat="1" ht="12.95" hidden="1" customHeight="1" x14ac:dyDescent="0.2">
      <c r="A129" s="187">
        <v>40238</v>
      </c>
      <c r="B129" s="183">
        <f>+WTI_II!B129-'WTI_II-Prior'!B129</f>
        <v>0</v>
      </c>
      <c r="C129" s="190">
        <f>+WTI_II!C129-'WTI_II-Prior'!C129</f>
        <v>0</v>
      </c>
      <c r="D129" s="336">
        <f t="shared" si="21"/>
        <v>0</v>
      </c>
      <c r="E129" s="183"/>
      <c r="F129" s="183">
        <f>+WTI_II!F129-'WTI_II-Prior'!F129</f>
        <v>0</v>
      </c>
      <c r="G129" s="183">
        <f>+WTI_II!G129-'WTI_II-Prior'!G129</f>
        <v>0</v>
      </c>
      <c r="H129" s="342">
        <f>+WTI_II!H129-'WTI_II-Prior'!H129</f>
        <v>0</v>
      </c>
      <c r="I129" s="311"/>
      <c r="J129" s="311">
        <f>+WTI_II!J129-'WTI_II-Prior'!J129</f>
        <v>0</v>
      </c>
      <c r="K129" s="311">
        <f>+WTI_II!K129-'WTI_II-Prior'!K129</f>
        <v>0</v>
      </c>
      <c r="L129" s="311">
        <f>+WTI_II!L129-'WTI_II-Prior'!L129</f>
        <v>0</v>
      </c>
      <c r="M129" s="311">
        <f>+WTI_II!M129-'WTI_II-Prior'!M129</f>
        <v>0</v>
      </c>
      <c r="N129" s="342">
        <f>+WTI_II!N129-'WTI_II-Prior'!N129</f>
        <v>0</v>
      </c>
      <c r="O129" s="183"/>
      <c r="P129" s="187">
        <f t="shared" si="22"/>
        <v>40238</v>
      </c>
      <c r="Q129" s="448">
        <f t="shared" si="23"/>
        <v>0</v>
      </c>
      <c r="R129" s="449">
        <f t="shared" si="24"/>
        <v>0</v>
      </c>
      <c r="S129" s="449">
        <f t="shared" si="20"/>
        <v>0</v>
      </c>
      <c r="T129" s="449">
        <f t="shared" si="25"/>
        <v>0</v>
      </c>
      <c r="U129"/>
    </row>
    <row r="130" spans="1:57" s="181" customFormat="1" ht="12.95" hidden="1" customHeight="1" x14ac:dyDescent="0.2">
      <c r="A130" s="186">
        <v>40269</v>
      </c>
      <c r="B130" s="30">
        <f>+WTI_II!B130-'WTI_II-Prior'!B130</f>
        <v>0</v>
      </c>
      <c r="C130" s="26">
        <f>+WTI_II!C130-'WTI_II-Prior'!C130</f>
        <v>0</v>
      </c>
      <c r="D130" s="334">
        <f t="shared" si="21"/>
        <v>0</v>
      </c>
      <c r="E130" s="30"/>
      <c r="F130" s="30">
        <f>+WTI_II!F130-'WTI_II-Prior'!F130</f>
        <v>0</v>
      </c>
      <c r="G130" s="30">
        <f>+WTI_II!G130-'WTI_II-Prior'!G130</f>
        <v>0</v>
      </c>
      <c r="H130" s="341">
        <f>+WTI_II!H130-'WTI_II-Prior'!H130</f>
        <v>0</v>
      </c>
      <c r="I130" s="310"/>
      <c r="J130" s="310">
        <f>+WTI_II!J130-'WTI_II-Prior'!J130</f>
        <v>0</v>
      </c>
      <c r="K130" s="310">
        <f>+WTI_II!K130-'WTI_II-Prior'!K130</f>
        <v>0</v>
      </c>
      <c r="L130" s="310">
        <f>+WTI_II!L130-'WTI_II-Prior'!L130</f>
        <v>0</v>
      </c>
      <c r="M130" s="310">
        <f>+WTI_II!M130-'WTI_II-Prior'!M130</f>
        <v>0</v>
      </c>
      <c r="N130" s="341">
        <f>+WTI_II!N130-'WTI_II-Prior'!N130</f>
        <v>0</v>
      </c>
      <c r="O130" s="30"/>
      <c r="P130" s="186">
        <f t="shared" si="22"/>
        <v>40269</v>
      </c>
      <c r="Q130" s="445">
        <f t="shared" si="23"/>
        <v>0</v>
      </c>
      <c r="R130" s="446">
        <f t="shared" si="24"/>
        <v>0</v>
      </c>
      <c r="S130" s="446">
        <f t="shared" si="20"/>
        <v>0</v>
      </c>
      <c r="T130" s="446">
        <f t="shared" si="25"/>
        <v>0</v>
      </c>
      <c r="U130"/>
    </row>
    <row r="131" spans="1:57" s="181" customFormat="1" ht="12.95" hidden="1" customHeight="1" x14ac:dyDescent="0.2">
      <c r="A131" s="186">
        <v>40299</v>
      </c>
      <c r="B131" s="30">
        <f>+WTI_II!B131-'WTI_II-Prior'!B131</f>
        <v>0</v>
      </c>
      <c r="C131" s="26">
        <f>+WTI_II!C131-'WTI_II-Prior'!C131</f>
        <v>0</v>
      </c>
      <c r="D131" s="334">
        <f t="shared" si="21"/>
        <v>0</v>
      </c>
      <c r="E131" s="30"/>
      <c r="F131" s="30">
        <f>+WTI_II!F131-'WTI_II-Prior'!F131</f>
        <v>0</v>
      </c>
      <c r="G131" s="30">
        <f>+WTI_II!G131-'WTI_II-Prior'!G131</f>
        <v>0</v>
      </c>
      <c r="H131" s="341">
        <f>+WTI_II!H131-'WTI_II-Prior'!H131</f>
        <v>0</v>
      </c>
      <c r="I131" s="310"/>
      <c r="J131" s="310">
        <f>+WTI_II!J131-'WTI_II-Prior'!J131</f>
        <v>0</v>
      </c>
      <c r="K131" s="310">
        <f>+WTI_II!K131-'WTI_II-Prior'!K131</f>
        <v>0</v>
      </c>
      <c r="L131" s="310">
        <f>+WTI_II!L131-'WTI_II-Prior'!L131</f>
        <v>0</v>
      </c>
      <c r="M131" s="310">
        <f>+WTI_II!M131-'WTI_II-Prior'!M131</f>
        <v>0</v>
      </c>
      <c r="N131" s="341">
        <f>+WTI_II!N131-'WTI_II-Prior'!N131</f>
        <v>0</v>
      </c>
      <c r="O131" s="30"/>
      <c r="P131" s="186">
        <f t="shared" si="22"/>
        <v>40299</v>
      </c>
      <c r="Q131" s="445">
        <f t="shared" si="23"/>
        <v>0</v>
      </c>
      <c r="R131" s="446">
        <f t="shared" si="24"/>
        <v>0</v>
      </c>
      <c r="S131" s="446">
        <f t="shared" si="20"/>
        <v>0</v>
      </c>
      <c r="T131" s="446">
        <f t="shared" si="25"/>
        <v>0</v>
      </c>
      <c r="U131"/>
    </row>
    <row r="132" spans="1:57" s="181" customFormat="1" ht="12.95" hidden="1" customHeight="1" x14ac:dyDescent="0.2">
      <c r="A132" s="187">
        <v>40330</v>
      </c>
      <c r="B132" s="183">
        <f>+WTI_II!B132-'WTI_II-Prior'!B132</f>
        <v>0</v>
      </c>
      <c r="C132" s="190">
        <f>+WTI_II!C132-'WTI_II-Prior'!C132</f>
        <v>0</v>
      </c>
      <c r="D132" s="336">
        <f t="shared" si="21"/>
        <v>0</v>
      </c>
      <c r="E132" s="183"/>
      <c r="F132" s="183">
        <f>+WTI_II!F132-'WTI_II-Prior'!F132</f>
        <v>0</v>
      </c>
      <c r="G132" s="183">
        <f>+WTI_II!G132-'WTI_II-Prior'!G132</f>
        <v>0</v>
      </c>
      <c r="H132" s="342">
        <f>+WTI_II!H132-'WTI_II-Prior'!H132</f>
        <v>0</v>
      </c>
      <c r="I132" s="311"/>
      <c r="J132" s="311">
        <f>+WTI_II!J132-'WTI_II-Prior'!J132</f>
        <v>0</v>
      </c>
      <c r="K132" s="311">
        <f>+WTI_II!K132-'WTI_II-Prior'!K132</f>
        <v>0</v>
      </c>
      <c r="L132" s="311">
        <f>+WTI_II!L132-'WTI_II-Prior'!L132</f>
        <v>0</v>
      </c>
      <c r="M132" s="311">
        <f>+WTI_II!M132-'WTI_II-Prior'!M132</f>
        <v>0</v>
      </c>
      <c r="N132" s="342">
        <f>+WTI_II!N132-'WTI_II-Prior'!N132</f>
        <v>0</v>
      </c>
      <c r="O132" s="183"/>
      <c r="P132" s="187">
        <f t="shared" si="22"/>
        <v>40330</v>
      </c>
      <c r="Q132" s="448">
        <f t="shared" si="23"/>
        <v>0</v>
      </c>
      <c r="R132" s="449">
        <f t="shared" si="24"/>
        <v>0</v>
      </c>
      <c r="S132" s="449">
        <f t="shared" si="20"/>
        <v>0</v>
      </c>
      <c r="T132" s="449">
        <f t="shared" si="25"/>
        <v>0</v>
      </c>
      <c r="U132"/>
    </row>
    <row r="133" spans="1:57" s="181" customFormat="1" ht="12.95" hidden="1" customHeight="1" x14ac:dyDescent="0.2">
      <c r="A133" s="186">
        <v>40360</v>
      </c>
      <c r="B133" s="30">
        <f>+WTI_II!B133-'WTI_II-Prior'!B133</f>
        <v>0</v>
      </c>
      <c r="C133" s="26">
        <f>+WTI_II!C133-'WTI_II-Prior'!C133</f>
        <v>0</v>
      </c>
      <c r="D133" s="334">
        <f t="shared" si="21"/>
        <v>0</v>
      </c>
      <c r="E133" s="30"/>
      <c r="F133" s="30">
        <f>+WTI_II!F133-'WTI_II-Prior'!F133</f>
        <v>0</v>
      </c>
      <c r="G133" s="30">
        <f>+WTI_II!G133-'WTI_II-Prior'!G133</f>
        <v>0</v>
      </c>
      <c r="H133" s="341">
        <f>+WTI_II!H133-'WTI_II-Prior'!H133</f>
        <v>0</v>
      </c>
      <c r="I133" s="310"/>
      <c r="J133" s="310">
        <f>+WTI_II!J133-'WTI_II-Prior'!J133</f>
        <v>0</v>
      </c>
      <c r="K133" s="310">
        <f>+WTI_II!K133-'WTI_II-Prior'!K133</f>
        <v>0</v>
      </c>
      <c r="L133" s="310">
        <f>+WTI_II!L133-'WTI_II-Prior'!L133</f>
        <v>0</v>
      </c>
      <c r="M133" s="310">
        <f>+WTI_II!M133-'WTI_II-Prior'!M133</f>
        <v>0</v>
      </c>
      <c r="N133" s="341">
        <f>+WTI_II!N133-'WTI_II-Prior'!N133</f>
        <v>0</v>
      </c>
      <c r="O133" s="30"/>
      <c r="P133" s="186">
        <f t="shared" si="22"/>
        <v>40360</v>
      </c>
      <c r="Q133" s="445">
        <f t="shared" si="23"/>
        <v>0</v>
      </c>
      <c r="R133" s="446">
        <f t="shared" si="24"/>
        <v>0</v>
      </c>
      <c r="S133" s="446">
        <f t="shared" si="20"/>
        <v>0</v>
      </c>
      <c r="T133" s="446">
        <f t="shared" si="25"/>
        <v>0</v>
      </c>
      <c r="U133"/>
    </row>
    <row r="134" spans="1:57" s="181" customFormat="1" ht="12.95" hidden="1" customHeight="1" x14ac:dyDescent="0.2">
      <c r="A134" s="186">
        <v>40391</v>
      </c>
      <c r="B134" s="30">
        <f>+WTI_II!B134-'WTI_II-Prior'!B134</f>
        <v>0</v>
      </c>
      <c r="C134" s="26">
        <f>+WTI_II!C134-'WTI_II-Prior'!C134</f>
        <v>0</v>
      </c>
      <c r="D134" s="334">
        <f t="shared" si="21"/>
        <v>0</v>
      </c>
      <c r="E134" s="30"/>
      <c r="F134" s="30">
        <f>+WTI_II!F134-'WTI_II-Prior'!F134</f>
        <v>0</v>
      </c>
      <c r="G134" s="30">
        <f>+WTI_II!G134-'WTI_II-Prior'!G134</f>
        <v>0</v>
      </c>
      <c r="H134" s="341">
        <f>+WTI_II!H134-'WTI_II-Prior'!H134</f>
        <v>0</v>
      </c>
      <c r="I134" s="310"/>
      <c r="J134" s="310">
        <f>+WTI_II!J134-'WTI_II-Prior'!J134</f>
        <v>0</v>
      </c>
      <c r="K134" s="310">
        <f>+WTI_II!K134-'WTI_II-Prior'!K134</f>
        <v>0</v>
      </c>
      <c r="L134" s="310">
        <f>+WTI_II!L134-'WTI_II-Prior'!L134</f>
        <v>0</v>
      </c>
      <c r="M134" s="310">
        <f>+WTI_II!M134-'WTI_II-Prior'!M134</f>
        <v>0</v>
      </c>
      <c r="N134" s="341">
        <f>+WTI_II!N134-'WTI_II-Prior'!N134</f>
        <v>0</v>
      </c>
      <c r="O134" s="30"/>
      <c r="P134" s="186">
        <f t="shared" si="22"/>
        <v>40391</v>
      </c>
      <c r="Q134" s="445">
        <f t="shared" si="23"/>
        <v>0</v>
      </c>
      <c r="R134" s="446">
        <f t="shared" si="24"/>
        <v>0</v>
      </c>
      <c r="S134" s="446">
        <f t="shared" si="20"/>
        <v>0</v>
      </c>
      <c r="T134" s="446">
        <f t="shared" si="25"/>
        <v>0</v>
      </c>
      <c r="U134"/>
    </row>
    <row r="135" spans="1:57" s="181" customFormat="1" ht="12.95" hidden="1" customHeight="1" x14ac:dyDescent="0.2">
      <c r="A135" s="187">
        <v>40422</v>
      </c>
      <c r="B135" s="183">
        <f>+WTI_II!B135-'WTI_II-Prior'!B135</f>
        <v>0</v>
      </c>
      <c r="C135" s="190">
        <f>+WTI_II!C135-'WTI_II-Prior'!C135</f>
        <v>0</v>
      </c>
      <c r="D135" s="336">
        <f t="shared" si="21"/>
        <v>0</v>
      </c>
      <c r="E135" s="183"/>
      <c r="F135" s="183">
        <f>+WTI_II!F135-'WTI_II-Prior'!F135</f>
        <v>0</v>
      </c>
      <c r="G135" s="183">
        <f>+WTI_II!G135-'WTI_II-Prior'!G135</f>
        <v>0</v>
      </c>
      <c r="H135" s="342">
        <f>+WTI_II!H135-'WTI_II-Prior'!H135</f>
        <v>0</v>
      </c>
      <c r="I135" s="311"/>
      <c r="J135" s="311">
        <f>+WTI_II!J135-'WTI_II-Prior'!J135</f>
        <v>0</v>
      </c>
      <c r="K135" s="311">
        <f>+WTI_II!K135-'WTI_II-Prior'!K135</f>
        <v>0</v>
      </c>
      <c r="L135" s="311">
        <f>+WTI_II!L135-'WTI_II-Prior'!L135</f>
        <v>0</v>
      </c>
      <c r="M135" s="311">
        <f>+WTI_II!M135-'WTI_II-Prior'!M135</f>
        <v>0</v>
      </c>
      <c r="N135" s="342">
        <f>+WTI_II!N135-'WTI_II-Prior'!N135</f>
        <v>0</v>
      </c>
      <c r="O135" s="183"/>
      <c r="P135" s="187">
        <f t="shared" si="22"/>
        <v>40422</v>
      </c>
      <c r="Q135" s="448">
        <f t="shared" si="23"/>
        <v>0</v>
      </c>
      <c r="R135" s="449">
        <f t="shared" si="24"/>
        <v>0</v>
      </c>
      <c r="S135" s="449">
        <f t="shared" si="20"/>
        <v>0</v>
      </c>
      <c r="T135" s="449">
        <f t="shared" si="25"/>
        <v>0</v>
      </c>
      <c r="U135"/>
    </row>
    <row r="136" spans="1:57" s="181" customFormat="1" ht="12.95" hidden="1" customHeight="1" x14ac:dyDescent="0.2">
      <c r="A136" s="186">
        <v>40452</v>
      </c>
      <c r="B136" s="30">
        <f>+WTI_II!B136-'WTI_II-Prior'!B136</f>
        <v>0</v>
      </c>
      <c r="C136" s="26">
        <f>+WTI_II!C136-'WTI_II-Prior'!C136</f>
        <v>0</v>
      </c>
      <c r="D136" s="334">
        <f t="shared" si="21"/>
        <v>0</v>
      </c>
      <c r="E136" s="30"/>
      <c r="F136" s="30">
        <f>+WTI_II!F136-'WTI_II-Prior'!F136</f>
        <v>0</v>
      </c>
      <c r="G136" s="30">
        <f>+WTI_II!G136-'WTI_II-Prior'!G136</f>
        <v>0</v>
      </c>
      <c r="H136" s="341">
        <f>+WTI_II!H136-'WTI_II-Prior'!H136</f>
        <v>0</v>
      </c>
      <c r="I136" s="310"/>
      <c r="J136" s="310">
        <f>+WTI_II!J136-'WTI_II-Prior'!J136</f>
        <v>0</v>
      </c>
      <c r="K136" s="310">
        <f>+WTI_II!K136-'WTI_II-Prior'!K136</f>
        <v>0</v>
      </c>
      <c r="L136" s="310">
        <f>+WTI_II!L136-'WTI_II-Prior'!L136</f>
        <v>0</v>
      </c>
      <c r="M136" s="310">
        <f>+WTI_II!M136-'WTI_II-Prior'!M136</f>
        <v>0</v>
      </c>
      <c r="N136" s="341">
        <f>+WTI_II!N136-'WTI_II-Prior'!N136</f>
        <v>0</v>
      </c>
      <c r="O136" s="30"/>
      <c r="P136" s="186">
        <f t="shared" si="22"/>
        <v>40452</v>
      </c>
      <c r="Q136" s="445">
        <f t="shared" si="23"/>
        <v>0</v>
      </c>
      <c r="R136" s="446">
        <f t="shared" si="24"/>
        <v>0</v>
      </c>
      <c r="S136" s="446">
        <f>+N136</f>
        <v>0</v>
      </c>
      <c r="T136" s="446">
        <f t="shared" si="25"/>
        <v>0</v>
      </c>
      <c r="U136"/>
    </row>
    <row r="137" spans="1:57" s="181" customFormat="1" ht="12.95" hidden="1" customHeight="1" x14ac:dyDescent="0.2">
      <c r="A137" s="186">
        <v>40483</v>
      </c>
      <c r="B137" s="30">
        <f>+WTI_II!B137-'WTI_II-Prior'!B137</f>
        <v>0</v>
      </c>
      <c r="C137" s="26">
        <f>+WTI_II!C137-'WTI_II-Prior'!C137</f>
        <v>0</v>
      </c>
      <c r="D137" s="334">
        <f t="shared" si="21"/>
        <v>0</v>
      </c>
      <c r="E137" s="30"/>
      <c r="F137" s="30">
        <f>+WTI_II!F137-'WTI_II-Prior'!F137</f>
        <v>0</v>
      </c>
      <c r="G137" s="30">
        <f>+WTI_II!G137-'WTI_II-Prior'!G137</f>
        <v>0</v>
      </c>
      <c r="H137" s="341">
        <f>+WTI_II!H137-'WTI_II-Prior'!H137</f>
        <v>0</v>
      </c>
      <c r="I137" s="310"/>
      <c r="J137" s="310">
        <f>+WTI_II!J137-'WTI_II-Prior'!J137</f>
        <v>0</v>
      </c>
      <c r="K137" s="310">
        <f>+WTI_II!K137-'WTI_II-Prior'!K137</f>
        <v>0</v>
      </c>
      <c r="L137" s="310">
        <f>+WTI_II!L137-'WTI_II-Prior'!L137</f>
        <v>0</v>
      </c>
      <c r="M137" s="310">
        <f>+WTI_II!M137-'WTI_II-Prior'!M137</f>
        <v>0</v>
      </c>
      <c r="N137" s="341">
        <f>+WTI_II!N137-'WTI_II-Prior'!N137</f>
        <v>0</v>
      </c>
      <c r="O137" s="30"/>
      <c r="P137" s="186">
        <f t="shared" si="22"/>
        <v>40483</v>
      </c>
      <c r="Q137" s="445">
        <f t="shared" si="23"/>
        <v>0</v>
      </c>
      <c r="R137" s="446">
        <f t="shared" si="24"/>
        <v>0</v>
      </c>
      <c r="S137" s="446">
        <f>+N137</f>
        <v>0</v>
      </c>
      <c r="T137" s="446">
        <f t="shared" si="25"/>
        <v>0</v>
      </c>
      <c r="U137"/>
    </row>
    <row r="138" spans="1:57" s="181" customFormat="1" ht="12.95" hidden="1" customHeight="1" thickBot="1" x14ac:dyDescent="0.25">
      <c r="A138" s="251">
        <v>40513</v>
      </c>
      <c r="B138" s="231">
        <f>+WTI_II!B138-'WTI_II-Prior'!B138</f>
        <v>0</v>
      </c>
      <c r="C138" s="168">
        <f>+WTI_II!C138-'WTI_II-Prior'!C138</f>
        <v>0</v>
      </c>
      <c r="D138" s="338">
        <f t="shared" si="21"/>
        <v>0</v>
      </c>
      <c r="E138" s="231"/>
      <c r="F138" s="231">
        <f>+WTI_II!F138-'WTI_II-Prior'!F138</f>
        <v>0</v>
      </c>
      <c r="G138" s="231">
        <f>+WTI_II!G138-'WTI_II-Prior'!G138</f>
        <v>0</v>
      </c>
      <c r="H138" s="349">
        <f>+WTI_II!H138-'WTI_II-Prior'!H138</f>
        <v>0</v>
      </c>
      <c r="I138" s="318"/>
      <c r="J138" s="318">
        <f>+WTI_II!J138-'WTI_II-Prior'!J138</f>
        <v>0</v>
      </c>
      <c r="K138" s="318">
        <f>+WTI_II!K138-'WTI_II-Prior'!K138</f>
        <v>0</v>
      </c>
      <c r="L138" s="318">
        <f>+WTI_II!L138-'WTI_II-Prior'!L138</f>
        <v>0</v>
      </c>
      <c r="M138" s="318">
        <f>+WTI_II!M138-'WTI_II-Prior'!M138</f>
        <v>0</v>
      </c>
      <c r="N138" s="349">
        <f>+WTI_II!N138-'WTI_II-Prior'!N138</f>
        <v>0</v>
      </c>
      <c r="O138" s="231"/>
      <c r="P138" s="251">
        <f t="shared" si="22"/>
        <v>40513</v>
      </c>
      <c r="Q138" s="451">
        <f t="shared" si="23"/>
        <v>0</v>
      </c>
      <c r="R138" s="452">
        <f t="shared" si="24"/>
        <v>0</v>
      </c>
      <c r="S138" s="452">
        <f>+N138</f>
        <v>0</v>
      </c>
      <c r="T138" s="452">
        <f t="shared" si="25"/>
        <v>0</v>
      </c>
      <c r="U138"/>
    </row>
    <row r="139" spans="1:57" s="181" customFormat="1" ht="12.95" hidden="1" customHeight="1" x14ac:dyDescent="0.2">
      <c r="A139" s="186">
        <v>40544</v>
      </c>
      <c r="B139" s="30">
        <f>+WTI_I!B139-'WTI_I-Prior'!B139</f>
        <v>-1.2758200000000386E-2</v>
      </c>
      <c r="C139" s="26">
        <f>+WTI_I!C139-'WTI_I-Prior'!C139</f>
        <v>0</v>
      </c>
      <c r="D139" s="334">
        <f>+WTI_I!D139-'WTI_I-Prior'!D139</f>
        <v>0</v>
      </c>
      <c r="E139" s="30">
        <f>+WTI_I!E139-'WTI_I-Prior'!E139</f>
        <v>0</v>
      </c>
      <c r="F139" s="30">
        <v>0</v>
      </c>
      <c r="G139" s="30">
        <f>SUM(B139:F139)</f>
        <v>-1.2758200000000386E-2</v>
      </c>
      <c r="H139" s="341"/>
      <c r="I139" s="310">
        <f>+WTI_I!I139-'WTI_I-Prior'!I139</f>
        <v>0</v>
      </c>
      <c r="J139" s="310">
        <f>+WTI_I!J139-'WTI_I-Prior'!J139</f>
        <v>0</v>
      </c>
      <c r="K139" s="310">
        <f>+WTI_I!K139-'WTI_I-Prior'!K139</f>
        <v>0</v>
      </c>
      <c r="L139" s="310">
        <f>+WTI_I!L139-'WTI_I-Prior'!L139</f>
        <v>0</v>
      </c>
      <c r="M139" s="310">
        <f>+WTI_I!M139-'WTI_I-Prior'!M139</f>
        <v>0</v>
      </c>
      <c r="N139" s="341">
        <f>SUM(I139:M139)</f>
        <v>0</v>
      </c>
      <c r="O139" s="30"/>
      <c r="P139" s="656"/>
      <c r="Q139" s="445">
        <f>+WTI_I!Q139-'WTI_I-Prior'!Q139</f>
        <v>0</v>
      </c>
      <c r="R139" s="446">
        <f>+WTI_I!R139-'WTI_I-Prior'!R139</f>
        <v>0</v>
      </c>
      <c r="S139" s="446">
        <f>+WTI_I!S139-'WTI_I-Prior'!S139</f>
        <v>0</v>
      </c>
      <c r="T139" s="446">
        <f>SUM(P139:S139)</f>
        <v>0</v>
      </c>
      <c r="U139"/>
    </row>
    <row r="140" spans="1:57" s="181" customFormat="1" ht="12.95" hidden="1" customHeight="1" thickBot="1" x14ac:dyDescent="0.25">
      <c r="A140" s="186">
        <v>40575</v>
      </c>
      <c r="B140" s="30">
        <f>+WTI_I!B140-'WTI_I-Prior'!B140</f>
        <v>-7.8465000000003116E-3</v>
      </c>
      <c r="C140" s="26">
        <f>+WTI_I!C140-'WTI_I-Prior'!C140</f>
        <v>0</v>
      </c>
      <c r="D140" s="334">
        <f>+WTI_I!D140-'WTI_I-Prior'!D140</f>
        <v>0</v>
      </c>
      <c r="E140" s="30">
        <f>+WTI_I!E140-'WTI_I-Prior'!E140</f>
        <v>0</v>
      </c>
      <c r="F140" s="30">
        <v>0</v>
      </c>
      <c r="G140" s="30">
        <f>SUM(B140:F140)</f>
        <v>-7.8465000000003116E-3</v>
      </c>
      <c r="H140" s="341"/>
      <c r="I140" s="310">
        <f>+WTI_I!I140-'WTI_I-Prior'!I140</f>
        <v>0</v>
      </c>
      <c r="J140" s="310">
        <f>+WTI_I!J140-'WTI_I-Prior'!J140</f>
        <v>0</v>
      </c>
      <c r="K140" s="310">
        <f>+WTI_I!K140-'WTI_I-Prior'!K140</f>
        <v>0</v>
      </c>
      <c r="L140" s="310">
        <f>+WTI_I!L140-'WTI_I-Prior'!L140</f>
        <v>0</v>
      </c>
      <c r="M140" s="310">
        <f>+WTI_I!M140-'WTI_I-Prior'!M140</f>
        <v>0</v>
      </c>
      <c r="N140" s="341">
        <f>SUM(I140:M140)</f>
        <v>0</v>
      </c>
      <c r="O140" s="30"/>
      <c r="P140" s="251"/>
      <c r="Q140" s="445">
        <f>+WTI_I!Q140-'WTI_I-Prior'!Q140</f>
        <v>0</v>
      </c>
      <c r="R140" s="446">
        <f>+WTI_I!R140-'WTI_I-Prior'!R140</f>
        <v>0</v>
      </c>
      <c r="S140" s="446">
        <f>+WTI_I!S140-'WTI_I-Prior'!S140</f>
        <v>0</v>
      </c>
      <c r="T140" s="446">
        <f>SUM(P140:S140)</f>
        <v>0</v>
      </c>
      <c r="U140"/>
    </row>
    <row r="141" spans="1:57" s="181" customFormat="1" ht="12.95" customHeight="1" thickBot="1" x14ac:dyDescent="0.25">
      <c r="A141" s="646" t="s">
        <v>16</v>
      </c>
      <c r="B141" s="359">
        <f>SUM(B23:B140)</f>
        <v>-2.0604700000000697E-2</v>
      </c>
      <c r="C141" s="359">
        <f>SUM(C23:C140)</f>
        <v>0</v>
      </c>
      <c r="D141" s="360">
        <f>SUM(D23:D140)</f>
        <v>0</v>
      </c>
      <c r="E141" s="359"/>
      <c r="F141" s="359">
        <f>SUM(F23:F140)</f>
        <v>0</v>
      </c>
      <c r="G141" s="359">
        <f>SUM(G23:G140)</f>
        <v>-2.0604700000000697E-2</v>
      </c>
      <c r="H141" s="360">
        <f>SUM(H23:H140)</f>
        <v>0</v>
      </c>
      <c r="I141" s="359"/>
      <c r="J141" s="359">
        <f>SUM(J23:J140)</f>
        <v>0</v>
      </c>
      <c r="K141" s="359">
        <f>SUM(K23:K140)</f>
        <v>0</v>
      </c>
      <c r="L141" s="359">
        <f>SUM(L23:L140)</f>
        <v>0</v>
      </c>
      <c r="M141" s="359">
        <f>SUM(M23:M140)</f>
        <v>0</v>
      </c>
      <c r="N141" s="360">
        <f>SUM(N23:N140)</f>
        <v>0</v>
      </c>
      <c r="O141" s="359"/>
      <c r="P141" s="359" t="s">
        <v>16</v>
      </c>
      <c r="Q141" s="458">
        <f>SUM(Q23:Q140)</f>
        <v>0</v>
      </c>
      <c r="R141" s="458">
        <f>SUM(R23:R140)</f>
        <v>0</v>
      </c>
      <c r="S141" s="458">
        <f>SUM(S23:S140)</f>
        <v>0</v>
      </c>
      <c r="T141" s="458">
        <f>SUM(T23:T140)</f>
        <v>0</v>
      </c>
      <c r="U141" s="233"/>
    </row>
    <row r="142" spans="1:57" ht="12.95" customHeight="1" thickTop="1" x14ac:dyDescent="0.2">
      <c r="A142" s="33"/>
      <c r="B142" s="33"/>
      <c r="C142" s="33"/>
      <c r="D142" s="33"/>
      <c r="E142" s="33"/>
      <c r="F142" s="29"/>
      <c r="G142" s="29"/>
      <c r="H142" s="23"/>
      <c r="I142" s="23"/>
      <c r="J142" s="23"/>
      <c r="K142" s="23"/>
      <c r="L142" s="23"/>
      <c r="M142" s="23"/>
      <c r="N142" s="23"/>
      <c r="O142" s="35"/>
      <c r="V142" s="181"/>
      <c r="W142" s="181"/>
      <c r="X142" s="181"/>
      <c r="Y142" s="181"/>
      <c r="Z142" s="181"/>
      <c r="AA142" s="181"/>
      <c r="AB142" s="181"/>
      <c r="AC142" s="181"/>
      <c r="AD142" s="181"/>
      <c r="AE142" s="181"/>
      <c r="AF142" s="181"/>
      <c r="AG142" s="181"/>
      <c r="AH142" s="181"/>
      <c r="AI142" s="181"/>
      <c r="AJ142" s="181"/>
      <c r="AK142" s="181"/>
      <c r="AL142" s="181"/>
      <c r="AM142" s="181"/>
      <c r="AN142" s="181"/>
      <c r="AO142" s="181"/>
      <c r="AP142" s="181"/>
      <c r="AQ142" s="181"/>
      <c r="AR142" s="181"/>
      <c r="AS142" s="181"/>
      <c r="AT142" s="181"/>
      <c r="AU142" s="181"/>
      <c r="AV142" s="181"/>
      <c r="AW142" s="181"/>
      <c r="AX142" s="181"/>
      <c r="AY142" s="181"/>
      <c r="AZ142" s="181"/>
      <c r="BA142" s="181"/>
      <c r="BB142" s="181"/>
      <c r="BC142" s="181"/>
      <c r="BD142" s="181"/>
      <c r="BE142" s="181"/>
    </row>
    <row r="143" spans="1:57" ht="12.95" customHeight="1" x14ac:dyDescent="0.2">
      <c r="A143" s="33"/>
      <c r="B143" s="33"/>
      <c r="C143" s="33"/>
      <c r="D143" s="33"/>
      <c r="E143" s="33"/>
      <c r="F143" s="29"/>
      <c r="G143" s="29"/>
      <c r="H143" s="23"/>
      <c r="I143" s="23"/>
      <c r="J143" s="23"/>
      <c r="K143" s="23"/>
      <c r="L143" s="23"/>
      <c r="M143" s="23"/>
      <c r="N143" s="23"/>
      <c r="O143" s="35"/>
      <c r="V143" s="181"/>
      <c r="W143" s="181"/>
      <c r="X143" s="181"/>
      <c r="Y143" s="181"/>
      <c r="Z143" s="181"/>
      <c r="AA143" s="181"/>
      <c r="AB143" s="181"/>
      <c r="AC143" s="181"/>
      <c r="AD143" s="181"/>
      <c r="AE143" s="181"/>
      <c r="AF143" s="181"/>
      <c r="AG143" s="181"/>
      <c r="AH143" s="181"/>
      <c r="AI143" s="181"/>
      <c r="AJ143" s="181"/>
      <c r="AK143" s="181"/>
      <c r="AL143" s="181"/>
      <c r="AM143" s="181"/>
      <c r="AN143" s="181"/>
      <c r="AO143" s="181"/>
      <c r="AP143" s="181"/>
      <c r="AQ143" s="181"/>
      <c r="AR143" s="181"/>
      <c r="AS143" s="181"/>
      <c r="AT143" s="181"/>
      <c r="AU143" s="181"/>
      <c r="AV143" s="181"/>
      <c r="AW143" s="181"/>
      <c r="AX143" s="181"/>
      <c r="AY143" s="181"/>
      <c r="AZ143" s="181"/>
      <c r="BA143" s="181"/>
      <c r="BB143" s="181"/>
      <c r="BC143" s="181"/>
      <c r="BD143" s="181"/>
      <c r="BE143" s="181"/>
    </row>
    <row r="144" spans="1:57" ht="12.95" customHeight="1" x14ac:dyDescent="0.2">
      <c r="A144" s="33"/>
      <c r="B144" s="33"/>
      <c r="C144" s="33"/>
      <c r="D144" s="33"/>
      <c r="E144" s="33"/>
      <c r="F144" s="29"/>
      <c r="G144" s="29"/>
      <c r="H144" s="23"/>
      <c r="I144" s="23"/>
      <c r="J144" s="23"/>
      <c r="K144" s="23"/>
      <c r="L144" s="23"/>
      <c r="M144" s="23"/>
      <c r="N144" s="23"/>
      <c r="O144" s="35"/>
      <c r="V144" s="181"/>
      <c r="W144" s="181"/>
      <c r="X144" s="181"/>
      <c r="Y144" s="181"/>
      <c r="Z144" s="181"/>
      <c r="AA144" s="181"/>
      <c r="AB144" s="181"/>
      <c r="AC144" s="181"/>
      <c r="AD144" s="181"/>
      <c r="AE144" s="181"/>
      <c r="AF144" s="181"/>
      <c r="AG144" s="181"/>
      <c r="AH144" s="181"/>
      <c r="AI144" s="181"/>
      <c r="AJ144" s="181"/>
      <c r="AK144" s="181"/>
      <c r="AL144" s="181"/>
      <c r="AM144" s="181"/>
      <c r="AN144" s="181"/>
      <c r="AO144" s="181"/>
      <c r="AP144" s="181"/>
      <c r="AQ144" s="181"/>
      <c r="AR144" s="181"/>
      <c r="AS144" s="181"/>
      <c r="AT144" s="181"/>
      <c r="AU144" s="181"/>
      <c r="AV144" s="181"/>
      <c r="AW144" s="181"/>
      <c r="AX144" s="181"/>
      <c r="AY144" s="181"/>
      <c r="AZ144" s="181"/>
      <c r="BA144" s="181"/>
      <c r="BB144" s="181"/>
      <c r="BC144" s="181"/>
      <c r="BD144" s="181"/>
      <c r="BE144" s="181"/>
    </row>
    <row r="145" spans="1:57" ht="12.95" customHeight="1" x14ac:dyDescent="0.2">
      <c r="A145" s="33"/>
      <c r="B145" s="33"/>
      <c r="C145" s="33"/>
      <c r="D145" s="33"/>
      <c r="E145" s="33"/>
      <c r="F145" s="29"/>
      <c r="G145" s="29"/>
      <c r="H145" s="23"/>
      <c r="I145" s="23"/>
      <c r="J145" s="23"/>
      <c r="K145" s="23"/>
      <c r="L145" s="23"/>
      <c r="M145" s="23"/>
      <c r="N145" s="23"/>
      <c r="O145" s="35"/>
      <c r="AL145" s="181"/>
      <c r="AM145" s="181"/>
      <c r="AN145" s="181"/>
      <c r="AO145" s="181"/>
      <c r="AP145" s="181"/>
      <c r="AQ145" s="181"/>
      <c r="AR145" s="181"/>
      <c r="AS145" s="181"/>
      <c r="AT145" s="181"/>
      <c r="AU145" s="181"/>
      <c r="AV145" s="181"/>
      <c r="AW145" s="181"/>
      <c r="AX145" s="181"/>
      <c r="AY145" s="181"/>
      <c r="AZ145" s="181"/>
      <c r="BA145" s="181"/>
      <c r="BB145" s="181"/>
      <c r="BC145" s="181"/>
      <c r="BD145" s="181"/>
      <c r="BE145" s="181"/>
    </row>
    <row r="146" spans="1:57" ht="12.95" customHeight="1" x14ac:dyDescent="0.2">
      <c r="A146" s="33"/>
      <c r="B146" s="33"/>
      <c r="C146" s="33"/>
      <c r="D146" s="33"/>
      <c r="E146" s="33"/>
      <c r="F146" s="29"/>
      <c r="G146" s="29"/>
      <c r="H146" s="23"/>
      <c r="I146" s="23"/>
      <c r="J146" s="23"/>
      <c r="K146" s="23"/>
      <c r="L146" s="23"/>
      <c r="M146" s="23"/>
      <c r="N146" s="23"/>
      <c r="O146" s="35"/>
    </row>
    <row r="147" spans="1:57" ht="12.95" customHeight="1" x14ac:dyDescent="0.2">
      <c r="A147" s="33"/>
      <c r="B147" s="33"/>
      <c r="C147" s="33"/>
      <c r="D147" s="33"/>
      <c r="E147" s="33"/>
      <c r="F147" s="29"/>
      <c r="G147" s="29"/>
      <c r="H147" s="23"/>
      <c r="I147" s="23"/>
      <c r="J147" s="23"/>
      <c r="K147" s="23"/>
      <c r="L147" s="23"/>
      <c r="M147" s="23"/>
      <c r="N147" s="23"/>
      <c r="O147" s="35"/>
    </row>
    <row r="148" spans="1:57" ht="12.95" customHeight="1" x14ac:dyDescent="0.2">
      <c r="A148" s="33"/>
      <c r="B148" s="33"/>
      <c r="C148" s="33"/>
      <c r="D148" s="33"/>
      <c r="E148" s="33"/>
      <c r="F148" s="29"/>
      <c r="G148" s="29"/>
      <c r="H148" s="23"/>
      <c r="I148" s="23"/>
      <c r="J148" s="23"/>
      <c r="K148" s="23"/>
      <c r="L148" s="23"/>
      <c r="M148" s="23"/>
      <c r="N148" s="23"/>
      <c r="O148" s="35"/>
    </row>
    <row r="149" spans="1:57" ht="12.95" customHeight="1" x14ac:dyDescent="0.2">
      <c r="A149" s="33"/>
      <c r="B149" s="33"/>
      <c r="C149" s="33"/>
      <c r="D149" s="33"/>
      <c r="E149" s="33"/>
      <c r="F149" s="29"/>
      <c r="G149" s="29"/>
      <c r="H149" s="23"/>
      <c r="I149" s="23"/>
      <c r="J149" s="23"/>
      <c r="K149" s="23"/>
      <c r="L149" s="23"/>
      <c r="M149" s="23"/>
      <c r="N149" s="23"/>
      <c r="O149" s="35"/>
    </row>
    <row r="150" spans="1:57" ht="12.95" customHeight="1" x14ac:dyDescent="0.2">
      <c r="A150" s="33"/>
      <c r="B150" s="33"/>
      <c r="C150" s="33"/>
      <c r="D150" s="33"/>
      <c r="E150" s="33"/>
      <c r="F150" s="29"/>
      <c r="G150" s="29"/>
      <c r="H150" s="23"/>
      <c r="I150" s="23"/>
      <c r="J150" s="23"/>
      <c r="K150" s="23"/>
      <c r="L150" s="23"/>
      <c r="M150" s="23"/>
      <c r="N150" s="23"/>
      <c r="O150" s="35"/>
    </row>
    <row r="151" spans="1:57" ht="12.95" customHeight="1" x14ac:dyDescent="0.2">
      <c r="A151" s="33"/>
      <c r="B151" s="33"/>
      <c r="C151" s="33"/>
      <c r="D151" s="33"/>
      <c r="E151" s="33"/>
      <c r="F151" s="29"/>
      <c r="G151" s="29"/>
      <c r="H151" s="23"/>
      <c r="I151" s="23"/>
      <c r="J151" s="23"/>
      <c r="K151" s="23"/>
      <c r="L151" s="23"/>
      <c r="M151" s="23"/>
      <c r="N151" s="23"/>
      <c r="O151" s="35"/>
    </row>
    <row r="152" spans="1:57" ht="12.95" customHeight="1" x14ac:dyDescent="0.2">
      <c r="A152" s="33"/>
      <c r="B152" s="33"/>
      <c r="C152" s="33"/>
      <c r="D152" s="33"/>
      <c r="E152" s="33"/>
      <c r="F152" s="29"/>
      <c r="G152" s="29"/>
      <c r="H152" s="23"/>
      <c r="I152" s="23"/>
      <c r="J152" s="23"/>
      <c r="K152" s="23"/>
      <c r="L152" s="23"/>
      <c r="M152" s="23"/>
      <c r="N152" s="23"/>
      <c r="O152" s="35"/>
    </row>
    <row r="153" spans="1:57" ht="12.95" customHeight="1" x14ac:dyDescent="0.2">
      <c r="A153" s="33"/>
      <c r="B153" s="33"/>
      <c r="C153" s="33"/>
      <c r="D153" s="33"/>
      <c r="E153" s="33"/>
      <c r="F153" s="29"/>
      <c r="G153" s="29"/>
      <c r="H153" s="23"/>
      <c r="I153" s="23"/>
      <c r="J153" s="23"/>
      <c r="K153" s="23"/>
      <c r="L153" s="23"/>
      <c r="M153" s="23"/>
      <c r="N153" s="23"/>
      <c r="O153" s="35"/>
    </row>
    <row r="154" spans="1:57" x14ac:dyDescent="0.2">
      <c r="A154" s="33"/>
      <c r="B154" s="33"/>
      <c r="C154" s="33"/>
      <c r="D154" s="33"/>
      <c r="E154" s="33"/>
      <c r="F154" s="29"/>
      <c r="G154" s="29"/>
      <c r="H154" s="23"/>
      <c r="I154" s="23"/>
      <c r="J154" s="23"/>
      <c r="K154" s="23"/>
      <c r="L154" s="23"/>
      <c r="M154" s="23"/>
      <c r="N154" s="23"/>
      <c r="O154" s="35"/>
    </row>
    <row r="155" spans="1:57" x14ac:dyDescent="0.2">
      <c r="A155" s="19"/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35"/>
    </row>
    <row r="156" spans="1:57" x14ac:dyDescent="0.2">
      <c r="A156" s="28"/>
      <c r="B156" s="28"/>
      <c r="C156" s="28"/>
      <c r="D156" s="28"/>
      <c r="E156" s="28"/>
      <c r="F156" s="36"/>
      <c r="G156" s="36"/>
      <c r="H156" s="28"/>
      <c r="I156" s="28"/>
      <c r="J156" s="28"/>
      <c r="K156" s="28"/>
      <c r="L156" s="28"/>
      <c r="M156" s="28"/>
      <c r="N156" s="28"/>
      <c r="O156" s="35"/>
    </row>
    <row r="157" spans="1:57" x14ac:dyDescent="0.2">
      <c r="A157" s="37"/>
      <c r="B157" s="37"/>
      <c r="C157" s="37"/>
      <c r="D157" s="37"/>
      <c r="E157" s="37"/>
      <c r="F157" s="36"/>
      <c r="G157" s="36"/>
      <c r="H157" s="28"/>
      <c r="I157" s="28"/>
      <c r="J157" s="28"/>
      <c r="K157" s="28"/>
      <c r="L157" s="28"/>
      <c r="M157" s="28"/>
      <c r="N157" s="28"/>
      <c r="O157" s="35"/>
    </row>
    <row r="158" spans="1:57" x14ac:dyDescent="0.2">
      <c r="A158" s="37"/>
      <c r="B158" s="37"/>
      <c r="C158" s="37"/>
      <c r="D158" s="37"/>
      <c r="E158" s="37"/>
      <c r="F158" s="36"/>
      <c r="G158" s="36"/>
      <c r="H158" s="28"/>
      <c r="I158" s="28"/>
      <c r="J158" s="28"/>
      <c r="K158" s="28"/>
      <c r="L158" s="28"/>
      <c r="M158" s="28"/>
      <c r="N158" s="28"/>
      <c r="O158" s="35"/>
    </row>
    <row r="159" spans="1:57" x14ac:dyDescent="0.2">
      <c r="A159" s="38"/>
      <c r="B159" s="38"/>
      <c r="C159" s="38"/>
      <c r="D159" s="38"/>
      <c r="E159" s="38"/>
      <c r="F159" s="39"/>
      <c r="G159" s="39"/>
      <c r="H159" s="38"/>
      <c r="I159" s="38"/>
      <c r="J159" s="38"/>
      <c r="K159" s="38"/>
      <c r="L159" s="38"/>
      <c r="M159" s="38"/>
      <c r="N159" s="38"/>
    </row>
    <row r="160" spans="1:57" x14ac:dyDescent="0.2">
      <c r="A160" s="38"/>
      <c r="B160" s="38"/>
      <c r="C160" s="38"/>
      <c r="D160" s="38"/>
      <c r="E160" s="38"/>
      <c r="F160" s="39"/>
      <c r="G160" s="39"/>
      <c r="H160" s="38"/>
      <c r="I160" s="38"/>
      <c r="J160" s="38"/>
      <c r="K160" s="38"/>
      <c r="L160" s="38"/>
      <c r="M160" s="38"/>
      <c r="N160" s="38"/>
    </row>
    <row r="161" spans="1:14" x14ac:dyDescent="0.2">
      <c r="A161" s="38"/>
      <c r="B161" s="38"/>
      <c r="C161" s="38"/>
      <c r="D161" s="38"/>
      <c r="E161" s="38"/>
      <c r="F161" s="39"/>
      <c r="G161" s="39"/>
      <c r="H161" s="38"/>
      <c r="I161" s="38"/>
      <c r="J161" s="38"/>
      <c r="K161" s="38"/>
      <c r="L161" s="38"/>
      <c r="M161" s="38"/>
      <c r="N161" s="38"/>
    </row>
    <row r="162" spans="1:14" x14ac:dyDescent="0.2">
      <c r="A162" s="38"/>
      <c r="B162" s="38"/>
      <c r="C162" s="38"/>
      <c r="D162" s="38"/>
      <c r="E162" s="38"/>
      <c r="F162" s="39"/>
      <c r="G162" s="39"/>
      <c r="H162" s="38"/>
      <c r="I162" s="38"/>
      <c r="J162" s="38"/>
      <c r="K162" s="38"/>
      <c r="L162" s="38"/>
      <c r="M162" s="38"/>
      <c r="N162" s="38"/>
    </row>
    <row r="163" spans="1:14" x14ac:dyDescent="0.2">
      <c r="A163" s="38"/>
      <c r="B163" s="38"/>
      <c r="C163" s="38"/>
      <c r="D163" s="38"/>
      <c r="E163" s="38"/>
      <c r="F163" s="38"/>
      <c r="G163" s="38"/>
      <c r="H163" s="38"/>
      <c r="I163" s="38"/>
      <c r="J163" s="38"/>
      <c r="K163" s="38"/>
      <c r="L163" s="38"/>
      <c r="M163" s="38"/>
      <c r="N163" s="38"/>
    </row>
    <row r="164" spans="1:14" x14ac:dyDescent="0.2">
      <c r="A164" s="38"/>
      <c r="B164" s="38"/>
      <c r="C164" s="38"/>
      <c r="D164" s="38"/>
      <c r="E164" s="38"/>
      <c r="F164" s="38"/>
      <c r="G164" s="38"/>
      <c r="H164" s="38"/>
      <c r="I164" s="38"/>
      <c r="J164" s="38"/>
      <c r="K164" s="38"/>
      <c r="L164" s="38"/>
      <c r="M164" s="38"/>
      <c r="N164" s="38"/>
    </row>
    <row r="165" spans="1:14" x14ac:dyDescent="0.2">
      <c r="A165" s="38"/>
      <c r="B165" s="38"/>
      <c r="C165" s="38"/>
      <c r="D165" s="38"/>
      <c r="E165" s="38"/>
      <c r="F165" s="38"/>
      <c r="G165" s="38"/>
      <c r="H165" s="38"/>
      <c r="I165" s="38"/>
      <c r="J165" s="38"/>
      <c r="K165" s="38"/>
      <c r="L165" s="38"/>
      <c r="M165" s="38"/>
      <c r="N165" s="38"/>
    </row>
    <row r="166" spans="1:14" x14ac:dyDescent="0.2">
      <c r="A166" s="38"/>
      <c r="B166" s="38"/>
      <c r="C166" s="38"/>
      <c r="D166" s="38"/>
      <c r="E166" s="38"/>
      <c r="F166" s="38"/>
      <c r="G166" s="38"/>
      <c r="H166" s="38"/>
      <c r="I166" s="38"/>
      <c r="J166" s="38"/>
      <c r="K166" s="38"/>
      <c r="L166" s="38"/>
      <c r="M166" s="38"/>
      <c r="N166" s="38"/>
    </row>
    <row r="167" spans="1:14" x14ac:dyDescent="0.2">
      <c r="A167" s="38"/>
      <c r="B167" s="38"/>
      <c r="C167" s="38"/>
      <c r="D167" s="38"/>
      <c r="E167" s="38"/>
      <c r="F167" s="38"/>
      <c r="G167" s="38"/>
      <c r="H167" s="38"/>
      <c r="I167" s="38"/>
      <c r="J167" s="38"/>
      <c r="K167" s="38"/>
      <c r="L167" s="38"/>
      <c r="M167" s="38"/>
      <c r="N167" s="38"/>
    </row>
    <row r="168" spans="1:14" x14ac:dyDescent="0.2">
      <c r="A168" s="38"/>
      <c r="B168" s="38"/>
      <c r="C168" s="38"/>
      <c r="D168" s="38"/>
      <c r="E168" s="38"/>
      <c r="F168" s="38"/>
      <c r="G168" s="38"/>
      <c r="H168" s="38"/>
      <c r="I168" s="38"/>
      <c r="J168" s="38"/>
      <c r="K168" s="38"/>
      <c r="L168" s="38"/>
      <c r="M168" s="38"/>
      <c r="N168" s="38"/>
    </row>
    <row r="169" spans="1:14" x14ac:dyDescent="0.2">
      <c r="A169" s="38"/>
      <c r="B169" s="38"/>
      <c r="C169" s="38"/>
      <c r="D169" s="38"/>
      <c r="E169" s="38"/>
      <c r="F169" s="38"/>
      <c r="G169" s="38"/>
      <c r="H169" s="38"/>
      <c r="I169" s="38"/>
      <c r="J169" s="38"/>
      <c r="K169" s="38"/>
      <c r="L169" s="38"/>
      <c r="M169" s="38"/>
      <c r="N169" s="38"/>
    </row>
    <row r="170" spans="1:14" x14ac:dyDescent="0.2">
      <c r="A170" s="38"/>
      <c r="B170" s="38"/>
      <c r="C170" s="38"/>
      <c r="D170" s="38"/>
      <c r="E170" s="38"/>
      <c r="F170" s="38"/>
      <c r="G170" s="38"/>
      <c r="H170" s="38"/>
      <c r="I170" s="38"/>
      <c r="J170" s="38"/>
      <c r="K170" s="38"/>
      <c r="L170" s="38"/>
      <c r="M170" s="38"/>
      <c r="N170" s="38"/>
    </row>
    <row r="171" spans="1:14" x14ac:dyDescent="0.2">
      <c r="A171" s="38"/>
      <c r="B171" s="38"/>
      <c r="C171" s="38"/>
      <c r="D171" s="38"/>
      <c r="E171" s="38"/>
      <c r="F171" s="38"/>
      <c r="G171" s="38"/>
      <c r="H171" s="38"/>
      <c r="I171" s="38"/>
      <c r="J171" s="38"/>
      <c r="K171" s="38"/>
      <c r="L171" s="38"/>
      <c r="M171" s="38"/>
      <c r="N171" s="38"/>
    </row>
    <row r="172" spans="1:14" x14ac:dyDescent="0.2">
      <c r="A172" s="38"/>
      <c r="B172" s="38"/>
      <c r="C172" s="38"/>
      <c r="D172" s="38"/>
      <c r="E172" s="38"/>
      <c r="F172" s="38"/>
      <c r="G172" s="38"/>
      <c r="H172" s="38"/>
      <c r="I172" s="38"/>
      <c r="J172" s="38"/>
      <c r="K172" s="38"/>
      <c r="L172" s="38"/>
      <c r="M172" s="38"/>
      <c r="N172" s="38"/>
    </row>
    <row r="173" spans="1:14" x14ac:dyDescent="0.2">
      <c r="A173" s="38"/>
      <c r="B173" s="38"/>
      <c r="C173" s="38"/>
      <c r="D173" s="38"/>
      <c r="E173" s="38"/>
      <c r="F173" s="38"/>
      <c r="G173" s="38"/>
      <c r="H173" s="38"/>
      <c r="I173" s="38"/>
      <c r="J173" s="38"/>
      <c r="K173" s="38"/>
      <c r="L173" s="38"/>
      <c r="M173" s="38"/>
      <c r="N173" s="38"/>
    </row>
    <row r="174" spans="1:14" x14ac:dyDescent="0.2">
      <c r="A174" s="38"/>
      <c r="B174" s="38"/>
      <c r="C174" s="38"/>
      <c r="D174" s="38"/>
      <c r="E174" s="38"/>
      <c r="F174" s="38"/>
      <c r="G174" s="38"/>
      <c r="H174" s="38"/>
      <c r="I174" s="38"/>
      <c r="J174" s="38"/>
      <c r="K174" s="38"/>
      <c r="L174" s="38"/>
      <c r="M174" s="38"/>
      <c r="N174" s="38"/>
    </row>
    <row r="175" spans="1:14" x14ac:dyDescent="0.2">
      <c r="A175" s="38"/>
      <c r="B175" s="38"/>
      <c r="C175" s="38"/>
      <c r="D175" s="38"/>
      <c r="E175" s="38"/>
      <c r="F175" s="38"/>
      <c r="G175" s="38"/>
      <c r="H175" s="38"/>
      <c r="I175" s="38"/>
      <c r="J175" s="38"/>
      <c r="K175" s="38"/>
      <c r="L175" s="38"/>
      <c r="M175" s="38"/>
      <c r="N175" s="38"/>
    </row>
    <row r="176" spans="1:14" x14ac:dyDescent="0.2">
      <c r="A176" s="38"/>
      <c r="B176" s="38"/>
      <c r="C176" s="38"/>
      <c r="D176" s="38"/>
      <c r="E176" s="38"/>
      <c r="F176" s="38"/>
      <c r="G176" s="38"/>
      <c r="H176" s="38"/>
      <c r="I176" s="38"/>
      <c r="J176" s="38"/>
      <c r="K176" s="38"/>
      <c r="L176" s="38"/>
      <c r="M176" s="38"/>
      <c r="N176" s="38"/>
    </row>
    <row r="177" spans="1:14" x14ac:dyDescent="0.2">
      <c r="A177" s="38"/>
      <c r="B177" s="38"/>
      <c r="C177" s="38"/>
      <c r="D177" s="38"/>
      <c r="E177" s="38"/>
      <c r="F177" s="38"/>
      <c r="G177" s="38"/>
      <c r="H177" s="38"/>
      <c r="I177" s="38"/>
      <c r="J177" s="38"/>
      <c r="K177" s="38"/>
      <c r="L177" s="38"/>
      <c r="M177" s="38"/>
      <c r="N177" s="38"/>
    </row>
    <row r="178" spans="1:14" x14ac:dyDescent="0.2">
      <c r="A178" s="38"/>
      <c r="B178" s="38"/>
      <c r="C178" s="38"/>
      <c r="D178" s="38"/>
      <c r="E178" s="38"/>
      <c r="F178" s="38"/>
      <c r="G178" s="38"/>
      <c r="H178" s="38"/>
      <c r="I178" s="38"/>
      <c r="J178" s="38"/>
      <c r="K178" s="38"/>
      <c r="L178" s="38"/>
      <c r="M178" s="38"/>
      <c r="N178" s="38"/>
    </row>
    <row r="179" spans="1:14" x14ac:dyDescent="0.2">
      <c r="A179" s="38"/>
      <c r="B179" s="38"/>
      <c r="C179" s="38"/>
      <c r="D179" s="38"/>
      <c r="E179" s="38"/>
      <c r="F179" s="38"/>
      <c r="G179" s="38"/>
      <c r="H179" s="38"/>
      <c r="I179" s="38"/>
      <c r="J179" s="38"/>
      <c r="K179" s="38"/>
      <c r="L179" s="38"/>
      <c r="M179" s="38"/>
      <c r="N179" s="38"/>
    </row>
    <row r="180" spans="1:14" x14ac:dyDescent="0.2">
      <c r="A180" s="38"/>
      <c r="B180" s="38"/>
      <c r="C180" s="38"/>
      <c r="D180" s="38"/>
      <c r="E180" s="38"/>
      <c r="F180" s="38"/>
      <c r="G180" s="38"/>
      <c r="H180" s="38"/>
      <c r="I180" s="38"/>
      <c r="J180" s="38"/>
      <c r="K180" s="38"/>
      <c r="L180" s="38"/>
      <c r="M180" s="38"/>
      <c r="N180" s="38"/>
    </row>
    <row r="181" spans="1:14" x14ac:dyDescent="0.2">
      <c r="A181" s="38"/>
      <c r="B181" s="38"/>
      <c r="C181" s="38"/>
      <c r="D181" s="38"/>
      <c r="E181" s="38"/>
      <c r="F181" s="38"/>
      <c r="G181" s="38"/>
      <c r="H181" s="38"/>
      <c r="I181" s="38"/>
      <c r="J181" s="38"/>
      <c r="K181" s="38"/>
      <c r="L181" s="38"/>
      <c r="M181" s="38"/>
      <c r="N181" s="38"/>
    </row>
    <row r="182" spans="1:14" x14ac:dyDescent="0.2">
      <c r="A182" s="38"/>
      <c r="B182" s="38"/>
      <c r="C182" s="38"/>
      <c r="D182" s="38"/>
      <c r="E182" s="38"/>
      <c r="F182" s="38"/>
      <c r="G182" s="38"/>
      <c r="H182" s="38"/>
      <c r="I182" s="38"/>
      <c r="J182" s="38"/>
      <c r="K182" s="38"/>
      <c r="L182" s="38"/>
      <c r="M182" s="38"/>
      <c r="N182" s="38"/>
    </row>
    <row r="183" spans="1:14" x14ac:dyDescent="0.2">
      <c r="A183" s="38"/>
      <c r="B183" s="38"/>
      <c r="C183" s="38"/>
      <c r="D183" s="38"/>
      <c r="E183" s="38"/>
      <c r="F183" s="38"/>
      <c r="G183" s="38"/>
      <c r="H183" s="38"/>
      <c r="I183" s="38"/>
      <c r="J183" s="38"/>
      <c r="K183" s="38"/>
      <c r="L183" s="38"/>
      <c r="M183" s="38"/>
      <c r="N183" s="38"/>
    </row>
    <row r="184" spans="1:14" x14ac:dyDescent="0.2">
      <c r="A184" s="38"/>
      <c r="B184" s="38"/>
      <c r="C184" s="38"/>
      <c r="D184" s="38"/>
      <c r="E184" s="38"/>
      <c r="F184" s="38"/>
      <c r="G184" s="38"/>
      <c r="H184" s="38"/>
      <c r="I184" s="38"/>
      <c r="J184" s="38"/>
      <c r="K184" s="38"/>
      <c r="L184" s="38"/>
      <c r="M184" s="38"/>
      <c r="N184" s="38"/>
    </row>
    <row r="185" spans="1:14" x14ac:dyDescent="0.2">
      <c r="A185" s="38"/>
      <c r="B185" s="38"/>
      <c r="C185" s="38"/>
      <c r="D185" s="38"/>
      <c r="E185" s="38"/>
      <c r="F185" s="38"/>
      <c r="G185" s="38"/>
      <c r="H185" s="38"/>
      <c r="I185" s="38"/>
      <c r="J185" s="38"/>
      <c r="K185" s="38"/>
      <c r="L185" s="38"/>
      <c r="M185" s="38"/>
      <c r="N185" s="38"/>
    </row>
    <row r="186" spans="1:14" x14ac:dyDescent="0.2">
      <c r="A186" s="38"/>
      <c r="B186" s="38"/>
      <c r="C186" s="38"/>
      <c r="D186" s="38"/>
      <c r="E186" s="38"/>
      <c r="F186" s="38"/>
      <c r="G186" s="38"/>
      <c r="H186" s="38"/>
      <c r="I186" s="38"/>
      <c r="J186" s="38"/>
      <c r="K186" s="38"/>
      <c r="L186" s="38"/>
      <c r="M186" s="38"/>
      <c r="N186" s="38"/>
    </row>
    <row r="187" spans="1:14" x14ac:dyDescent="0.2">
      <c r="A187" s="38"/>
      <c r="B187" s="38"/>
      <c r="C187" s="38"/>
      <c r="D187" s="38"/>
      <c r="E187" s="38"/>
      <c r="F187" s="38"/>
      <c r="G187" s="38"/>
      <c r="H187" s="38"/>
      <c r="I187" s="38"/>
      <c r="J187" s="38"/>
      <c r="K187" s="38"/>
      <c r="L187" s="38"/>
      <c r="M187" s="38"/>
      <c r="N187" s="38"/>
    </row>
    <row r="188" spans="1:14" x14ac:dyDescent="0.2">
      <c r="A188" s="38"/>
      <c r="B188" s="38"/>
      <c r="C188" s="38"/>
      <c r="D188" s="38"/>
      <c r="E188" s="38"/>
      <c r="F188" s="38"/>
      <c r="G188" s="38"/>
      <c r="H188" s="38"/>
      <c r="I188" s="38"/>
      <c r="J188" s="38"/>
      <c r="K188" s="38"/>
      <c r="L188" s="38"/>
      <c r="M188" s="38"/>
      <c r="N188" s="38"/>
    </row>
    <row r="189" spans="1:14" x14ac:dyDescent="0.2">
      <c r="A189" s="38"/>
      <c r="B189" s="38"/>
      <c r="C189" s="38"/>
      <c r="D189" s="38"/>
      <c r="E189" s="38"/>
      <c r="F189" s="38"/>
      <c r="G189" s="38"/>
      <c r="H189" s="38"/>
      <c r="I189" s="38"/>
      <c r="J189" s="38"/>
      <c r="K189" s="38"/>
      <c r="L189" s="38"/>
      <c r="M189" s="38"/>
      <c r="N189" s="38"/>
    </row>
  </sheetData>
  <phoneticPr fontId="51" type="noConversion"/>
  <pageMargins left="1.1200000000000001" right="0.75" top="1" bottom="1" header="0.5" footer="0.5"/>
  <pageSetup scale="4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26</vt:i4>
      </vt:variant>
      <vt:variant>
        <vt:lpstr>Dialogs</vt:lpstr>
      </vt:variant>
      <vt:variant>
        <vt:i4>1</vt:i4>
      </vt:variant>
      <vt:variant>
        <vt:lpstr>Named Ranges</vt:lpstr>
      </vt:variant>
      <vt:variant>
        <vt:i4>12</vt:i4>
      </vt:variant>
    </vt:vector>
  </HeadingPairs>
  <TitlesOfParts>
    <vt:vector size="39" baseType="lpstr">
      <vt:lpstr>Exotic_Pos</vt:lpstr>
      <vt:lpstr>OBS</vt:lpstr>
      <vt:lpstr>Wti</vt:lpstr>
      <vt:lpstr>WTI_I</vt:lpstr>
      <vt:lpstr>WTI_II</vt:lpstr>
      <vt:lpstr>WTI_III</vt:lpstr>
      <vt:lpstr>Wti-Change</vt:lpstr>
      <vt:lpstr>WTI_I-Change</vt:lpstr>
      <vt:lpstr>WTI_II-Change</vt:lpstr>
      <vt:lpstr>WTI_III-Change</vt:lpstr>
      <vt:lpstr>Wti-Prior</vt:lpstr>
      <vt:lpstr>WTI_I-Prior</vt:lpstr>
      <vt:lpstr>WTI_II-Prior</vt:lpstr>
      <vt:lpstr>WTI_III-Prior</vt:lpstr>
      <vt:lpstr>Top_Sheet</vt:lpstr>
      <vt:lpstr>PL Sum</vt:lpstr>
      <vt:lpstr>p&amp;l</vt:lpstr>
      <vt:lpstr>Position</vt:lpstr>
      <vt:lpstr>Prudency</vt:lpstr>
      <vt:lpstr>MMBtu</vt:lpstr>
      <vt:lpstr>Global</vt:lpstr>
      <vt:lpstr>Prudsum</vt:lpstr>
      <vt:lpstr>Curves</vt:lpstr>
      <vt:lpstr>Daily Changes</vt:lpstr>
      <vt:lpstr>Prior</vt:lpstr>
      <vt:lpstr>Crude Cover</vt:lpstr>
      <vt:lpstr>Dialog1</vt:lpstr>
      <vt:lpstr>Global!Print_Area</vt:lpstr>
      <vt:lpstr>MMBtu!Print_Area</vt:lpstr>
      <vt:lpstr>'p&amp;l'!Print_Area</vt:lpstr>
      <vt:lpstr>Prudency!Print_Area</vt:lpstr>
      <vt:lpstr>Prudsum!Print_Area</vt:lpstr>
      <vt:lpstr>Top_Sheet!Print_Area</vt:lpstr>
      <vt:lpstr>WTI_II!Print_Area</vt:lpstr>
      <vt:lpstr>'WTI_II-Change'!Print_Area</vt:lpstr>
      <vt:lpstr>WTI_III!Print_Area</vt:lpstr>
      <vt:lpstr>'WTI_III-Change'!Print_Area</vt:lpstr>
      <vt:lpstr>'p&amp;l'!Print_Titles</vt:lpstr>
      <vt:lpstr>Prudency!Print_Titles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description>- Oracle 8i ODBC QueryFix Applied</dc:description>
  <cp:lastModifiedBy>Jan Havlíček</cp:lastModifiedBy>
  <cp:lastPrinted>2001-05-03T23:27:42Z</cp:lastPrinted>
  <dcterms:created xsi:type="dcterms:W3CDTF">1997-02-04T06:23:25Z</dcterms:created>
  <dcterms:modified xsi:type="dcterms:W3CDTF">2023-09-18T08:01:32Z</dcterms:modified>
</cp:coreProperties>
</file>