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B5C51A-E33D-4AED-8297-267F4BD8EDD0}" xr6:coauthVersionLast="47" xr6:coauthVersionMax="47" xr10:uidLastSave="{00000000-0000-0000-0000-000000000000}"/>
  <bookViews>
    <workbookView xWindow="-120" yWindow="-120" windowWidth="23280" windowHeight="1248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<sst xmlns="http://schemas.openxmlformats.org/spreadsheetml/2006/main" count="168" uniqueCount="57">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</sst>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C3263A07-91F6-9C4D-BEC0-64130465A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B1780BC7-7FC6-D381-6665-D55651EF8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214.37309350000001</v>
      </c>
      <c r="C4" s="33">
        <v>0</v>
      </c>
      <c r="D4" s="33"/>
      <c r="E4" s="33"/>
      <c r="F4" s="33"/>
      <c r="G4" s="33"/>
      <c r="H4" s="33">
        <v>1605.3054867999999</v>
      </c>
      <c r="I4" s="33">
        <v>0</v>
      </c>
      <c r="J4" s="33"/>
      <c r="K4" s="33"/>
      <c r="L4" s="33">
        <v>0</v>
      </c>
      <c r="M4" s="33">
        <v>-1517.9118816</v>
      </c>
      <c r="N4" s="33">
        <v>742.82769519999999</v>
      </c>
      <c r="O4" s="33">
        <v>0</v>
      </c>
      <c r="P4" s="33"/>
      <c r="Q4" s="33"/>
      <c r="R4" s="33"/>
      <c r="S4" s="33"/>
      <c r="T4" s="33">
        <v>61.819217559999998</v>
      </c>
      <c r="U4" s="33">
        <v>0</v>
      </c>
      <c r="V4" s="33">
        <v>2624.3254930600001</v>
      </c>
      <c r="W4" s="33">
        <v>-1517.9118816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199.41683040000001</v>
      </c>
      <c r="O5" s="33">
        <v>0</v>
      </c>
      <c r="P5" s="33"/>
      <c r="Q5" s="33"/>
      <c r="R5" s="33"/>
      <c r="S5" s="33"/>
      <c r="T5" s="33"/>
      <c r="U5" s="33"/>
      <c r="V5" s="33">
        <v>199.41683040000001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>
        <f>SUM($B$3:$B$5)</f>
        <v>214.37309350000001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1605.3054867999999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-1517.9118816</v>
      </c>
      <c r="N6" s="33">
        <f>SUM($N$3:$N$5)</f>
        <v>942.24452559999997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61.819217559999998</v>
      </c>
      <c r="U6" s="33">
        <f>SUM($U$3:$U$5)</f>
        <v>0</v>
      </c>
      <c r="V6" s="33">
        <f>SUM($V$3:$V$5)</f>
        <v>2823.7423234600001</v>
      </c>
      <c r="W6" s="33">
        <f>SUM($W$3:$W$5)</f>
        <v>-1517.9118816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37047.65381585648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214.37309350000001</v>
      </c>
      <c r="G11" s="148"/>
      <c r="H11" s="123">
        <f>+H21</f>
        <v>1605.3054867999999</v>
      </c>
      <c r="I11" s="148"/>
      <c r="J11" s="162">
        <f>+J21</f>
        <v>0</v>
      </c>
      <c r="K11" s="158">
        <f>+K21</f>
        <v>942.24452559999997</v>
      </c>
      <c r="L11" s="78"/>
      <c r="M11" s="123">
        <f>+M21</f>
        <v>-1517.9118816</v>
      </c>
      <c r="N11" s="148"/>
      <c r="O11" s="150">
        <f>+O21</f>
        <v>1244.0112242999999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2761.9231058999999</v>
      </c>
      <c r="AB11" s="6"/>
      <c r="AC11" s="84">
        <f>O11</f>
        <v>1244.0112242999999</v>
      </c>
      <c r="AE11" s="184">
        <f>SUM(AE12:AE20)</f>
        <v>61.819217559999998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OBS!B4</f>
        <v>214.37309350000001</v>
      </c>
      <c r="G17" s="93"/>
      <c r="H17" s="126">
        <f>OBS!H4</f>
        <v>1605.3054867999999</v>
      </c>
      <c r="I17" s="93"/>
      <c r="J17" s="119">
        <f>OBS!L4</f>
        <v>0</v>
      </c>
      <c r="K17" s="120">
        <f>OBS!N4</f>
        <v>742.82769519999999</v>
      </c>
      <c r="L17" s="96"/>
      <c r="M17" s="126">
        <f>OBS!E4+OBS!M4</f>
        <v>-1517.9118816</v>
      </c>
      <c r="N17" s="93"/>
      <c r="O17" s="142">
        <f>SUM(F17:M17)</f>
        <v>1044.5943938999999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2562.5062754999999</v>
      </c>
      <c r="AB17" s="21"/>
      <c r="AC17" s="127">
        <v>0</v>
      </c>
      <c r="AE17" s="179">
        <f>OBS!P4+OBS!R4+OBS!T4</f>
        <v>61.819217559999998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199.41683040000001</v>
      </c>
      <c r="L19" s="96"/>
      <c r="M19" s="126">
        <f>OBS!E5+OBS!M5</f>
        <v>0</v>
      </c>
      <c r="N19" s="93"/>
      <c r="O19" s="142">
        <f>SUM(F19:M19)</f>
        <v>199.41683040000001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199.41683040000001</v>
      </c>
      <c r="AB19" s="21"/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214.37309350000001</v>
      </c>
      <c r="G21" s="103"/>
      <c r="H21" s="129">
        <f>SUM(H16:H20)</f>
        <v>1605.3054867999999</v>
      </c>
      <c r="I21" s="103"/>
      <c r="J21" s="130">
        <f>SUM(J16:J20)</f>
        <v>0</v>
      </c>
      <c r="K21" s="131">
        <f>SUM(K16:K20)</f>
        <v>942.24452559999997</v>
      </c>
      <c r="L21" s="129"/>
      <c r="M21" s="129">
        <f>SUM(M16:M20)</f>
        <v>-1517.9118816</v>
      </c>
      <c r="N21" s="103"/>
      <c r="O21" s="163">
        <f>SUM(O16:O20)</f>
        <v>1244.0112242999999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2761.9231058999999</v>
      </c>
      <c r="AB21" s="39"/>
      <c r="AC21" s="164">
        <f>SUM(AC12:AC20)</f>
        <v>0</v>
      </c>
      <c r="AD21" s="29"/>
      <c r="AE21" s="187">
        <f>SUM(AE12:AE20)</f>
        <v>61.819217559999998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37047.65381585648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-508.43573590000005</v>
      </c>
      <c r="G11" s="148"/>
      <c r="H11" s="123">
        <f>+H21</f>
        <v>807.72333149999997</v>
      </c>
      <c r="I11" s="148"/>
      <c r="J11" s="162">
        <f>+J21</f>
        <v>0</v>
      </c>
      <c r="K11" s="158">
        <f>+K21</f>
        <v>74.873931899999945</v>
      </c>
      <c r="L11" s="78"/>
      <c r="M11" s="123">
        <f>+M21</f>
        <v>42.306050400000004</v>
      </c>
      <c r="N11" s="148"/>
      <c r="O11" s="150">
        <f>+O21</f>
        <v>416.46757789999987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374.16152749999986</v>
      </c>
      <c r="AB11"/>
      <c r="AC11" s="84">
        <f>O11</f>
        <v>416.46757789999987</v>
      </c>
      <c r="AE11" s="184">
        <f>SUM(AE12:AE20)</f>
        <v>6.6004699999950844E-3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+'WTI GW'!F17-'WTI GW Prior'!F17</f>
        <v>-508.43573590000005</v>
      </c>
      <c r="G17" s="93"/>
      <c r="H17" s="126">
        <f>+'WTI GW'!H17-'WTI GW Prior'!H17</f>
        <v>807.72333149999997</v>
      </c>
      <c r="I17" s="93"/>
      <c r="J17" s="119">
        <f>+'WTI GW'!J17-'WTI GW Prior'!J17</f>
        <v>0</v>
      </c>
      <c r="K17" s="120">
        <f>+'WTI GW'!K17-'WTI GW Prior'!K17</f>
        <v>74.852640699999938</v>
      </c>
      <c r="L17" s="96"/>
      <c r="M17" s="126">
        <f>+'WTI GW'!M17-'WTI GW Prior'!M17</f>
        <v>42.306050400000004</v>
      </c>
      <c r="N17" s="93"/>
      <c r="O17" s="143">
        <f>SUM(F17:M17)</f>
        <v>416.44628669999986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374.14023629999986</v>
      </c>
      <c r="AC17" s="127">
        <f>O17</f>
        <v>416.44628669999986</v>
      </c>
      <c r="AE17" s="179">
        <f>+'WTI GW'!AE17-'WTI GW Prior'!AE17</f>
        <v>6.6004699999950844E-3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2.1291200000007393E-2</v>
      </c>
      <c r="L19" s="96"/>
      <c r="M19" s="126">
        <f>+'WTI GW'!M19-'WTI GW Prior'!M19</f>
        <v>0</v>
      </c>
      <c r="N19" s="93"/>
      <c r="O19" s="143">
        <f>SUM(F19:M19)</f>
        <v>2.1291200000007393E-2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2.1291200000007393E-2</v>
      </c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-508.43573590000005</v>
      </c>
      <c r="G21" s="100"/>
      <c r="H21" s="132">
        <f>SUM(H16:H20)</f>
        <v>807.72333149999997</v>
      </c>
      <c r="I21" s="100"/>
      <c r="J21" s="133">
        <f>SUM(J16:J20)</f>
        <v>0</v>
      </c>
      <c r="K21" s="134">
        <f>SUM(K16:K20)</f>
        <v>74.873931899999945</v>
      </c>
      <c r="L21" s="132"/>
      <c r="M21" s="132">
        <f>SUM(M16:M20)</f>
        <v>42.306050400000004</v>
      </c>
      <c r="N21" s="100"/>
      <c r="O21" s="165">
        <f>SUM(O16:O20)</f>
        <v>416.46757789999987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374.16152749999986</v>
      </c>
      <c r="AB21" s="24"/>
      <c r="AC21" s="166">
        <f>SUM(AC12:AC20)</f>
        <v>416.44628669999986</v>
      </c>
      <c r="AE21" s="187">
        <f>SUM(AE12:AE20)</f>
        <v>6.6004699999950844E-3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37046.65381585648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722.80882940000004</v>
      </c>
      <c r="G11" s="148"/>
      <c r="H11" s="123">
        <v>797.58215529999995</v>
      </c>
      <c r="I11" s="148"/>
      <c r="J11" s="162">
        <v>0</v>
      </c>
      <c r="K11" s="158">
        <v>867.37059370000009</v>
      </c>
      <c r="L11" s="78"/>
      <c r="M11" s="123">
        <v>-1560.217932</v>
      </c>
      <c r="N11" s="148"/>
      <c r="O11" s="150">
        <v>827.54364640000017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2387.7615784</v>
      </c>
      <c r="AB11" s="6"/>
      <c r="AC11" s="84">
        <v>827.54364640000017</v>
      </c>
      <c r="AE11" s="184">
        <v>61.812617090000003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v>722.80882940000004</v>
      </c>
      <c r="G17" s="93"/>
      <c r="H17" s="126">
        <v>797.58215529999995</v>
      </c>
      <c r="I17" s="93"/>
      <c r="J17" s="119">
        <v>0</v>
      </c>
      <c r="K17" s="120">
        <v>667.97505450000006</v>
      </c>
      <c r="L17" s="96"/>
      <c r="M17" s="126">
        <v>-1560.217932</v>
      </c>
      <c r="N17" s="93"/>
      <c r="O17" s="142">
        <v>628.14810720000014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2188.3660392000002</v>
      </c>
      <c r="AB17" s="21"/>
      <c r="AC17" s="127">
        <v>0</v>
      </c>
      <c r="AD17" s="188"/>
      <c r="AE17" s="179">
        <v>61.812617090000003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199.3955392</v>
      </c>
      <c r="L19" s="96"/>
      <c r="M19" s="126">
        <v>0</v>
      </c>
      <c r="N19" s="93"/>
      <c r="O19" s="142">
        <v>199.3955392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199.3955392</v>
      </c>
      <c r="AB19" s="21"/>
      <c r="AC19" s="127"/>
      <c r="AE19" s="183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722.80882940000004</v>
      </c>
      <c r="G21" s="103"/>
      <c r="H21" s="129">
        <v>797.58215529999995</v>
      </c>
      <c r="I21" s="103"/>
      <c r="J21" s="130">
        <v>0</v>
      </c>
      <c r="K21" s="131">
        <v>867.37059370000009</v>
      </c>
      <c r="L21" s="129"/>
      <c r="M21" s="129">
        <v>-1560.217932</v>
      </c>
      <c r="N21" s="103"/>
      <c r="O21" s="163">
        <v>827.54364640000017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2387.7615784</v>
      </c>
      <c r="AB21" s="39"/>
      <c r="AC21" s="164">
        <v>0</v>
      </c>
      <c r="AD21" s="29"/>
      <c r="AE21" s="187">
        <v>61.812617090000003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2001-06-04T20:57:59Z</cp:lastPrinted>
  <dcterms:created xsi:type="dcterms:W3CDTF">1997-02-04T06:23:25Z</dcterms:created>
  <dcterms:modified xsi:type="dcterms:W3CDTF">2023-09-18T08:07:04Z</dcterms:modified>
</cp:coreProperties>
</file>