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D203A1-1F36-488C-9A18-EC88EC09EEB7}" xr6:coauthVersionLast="47" xr6:coauthVersionMax="47" xr10:uidLastSave="{00000000-0000-0000-0000-000000000000}"/>
  <bookViews>
    <workbookView xWindow="-120" yWindow="-120" windowWidth="23280" windowHeight="1248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<sst xmlns="http://schemas.openxmlformats.org/spreadsheetml/2006/main" count="150" uniqueCount="51">
  <si>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</si>
  <si>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</si>
  <si>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</si>
  <si>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</si>
  <si>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</si>
  <si>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</si>
  <si>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</si>
  <si>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</si>
  <si>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</si>
  <si>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</si>
  <si>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</si>
  <si>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</si>
  <si>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</si>
  <si>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</si>
  <si>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</si>
  <si>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</si>
  <si>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</si>
  <si>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</si>
  <si>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</si>
  <si>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</si>
  <si>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</si>
  <si>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</si>
  <si>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</si>
  <si>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</si>
  <si>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</si>
  <si>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</si>
  <si>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</si>
  <si>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</si>
  <si>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</si>
  <si>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</si>
  <si>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</si>
  <si>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</si>
  <si>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</si>
  <si>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</si>
  <si>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</si>
  <si>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</si>
  <si>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</si>
  <si>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</si>
  <si>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</si>
  <si>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</si>
  <si>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</si>
  <si>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</si>
  <si>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</si>
  <si>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17-May-2001
04:38:03 PM</t>
  </si>
  <si>
    <t>EOL Crude
e
A
1142315
010
NXC1
WTI NXC1</t>
  </si>
  <si>
    <t>EOL Crude
e
A
1142315
010
NXC1-OPT
WTI NXC1</t>
  </si>
  <si>
    <t>EOL Crude
e
A
1142315
020
NXC2
WTI NXC1</t>
  </si>
  <si>
    <t>EOL Crude
e
B
1142316
010
NXC2
WTI NXC2</t>
  </si>
  <si>
    <t>EOL Crude
e
B
1142316
020
NXC1
WTI NXC2</t>
  </si>
  <si>
    <t>EOL Crude
e
C
1142317
010
NXC1
WTI HEDGE</t>
  </si>
  <si>
    <t>EOL Crude
e
C
1142317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</si>
</sst>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32</xdr:row>
          <xdr:rowOff>76200</xdr:rowOff>
        </xdr:from>
        <xdr:to>
          <xdr:col>5</xdr:col>
          <xdr:colOff>914400</xdr:colOff>
          <xdr:row>34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3D402729-0F4A-F5F7-44C7-9220A6F18D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32</xdr:row>
          <xdr:rowOff>66675</xdr:rowOff>
        </xdr:from>
        <xdr:to>
          <xdr:col>7</xdr:col>
          <xdr:colOff>714375</xdr:colOff>
          <xdr:row>34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1945FBA9-0CBD-8A2A-E3BF-2BD8D3A45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">
      <c r="A4" s="174">
        <v>37043</v>
      </c>
      <c r="B4" s="33">
        <v>1158.0372557999999</v>
      </c>
      <c r="C4" s="33">
        <v>0</v>
      </c>
      <c r="D4" s="33"/>
      <c r="E4" s="33"/>
      <c r="F4" s="33"/>
      <c r="G4" s="33"/>
      <c r="H4" s="33">
        <v>-2625.5499971999998</v>
      </c>
      <c r="I4" s="33">
        <v>0</v>
      </c>
      <c r="J4" s="33"/>
      <c r="K4" s="33"/>
      <c r="L4" s="33">
        <v>0</v>
      </c>
      <c r="M4" s="33">
        <v>0</v>
      </c>
      <c r="N4" s="33">
        <v>773.68868750000001</v>
      </c>
      <c r="O4" s="33">
        <v>0</v>
      </c>
      <c r="P4" s="33">
        <v>-693.82405389999985</v>
      </c>
      <c r="Q4" s="33">
        <v>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37073</v>
      </c>
      <c r="B5" s="33">
        <v>-84.569718399999999</v>
      </c>
      <c r="C5" s="33">
        <v>0</v>
      </c>
      <c r="D5" s="33">
        <v>0</v>
      </c>
      <c r="E5" s="33">
        <v>100.6899796</v>
      </c>
      <c r="F5" s="33"/>
      <c r="G5" s="33"/>
      <c r="H5" s="33">
        <v>-14.924068</v>
      </c>
      <c r="I5" s="33">
        <v>0</v>
      </c>
      <c r="J5" s="33"/>
      <c r="K5" s="33"/>
      <c r="L5" s="33"/>
      <c r="M5" s="33"/>
      <c r="N5" s="33">
        <v>-251.7675729</v>
      </c>
      <c r="O5" s="33">
        <v>0</v>
      </c>
      <c r="P5" s="33">
        <v>-351.26135929999998</v>
      </c>
      <c r="Q5" s="33">
        <v>100.6899796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F20" sqref="F20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37028.705652546298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1073.4675373999999</v>
      </c>
      <c r="G11" s="148"/>
      <c r="H11" s="123">
        <f>+H22</f>
        <v>-2640.4740651999996</v>
      </c>
      <c r="I11" s="148"/>
      <c r="J11" s="162">
        <f>+J22</f>
        <v>0</v>
      </c>
      <c r="K11" s="158">
        <f>+K22</f>
        <v>521.92111460000001</v>
      </c>
      <c r="L11" s="78"/>
      <c r="M11" s="123">
        <f>+M22</f>
        <v>100.6899796</v>
      </c>
      <c r="N11" s="148"/>
      <c r="O11" s="150">
        <f>+O22</f>
        <v>-944.39543359999982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-1045.0854131999999</v>
      </c>
      <c r="AB11" s="6"/>
      <c r="AC11" s="84">
        <f>O11</f>
        <v>-944.39543359999982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f>OBS!B4</f>
        <v>1158.0372557999999</v>
      </c>
      <c r="G18" s="93"/>
      <c r="H18" s="126">
        <f>OBS!H4</f>
        <v>-2625.5499971999998</v>
      </c>
      <c r="I18" s="93"/>
      <c r="J18" s="119">
        <f>OBS!L4</f>
        <v>0</v>
      </c>
      <c r="K18" s="120">
        <f>OBS!N4</f>
        <v>773.68868750000001</v>
      </c>
      <c r="L18" s="96"/>
      <c r="M18" s="126">
        <f>OBS!E4+OBS!M4</f>
        <v>0</v>
      </c>
      <c r="N18" s="93"/>
      <c r="O18" s="142">
        <f>SUM(F18:M18)</f>
        <v>-693.82405389999985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-693.82405389999985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f>OBS!B5</f>
        <v>-84.569718399999999</v>
      </c>
      <c r="G20" s="93"/>
      <c r="H20" s="126">
        <f>OBS!H5</f>
        <v>-14.924068</v>
      </c>
      <c r="I20" s="93"/>
      <c r="J20" s="119">
        <f>OBS!L5</f>
        <v>0</v>
      </c>
      <c r="K20" s="120">
        <f>OBS!N5</f>
        <v>-251.7675729</v>
      </c>
      <c r="L20" s="96"/>
      <c r="M20" s="126">
        <f>OBS!E5+OBS!M5</f>
        <v>100.6899796</v>
      </c>
      <c r="N20" s="93"/>
      <c r="O20" s="142">
        <f>SUM(F20:M20)</f>
        <v>-250.57137969999997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-351.26135929999998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1073.4675373999999</v>
      </c>
      <c r="G22" s="103"/>
      <c r="H22" s="129">
        <f>SUM(H16:H21)</f>
        <v>-2640.4740651999996</v>
      </c>
      <c r="I22" s="103"/>
      <c r="J22" s="130">
        <f>SUM(J16:J21)</f>
        <v>0</v>
      </c>
      <c r="K22" s="131">
        <f>SUM(K16:K21)</f>
        <v>521.92111460000001</v>
      </c>
      <c r="L22" s="129"/>
      <c r="M22" s="129">
        <f>SUM(M16:M21)</f>
        <v>100.6899796</v>
      </c>
      <c r="N22" s="103"/>
      <c r="O22" s="163">
        <f>SUM(O16:O21)</f>
        <v>-944.39543359999982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-1045.0854131999999</v>
      </c>
      <c r="AB22" s="39"/>
      <c r="AC22" s="164">
        <f>SUM(AC16:AC16)</f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37028.705652546298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5.4047201999999857</v>
      </c>
      <c r="G11" s="148"/>
      <c r="H11" s="123">
        <f>+H22</f>
        <v>-229.84630730000001</v>
      </c>
      <c r="I11" s="148"/>
      <c r="J11" s="162">
        <f>+J22</f>
        <v>0</v>
      </c>
      <c r="K11" s="158">
        <f>+K22</f>
        <v>496.96637610000016</v>
      </c>
      <c r="L11" s="78"/>
      <c r="M11" s="123">
        <f>+M22</f>
        <v>-234.88969789999999</v>
      </c>
      <c r="N11" s="148"/>
      <c r="O11" s="150">
        <f>+O22</f>
        <v>37.635091100000182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272.52478900000017</v>
      </c>
      <c r="AB11"/>
      <c r="AC11" s="84">
        <f>O11</f>
        <v>37.635091100000182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75" x14ac:dyDescent="0.25">
      <c r="A18" s="92">
        <v>37043</v>
      </c>
      <c r="B18" s="93"/>
      <c r="C18" s="94"/>
      <c r="D18" s="95"/>
      <c r="E18" s="93"/>
      <c r="F18" s="126">
        <f>+'WTI GW'!F18-'WTI GW Prior'!F18</f>
        <v>89.974438599999985</v>
      </c>
      <c r="G18" s="93"/>
      <c r="H18" s="126">
        <f>+'WTI GW'!H18-'WTI GW Prior'!H18</f>
        <v>-214.9222393</v>
      </c>
      <c r="I18" s="93"/>
      <c r="J18" s="119">
        <f>+'WTI GW'!J18-'WTI GW Prior'!J18</f>
        <v>0</v>
      </c>
      <c r="K18" s="120">
        <f>+'WTI GW'!K18-'WTI GW Prior'!K18</f>
        <v>-449.09350969999991</v>
      </c>
      <c r="L18" s="96"/>
      <c r="M18" s="126">
        <f>+'WTI GW'!M18-'WTI GW Prior'!M18</f>
        <v>-335.5796775</v>
      </c>
      <c r="N18" s="93"/>
      <c r="O18" s="143">
        <f>SUM(F18:M18)</f>
        <v>-909.62098789999993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-574.04131039999993</v>
      </c>
      <c r="AC18" s="127">
        <f>O18</f>
        <v>-909.62098789999993</v>
      </c>
    </row>
    <row r="19" spans="1:29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75" x14ac:dyDescent="0.25">
      <c r="A20" s="92">
        <v>37073</v>
      </c>
      <c r="B20" s="93"/>
      <c r="C20" s="94"/>
      <c r="D20" s="95"/>
      <c r="E20" s="93"/>
      <c r="F20" s="126">
        <f>+'WTI GW'!F20-'WTI GW Prior'!F20</f>
        <v>-84.569718399999999</v>
      </c>
      <c r="G20" s="93"/>
      <c r="H20" s="126">
        <f>+'WTI GW'!H20-'WTI GW Prior'!H20</f>
        <v>-14.924068</v>
      </c>
      <c r="I20" s="93"/>
      <c r="J20" s="119">
        <f>+'WTI GW'!J20-'WTI GW Prior'!J20</f>
        <v>0</v>
      </c>
      <c r="K20" s="120">
        <f>+'WTI GW'!K20-'WTI GW Prior'!K20</f>
        <v>946.05988580000007</v>
      </c>
      <c r="L20" s="96"/>
      <c r="M20" s="126">
        <f>+'WTI GW'!M20-'WTI GW Prior'!M20</f>
        <v>100.6899796</v>
      </c>
      <c r="N20" s="93"/>
      <c r="O20" s="143">
        <f>SUM(F20:M20)</f>
        <v>947.25607900000011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846.5660994000001</v>
      </c>
      <c r="AC20" s="127"/>
    </row>
    <row r="21" spans="1:29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5.4047201999999857</v>
      </c>
      <c r="G22" s="100"/>
      <c r="H22" s="132">
        <f>SUM(H16:H21)</f>
        <v>-229.84630730000001</v>
      </c>
      <c r="I22" s="100"/>
      <c r="J22" s="133">
        <f>SUM(J16:J21)</f>
        <v>0</v>
      </c>
      <c r="K22" s="134">
        <f>SUM(K16:K21)</f>
        <v>496.96637610000016</v>
      </c>
      <c r="L22" s="132"/>
      <c r="M22" s="132">
        <f>SUM(M16:M21)</f>
        <v>-234.88969789999999</v>
      </c>
      <c r="N22" s="100"/>
      <c r="O22" s="165">
        <f>SUM(O16:O21)</f>
        <v>37.635091100000182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272.52478900000017</v>
      </c>
      <c r="AB22" s="24"/>
      <c r="AC22" s="166">
        <f>SUM(AC16:AC16)</f>
        <v>0</v>
      </c>
    </row>
    <row r="23" spans="1:29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32</xdr:row>
                    <xdr:rowOff>76200</xdr:rowOff>
                  </from>
                  <to>
                    <xdr:col>5</xdr:col>
                    <xdr:colOff>914400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714375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37027.705652546298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1068.0628171999999</v>
      </c>
      <c r="G11" s="148"/>
      <c r="H11" s="123">
        <v>-2410.6277578999998</v>
      </c>
      <c r="I11" s="148"/>
      <c r="J11" s="162">
        <v>0</v>
      </c>
      <c r="K11" s="158">
        <v>24.954738499999849</v>
      </c>
      <c r="L11" s="78"/>
      <c r="M11" s="123">
        <v>335.5796775</v>
      </c>
      <c r="N11" s="148"/>
      <c r="O11" s="150">
        <v>-982.0305247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-1317.6102022</v>
      </c>
      <c r="AB11" s="6"/>
      <c r="AC11" s="84">
        <v>-982.0305247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v>1068.0628171999999</v>
      </c>
      <c r="G18" s="93"/>
      <c r="H18" s="126">
        <v>-2410.6277578999998</v>
      </c>
      <c r="I18" s="93"/>
      <c r="J18" s="119">
        <v>0</v>
      </c>
      <c r="K18" s="120">
        <v>1222.7821971999999</v>
      </c>
      <c r="L18" s="96"/>
      <c r="M18" s="126">
        <v>335.5796775</v>
      </c>
      <c r="N18" s="93"/>
      <c r="O18" s="142">
        <v>215.79693400000008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-119.78274349999992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-1197.8274587000001</v>
      </c>
      <c r="L20" s="96"/>
      <c r="M20" s="126">
        <v>0</v>
      </c>
      <c r="N20" s="93"/>
      <c r="O20" s="142">
        <v>-1197.8274587000001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-1197.8274587000001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1068.0628171999999</v>
      </c>
      <c r="G22" s="103"/>
      <c r="H22" s="129">
        <v>-2410.6277578999998</v>
      </c>
      <c r="I22" s="103"/>
      <c r="J22" s="130">
        <v>0</v>
      </c>
      <c r="K22" s="131">
        <v>24.954738499999849</v>
      </c>
      <c r="L22" s="129"/>
      <c r="M22" s="129">
        <v>335.5796775</v>
      </c>
      <c r="N22" s="103"/>
      <c r="O22" s="163">
        <v>-982.0305247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-1317.6102022</v>
      </c>
      <c r="AB22" s="39"/>
      <c r="AC22" s="164"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2001-05-17T21:59:57Z</cp:lastPrinted>
  <dcterms:created xsi:type="dcterms:W3CDTF">1997-02-04T06:23:25Z</dcterms:created>
  <dcterms:modified xsi:type="dcterms:W3CDTF">2023-09-18T08:12:33Z</dcterms:modified>
</cp:coreProperties>
</file>