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4F8071-A124-4EFC-8498-94A84AE168EC}" xr6:coauthVersionLast="47" xr6:coauthVersionMax="47" xr10:uidLastSave="{00000000-0000-0000-0000-000000000000}"/>
  <bookViews>
    <workbookView xWindow="-120" yWindow="-120" windowWidth="38640" windowHeight="15720" tabRatio="608" activeTab="5"/>
  </bookViews>
  <sheets>
    <sheet name="Consol" sheetId="1" r:id="rId1"/>
    <sheet name="NSW" sheetId="2" r:id="rId2"/>
    <sheet name="VIC" sheetId="3" r:id="rId3"/>
    <sheet name="QLD" sheetId="3584" r:id="rId4"/>
    <sheet name="SNY" sheetId="50952" r:id="rId5"/>
    <sheet name="SA" sheetId="212" r:id="rId6"/>
    <sheet name="SRA Pos" sheetId="2316" r:id="rId7"/>
  </sheets>
  <definedNames>
    <definedName name="_TB01" localSheetId="1">{"KN","NSW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Trading",#N/A,#N/A;"BasisLocation","NSW:","NSW:z","Exclude All Matches"}</definedName>
    <definedName name="_TB01" localSheetId="3">{"KN","QLD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Trading",#N/A,#N/A;"BasisLocation","QLD:","QLD:z","Exclude All Matches"}</definedName>
    <definedName name="_TB01" localSheetId="5">{"KN","SA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Trading",#N/A,#N/A;"BasisLocation","SA:","SA:z","Exclude All Matches"}</definedName>
    <definedName name="_TB01" localSheetId="2">{"KN","VIC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Trading",#N/A,#N/A;"BasisLocation","VIC:","VIC:z","Exclude All Matches"}</definedName>
    <definedName name="_TB01Data" localSheetId="1">NSW!$A$5:$I$35</definedName>
    <definedName name="_TB01Data" localSheetId="3">QLD!$A$5:$I$11</definedName>
    <definedName name="_TB01Data" localSheetId="5">SA!$A$5:$I$8</definedName>
    <definedName name="_TB01Data" localSheetId="2">VIC!$A$5:$I$53</definedName>
    <definedName name="MTMToday" localSheetId="0">36546</definedName>
    <definedName name="MTMToday" localSheetId="1">36546</definedName>
    <definedName name="MTMToday" localSheetId="3">36546</definedName>
    <definedName name="MTMToday" localSheetId="5">36546</definedName>
    <definedName name="MTMToday" localSheetId="4">36546</definedName>
    <definedName name="MTMToday" localSheetId="6">36546</definedName>
    <definedName name="MTMToday" localSheetId="2">36546</definedName>
    <definedName name="MTMYesterday" localSheetId="0">36545</definedName>
    <definedName name="MTMYesterday" localSheetId="1">36545</definedName>
    <definedName name="MTMYesterday" localSheetId="3">36545</definedName>
    <definedName name="MTMYesterday" localSheetId="5">36545</definedName>
    <definedName name="MTMYesterday" localSheetId="4">36545</definedName>
    <definedName name="MTMYesterday" localSheetId="6">36545</definedName>
    <definedName name="MTMYesterday" localSheetId="2">36545</definedName>
    <definedName name="NSW">NSW!$B$5:$M$43</definedName>
    <definedName name="NSW_1">NSW!$B$5:$K$104</definedName>
    <definedName name="PositionSummary">Consol!$C$7:$I$64</definedName>
    <definedName name="_xlnm.Print_Area" localSheetId="0">Consol!$A$1:$J$128</definedName>
    <definedName name="QLD">QLD!$B$5:$K$39</definedName>
    <definedName name="QLD_1">QLD!$B$5:$K$104</definedName>
    <definedName name="SA_1">SA!$B$5:$K$104</definedName>
    <definedName name="ThisMTM" localSheetId="0">"Friday"</definedName>
    <definedName name="ThisMTM" localSheetId="1">"Friday"</definedName>
    <definedName name="ThisMTM" localSheetId="3">"Friday"</definedName>
    <definedName name="ThisMTM" localSheetId="5">"Friday"</definedName>
    <definedName name="ThisMTM" localSheetId="4">"Friday"</definedName>
    <definedName name="ThisMTM" localSheetId="6">"Friday"</definedName>
    <definedName name="ThisMTM" localSheetId="2">"Friday"</definedName>
    <definedName name="VaRCheck">Consol!$I$64</definedName>
    <definedName name="VIC">VIC!$B$5:$M$60</definedName>
    <definedName name="VIC_1">VIC!$B$5:$K$104</definedName>
  </definedNames>
  <calcPr calcId="0" calcOnSave="0"/>
</workbook>
</file>

<file path=xl/calcChain.xml><?xml version="1.0" encoding="utf-8"?>
<calcChain xmlns="http://schemas.openxmlformats.org/spreadsheetml/2006/main">
  <c r="D2" i="1" l="1"/>
  <c r="R6" i="1"/>
  <c r="S6" i="1"/>
  <c r="T6" i="1"/>
  <c r="D8" i="1"/>
  <c r="E8" i="1"/>
  <c r="F8" i="1"/>
  <c r="G8" i="1"/>
  <c r="H8" i="1"/>
  <c r="I8" i="1"/>
  <c r="Q8" i="1"/>
  <c r="D9" i="1"/>
  <c r="E9" i="1"/>
  <c r="F9" i="1"/>
  <c r="G9" i="1"/>
  <c r="H9" i="1"/>
  <c r="I9" i="1"/>
  <c r="Q9" i="1"/>
  <c r="R9" i="1"/>
  <c r="S9" i="1"/>
  <c r="T9" i="1"/>
  <c r="D10" i="1"/>
  <c r="E10" i="1"/>
  <c r="F10" i="1"/>
  <c r="G10" i="1"/>
  <c r="H10" i="1"/>
  <c r="I10" i="1"/>
  <c r="Q10" i="1"/>
  <c r="R10" i="1"/>
  <c r="S10" i="1"/>
  <c r="T10" i="1"/>
  <c r="D11" i="1"/>
  <c r="E11" i="1"/>
  <c r="F11" i="1"/>
  <c r="G11" i="1"/>
  <c r="H11" i="1"/>
  <c r="I11" i="1"/>
  <c r="Q11" i="1"/>
  <c r="R11" i="1"/>
  <c r="S11" i="1"/>
  <c r="T11" i="1"/>
  <c r="D12" i="1"/>
  <c r="E12" i="1"/>
  <c r="F12" i="1"/>
  <c r="G12" i="1"/>
  <c r="H12" i="1"/>
  <c r="I12" i="1"/>
  <c r="Q12" i="1"/>
  <c r="R12" i="1"/>
  <c r="S12" i="1"/>
  <c r="T12" i="1"/>
  <c r="D13" i="1"/>
  <c r="E13" i="1"/>
  <c r="F13" i="1"/>
  <c r="G13" i="1"/>
  <c r="H13" i="1"/>
  <c r="I13" i="1"/>
  <c r="Q13" i="1"/>
  <c r="R13" i="1"/>
  <c r="S13" i="1"/>
  <c r="T13" i="1"/>
  <c r="D14" i="1"/>
  <c r="E14" i="1"/>
  <c r="F14" i="1"/>
  <c r="G14" i="1"/>
  <c r="H14" i="1"/>
  <c r="I14" i="1"/>
  <c r="Q14" i="1"/>
  <c r="R14" i="1"/>
  <c r="S14" i="1"/>
  <c r="T14" i="1"/>
  <c r="D15" i="1"/>
  <c r="E15" i="1"/>
  <c r="F15" i="1"/>
  <c r="G15" i="1"/>
  <c r="H15" i="1"/>
  <c r="I15" i="1"/>
  <c r="Q15" i="1"/>
  <c r="R15" i="1"/>
  <c r="S15" i="1"/>
  <c r="T15" i="1"/>
  <c r="D16" i="1"/>
  <c r="E16" i="1"/>
  <c r="F16" i="1"/>
  <c r="G16" i="1"/>
  <c r="H16" i="1"/>
  <c r="I16" i="1"/>
  <c r="Q16" i="1"/>
  <c r="R16" i="1"/>
  <c r="S16" i="1"/>
  <c r="T16" i="1"/>
  <c r="D17" i="1"/>
  <c r="E17" i="1"/>
  <c r="F17" i="1"/>
  <c r="G17" i="1"/>
  <c r="H17" i="1"/>
  <c r="I17" i="1"/>
  <c r="Q17" i="1"/>
  <c r="R17" i="1"/>
  <c r="S17" i="1"/>
  <c r="T17" i="1"/>
  <c r="D18" i="1"/>
  <c r="E18" i="1"/>
  <c r="F18" i="1"/>
  <c r="G18" i="1"/>
  <c r="H18" i="1"/>
  <c r="I18" i="1"/>
  <c r="Q18" i="1"/>
  <c r="R18" i="1"/>
  <c r="S18" i="1"/>
  <c r="T18" i="1"/>
  <c r="D19" i="1"/>
  <c r="E19" i="1"/>
  <c r="F19" i="1"/>
  <c r="G19" i="1"/>
  <c r="H19" i="1"/>
  <c r="I19" i="1"/>
  <c r="Q19" i="1"/>
  <c r="R19" i="1"/>
  <c r="S19" i="1"/>
  <c r="T19" i="1"/>
  <c r="D20" i="1"/>
  <c r="E20" i="1"/>
  <c r="F20" i="1"/>
  <c r="G20" i="1"/>
  <c r="H20" i="1"/>
  <c r="I20" i="1"/>
  <c r="Q20" i="1"/>
  <c r="D21" i="1"/>
  <c r="E21" i="1"/>
  <c r="F21" i="1"/>
  <c r="G21" i="1"/>
  <c r="H21" i="1"/>
  <c r="I21" i="1"/>
  <c r="Q21" i="1"/>
  <c r="D22" i="1"/>
  <c r="E22" i="1"/>
  <c r="F22" i="1"/>
  <c r="G22" i="1"/>
  <c r="H22" i="1"/>
  <c r="I22" i="1"/>
  <c r="Q22" i="1"/>
  <c r="D23" i="1"/>
  <c r="E23" i="1"/>
  <c r="F23" i="1"/>
  <c r="H23" i="1"/>
  <c r="I23" i="1"/>
  <c r="Q23" i="1"/>
  <c r="D24" i="1"/>
  <c r="E24" i="1"/>
  <c r="F24" i="1"/>
  <c r="H24" i="1"/>
  <c r="I24" i="1"/>
  <c r="Q24" i="1"/>
  <c r="D25" i="1"/>
  <c r="E25" i="1"/>
  <c r="F25" i="1"/>
  <c r="H25" i="1"/>
  <c r="I25" i="1"/>
  <c r="Q25" i="1"/>
  <c r="D26" i="1"/>
  <c r="E26" i="1"/>
  <c r="F26" i="1"/>
  <c r="H26" i="1"/>
  <c r="I26" i="1"/>
  <c r="Q26" i="1"/>
  <c r="D27" i="1"/>
  <c r="E27" i="1"/>
  <c r="F27" i="1"/>
  <c r="H27" i="1"/>
  <c r="I27" i="1"/>
  <c r="Q27" i="1"/>
  <c r="D28" i="1"/>
  <c r="E28" i="1"/>
  <c r="F28" i="1"/>
  <c r="H28" i="1"/>
  <c r="I28" i="1"/>
  <c r="Q28" i="1"/>
  <c r="D29" i="1"/>
  <c r="E29" i="1"/>
  <c r="F29" i="1"/>
  <c r="H29" i="1"/>
  <c r="I29" i="1"/>
  <c r="Q29" i="1"/>
  <c r="D30" i="1"/>
  <c r="E30" i="1"/>
  <c r="F30" i="1"/>
  <c r="H30" i="1"/>
  <c r="I30" i="1"/>
  <c r="Q30" i="1"/>
  <c r="D31" i="1"/>
  <c r="E31" i="1"/>
  <c r="F31" i="1"/>
  <c r="H31" i="1"/>
  <c r="I31" i="1"/>
  <c r="Q31" i="1"/>
  <c r="D32" i="1"/>
  <c r="E32" i="1"/>
  <c r="F32" i="1"/>
  <c r="H32" i="1"/>
  <c r="I32" i="1"/>
  <c r="Q32" i="1"/>
  <c r="D33" i="1"/>
  <c r="E33" i="1"/>
  <c r="F33" i="1"/>
  <c r="H33" i="1"/>
  <c r="I33" i="1"/>
  <c r="Q33" i="1"/>
  <c r="D34" i="1"/>
  <c r="E34" i="1"/>
  <c r="F34" i="1"/>
  <c r="H34" i="1"/>
  <c r="I34" i="1"/>
  <c r="Q34" i="1"/>
  <c r="D35" i="1"/>
  <c r="E35" i="1"/>
  <c r="F35" i="1"/>
  <c r="H35" i="1"/>
  <c r="I35" i="1"/>
  <c r="Q35" i="1"/>
  <c r="D36" i="1"/>
  <c r="E36" i="1"/>
  <c r="F36" i="1"/>
  <c r="H36" i="1"/>
  <c r="I36" i="1"/>
  <c r="Q36" i="1"/>
  <c r="D37" i="1"/>
  <c r="E37" i="1"/>
  <c r="F37" i="1"/>
  <c r="H37" i="1"/>
  <c r="I37" i="1"/>
  <c r="Q37" i="1"/>
  <c r="D38" i="1"/>
  <c r="E38" i="1"/>
  <c r="F38" i="1"/>
  <c r="H38" i="1"/>
  <c r="I38" i="1"/>
  <c r="Q38" i="1"/>
  <c r="D39" i="1"/>
  <c r="E39" i="1"/>
  <c r="F39" i="1"/>
  <c r="H39" i="1"/>
  <c r="I39" i="1"/>
  <c r="Q39" i="1"/>
  <c r="D40" i="1"/>
  <c r="E40" i="1"/>
  <c r="F40" i="1"/>
  <c r="H40" i="1"/>
  <c r="I40" i="1"/>
  <c r="Q40" i="1"/>
  <c r="D41" i="1"/>
  <c r="E41" i="1"/>
  <c r="F41" i="1"/>
  <c r="H41" i="1"/>
  <c r="I41" i="1"/>
  <c r="Q41" i="1"/>
  <c r="D42" i="1"/>
  <c r="E42" i="1"/>
  <c r="F42" i="1"/>
  <c r="H42" i="1"/>
  <c r="I42" i="1"/>
  <c r="Q42" i="1"/>
  <c r="D43" i="1"/>
  <c r="E43" i="1"/>
  <c r="F43" i="1"/>
  <c r="H43" i="1"/>
  <c r="I43" i="1"/>
  <c r="Q43" i="1"/>
  <c r="D44" i="1"/>
  <c r="E44" i="1"/>
  <c r="F44" i="1"/>
  <c r="H44" i="1"/>
  <c r="I44" i="1"/>
  <c r="Q44" i="1"/>
  <c r="D45" i="1"/>
  <c r="E45" i="1"/>
  <c r="F45" i="1"/>
  <c r="H45" i="1"/>
  <c r="I45" i="1"/>
  <c r="Q45" i="1"/>
  <c r="D46" i="1"/>
  <c r="E46" i="1"/>
  <c r="F46" i="1"/>
  <c r="H46" i="1"/>
  <c r="I46" i="1"/>
  <c r="Q46" i="1"/>
  <c r="D47" i="1"/>
  <c r="E47" i="1"/>
  <c r="F47" i="1"/>
  <c r="H47" i="1"/>
  <c r="I47" i="1"/>
  <c r="Q47" i="1"/>
  <c r="D48" i="1"/>
  <c r="E48" i="1"/>
  <c r="F48" i="1"/>
  <c r="H48" i="1"/>
  <c r="I48" i="1"/>
  <c r="Q48" i="1"/>
  <c r="D49" i="1"/>
  <c r="E49" i="1"/>
  <c r="F49" i="1"/>
  <c r="H49" i="1"/>
  <c r="I49" i="1"/>
  <c r="Q49" i="1"/>
  <c r="D50" i="1"/>
  <c r="E50" i="1"/>
  <c r="F50" i="1"/>
  <c r="H50" i="1"/>
  <c r="I50" i="1"/>
  <c r="Q50" i="1"/>
  <c r="D51" i="1"/>
  <c r="E51" i="1"/>
  <c r="F51" i="1"/>
  <c r="H51" i="1"/>
  <c r="I51" i="1"/>
  <c r="Q51" i="1"/>
  <c r="D52" i="1"/>
  <c r="E52" i="1"/>
  <c r="F52" i="1"/>
  <c r="H52" i="1"/>
  <c r="I52" i="1"/>
  <c r="Q52" i="1"/>
  <c r="D53" i="1"/>
  <c r="E53" i="1"/>
  <c r="F53" i="1"/>
  <c r="H53" i="1"/>
  <c r="I53" i="1"/>
  <c r="Q53" i="1"/>
  <c r="D54" i="1"/>
  <c r="E54" i="1"/>
  <c r="F54" i="1"/>
  <c r="H54" i="1"/>
  <c r="I54" i="1"/>
  <c r="Q54" i="1"/>
  <c r="D55" i="1"/>
  <c r="E55" i="1"/>
  <c r="F55" i="1"/>
  <c r="H55" i="1"/>
  <c r="I55" i="1"/>
  <c r="Q55" i="1"/>
  <c r="D56" i="1"/>
  <c r="E56" i="1"/>
  <c r="F56" i="1"/>
  <c r="H56" i="1"/>
  <c r="I56" i="1"/>
  <c r="Q56" i="1"/>
  <c r="D57" i="1"/>
  <c r="E57" i="1"/>
  <c r="F57" i="1"/>
  <c r="H57" i="1"/>
  <c r="I57" i="1"/>
  <c r="Q57" i="1"/>
  <c r="D58" i="1"/>
  <c r="E58" i="1"/>
  <c r="F58" i="1"/>
  <c r="H58" i="1"/>
  <c r="I58" i="1"/>
  <c r="Q58" i="1"/>
  <c r="D59" i="1"/>
  <c r="E59" i="1"/>
  <c r="F59" i="1"/>
  <c r="H59" i="1"/>
  <c r="I59" i="1"/>
  <c r="Q59" i="1"/>
  <c r="D60" i="1"/>
  <c r="E60" i="1"/>
  <c r="F60" i="1"/>
  <c r="H60" i="1"/>
  <c r="I60" i="1"/>
  <c r="Q60" i="1"/>
  <c r="D61" i="1"/>
  <c r="E61" i="1"/>
  <c r="F61" i="1"/>
  <c r="H61" i="1"/>
  <c r="I61" i="1"/>
  <c r="Q61" i="1"/>
  <c r="D64" i="1"/>
  <c r="E64" i="1"/>
  <c r="F64" i="1"/>
  <c r="G64" i="1"/>
  <c r="H64" i="1"/>
  <c r="I64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D124" i="1"/>
  <c r="E124" i="1"/>
  <c r="F124" i="1"/>
  <c r="G124" i="1"/>
  <c r="H124" i="1"/>
  <c r="I124" i="1"/>
  <c r="B2" i="2"/>
  <c r="R4" i="2"/>
  <c r="J6" i="2"/>
  <c r="K6" i="2"/>
  <c r="M6" i="2"/>
  <c r="O6" i="2"/>
  <c r="R6" i="2"/>
  <c r="J7" i="2"/>
  <c r="K7" i="2"/>
  <c r="M7" i="2"/>
  <c r="O7" i="2"/>
  <c r="R7" i="2"/>
  <c r="J8" i="2"/>
  <c r="K8" i="2"/>
  <c r="M8" i="2"/>
  <c r="O8" i="2"/>
  <c r="R8" i="2"/>
  <c r="J9" i="2"/>
  <c r="K9" i="2"/>
  <c r="M9" i="2"/>
  <c r="O9" i="2"/>
  <c r="R9" i="2"/>
  <c r="J10" i="2"/>
  <c r="K10" i="2"/>
  <c r="M10" i="2"/>
  <c r="O10" i="2"/>
  <c r="R10" i="2"/>
  <c r="J11" i="2"/>
  <c r="K11" i="2"/>
  <c r="M11" i="2"/>
  <c r="O11" i="2"/>
  <c r="R11" i="2"/>
  <c r="J12" i="2"/>
  <c r="K12" i="2"/>
  <c r="M12" i="2"/>
  <c r="O12" i="2"/>
  <c r="R12" i="2"/>
  <c r="J13" i="2"/>
  <c r="K13" i="2"/>
  <c r="M13" i="2"/>
  <c r="O13" i="2"/>
  <c r="R13" i="2"/>
  <c r="J14" i="2"/>
  <c r="K14" i="2"/>
  <c r="M14" i="2"/>
  <c r="O14" i="2"/>
  <c r="R14" i="2"/>
  <c r="J15" i="2"/>
  <c r="K15" i="2"/>
  <c r="M15" i="2"/>
  <c r="O15" i="2"/>
  <c r="J16" i="2"/>
  <c r="K16" i="2"/>
  <c r="M16" i="2"/>
  <c r="O16" i="2"/>
  <c r="J17" i="2"/>
  <c r="K17" i="2"/>
  <c r="M17" i="2"/>
  <c r="O17" i="2"/>
  <c r="J18" i="2"/>
  <c r="K18" i="2"/>
  <c r="M18" i="2"/>
  <c r="O18" i="2"/>
  <c r="J19" i="2"/>
  <c r="K19" i="2"/>
  <c r="M19" i="2"/>
  <c r="O19" i="2"/>
  <c r="J20" i="2"/>
  <c r="K20" i="2"/>
  <c r="M20" i="2"/>
  <c r="O20" i="2"/>
  <c r="J21" i="2"/>
  <c r="K21" i="2"/>
  <c r="M21" i="2"/>
  <c r="O21" i="2"/>
  <c r="J22" i="2"/>
  <c r="K22" i="2"/>
  <c r="M22" i="2"/>
  <c r="O22" i="2"/>
  <c r="J23" i="2"/>
  <c r="K23" i="2"/>
  <c r="M23" i="2"/>
  <c r="O23" i="2"/>
  <c r="J24" i="2"/>
  <c r="K24" i="2"/>
  <c r="M24" i="2"/>
  <c r="O24" i="2"/>
  <c r="J25" i="2"/>
  <c r="K25" i="2"/>
  <c r="M25" i="2"/>
  <c r="O25" i="2"/>
  <c r="J26" i="2"/>
  <c r="K26" i="2"/>
  <c r="M26" i="2"/>
  <c r="O26" i="2"/>
  <c r="J27" i="2"/>
  <c r="K27" i="2"/>
  <c r="M27" i="2"/>
  <c r="O27" i="2"/>
  <c r="J28" i="2"/>
  <c r="K28" i="2"/>
  <c r="M28" i="2"/>
  <c r="O28" i="2"/>
  <c r="J29" i="2"/>
  <c r="K29" i="2"/>
  <c r="M29" i="2"/>
  <c r="O29" i="2"/>
  <c r="J30" i="2"/>
  <c r="K30" i="2"/>
  <c r="M30" i="2"/>
  <c r="O30" i="2"/>
  <c r="J31" i="2"/>
  <c r="K31" i="2"/>
  <c r="M31" i="2"/>
  <c r="O31" i="2"/>
  <c r="J32" i="2"/>
  <c r="K32" i="2"/>
  <c r="M32" i="2"/>
  <c r="O32" i="2"/>
  <c r="J33" i="2"/>
  <c r="K33" i="2"/>
  <c r="M33" i="2"/>
  <c r="O33" i="2"/>
  <c r="J34" i="2"/>
  <c r="K34" i="2"/>
  <c r="M34" i="2"/>
  <c r="O34" i="2"/>
  <c r="J35" i="2"/>
  <c r="K35" i="2"/>
  <c r="M35" i="2"/>
  <c r="O35" i="2"/>
  <c r="J36" i="2"/>
  <c r="K36" i="2"/>
  <c r="M36" i="2"/>
  <c r="O36" i="2"/>
  <c r="J37" i="2"/>
  <c r="K37" i="2"/>
  <c r="M37" i="2"/>
  <c r="O37" i="2"/>
  <c r="J38" i="2"/>
  <c r="K38" i="2"/>
  <c r="M38" i="2"/>
  <c r="O38" i="2"/>
  <c r="J39" i="2"/>
  <c r="K39" i="2"/>
  <c r="M39" i="2"/>
  <c r="O39" i="2"/>
  <c r="K40" i="2"/>
  <c r="M40" i="2"/>
  <c r="O40" i="2"/>
  <c r="K41" i="2"/>
  <c r="M41" i="2"/>
  <c r="O41" i="2"/>
  <c r="K42" i="2"/>
  <c r="M42" i="2"/>
  <c r="O42" i="2"/>
  <c r="K43" i="2"/>
  <c r="M43" i="2"/>
  <c r="O43" i="2"/>
  <c r="J44" i="2"/>
  <c r="K44" i="2"/>
  <c r="O44" i="2"/>
  <c r="K45" i="2"/>
  <c r="B2" i="3584"/>
  <c r="K6" i="3584"/>
  <c r="M6" i="3584"/>
  <c r="O6" i="3584"/>
  <c r="K7" i="3584"/>
  <c r="M7" i="3584"/>
  <c r="O7" i="3584"/>
  <c r="K8" i="3584"/>
  <c r="M8" i="3584"/>
  <c r="O8" i="3584"/>
  <c r="K9" i="3584"/>
  <c r="M9" i="3584"/>
  <c r="O9" i="3584"/>
  <c r="K10" i="3584"/>
  <c r="M10" i="3584"/>
  <c r="O10" i="3584"/>
  <c r="K11" i="3584"/>
  <c r="M11" i="3584"/>
  <c r="O11" i="3584"/>
  <c r="K12" i="3584"/>
  <c r="M12" i="3584"/>
  <c r="O12" i="3584"/>
  <c r="K13" i="3584"/>
  <c r="M13" i="3584"/>
  <c r="O13" i="3584"/>
  <c r="K14" i="3584"/>
  <c r="M14" i="3584"/>
  <c r="O14" i="3584"/>
  <c r="K15" i="3584"/>
  <c r="M15" i="3584"/>
  <c r="O15" i="3584"/>
  <c r="K16" i="3584"/>
  <c r="M16" i="3584"/>
  <c r="O16" i="3584"/>
  <c r="K17" i="3584"/>
  <c r="M17" i="3584"/>
  <c r="O17" i="3584"/>
  <c r="K18" i="3584"/>
  <c r="M18" i="3584"/>
  <c r="O18" i="3584"/>
  <c r="O19" i="3584"/>
  <c r="O20" i="3584"/>
  <c r="O21" i="3584"/>
  <c r="O22" i="3584"/>
  <c r="O23" i="3584"/>
  <c r="O24" i="3584"/>
  <c r="O25" i="3584"/>
  <c r="O26" i="3584"/>
  <c r="O27" i="3584"/>
  <c r="O28" i="3584"/>
  <c r="O29" i="3584"/>
  <c r="O30" i="3584"/>
  <c r="O31" i="3584"/>
  <c r="O32" i="3584"/>
  <c r="O33" i="3584"/>
  <c r="O34" i="3584"/>
  <c r="O35" i="3584"/>
  <c r="O36" i="3584"/>
  <c r="O37" i="3584"/>
  <c r="O38" i="3584"/>
  <c r="O39" i="3584"/>
  <c r="O40" i="3584"/>
  <c r="O41" i="3584"/>
  <c r="O42" i="3584"/>
  <c r="O43" i="3584"/>
  <c r="O44" i="3584"/>
  <c r="O45" i="3584"/>
  <c r="O46" i="3584"/>
  <c r="O47" i="3584"/>
  <c r="O48" i="3584"/>
  <c r="O49" i="3584"/>
  <c r="O50" i="3584"/>
  <c r="O51" i="3584"/>
  <c r="O52" i="3584"/>
  <c r="O53" i="3584"/>
  <c r="O54" i="3584"/>
  <c r="O55" i="3584"/>
  <c r="O56" i="3584"/>
  <c r="O57" i="3584"/>
  <c r="O58" i="3584"/>
  <c r="O59" i="3584"/>
  <c r="O60" i="3584"/>
  <c r="B2" i="212"/>
  <c r="R4" i="212"/>
  <c r="J6" i="212"/>
  <c r="K6" i="212"/>
  <c r="M6" i="212"/>
  <c r="O6" i="212"/>
  <c r="J7" i="212"/>
  <c r="K7" i="212"/>
  <c r="M7" i="212"/>
  <c r="O7" i="212"/>
  <c r="J8" i="212"/>
  <c r="K8" i="212"/>
  <c r="M8" i="212"/>
  <c r="O8" i="212"/>
  <c r="J9" i="212"/>
  <c r="K9" i="212"/>
  <c r="M9" i="212"/>
  <c r="O9" i="212"/>
  <c r="J10" i="212"/>
  <c r="K10" i="212"/>
  <c r="M10" i="212"/>
  <c r="O10" i="212"/>
  <c r="R10" i="212"/>
  <c r="J11" i="212"/>
  <c r="K11" i="212"/>
  <c r="M11" i="212"/>
  <c r="O11" i="212"/>
  <c r="R11" i="212"/>
  <c r="J12" i="212"/>
  <c r="K12" i="212"/>
  <c r="M12" i="212"/>
  <c r="O12" i="212"/>
  <c r="R12" i="212"/>
  <c r="J13" i="212"/>
  <c r="K13" i="212"/>
  <c r="M13" i="212"/>
  <c r="O13" i="212"/>
  <c r="R13" i="212"/>
  <c r="J14" i="212"/>
  <c r="K14" i="212"/>
  <c r="M14" i="212"/>
  <c r="O14" i="212"/>
  <c r="R14" i="212"/>
  <c r="J15" i="212"/>
  <c r="K15" i="212"/>
  <c r="M15" i="212"/>
  <c r="O15" i="212"/>
  <c r="R15" i="212"/>
  <c r="J16" i="212"/>
  <c r="K16" i="212"/>
  <c r="M16" i="212"/>
  <c r="O16" i="212"/>
  <c r="R16" i="212"/>
  <c r="J17" i="212"/>
  <c r="K17" i="212"/>
  <c r="M17" i="212"/>
  <c r="O17" i="212"/>
  <c r="R17" i="212"/>
  <c r="J18" i="212"/>
  <c r="K18" i="212"/>
  <c r="M18" i="212"/>
  <c r="O18" i="212"/>
  <c r="R18" i="212"/>
  <c r="J19" i="212"/>
  <c r="K19" i="212"/>
  <c r="R19" i="212"/>
  <c r="J20" i="212"/>
  <c r="K20" i="212"/>
  <c r="R20" i="212"/>
  <c r="J21" i="212"/>
  <c r="K21" i="212"/>
  <c r="R21" i="212"/>
  <c r="J22" i="212"/>
  <c r="K22" i="212"/>
  <c r="R22" i="212"/>
  <c r="J23" i="212"/>
  <c r="K23" i="212"/>
  <c r="K24" i="212"/>
  <c r="B2" i="3"/>
  <c r="R4" i="3"/>
  <c r="S4" i="3"/>
  <c r="T4" i="3"/>
  <c r="J6" i="3"/>
  <c r="K6" i="3"/>
  <c r="M6" i="3"/>
  <c r="O6" i="3"/>
  <c r="R6" i="3"/>
  <c r="S6" i="3"/>
  <c r="T6" i="3"/>
  <c r="J7" i="3"/>
  <c r="K7" i="3"/>
  <c r="M7" i="3"/>
  <c r="O7" i="3"/>
  <c r="R7" i="3"/>
  <c r="S7" i="3"/>
  <c r="T7" i="3"/>
  <c r="J8" i="3"/>
  <c r="K8" i="3"/>
  <c r="M8" i="3"/>
  <c r="O8" i="3"/>
  <c r="R8" i="3"/>
  <c r="S8" i="3"/>
  <c r="T8" i="3"/>
  <c r="J9" i="3"/>
  <c r="K9" i="3"/>
  <c r="M9" i="3"/>
  <c r="O9" i="3"/>
  <c r="R9" i="3"/>
  <c r="S9" i="3"/>
  <c r="T9" i="3"/>
  <c r="J10" i="3"/>
  <c r="K10" i="3"/>
  <c r="M10" i="3"/>
  <c r="O10" i="3"/>
  <c r="R10" i="3"/>
  <c r="S10" i="3"/>
  <c r="T10" i="3"/>
  <c r="J11" i="3"/>
  <c r="K11" i="3"/>
  <c r="M11" i="3"/>
  <c r="O11" i="3"/>
  <c r="R11" i="3"/>
  <c r="S11" i="3"/>
  <c r="T11" i="3"/>
  <c r="J12" i="3"/>
  <c r="K12" i="3"/>
  <c r="M12" i="3"/>
  <c r="O12" i="3"/>
  <c r="R12" i="3"/>
  <c r="S12" i="3"/>
  <c r="T12" i="3"/>
  <c r="J13" i="3"/>
  <c r="K13" i="3"/>
  <c r="M13" i="3"/>
  <c r="O13" i="3"/>
  <c r="R13" i="3"/>
  <c r="S13" i="3"/>
  <c r="T13" i="3"/>
  <c r="J14" i="3"/>
  <c r="K14" i="3"/>
  <c r="M14" i="3"/>
  <c r="O14" i="3"/>
  <c r="R14" i="3"/>
  <c r="S14" i="3"/>
  <c r="T14" i="3"/>
  <c r="J15" i="3"/>
  <c r="K15" i="3"/>
  <c r="M15" i="3"/>
  <c r="O15" i="3"/>
  <c r="R15" i="3"/>
  <c r="J16" i="3"/>
  <c r="K16" i="3"/>
  <c r="M16" i="3"/>
  <c r="O16" i="3"/>
  <c r="R16" i="3"/>
  <c r="J17" i="3"/>
  <c r="K17" i="3"/>
  <c r="M17" i="3"/>
  <c r="O17" i="3"/>
  <c r="R17" i="3"/>
  <c r="J18" i="3"/>
  <c r="K18" i="3"/>
  <c r="M18" i="3"/>
  <c r="O18" i="3"/>
  <c r="J19" i="3"/>
  <c r="K19" i="3"/>
  <c r="M19" i="3"/>
  <c r="O19" i="3"/>
  <c r="J20" i="3"/>
  <c r="K20" i="3"/>
  <c r="M20" i="3"/>
  <c r="O20" i="3"/>
  <c r="J21" i="3"/>
  <c r="K21" i="3"/>
  <c r="M21" i="3"/>
  <c r="O21" i="3"/>
  <c r="J22" i="3"/>
  <c r="K22" i="3"/>
  <c r="M22" i="3"/>
  <c r="O22" i="3"/>
  <c r="J23" i="3"/>
  <c r="K23" i="3"/>
  <c r="M23" i="3"/>
  <c r="O23" i="3"/>
  <c r="J24" i="3"/>
  <c r="K24" i="3"/>
  <c r="M24" i="3"/>
  <c r="O24" i="3"/>
  <c r="J25" i="3"/>
  <c r="K25" i="3"/>
  <c r="M25" i="3"/>
  <c r="O25" i="3"/>
  <c r="J26" i="3"/>
  <c r="K26" i="3"/>
  <c r="M26" i="3"/>
  <c r="O26" i="3"/>
  <c r="J27" i="3"/>
  <c r="K27" i="3"/>
  <c r="M27" i="3"/>
  <c r="O27" i="3"/>
  <c r="J28" i="3"/>
  <c r="K28" i="3"/>
  <c r="M28" i="3"/>
  <c r="O28" i="3"/>
  <c r="J29" i="3"/>
  <c r="K29" i="3"/>
  <c r="M29" i="3"/>
  <c r="O29" i="3"/>
  <c r="J30" i="3"/>
  <c r="K30" i="3"/>
  <c r="M30" i="3"/>
  <c r="O30" i="3"/>
  <c r="J31" i="3"/>
  <c r="K31" i="3"/>
  <c r="M31" i="3"/>
  <c r="O31" i="3"/>
  <c r="J32" i="3"/>
  <c r="K32" i="3"/>
  <c r="M32" i="3"/>
  <c r="O32" i="3"/>
  <c r="J33" i="3"/>
  <c r="K33" i="3"/>
  <c r="M33" i="3"/>
  <c r="O33" i="3"/>
  <c r="J34" i="3"/>
  <c r="K34" i="3"/>
  <c r="M34" i="3"/>
  <c r="O34" i="3"/>
  <c r="J35" i="3"/>
  <c r="K35" i="3"/>
  <c r="M35" i="3"/>
  <c r="O35" i="3"/>
  <c r="J36" i="3"/>
  <c r="K36" i="3"/>
  <c r="M36" i="3"/>
  <c r="O36" i="3"/>
  <c r="J37" i="3"/>
  <c r="K37" i="3"/>
  <c r="M37" i="3"/>
  <c r="O37" i="3"/>
  <c r="J38" i="3"/>
  <c r="K38" i="3"/>
  <c r="M38" i="3"/>
  <c r="O38" i="3"/>
  <c r="J39" i="3"/>
  <c r="K39" i="3"/>
  <c r="M39" i="3"/>
  <c r="O39" i="3"/>
  <c r="J40" i="3"/>
  <c r="K40" i="3"/>
  <c r="M40" i="3"/>
  <c r="O40" i="3"/>
  <c r="J41" i="3"/>
  <c r="K41" i="3"/>
  <c r="M41" i="3"/>
  <c r="O41" i="3"/>
  <c r="J42" i="3"/>
  <c r="K42" i="3"/>
  <c r="M42" i="3"/>
  <c r="O42" i="3"/>
  <c r="J43" i="3"/>
  <c r="K43" i="3"/>
  <c r="M43" i="3"/>
  <c r="O43" i="3"/>
  <c r="J44" i="3"/>
  <c r="K44" i="3"/>
  <c r="M44" i="3"/>
  <c r="O44" i="3"/>
  <c r="J45" i="3"/>
  <c r="K45" i="3"/>
  <c r="M45" i="3"/>
  <c r="O45" i="3"/>
  <c r="J46" i="3"/>
  <c r="K46" i="3"/>
  <c r="M46" i="3"/>
  <c r="O46" i="3"/>
  <c r="J47" i="3"/>
  <c r="K47" i="3"/>
  <c r="M47" i="3"/>
  <c r="O47" i="3"/>
  <c r="J48" i="3"/>
  <c r="K48" i="3"/>
  <c r="M48" i="3"/>
  <c r="O48" i="3"/>
  <c r="J49" i="3"/>
  <c r="K49" i="3"/>
  <c r="M49" i="3"/>
  <c r="O49" i="3"/>
  <c r="J50" i="3"/>
  <c r="K50" i="3"/>
  <c r="M50" i="3"/>
  <c r="O50" i="3"/>
  <c r="J51" i="3"/>
  <c r="K51" i="3"/>
  <c r="M51" i="3"/>
  <c r="O51" i="3"/>
  <c r="J52" i="3"/>
  <c r="K52" i="3"/>
  <c r="M52" i="3"/>
  <c r="O52" i="3"/>
  <c r="J53" i="3"/>
  <c r="K53" i="3"/>
  <c r="M53" i="3"/>
  <c r="O53" i="3"/>
  <c r="J54" i="3"/>
  <c r="K54" i="3"/>
  <c r="M54" i="3"/>
  <c r="O54" i="3"/>
  <c r="J55" i="3"/>
  <c r="K55" i="3"/>
  <c r="M55" i="3"/>
  <c r="O55" i="3"/>
  <c r="J56" i="3"/>
  <c r="K56" i="3"/>
  <c r="M56" i="3"/>
  <c r="O56" i="3"/>
  <c r="J57" i="3"/>
  <c r="K57" i="3"/>
  <c r="M57" i="3"/>
  <c r="O57" i="3"/>
  <c r="K58" i="3"/>
  <c r="M58" i="3"/>
  <c r="O58" i="3"/>
  <c r="K59" i="3"/>
  <c r="M59" i="3"/>
  <c r="O59" i="3"/>
  <c r="K60" i="3"/>
  <c r="M60" i="3"/>
  <c r="O60" i="3"/>
  <c r="J61" i="3"/>
  <c r="K61" i="3"/>
  <c r="K62" i="3"/>
</calcChain>
</file>

<file path=xl/sharedStrings.xml><?xml version="1.0" encoding="utf-8"?>
<sst xmlns="http://schemas.openxmlformats.org/spreadsheetml/2006/main" count="194" uniqueCount="37">
  <si>
    <t>NSW: New South Wales Pool Price</t>
  </si>
  <si>
    <t>BasisLocation</t>
  </si>
  <si>
    <t>CalendarMonth</t>
  </si>
  <si>
    <t>DiscWeekDayPeak</t>
  </si>
  <si>
    <t>DiscWeekDayOffPeak</t>
  </si>
  <si>
    <t>DiscWeekDayTotal</t>
  </si>
  <si>
    <t>DiscWeekEndPeak</t>
  </si>
  <si>
    <t>DiscWeekEndOffPeak</t>
  </si>
  <si>
    <t>DiscWeekEndTotal</t>
  </si>
  <si>
    <t>UnDiscFutures</t>
  </si>
  <si>
    <t>NSW Position by Month</t>
  </si>
  <si>
    <t>VIC Position by Month</t>
  </si>
  <si>
    <t>SA Position by Month</t>
  </si>
  <si>
    <t>QLD Position by Month</t>
  </si>
  <si>
    <t>Total Position</t>
  </si>
  <si>
    <t>NEM OffPeak</t>
  </si>
  <si>
    <t>VIC: Victoria System Marginal Price</t>
  </si>
  <si>
    <t>Consol Position by Month</t>
  </si>
  <si>
    <t>Month</t>
  </si>
  <si>
    <t>NSW</t>
  </si>
  <si>
    <t>VIC</t>
  </si>
  <si>
    <t>QLD</t>
  </si>
  <si>
    <t>SA</t>
  </si>
  <si>
    <t>TOTAL (MWh)</t>
  </si>
  <si>
    <t>TOTAL</t>
  </si>
  <si>
    <t>OTC ONLY</t>
  </si>
  <si>
    <t>POSITION</t>
  </si>
  <si>
    <t>SHIFT</t>
  </si>
  <si>
    <t>QLD: Queensland</t>
  </si>
  <si>
    <t>SNY</t>
  </si>
  <si>
    <t>SRA Units</t>
  </si>
  <si>
    <t>SA: South Australia</t>
  </si>
  <si>
    <t>VICSA</t>
  </si>
  <si>
    <t>SNYNSW</t>
  </si>
  <si>
    <t>VICSNY</t>
  </si>
  <si>
    <t>SNYVIC</t>
  </si>
  <si>
    <t>POSITION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</si>
</sst>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8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dd\ mmm\ yyyy"/>
    <numFmt numFmtId="181" formatCode="0.00000000000"/>
    <numFmt numFmtId="193" formatCode="_-* #,##0_-;\-* #,##0_-;_-* &quot;-&quot;??_-;_-@_-"/>
    <numFmt numFmtId="196" formatCode="0_ ;[Red]\-0\ "/>
    <numFmt numFmtId="200" formatCode="#,##0_ ;[Red]\-#,##0\ "/>
    <numFmt numFmtId="201" formatCode="#,##0.00;[Red]\-#,##0.00"/>
  </numFmts>
  <fonts count="7" x14ac:knownFonts="1">
    <font>
      <sz val="10"/>
      <name val="Arial"/>
    </font>
    <font>
      <sz val="10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2">
    <xf numFmtId="0" fontId="0" fillId="0" borderId="0" xfId="0"/>
    <xf numFmtId="178" fontId="0" fillId="0" borderId="0" xfId="0" applyNumberFormat="1"/>
    <xf numFmtId="40" fontId="0" fillId="0" borderId="0" xfId="0" applyNumberFormat="1"/>
    <xf numFmtId="2" fontId="0" fillId="0" borderId="0" xfId="0" applyNumberFormat="1"/>
    <xf numFmtId="0" fontId="0" fillId="0" borderId="1" xfId="0" applyBorder="1"/>
    <xf numFmtId="178" fontId="0" fillId="0" borderId="2" xfId="0" applyNumberFormat="1" applyBorder="1"/>
    <xf numFmtId="40" fontId="0" fillId="0" borderId="3" xfId="0" applyNumberFormat="1" applyBorder="1"/>
    <xf numFmtId="0" fontId="4" fillId="0" borderId="3" xfId="0" applyFont="1" applyBorder="1"/>
    <xf numFmtId="0" fontId="4" fillId="0" borderId="0" xfId="0" applyFont="1" applyBorder="1"/>
    <xf numFmtId="0" fontId="0" fillId="0" borderId="4" xfId="0" applyBorder="1"/>
    <xf numFmtId="1" fontId="0" fillId="0" borderId="0" xfId="0" applyNumberFormat="1"/>
    <xf numFmtId="178" fontId="0" fillId="0" borderId="1" xfId="0" applyNumberFormat="1" applyBorder="1"/>
    <xf numFmtId="17" fontId="0" fillId="0" borderId="5" xfId="0" applyNumberFormat="1" applyBorder="1"/>
    <xf numFmtId="0" fontId="4" fillId="0" borderId="1" xfId="0" applyFont="1" applyBorder="1"/>
    <xf numFmtId="0" fontId="0" fillId="0" borderId="6" xfId="0" applyBorder="1"/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0" fillId="0" borderId="0" xfId="0" applyNumberFormat="1" applyBorder="1"/>
    <xf numFmtId="3" fontId="4" fillId="0" borderId="8" xfId="0" applyNumberFormat="1" applyFont="1" applyBorder="1"/>
    <xf numFmtId="178" fontId="0" fillId="0" borderId="9" xfId="0" applyNumberFormat="1" applyBorder="1"/>
    <xf numFmtId="0" fontId="0" fillId="0" borderId="10" xfId="0" applyBorder="1"/>
    <xf numFmtId="3" fontId="0" fillId="0" borderId="10" xfId="0" applyNumberFormat="1" applyBorder="1"/>
    <xf numFmtId="178" fontId="4" fillId="0" borderId="11" xfId="0" applyNumberFormat="1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3" fontId="0" fillId="0" borderId="6" xfId="0" applyNumberFormat="1" applyBorder="1"/>
    <xf numFmtId="181" fontId="0" fillId="0" borderId="0" xfId="0" applyNumberFormat="1"/>
    <xf numFmtId="0" fontId="4" fillId="0" borderId="0" xfId="0" applyFont="1"/>
    <xf numFmtId="3" fontId="0" fillId="0" borderId="0" xfId="0" applyNumberFormat="1"/>
    <xf numFmtId="40" fontId="4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2" fontId="4" fillId="0" borderId="0" xfId="0" applyNumberFormat="1" applyFont="1"/>
    <xf numFmtId="40" fontId="0" fillId="0" borderId="14" xfId="0" applyNumberFormat="1" applyBorder="1"/>
    <xf numFmtId="171" fontId="4" fillId="0" borderId="0" xfId="1" applyFont="1"/>
    <xf numFmtId="193" fontId="0" fillId="0" borderId="0" xfId="1" applyNumberFormat="1" applyFont="1"/>
    <xf numFmtId="171" fontId="0" fillId="0" borderId="0" xfId="0" applyNumberFormat="1"/>
    <xf numFmtId="4" fontId="0" fillId="0" borderId="0" xfId="0" applyNumberFormat="1"/>
    <xf numFmtId="0" fontId="5" fillId="0" borderId="0" xfId="0" applyFont="1"/>
    <xf numFmtId="178" fontId="6" fillId="0" borderId="0" xfId="0" applyNumberFormat="1" applyFont="1"/>
    <xf numFmtId="0" fontId="6" fillId="0" borderId="0" xfId="0" applyFont="1"/>
    <xf numFmtId="17" fontId="5" fillId="0" borderId="0" xfId="0" applyNumberFormat="1" applyFont="1"/>
    <xf numFmtId="171" fontId="0" fillId="0" borderId="0" xfId="1" applyFont="1"/>
    <xf numFmtId="3" fontId="0" fillId="0" borderId="12" xfId="0" applyNumberFormat="1" applyBorder="1"/>
    <xf numFmtId="200" fontId="0" fillId="0" borderId="0" xfId="1" applyNumberFormat="1" applyFont="1"/>
    <xf numFmtId="196" fontId="0" fillId="0" borderId="0" xfId="0" applyNumberFormat="1"/>
    <xf numFmtId="17" fontId="0" fillId="0" borderId="0" xfId="0" applyNumberFormat="1"/>
    <xf numFmtId="201" fontId="0" fillId="0" borderId="2" xfId="0" applyNumberFormat="1" applyBorder="1"/>
    <xf numFmtId="201" fontId="0" fillId="0" borderId="0" xfId="0" applyNumberFormat="1"/>
    <xf numFmtId="201" fontId="0" fillId="0" borderId="3" xfId="0" applyNumberFormat="1" applyBorder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28575</xdr:rowOff>
        </xdr:from>
        <xdr:to>
          <xdr:col>10</xdr:col>
          <xdr:colOff>9525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67008E-77FC-8A63-DFE8-BFE239354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9</xdr:col>
          <xdr:colOff>1114425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0F0E657-D0EA-C05B-CF9E-18439867B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T201"/>
  <sheetViews>
    <sheetView workbookViewId="0">
      <selection activeCell="H18" sqref="H18"/>
    </sheetView>
  </sheetViews>
  <sheetFormatPr defaultRowHeight="12.75" x14ac:dyDescent="0.2"/>
  <cols>
    <col min="2" max="2" width="14.7109375" customWidth="1"/>
    <col min="3" max="3" width="13.42578125" bestFit="1" customWidth="1"/>
    <col min="4" max="4" width="15.42578125" customWidth="1"/>
    <col min="5" max="5" width="16.42578125" customWidth="1"/>
    <col min="6" max="6" width="13.5703125" customWidth="1"/>
    <col min="7" max="8" width="13.85546875" customWidth="1"/>
    <col min="9" max="9" width="19" customWidth="1"/>
    <col min="10" max="10" width="16.85546875" bestFit="1" customWidth="1"/>
    <col min="11" max="11" width="13.28515625" bestFit="1" customWidth="1"/>
    <col min="18" max="18" width="11.28515625" bestFit="1" customWidth="1"/>
  </cols>
  <sheetData>
    <row r="1" spans="2:20" ht="18" x14ac:dyDescent="0.25">
      <c r="D1" s="50" t="s">
        <v>17</v>
      </c>
      <c r="E1" s="50"/>
      <c r="F1" s="50"/>
      <c r="G1" s="50"/>
      <c r="H1" s="30"/>
    </row>
    <row r="2" spans="2:20" ht="15.75" x14ac:dyDescent="0.25">
      <c r="D2" s="51" t="str">
        <f>NSW!B2</f>
        <v>21 Jan 2000 vs 20 Jan 2000</v>
      </c>
      <c r="E2" s="51"/>
      <c r="F2" s="51"/>
      <c r="G2" s="51"/>
      <c r="H2" s="31"/>
    </row>
    <row r="4" spans="2:20" x14ac:dyDescent="0.2">
      <c r="B4" s="37"/>
    </row>
    <row r="6" spans="2:20" x14ac:dyDescent="0.2">
      <c r="C6" s="27" t="s">
        <v>26</v>
      </c>
      <c r="R6" s="44">
        <f>SUM(R8:R62)</f>
        <v>-62176.12529670183</v>
      </c>
      <c r="S6" s="44">
        <f>SUM(S8:S62)</f>
        <v>38347.147266704371</v>
      </c>
      <c r="T6" s="44">
        <f>SUM(T8:T62)</f>
        <v>-47310.100582934749</v>
      </c>
    </row>
    <row r="7" spans="2:20" x14ac:dyDescent="0.2">
      <c r="C7" s="13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29</v>
      </c>
      <c r="I7" s="16" t="s">
        <v>23</v>
      </c>
      <c r="R7" s="40" t="s">
        <v>33</v>
      </c>
      <c r="S7" s="40" t="s">
        <v>34</v>
      </c>
      <c r="T7" s="40" t="s">
        <v>35</v>
      </c>
    </row>
    <row r="8" spans="2:20" x14ac:dyDescent="0.2">
      <c r="C8" s="12">
        <v>36434</v>
      </c>
      <c r="D8" s="17">
        <f t="shared" ref="D8:D35" si="0">IF(ISNA(VLOOKUP($C8,NSW,10,FALSE))=TRUE,0,VLOOKUP($C8,NSW,10,FALSE))</f>
        <v>0</v>
      </c>
      <c r="E8" s="17">
        <f t="shared" ref="E8:E35" si="1">IF(ISNA(VLOOKUP($C8,VIC,10,FALSE))=TRUE,0,VLOOKUP($C8,VIC,10,FALSE))</f>
        <v>0</v>
      </c>
      <c r="F8" s="17">
        <f t="shared" ref="F8:F35" si="2">IF(ISNA(VLOOKUP($C8,QLD,10,FALSE))=TRUE,0,VLOOKUP($C8,QLD,10,FALSE))</f>
        <v>0</v>
      </c>
      <c r="G8" s="17">
        <f>SA!K8</f>
        <v>0</v>
      </c>
      <c r="H8" s="17">
        <f t="shared" ref="H8:H58" si="3">R8+S8+T8</f>
        <v>0</v>
      </c>
      <c r="I8" s="18">
        <f t="shared" ref="I8:I35" si="4">G8+F8+E8+D8+H8</f>
        <v>0</v>
      </c>
      <c r="Q8" s="41">
        <f t="shared" ref="Q8:Q35" si="5">C8</f>
        <v>36434</v>
      </c>
    </row>
    <row r="9" spans="2:20" x14ac:dyDescent="0.2">
      <c r="C9" s="12">
        <v>36465</v>
      </c>
      <c r="D9" s="17">
        <f t="shared" si="0"/>
        <v>0</v>
      </c>
      <c r="E9" s="17">
        <f t="shared" si="1"/>
        <v>0</v>
      </c>
      <c r="F9" s="17">
        <f t="shared" si="2"/>
        <v>0</v>
      </c>
      <c r="G9" s="17">
        <f>SA!K9</f>
        <v>0</v>
      </c>
      <c r="H9" s="17">
        <f t="shared" si="3"/>
        <v>0</v>
      </c>
      <c r="I9" s="18">
        <f t="shared" si="4"/>
        <v>0</v>
      </c>
      <c r="Q9" s="41">
        <f t="shared" si="5"/>
        <v>36465</v>
      </c>
      <c r="R9" s="44">
        <f>'SRA Pos'!D8</f>
        <v>0</v>
      </c>
      <c r="S9" s="45">
        <f>'SRA Pos'!C62</f>
        <v>0</v>
      </c>
      <c r="T9" s="45">
        <f>'SRA Pos'!D26</f>
        <v>0</v>
      </c>
    </row>
    <row r="10" spans="2:20" x14ac:dyDescent="0.2">
      <c r="C10" s="12">
        <v>36495</v>
      </c>
      <c r="D10" s="17">
        <f t="shared" si="0"/>
        <v>0</v>
      </c>
      <c r="E10" s="17">
        <f t="shared" si="1"/>
        <v>0</v>
      </c>
      <c r="F10" s="17">
        <f t="shared" si="2"/>
        <v>0</v>
      </c>
      <c r="G10" s="17">
        <f>SA!K10</f>
        <v>0</v>
      </c>
      <c r="H10" s="17">
        <f t="shared" si="3"/>
        <v>0</v>
      </c>
      <c r="I10" s="18">
        <f t="shared" si="4"/>
        <v>0</v>
      </c>
      <c r="Q10" s="41">
        <f t="shared" si="5"/>
        <v>36495</v>
      </c>
      <c r="R10" s="44">
        <f>'SRA Pos'!D9</f>
        <v>0</v>
      </c>
      <c r="S10" s="45">
        <f>'SRA Pos'!C63</f>
        <v>0</v>
      </c>
      <c r="T10" s="45">
        <f>'SRA Pos'!D27</f>
        <v>0</v>
      </c>
    </row>
    <row r="11" spans="2:20" x14ac:dyDescent="0.2">
      <c r="C11" s="12">
        <v>36526</v>
      </c>
      <c r="D11" s="17">
        <f t="shared" si="0"/>
        <v>1947.5049610935002</v>
      </c>
      <c r="E11" s="17">
        <f t="shared" si="1"/>
        <v>-23210.991641468067</v>
      </c>
      <c r="F11" s="17">
        <f t="shared" si="2"/>
        <v>-3015.8816044986415</v>
      </c>
      <c r="G11" s="17">
        <f>SA!K11</f>
        <v>17176.279299276121</v>
      </c>
      <c r="H11" s="17">
        <f t="shared" si="3"/>
        <v>-1873.0967005560733</v>
      </c>
      <c r="I11" s="18">
        <f t="shared" si="4"/>
        <v>-8976.1856861531596</v>
      </c>
      <c r="Q11" s="41">
        <f t="shared" si="5"/>
        <v>36526</v>
      </c>
      <c r="R11" s="44">
        <f>'SRA Pos'!D10</f>
        <v>-1736.1482609170178</v>
      </c>
      <c r="S11" s="45">
        <f>'SRA Pos'!C64</f>
        <v>1988.7052708963363</v>
      </c>
      <c r="T11" s="45">
        <f>'SRA Pos'!D28</f>
        <v>-2125.6537105353918</v>
      </c>
    </row>
    <row r="12" spans="2:20" x14ac:dyDescent="0.2">
      <c r="C12" s="12">
        <v>36557</v>
      </c>
      <c r="D12" s="17">
        <f t="shared" si="0"/>
        <v>9214.043403647107</v>
      </c>
      <c r="E12" s="17">
        <f t="shared" si="1"/>
        <v>-65032.907606623878</v>
      </c>
      <c r="F12" s="17">
        <f t="shared" si="2"/>
        <v>-6316.8089046478271</v>
      </c>
      <c r="G12" s="17">
        <f>SA!K12</f>
        <v>50205.159221174385</v>
      </c>
      <c r="H12" s="17">
        <f t="shared" si="3"/>
        <v>-10564.644101911386</v>
      </c>
      <c r="I12" s="18">
        <f t="shared" si="4"/>
        <v>-22495.1579883616</v>
      </c>
      <c r="Q12" s="41">
        <f t="shared" si="5"/>
        <v>36557</v>
      </c>
      <c r="R12" s="44">
        <f>'SRA Pos'!D11</f>
        <v>-6561.6628306534412</v>
      </c>
      <c r="S12" s="45">
        <f>'SRA Pos'!C65</f>
        <v>4700.503306727177</v>
      </c>
      <c r="T12" s="45">
        <f>'SRA Pos'!D29</f>
        <v>-8703.4845779851221</v>
      </c>
    </row>
    <row r="13" spans="2:20" x14ac:dyDescent="0.2">
      <c r="C13" s="12">
        <v>36586</v>
      </c>
      <c r="D13" s="17">
        <f t="shared" si="0"/>
        <v>10780.392009195519</v>
      </c>
      <c r="E13" s="17">
        <f t="shared" si="1"/>
        <v>-73734.85514266415</v>
      </c>
      <c r="F13" s="17">
        <f t="shared" si="2"/>
        <v>-7089.3200941085815</v>
      </c>
      <c r="G13" s="17">
        <f>SA!K13</f>
        <v>53418.833988487655</v>
      </c>
      <c r="H13" s="17">
        <f t="shared" si="3"/>
        <v>-10650.202132726889</v>
      </c>
      <c r="I13" s="18">
        <f t="shared" si="4"/>
        <v>-27275.151371816446</v>
      </c>
      <c r="Q13" s="41">
        <f t="shared" si="5"/>
        <v>36586</v>
      </c>
      <c r="R13" s="44">
        <f>'SRA Pos'!D12</f>
        <v>-7744.6459866405703</v>
      </c>
      <c r="S13" s="45">
        <f>'SRA Pos'!C66</f>
        <v>4091.850327463917</v>
      </c>
      <c r="T13" s="45">
        <f>'SRA Pos'!D30</f>
        <v>-6997.4064735502352</v>
      </c>
    </row>
    <row r="14" spans="2:20" x14ac:dyDescent="0.2">
      <c r="C14" s="12">
        <v>36617</v>
      </c>
      <c r="D14" s="17">
        <f t="shared" si="0"/>
        <v>3059.8654025797</v>
      </c>
      <c r="E14" s="17">
        <f t="shared" si="1"/>
        <v>5147.7029581790939</v>
      </c>
      <c r="F14" s="17">
        <f t="shared" si="2"/>
        <v>550.77698906138539</v>
      </c>
      <c r="G14" s="17">
        <f>SA!K14</f>
        <v>0</v>
      </c>
      <c r="H14" s="17">
        <f t="shared" si="3"/>
        <v>-3328.1250931454047</v>
      </c>
      <c r="I14" s="18">
        <f t="shared" si="4"/>
        <v>5430.2202566747746</v>
      </c>
      <c r="Q14" s="41">
        <f t="shared" si="5"/>
        <v>36617</v>
      </c>
      <c r="R14" s="44">
        <f>'SRA Pos'!D13</f>
        <v>-2181.8433080428226</v>
      </c>
      <c r="S14" s="45">
        <f>'SRA Pos'!C67</f>
        <v>5693.6223201054645</v>
      </c>
      <c r="T14" s="45">
        <f>'SRA Pos'!D31</f>
        <v>-6839.9041052080465</v>
      </c>
    </row>
    <row r="15" spans="2:20" x14ac:dyDescent="0.2">
      <c r="C15" s="12">
        <v>36647</v>
      </c>
      <c r="D15" s="17">
        <f t="shared" si="0"/>
        <v>4009.9219812928741</v>
      </c>
      <c r="E15" s="17">
        <f t="shared" si="1"/>
        <v>5025.7636482176922</v>
      </c>
      <c r="F15" s="17">
        <f t="shared" si="2"/>
        <v>1040.6922956593335</v>
      </c>
      <c r="G15" s="17">
        <f>SA!K15</f>
        <v>0</v>
      </c>
      <c r="H15" s="17">
        <f t="shared" si="3"/>
        <v>-6944.2385250247116</v>
      </c>
      <c r="I15" s="18">
        <f t="shared" si="4"/>
        <v>3132.1394001451881</v>
      </c>
      <c r="Q15" s="41">
        <f t="shared" si="5"/>
        <v>36647</v>
      </c>
      <c r="R15" s="44">
        <f>'SRA Pos'!D14</f>
        <v>-2917.3883280443315</v>
      </c>
      <c r="S15" s="45">
        <f>'SRA Pos'!C68</f>
        <v>4869.5821004747868</v>
      </c>
      <c r="T15" s="45">
        <f>'SRA Pos'!D32</f>
        <v>-8896.4322974551669</v>
      </c>
    </row>
    <row r="16" spans="2:20" x14ac:dyDescent="0.2">
      <c r="C16" s="12">
        <v>36678</v>
      </c>
      <c r="D16" s="17">
        <f t="shared" si="0"/>
        <v>4748.1575464883754</v>
      </c>
      <c r="E16" s="17">
        <f t="shared" si="1"/>
        <v>2837.8530605223004</v>
      </c>
      <c r="F16" s="17">
        <f t="shared" si="2"/>
        <v>1311.0641578435898</v>
      </c>
      <c r="G16" s="17">
        <f>SA!K16</f>
        <v>0</v>
      </c>
      <c r="H16" s="17">
        <f t="shared" si="3"/>
        <v>-5005.3202702125727</v>
      </c>
      <c r="I16" s="18">
        <f t="shared" si="4"/>
        <v>3891.7544946416929</v>
      </c>
      <c r="Q16" s="41">
        <f t="shared" si="5"/>
        <v>36678</v>
      </c>
      <c r="R16" s="44">
        <f>'SRA Pos'!D15</f>
        <v>-3054.7576072613606</v>
      </c>
      <c r="S16" s="45">
        <f>'SRA Pos'!C69</f>
        <v>5365.8822289829341</v>
      </c>
      <c r="T16" s="45">
        <f>'SRA Pos'!D33</f>
        <v>-7316.4448919341467</v>
      </c>
    </row>
    <row r="17" spans="3:20" x14ac:dyDescent="0.2">
      <c r="C17" s="12">
        <v>36708</v>
      </c>
      <c r="D17" s="17">
        <f t="shared" si="0"/>
        <v>17702.313973306023</v>
      </c>
      <c r="E17" s="17">
        <f t="shared" si="1"/>
        <v>-6949.6820200660222</v>
      </c>
      <c r="F17" s="17">
        <f t="shared" si="2"/>
        <v>0</v>
      </c>
      <c r="G17" s="17">
        <f>SA!K17</f>
        <v>8432.7738533354532</v>
      </c>
      <c r="H17" s="17">
        <f t="shared" si="3"/>
        <v>-11882.968806455967</v>
      </c>
      <c r="I17" s="18">
        <f t="shared" si="4"/>
        <v>7302.4370001194875</v>
      </c>
      <c r="Q17" s="41">
        <f t="shared" si="5"/>
        <v>36708</v>
      </c>
      <c r="R17" s="44">
        <f>'SRA Pos'!D16</f>
        <v>-12858.080002387194</v>
      </c>
      <c r="S17" s="45">
        <f>'SRA Pos'!C70</f>
        <v>3410.519798233197</v>
      </c>
      <c r="T17" s="45">
        <f>'SRA Pos'!D34</f>
        <v>-2435.408602301969</v>
      </c>
    </row>
    <row r="18" spans="3:20" x14ac:dyDescent="0.2">
      <c r="C18" s="12">
        <v>36739</v>
      </c>
      <c r="D18" s="17">
        <f t="shared" si="0"/>
        <v>16816.159370678688</v>
      </c>
      <c r="E18" s="17">
        <f t="shared" si="1"/>
        <v>-7585.1160535886538</v>
      </c>
      <c r="F18" s="17">
        <f t="shared" si="2"/>
        <v>0</v>
      </c>
      <c r="G18" s="17">
        <f>SA!K18</f>
        <v>8381.4351888590245</v>
      </c>
      <c r="H18" s="17">
        <f t="shared" si="3"/>
        <v>-10371.08034842797</v>
      </c>
      <c r="I18" s="18">
        <f t="shared" si="4"/>
        <v>7241.398157521091</v>
      </c>
      <c r="Q18" s="41">
        <f t="shared" si="5"/>
        <v>36739</v>
      </c>
      <c r="R18" s="44">
        <f>'SRA Pos'!D17</f>
        <v>-11970.522978623454</v>
      </c>
      <c r="S18" s="45">
        <f>'SRA Pos'!C71</f>
        <v>4222.7843622054461</v>
      </c>
      <c r="T18" s="45">
        <f>'SRA Pos'!D35</f>
        <v>-2623.341732009962</v>
      </c>
    </row>
    <row r="19" spans="3:20" x14ac:dyDescent="0.2">
      <c r="C19" s="12">
        <v>36770</v>
      </c>
      <c r="D19" s="17">
        <f t="shared" si="0"/>
        <v>15186.61072031384</v>
      </c>
      <c r="E19" s="17">
        <f t="shared" si="1"/>
        <v>-8270.0366839755352</v>
      </c>
      <c r="F19" s="17">
        <f t="shared" si="2"/>
        <v>0</v>
      </c>
      <c r="G19" s="17">
        <f>SA!K19</f>
        <v>8089.1174421420392</v>
      </c>
      <c r="H19" s="17">
        <f t="shared" si="3"/>
        <v>-10519.402634471242</v>
      </c>
      <c r="I19" s="18">
        <f t="shared" si="4"/>
        <v>4486.2888440091028</v>
      </c>
      <c r="Q19" s="41">
        <f t="shared" si="5"/>
        <v>36770</v>
      </c>
      <c r="R19" s="44">
        <f>'SRA Pos'!D18</f>
        <v>-13151.075994131643</v>
      </c>
      <c r="S19" s="45">
        <f>'SRA Pos'!C72</f>
        <v>4003.6975516151106</v>
      </c>
      <c r="T19" s="45">
        <f>'SRA Pos'!D36</f>
        <v>-1372.0241919547102</v>
      </c>
    </row>
    <row r="20" spans="3:20" x14ac:dyDescent="0.2">
      <c r="C20" s="12">
        <v>36800</v>
      </c>
      <c r="D20" s="17">
        <f t="shared" si="0"/>
        <v>7071.5418319702148</v>
      </c>
      <c r="E20" s="17">
        <f t="shared" si="1"/>
        <v>-4730.8283648225961</v>
      </c>
      <c r="F20" s="17">
        <f t="shared" si="2"/>
        <v>0</v>
      </c>
      <c r="G20" s="17">
        <f>SA!K20</f>
        <v>7803.9493474388028</v>
      </c>
      <c r="H20" s="17">
        <f t="shared" si="3"/>
        <v>0</v>
      </c>
      <c r="I20" s="18">
        <f t="shared" si="4"/>
        <v>10144.662814586422</v>
      </c>
      <c r="Q20" s="41">
        <f t="shared" si="5"/>
        <v>36800</v>
      </c>
    </row>
    <row r="21" spans="3:20" x14ac:dyDescent="0.2">
      <c r="C21" s="12">
        <v>36831</v>
      </c>
      <c r="D21" s="17">
        <f t="shared" si="0"/>
        <v>6804.06103515625</v>
      </c>
      <c r="E21" s="17">
        <f t="shared" si="1"/>
        <v>-5104.3114218887731</v>
      </c>
      <c r="F21" s="17">
        <f t="shared" si="2"/>
        <v>0</v>
      </c>
      <c r="G21" s="17">
        <f>SA!K21</f>
        <v>7966.6715604653218</v>
      </c>
      <c r="H21" s="17">
        <f t="shared" si="3"/>
        <v>0</v>
      </c>
      <c r="I21" s="18">
        <f t="shared" si="4"/>
        <v>9666.4211737327987</v>
      </c>
      <c r="Q21" s="41">
        <f t="shared" si="5"/>
        <v>36831</v>
      </c>
    </row>
    <row r="22" spans="3:20" x14ac:dyDescent="0.2">
      <c r="C22" s="12">
        <v>36861</v>
      </c>
      <c r="D22" s="17">
        <f t="shared" si="0"/>
        <v>6986.9191818237305</v>
      </c>
      <c r="E22" s="17">
        <f t="shared" si="1"/>
        <v>-4981.7970320241848</v>
      </c>
      <c r="F22" s="17">
        <f t="shared" si="2"/>
        <v>0</v>
      </c>
      <c r="G22" s="17">
        <f>SA!K22</f>
        <v>8156.1253358146541</v>
      </c>
      <c r="H22" s="17">
        <f t="shared" si="3"/>
        <v>0</v>
      </c>
      <c r="I22" s="18">
        <f t="shared" si="4"/>
        <v>10161.2474856142</v>
      </c>
      <c r="Q22" s="41">
        <f t="shared" si="5"/>
        <v>36861</v>
      </c>
    </row>
    <row r="23" spans="3:20" x14ac:dyDescent="0.2">
      <c r="C23" s="12">
        <v>36892</v>
      </c>
      <c r="D23" s="17">
        <f t="shared" si="0"/>
        <v>6948.0190277099609</v>
      </c>
      <c r="E23" s="17">
        <f t="shared" si="1"/>
        <v>0</v>
      </c>
      <c r="F23" s="17">
        <f t="shared" si="2"/>
        <v>0</v>
      </c>
      <c r="G23" s="17">
        <v>0</v>
      </c>
      <c r="H23" s="17">
        <f t="shared" si="3"/>
        <v>0</v>
      </c>
      <c r="I23" s="18">
        <f t="shared" si="4"/>
        <v>6948.0190277099609</v>
      </c>
      <c r="Q23" s="41">
        <f t="shared" si="5"/>
        <v>36892</v>
      </c>
    </row>
    <row r="24" spans="3:20" x14ac:dyDescent="0.2">
      <c r="C24" s="12">
        <v>36923</v>
      </c>
      <c r="D24" s="17">
        <f t="shared" si="0"/>
        <v>6241.1364822387695</v>
      </c>
      <c r="E24" s="17">
        <f t="shared" si="1"/>
        <v>0</v>
      </c>
      <c r="F24" s="17">
        <f t="shared" si="2"/>
        <v>0</v>
      </c>
      <c r="G24" s="17">
        <v>0</v>
      </c>
      <c r="H24" s="17">
        <f t="shared" si="3"/>
        <v>0</v>
      </c>
      <c r="I24" s="18">
        <f t="shared" si="4"/>
        <v>6241.1364822387695</v>
      </c>
      <c r="Q24" s="41">
        <f t="shared" si="5"/>
        <v>36923</v>
      </c>
    </row>
    <row r="25" spans="3:20" x14ac:dyDescent="0.2">
      <c r="C25" s="12">
        <v>36951</v>
      </c>
      <c r="D25" s="17">
        <f t="shared" si="0"/>
        <v>6868.8338623046875</v>
      </c>
      <c r="E25" s="17">
        <f t="shared" si="1"/>
        <v>0</v>
      </c>
      <c r="F25" s="17">
        <f t="shared" si="2"/>
        <v>0</v>
      </c>
      <c r="G25" s="17">
        <v>0</v>
      </c>
      <c r="H25" s="17">
        <f t="shared" si="3"/>
        <v>0</v>
      </c>
      <c r="I25" s="18">
        <f t="shared" si="4"/>
        <v>6868.8338623046875</v>
      </c>
      <c r="Q25" s="41">
        <f t="shared" si="5"/>
        <v>36951</v>
      </c>
    </row>
    <row r="26" spans="3:20" x14ac:dyDescent="0.2">
      <c r="C26" s="12">
        <v>36982</v>
      </c>
      <c r="D26" s="17">
        <f t="shared" si="0"/>
        <v>6607.0121231079102</v>
      </c>
      <c r="E26" s="17">
        <f t="shared" si="1"/>
        <v>0</v>
      </c>
      <c r="F26" s="17">
        <f t="shared" si="2"/>
        <v>0</v>
      </c>
      <c r="G26" s="17">
        <v>0</v>
      </c>
      <c r="H26" s="17">
        <f t="shared" si="3"/>
        <v>0</v>
      </c>
      <c r="I26" s="18">
        <f t="shared" si="4"/>
        <v>6607.0121231079102</v>
      </c>
      <c r="Q26" s="41">
        <f t="shared" si="5"/>
        <v>36982</v>
      </c>
    </row>
    <row r="27" spans="3:20" x14ac:dyDescent="0.2">
      <c r="C27" s="12">
        <v>37012</v>
      </c>
      <c r="D27" s="17">
        <f t="shared" si="0"/>
        <v>6787.2192764282227</v>
      </c>
      <c r="E27" s="17">
        <f t="shared" si="1"/>
        <v>0</v>
      </c>
      <c r="F27" s="17">
        <f t="shared" si="2"/>
        <v>0</v>
      </c>
      <c r="G27" s="17">
        <v>0</v>
      </c>
      <c r="H27" s="17">
        <f t="shared" si="3"/>
        <v>0</v>
      </c>
      <c r="I27" s="18">
        <f t="shared" si="4"/>
        <v>6787.2192764282227</v>
      </c>
      <c r="Q27" s="41">
        <f t="shared" si="5"/>
        <v>37012</v>
      </c>
    </row>
    <row r="28" spans="3:20" x14ac:dyDescent="0.2">
      <c r="C28" s="12">
        <v>37043</v>
      </c>
      <c r="D28" s="17">
        <f t="shared" si="0"/>
        <v>6528.6908111572266</v>
      </c>
      <c r="E28" s="17">
        <f t="shared" si="1"/>
        <v>0</v>
      </c>
      <c r="F28" s="17">
        <f t="shared" si="2"/>
        <v>0</v>
      </c>
      <c r="G28" s="17">
        <v>0</v>
      </c>
      <c r="H28" s="17">
        <f t="shared" si="3"/>
        <v>0</v>
      </c>
      <c r="I28" s="18">
        <f t="shared" si="4"/>
        <v>6528.6908111572266</v>
      </c>
      <c r="Q28" s="41">
        <f t="shared" si="5"/>
        <v>37043</v>
      </c>
    </row>
    <row r="29" spans="3:20" x14ac:dyDescent="0.2">
      <c r="C29" s="12">
        <v>37073</v>
      </c>
      <c r="D29" s="17">
        <f t="shared" si="0"/>
        <v>0</v>
      </c>
      <c r="E29" s="17">
        <f t="shared" si="1"/>
        <v>13408.839691162109</v>
      </c>
      <c r="F29" s="17">
        <f t="shared" si="2"/>
        <v>0</v>
      </c>
      <c r="G29" s="17">
        <v>0</v>
      </c>
      <c r="H29" s="17">
        <f t="shared" si="3"/>
        <v>0</v>
      </c>
      <c r="I29" s="18">
        <f t="shared" si="4"/>
        <v>13408.839691162109</v>
      </c>
      <c r="Q29" s="41">
        <f t="shared" si="5"/>
        <v>37073</v>
      </c>
    </row>
    <row r="30" spans="3:20" x14ac:dyDescent="0.2">
      <c r="C30" s="12">
        <v>37104</v>
      </c>
      <c r="D30" s="17">
        <f t="shared" si="0"/>
        <v>0</v>
      </c>
      <c r="E30" s="17">
        <f t="shared" si="1"/>
        <v>13324.155410766602</v>
      </c>
      <c r="F30" s="17">
        <f t="shared" si="2"/>
        <v>0</v>
      </c>
      <c r="G30" s="17">
        <v>0</v>
      </c>
      <c r="H30" s="17">
        <f t="shared" si="3"/>
        <v>0</v>
      </c>
      <c r="I30" s="18">
        <f t="shared" si="4"/>
        <v>13324.155410766602</v>
      </c>
      <c r="Q30" s="41">
        <f t="shared" si="5"/>
        <v>37104</v>
      </c>
    </row>
    <row r="31" spans="3:20" x14ac:dyDescent="0.2">
      <c r="C31" s="12">
        <v>37135</v>
      </c>
      <c r="D31" s="17">
        <f t="shared" si="0"/>
        <v>0</v>
      </c>
      <c r="E31" s="17">
        <f t="shared" si="1"/>
        <v>12812.245376586914</v>
      </c>
      <c r="F31" s="17">
        <f t="shared" si="2"/>
        <v>0</v>
      </c>
      <c r="G31" s="17">
        <v>0</v>
      </c>
      <c r="H31" s="17">
        <f t="shared" si="3"/>
        <v>0</v>
      </c>
      <c r="I31" s="18">
        <f t="shared" si="4"/>
        <v>12812.245376586914</v>
      </c>
      <c r="Q31" s="41">
        <f t="shared" si="5"/>
        <v>37135</v>
      </c>
    </row>
    <row r="32" spans="3:20" x14ac:dyDescent="0.2">
      <c r="C32" s="12">
        <v>37165</v>
      </c>
      <c r="D32" s="17">
        <f t="shared" si="0"/>
        <v>0</v>
      </c>
      <c r="E32" s="17">
        <f t="shared" si="1"/>
        <v>13151.766265869141</v>
      </c>
      <c r="F32" s="17">
        <f t="shared" si="2"/>
        <v>0</v>
      </c>
      <c r="G32" s="17">
        <v>0</v>
      </c>
      <c r="H32" s="17">
        <f t="shared" si="3"/>
        <v>0</v>
      </c>
      <c r="I32" s="18">
        <f t="shared" si="4"/>
        <v>13151.766265869141</v>
      </c>
      <c r="Q32" s="41">
        <f t="shared" si="5"/>
        <v>37165</v>
      </c>
    </row>
    <row r="33" spans="3:17" x14ac:dyDescent="0.2">
      <c r="C33" s="12">
        <v>37196</v>
      </c>
      <c r="D33" s="17">
        <f t="shared" si="0"/>
        <v>0</v>
      </c>
      <c r="E33" s="17">
        <f t="shared" si="1"/>
        <v>12646.174026489258</v>
      </c>
      <c r="F33" s="17">
        <f t="shared" si="2"/>
        <v>0</v>
      </c>
      <c r="G33" s="17">
        <v>0</v>
      </c>
      <c r="H33" s="17">
        <f t="shared" si="3"/>
        <v>0</v>
      </c>
      <c r="I33" s="18">
        <f t="shared" si="4"/>
        <v>12646.174026489258</v>
      </c>
      <c r="Q33" s="41">
        <f t="shared" si="5"/>
        <v>37196</v>
      </c>
    </row>
    <row r="34" spans="3:17" x14ac:dyDescent="0.2">
      <c r="C34" s="12">
        <v>37226</v>
      </c>
      <c r="D34" s="17">
        <f t="shared" si="0"/>
        <v>0</v>
      </c>
      <c r="E34" s="17">
        <f t="shared" si="1"/>
        <v>12976.966979980469</v>
      </c>
      <c r="F34" s="17">
        <f t="shared" si="2"/>
        <v>0</v>
      </c>
      <c r="G34" s="17">
        <v>0</v>
      </c>
      <c r="H34" s="17">
        <f t="shared" si="3"/>
        <v>0</v>
      </c>
      <c r="I34" s="18">
        <f t="shared" si="4"/>
        <v>12976.966979980469</v>
      </c>
      <c r="Q34" s="41">
        <f t="shared" si="5"/>
        <v>37226</v>
      </c>
    </row>
    <row r="35" spans="3:17" x14ac:dyDescent="0.2">
      <c r="C35" s="12">
        <v>37257</v>
      </c>
      <c r="D35" s="17">
        <f t="shared" si="0"/>
        <v>0</v>
      </c>
      <c r="E35" s="17">
        <f t="shared" si="1"/>
        <v>9674.4108810424805</v>
      </c>
      <c r="F35" s="17">
        <f t="shared" si="2"/>
        <v>0</v>
      </c>
      <c r="G35" s="17">
        <v>0</v>
      </c>
      <c r="H35" s="17">
        <f t="shared" si="3"/>
        <v>0</v>
      </c>
      <c r="I35" s="18">
        <f t="shared" si="4"/>
        <v>9674.4108810424805</v>
      </c>
      <c r="Q35" s="41">
        <f t="shared" si="5"/>
        <v>37257</v>
      </c>
    </row>
    <row r="36" spans="3:17" x14ac:dyDescent="0.2">
      <c r="C36" s="12">
        <v>37288</v>
      </c>
      <c r="D36" s="17">
        <f t="shared" ref="D36:D61" si="6">IF(ISNA(VLOOKUP($C36,NSW,10,FALSE))=TRUE,0,VLOOKUP($C36,NSW,10,FALSE))</f>
        <v>0</v>
      </c>
      <c r="E36" s="17">
        <f t="shared" ref="E36:E61" si="7">IF(ISNA(VLOOKUP($C36,VIC,10,FALSE))=TRUE,0,VLOOKUP($C36,VIC,10,FALSE))</f>
        <v>8683.6225547790527</v>
      </c>
      <c r="F36" s="17">
        <f t="shared" ref="F36:F61" si="8">IF(ISNA(VLOOKUP($C36,QLD,10,FALSE))=TRUE,0,VLOOKUP($C36,QLD,10,FALSE))</f>
        <v>0</v>
      </c>
      <c r="G36" s="17">
        <v>0</v>
      </c>
      <c r="H36" s="17">
        <f t="shared" si="3"/>
        <v>0</v>
      </c>
      <c r="I36" s="18">
        <f t="shared" ref="I36:I61" si="9">G36+F36+E36+D36+H36</f>
        <v>8683.6225547790527</v>
      </c>
      <c r="Q36" s="41">
        <f t="shared" ref="Q36:Q61" si="10">C36</f>
        <v>37288</v>
      </c>
    </row>
    <row r="37" spans="3:17" x14ac:dyDescent="0.2">
      <c r="C37" s="12">
        <v>37316</v>
      </c>
      <c r="D37" s="17">
        <f t="shared" si="6"/>
        <v>0</v>
      </c>
      <c r="E37" s="17">
        <f t="shared" si="7"/>
        <v>9552.7724876403809</v>
      </c>
      <c r="F37" s="17">
        <f t="shared" si="8"/>
        <v>0</v>
      </c>
      <c r="G37" s="17">
        <v>0</v>
      </c>
      <c r="H37" s="17">
        <f t="shared" si="3"/>
        <v>0</v>
      </c>
      <c r="I37" s="18">
        <f t="shared" si="9"/>
        <v>9552.7724876403809</v>
      </c>
      <c r="Q37" s="41">
        <f t="shared" si="10"/>
        <v>37316</v>
      </c>
    </row>
    <row r="38" spans="3:17" x14ac:dyDescent="0.2">
      <c r="C38" s="12">
        <v>37347</v>
      </c>
      <c r="D38" s="17">
        <f t="shared" si="6"/>
        <v>0</v>
      </c>
      <c r="E38" s="17">
        <f t="shared" si="7"/>
        <v>9188.4971694946289</v>
      </c>
      <c r="F38" s="17">
        <f t="shared" si="8"/>
        <v>0</v>
      </c>
      <c r="G38" s="17">
        <v>0</v>
      </c>
      <c r="H38" s="17">
        <f t="shared" si="3"/>
        <v>0</v>
      </c>
      <c r="I38" s="18">
        <f t="shared" si="9"/>
        <v>9188.4971694946289</v>
      </c>
      <c r="Q38" s="41">
        <f t="shared" si="10"/>
        <v>37347</v>
      </c>
    </row>
    <row r="39" spans="3:17" x14ac:dyDescent="0.2">
      <c r="C39" s="12">
        <v>37377</v>
      </c>
      <c r="D39" s="17">
        <f t="shared" si="6"/>
        <v>0</v>
      </c>
      <c r="E39" s="17">
        <f t="shared" si="7"/>
        <v>9434.5167617797852</v>
      </c>
      <c r="F39" s="17">
        <f t="shared" si="8"/>
        <v>0</v>
      </c>
      <c r="G39" s="17">
        <v>0</v>
      </c>
      <c r="H39" s="17">
        <f t="shared" si="3"/>
        <v>0</v>
      </c>
      <c r="I39" s="18">
        <f t="shared" si="9"/>
        <v>9434.5167617797852</v>
      </c>
      <c r="Q39" s="41">
        <f t="shared" si="10"/>
        <v>37377</v>
      </c>
    </row>
    <row r="40" spans="3:17" x14ac:dyDescent="0.2">
      <c r="C40" s="12">
        <v>37408</v>
      </c>
      <c r="D40" s="17">
        <f t="shared" si="6"/>
        <v>0</v>
      </c>
      <c r="E40" s="17">
        <f t="shared" si="7"/>
        <v>9071.975944519043</v>
      </c>
      <c r="F40" s="17">
        <f t="shared" si="8"/>
        <v>0</v>
      </c>
      <c r="G40" s="17">
        <v>0</v>
      </c>
      <c r="H40" s="17">
        <f t="shared" si="3"/>
        <v>0</v>
      </c>
      <c r="I40" s="18">
        <f t="shared" si="9"/>
        <v>9071.975944519043</v>
      </c>
      <c r="Q40" s="41">
        <f t="shared" si="10"/>
        <v>37408</v>
      </c>
    </row>
    <row r="41" spans="3:17" x14ac:dyDescent="0.2">
      <c r="C41" s="12">
        <v>37438</v>
      </c>
      <c r="D41" s="17">
        <f t="shared" si="6"/>
        <v>0</v>
      </c>
      <c r="E41" s="17">
        <f t="shared" si="7"/>
        <v>-6209.3495330810547</v>
      </c>
      <c r="F41" s="17">
        <f t="shared" si="8"/>
        <v>0</v>
      </c>
      <c r="G41" s="17">
        <v>0</v>
      </c>
      <c r="H41" s="17">
        <f t="shared" si="3"/>
        <v>0</v>
      </c>
      <c r="I41" s="18">
        <f t="shared" si="9"/>
        <v>-6209.3495330810547</v>
      </c>
      <c r="Q41" s="41">
        <f t="shared" si="10"/>
        <v>37438</v>
      </c>
    </row>
    <row r="42" spans="3:17" x14ac:dyDescent="0.2">
      <c r="C42" s="12">
        <v>37469</v>
      </c>
      <c r="D42" s="17">
        <f t="shared" si="6"/>
        <v>0</v>
      </c>
      <c r="E42" s="17">
        <f t="shared" si="7"/>
        <v>-6168.6209106445313</v>
      </c>
      <c r="F42" s="17">
        <f t="shared" si="8"/>
        <v>0</v>
      </c>
      <c r="G42" s="17">
        <v>0</v>
      </c>
      <c r="H42" s="17">
        <f t="shared" si="3"/>
        <v>0</v>
      </c>
      <c r="I42" s="18">
        <f t="shared" si="9"/>
        <v>-6168.6209106445313</v>
      </c>
      <c r="Q42" s="41">
        <f t="shared" si="10"/>
        <v>37469</v>
      </c>
    </row>
    <row r="43" spans="3:17" x14ac:dyDescent="0.2">
      <c r="C43" s="12">
        <v>37500</v>
      </c>
      <c r="D43" s="17">
        <f t="shared" si="6"/>
        <v>0</v>
      </c>
      <c r="E43" s="17">
        <f t="shared" si="7"/>
        <v>-5930.0388641357422</v>
      </c>
      <c r="F43" s="17">
        <f t="shared" si="8"/>
        <v>0</v>
      </c>
      <c r="G43" s="17">
        <v>0</v>
      </c>
      <c r="H43" s="17">
        <f t="shared" si="3"/>
        <v>0</v>
      </c>
      <c r="I43" s="18">
        <f t="shared" si="9"/>
        <v>-5930.0388641357422</v>
      </c>
      <c r="Q43" s="41">
        <f t="shared" si="10"/>
        <v>37500</v>
      </c>
    </row>
    <row r="44" spans="3:17" x14ac:dyDescent="0.2">
      <c r="C44" s="12">
        <v>37530</v>
      </c>
      <c r="D44" s="17">
        <f t="shared" si="6"/>
        <v>0</v>
      </c>
      <c r="E44" s="17">
        <f t="shared" si="7"/>
        <v>-6086.3971405029297</v>
      </c>
      <c r="F44" s="17">
        <f t="shared" si="8"/>
        <v>0</v>
      </c>
      <c r="G44" s="17">
        <v>0</v>
      </c>
      <c r="H44" s="17">
        <f t="shared" si="3"/>
        <v>0</v>
      </c>
      <c r="I44" s="18">
        <f t="shared" si="9"/>
        <v>-6086.3971405029297</v>
      </c>
      <c r="Q44" s="41">
        <f t="shared" si="10"/>
        <v>37530</v>
      </c>
    </row>
    <row r="45" spans="3:17" x14ac:dyDescent="0.2">
      <c r="C45" s="12">
        <v>37561</v>
      </c>
      <c r="D45" s="17">
        <f t="shared" si="6"/>
        <v>0</v>
      </c>
      <c r="E45" s="17">
        <f t="shared" si="7"/>
        <v>-5851.5669708251953</v>
      </c>
      <c r="F45" s="17">
        <f t="shared" si="8"/>
        <v>0</v>
      </c>
      <c r="G45" s="17">
        <v>0</v>
      </c>
      <c r="H45" s="17">
        <f t="shared" si="3"/>
        <v>0</v>
      </c>
      <c r="I45" s="18">
        <f t="shared" si="9"/>
        <v>-5851.5669708251953</v>
      </c>
      <c r="Q45" s="41">
        <f t="shared" si="10"/>
        <v>37561</v>
      </c>
    </row>
    <row r="46" spans="3:17" x14ac:dyDescent="0.2">
      <c r="C46" s="12">
        <v>37591</v>
      </c>
      <c r="D46" s="17">
        <f t="shared" si="6"/>
        <v>0</v>
      </c>
      <c r="E46" s="17">
        <f t="shared" si="7"/>
        <v>-6003.5912017822266</v>
      </c>
      <c r="F46" s="17">
        <f t="shared" si="8"/>
        <v>0</v>
      </c>
      <c r="G46" s="17">
        <v>0</v>
      </c>
      <c r="H46" s="17">
        <f t="shared" si="3"/>
        <v>0</v>
      </c>
      <c r="I46" s="18">
        <f t="shared" si="9"/>
        <v>-6003.5912017822266</v>
      </c>
      <c r="Q46" s="41">
        <f t="shared" si="10"/>
        <v>37591</v>
      </c>
    </row>
    <row r="47" spans="3:17" x14ac:dyDescent="0.2">
      <c r="C47" s="12">
        <v>37622</v>
      </c>
      <c r="D47" s="17">
        <f t="shared" si="6"/>
        <v>0</v>
      </c>
      <c r="E47" s="17">
        <f t="shared" si="7"/>
        <v>-5966.0714416503906</v>
      </c>
      <c r="F47" s="17">
        <f t="shared" si="8"/>
        <v>0</v>
      </c>
      <c r="G47" s="17">
        <v>0</v>
      </c>
      <c r="H47" s="17">
        <f t="shared" si="3"/>
        <v>0</v>
      </c>
      <c r="I47" s="18">
        <f t="shared" si="9"/>
        <v>-5966.0714416503906</v>
      </c>
      <c r="Q47" s="41">
        <f t="shared" si="10"/>
        <v>37622</v>
      </c>
    </row>
    <row r="48" spans="3:17" x14ac:dyDescent="0.2">
      <c r="C48" s="12">
        <v>37653</v>
      </c>
      <c r="D48" s="17">
        <f t="shared" si="6"/>
        <v>0</v>
      </c>
      <c r="E48" s="17">
        <f t="shared" si="7"/>
        <v>-5355.0535125732422</v>
      </c>
      <c r="F48" s="17">
        <f t="shared" si="8"/>
        <v>0</v>
      </c>
      <c r="G48" s="17">
        <v>0</v>
      </c>
      <c r="H48" s="17">
        <f t="shared" si="3"/>
        <v>0</v>
      </c>
      <c r="I48" s="18">
        <f t="shared" si="9"/>
        <v>-5355.0535125732422</v>
      </c>
      <c r="Q48" s="41">
        <f t="shared" si="10"/>
        <v>37653</v>
      </c>
    </row>
    <row r="49" spans="3:17" x14ac:dyDescent="0.2">
      <c r="C49" s="12">
        <v>37681</v>
      </c>
      <c r="D49" s="17">
        <f t="shared" si="6"/>
        <v>0</v>
      </c>
      <c r="E49" s="17">
        <f t="shared" si="7"/>
        <v>-5890.7626495361328</v>
      </c>
      <c r="F49" s="17">
        <f t="shared" si="8"/>
        <v>0</v>
      </c>
      <c r="G49" s="17">
        <v>0</v>
      </c>
      <c r="H49" s="17">
        <f t="shared" si="3"/>
        <v>0</v>
      </c>
      <c r="I49" s="18">
        <f t="shared" si="9"/>
        <v>-5890.7626495361328</v>
      </c>
      <c r="Q49" s="41">
        <f t="shared" si="10"/>
        <v>37681</v>
      </c>
    </row>
    <row r="50" spans="3:17" x14ac:dyDescent="0.2">
      <c r="C50" s="12">
        <v>37712</v>
      </c>
      <c r="D50" s="17">
        <f t="shared" si="6"/>
        <v>0</v>
      </c>
      <c r="E50" s="17">
        <f t="shared" si="7"/>
        <v>-5663.3117828369141</v>
      </c>
      <c r="F50" s="17">
        <f t="shared" si="8"/>
        <v>0</v>
      </c>
      <c r="G50" s="17">
        <v>0</v>
      </c>
      <c r="H50" s="17">
        <f t="shared" si="3"/>
        <v>0</v>
      </c>
      <c r="I50" s="18">
        <f t="shared" si="9"/>
        <v>-5663.3117828369141</v>
      </c>
      <c r="Q50" s="41">
        <f t="shared" si="10"/>
        <v>37712</v>
      </c>
    </row>
    <row r="51" spans="3:17" x14ac:dyDescent="0.2">
      <c r="C51" s="12">
        <v>37742</v>
      </c>
      <c r="D51" s="17">
        <f t="shared" si="6"/>
        <v>0</v>
      </c>
      <c r="E51" s="17">
        <f t="shared" si="7"/>
        <v>-5815.3993682861328</v>
      </c>
      <c r="F51" s="17">
        <f t="shared" si="8"/>
        <v>0</v>
      </c>
      <c r="G51" s="17">
        <v>0</v>
      </c>
      <c r="H51" s="17">
        <f t="shared" si="3"/>
        <v>0</v>
      </c>
      <c r="I51" s="18">
        <f t="shared" si="9"/>
        <v>-5815.3993682861328</v>
      </c>
      <c r="Q51" s="41">
        <f t="shared" si="10"/>
        <v>37742</v>
      </c>
    </row>
    <row r="52" spans="3:17" x14ac:dyDescent="0.2">
      <c r="C52" s="12">
        <v>37773</v>
      </c>
      <c r="D52" s="17">
        <f t="shared" si="6"/>
        <v>0</v>
      </c>
      <c r="E52" s="17">
        <f t="shared" si="7"/>
        <v>-5591.0230255126953</v>
      </c>
      <c r="F52" s="17">
        <f t="shared" si="8"/>
        <v>0</v>
      </c>
      <c r="G52" s="17">
        <v>0</v>
      </c>
      <c r="H52" s="17">
        <f t="shared" si="3"/>
        <v>0</v>
      </c>
      <c r="I52" s="18">
        <f t="shared" si="9"/>
        <v>-5591.0230255126953</v>
      </c>
      <c r="Q52" s="41">
        <f t="shared" si="10"/>
        <v>37773</v>
      </c>
    </row>
    <row r="53" spans="3:17" x14ac:dyDescent="0.2">
      <c r="C53" s="12">
        <v>37803</v>
      </c>
      <c r="D53" s="17">
        <f t="shared" si="6"/>
        <v>0</v>
      </c>
      <c r="E53" s="17">
        <f t="shared" si="7"/>
        <v>-5739.8834838867188</v>
      </c>
      <c r="F53" s="17">
        <f t="shared" si="8"/>
        <v>0</v>
      </c>
      <c r="G53" s="17">
        <v>0</v>
      </c>
      <c r="H53" s="17">
        <f t="shared" si="3"/>
        <v>0</v>
      </c>
      <c r="I53" s="18">
        <f t="shared" si="9"/>
        <v>-5739.8834838867188</v>
      </c>
      <c r="Q53" s="41">
        <f t="shared" si="10"/>
        <v>37803</v>
      </c>
    </row>
    <row r="54" spans="3:17" x14ac:dyDescent="0.2">
      <c r="C54" s="12">
        <v>37834</v>
      </c>
      <c r="D54" s="17">
        <f t="shared" si="6"/>
        <v>0</v>
      </c>
      <c r="E54" s="17">
        <f t="shared" si="7"/>
        <v>-5701.4394683837891</v>
      </c>
      <c r="F54" s="17">
        <f t="shared" si="8"/>
        <v>0</v>
      </c>
      <c r="G54" s="17">
        <v>0</v>
      </c>
      <c r="H54" s="17">
        <f t="shared" si="3"/>
        <v>0</v>
      </c>
      <c r="I54" s="18">
        <f t="shared" si="9"/>
        <v>-5701.4394683837891</v>
      </c>
      <c r="Q54" s="41">
        <f t="shared" si="10"/>
        <v>37834</v>
      </c>
    </row>
    <row r="55" spans="3:17" x14ac:dyDescent="0.2">
      <c r="C55" s="12">
        <v>37865</v>
      </c>
      <c r="D55" s="17">
        <f t="shared" si="6"/>
        <v>0</v>
      </c>
      <c r="E55" s="17">
        <f t="shared" si="7"/>
        <v>-5480.7544250488281</v>
      </c>
      <c r="F55" s="17">
        <f t="shared" si="8"/>
        <v>0</v>
      </c>
      <c r="G55" s="17">
        <v>0</v>
      </c>
      <c r="H55" s="17">
        <f t="shared" si="3"/>
        <v>0</v>
      </c>
      <c r="I55" s="18">
        <f t="shared" si="9"/>
        <v>-5480.7544250488281</v>
      </c>
      <c r="Q55" s="41">
        <f t="shared" si="10"/>
        <v>37865</v>
      </c>
    </row>
    <row r="56" spans="3:17" x14ac:dyDescent="0.2">
      <c r="C56" s="12">
        <v>37895</v>
      </c>
      <c r="D56" s="17">
        <f t="shared" si="6"/>
        <v>0</v>
      </c>
      <c r="E56" s="17">
        <f t="shared" si="7"/>
        <v>-5624.9333343505859</v>
      </c>
      <c r="F56" s="17">
        <f t="shared" si="8"/>
        <v>0</v>
      </c>
      <c r="G56" s="17">
        <v>0</v>
      </c>
      <c r="H56" s="17">
        <f t="shared" si="3"/>
        <v>0</v>
      </c>
      <c r="I56" s="18">
        <f t="shared" si="9"/>
        <v>-5624.9333343505859</v>
      </c>
      <c r="Q56" s="41">
        <f t="shared" si="10"/>
        <v>37895</v>
      </c>
    </row>
    <row r="57" spans="3:17" x14ac:dyDescent="0.2">
      <c r="C57" s="12">
        <v>37926</v>
      </c>
      <c r="D57" s="17">
        <f t="shared" si="6"/>
        <v>0</v>
      </c>
      <c r="E57" s="17">
        <f t="shared" si="7"/>
        <v>-5407.3374786376953</v>
      </c>
      <c r="F57" s="17">
        <f t="shared" si="8"/>
        <v>0</v>
      </c>
      <c r="G57" s="17">
        <v>0</v>
      </c>
      <c r="H57" s="17">
        <f t="shared" si="3"/>
        <v>0</v>
      </c>
      <c r="I57" s="18">
        <f t="shared" si="9"/>
        <v>-5407.3374786376953</v>
      </c>
      <c r="Q57" s="41">
        <f t="shared" si="10"/>
        <v>37926</v>
      </c>
    </row>
    <row r="58" spans="3:17" x14ac:dyDescent="0.2">
      <c r="C58" s="12">
        <v>37956</v>
      </c>
      <c r="D58" s="17">
        <f t="shared" si="6"/>
        <v>0</v>
      </c>
      <c r="E58" s="17">
        <f t="shared" si="7"/>
        <v>-5548.0778045654297</v>
      </c>
      <c r="F58" s="17">
        <f t="shared" si="8"/>
        <v>0</v>
      </c>
      <c r="G58" s="17">
        <v>0</v>
      </c>
      <c r="H58" s="17">
        <f t="shared" si="3"/>
        <v>0</v>
      </c>
      <c r="I58" s="18">
        <f t="shared" si="9"/>
        <v>-5548.0778045654297</v>
      </c>
      <c r="Q58" s="41">
        <f t="shared" si="10"/>
        <v>37956</v>
      </c>
    </row>
    <row r="59" spans="3:17" x14ac:dyDescent="0.2">
      <c r="C59" s="12">
        <v>37987</v>
      </c>
      <c r="D59" s="17">
        <f t="shared" si="6"/>
        <v>0</v>
      </c>
      <c r="E59" s="17">
        <f t="shared" si="7"/>
        <v>0</v>
      </c>
      <c r="F59" s="17">
        <f t="shared" si="8"/>
        <v>0</v>
      </c>
      <c r="G59" s="17">
        <v>0</v>
      </c>
      <c r="H59" s="17">
        <f>R59+S59+T59</f>
        <v>0</v>
      </c>
      <c r="I59" s="18">
        <f t="shared" si="9"/>
        <v>0</v>
      </c>
      <c r="Q59" s="41">
        <f t="shared" si="10"/>
        <v>37987</v>
      </c>
    </row>
    <row r="60" spans="3:17" x14ac:dyDescent="0.2">
      <c r="C60" s="12">
        <v>38018</v>
      </c>
      <c r="D60" s="17">
        <f t="shared" si="6"/>
        <v>0</v>
      </c>
      <c r="E60" s="17">
        <f t="shared" si="7"/>
        <v>0</v>
      </c>
      <c r="F60" s="17">
        <f t="shared" si="8"/>
        <v>0</v>
      </c>
      <c r="G60" s="17">
        <v>0</v>
      </c>
      <c r="H60" s="17">
        <f>R60+S60+T60</f>
        <v>0</v>
      </c>
      <c r="I60" s="18">
        <f t="shared" si="9"/>
        <v>0</v>
      </c>
      <c r="Q60" s="41">
        <f t="shared" si="10"/>
        <v>38018</v>
      </c>
    </row>
    <row r="61" spans="3:17" x14ac:dyDescent="0.2">
      <c r="C61" s="12">
        <v>38047</v>
      </c>
      <c r="D61" s="17">
        <f t="shared" si="6"/>
        <v>0</v>
      </c>
      <c r="E61" s="17">
        <f t="shared" si="7"/>
        <v>0</v>
      </c>
      <c r="F61" s="17">
        <f t="shared" si="8"/>
        <v>0</v>
      </c>
      <c r="G61" s="17">
        <v>0</v>
      </c>
      <c r="H61" s="17">
        <f>R61+S61+T61</f>
        <v>0</v>
      </c>
      <c r="I61" s="18">
        <f t="shared" si="9"/>
        <v>0</v>
      </c>
      <c r="Q61" s="41">
        <f t="shared" si="10"/>
        <v>38047</v>
      </c>
    </row>
    <row r="62" spans="3:17" x14ac:dyDescent="0.2">
      <c r="C62" s="12"/>
      <c r="D62" s="17"/>
      <c r="E62" s="17"/>
      <c r="F62" s="17"/>
      <c r="G62" s="17"/>
      <c r="H62" s="17"/>
      <c r="I62" s="18"/>
      <c r="Q62" s="41"/>
    </row>
    <row r="63" spans="3:17" x14ac:dyDescent="0.2">
      <c r="C63" s="19"/>
      <c r="D63" s="20"/>
      <c r="E63" s="20"/>
      <c r="F63" s="21"/>
      <c r="G63" s="25"/>
      <c r="H63" s="25"/>
      <c r="I63" s="14"/>
      <c r="Q63" s="38"/>
    </row>
    <row r="64" spans="3:17" x14ac:dyDescent="0.2">
      <c r="C64" s="22" t="s">
        <v>24</v>
      </c>
      <c r="D64" s="23">
        <f t="shared" ref="D64:I64" si="11">SUM(D8:D62)</f>
        <v>144308.4030004926</v>
      </c>
      <c r="E64" s="23">
        <f t="shared" si="11"/>
        <v>-156696.87514633316</v>
      </c>
      <c r="F64" s="23">
        <f t="shared" si="11"/>
        <v>-13519.477160690742</v>
      </c>
      <c r="G64" s="23">
        <f t="shared" si="11"/>
        <v>169630.34523699348</v>
      </c>
      <c r="H64" s="23">
        <f t="shared" si="11"/>
        <v>-71139.078612932208</v>
      </c>
      <c r="I64" s="24">
        <f t="shared" si="11"/>
        <v>72583.31731752996</v>
      </c>
    </row>
    <row r="65" spans="3:9" x14ac:dyDescent="0.2">
      <c r="C65" s="1"/>
    </row>
    <row r="66" spans="3:9" x14ac:dyDescent="0.2">
      <c r="C66" s="27" t="s">
        <v>27</v>
      </c>
    </row>
    <row r="67" spans="3:9" x14ac:dyDescent="0.2">
      <c r="C67" s="13" t="s">
        <v>18</v>
      </c>
      <c r="D67" s="15" t="s">
        <v>19</v>
      </c>
      <c r="E67" s="15" t="s">
        <v>20</v>
      </c>
      <c r="F67" s="15" t="s">
        <v>21</v>
      </c>
      <c r="G67" s="15" t="s">
        <v>22</v>
      </c>
      <c r="H67" s="15" t="s">
        <v>29</v>
      </c>
      <c r="I67" s="16" t="s">
        <v>23</v>
      </c>
    </row>
    <row r="68" spans="3:9" x14ac:dyDescent="0.2">
      <c r="C68" s="12">
        <f>C8</f>
        <v>36434</v>
      </c>
      <c r="D68" s="17">
        <f t="shared" ref="D68:H77" si="12">D8-D145</f>
        <v>0</v>
      </c>
      <c r="E68" s="17">
        <f t="shared" si="12"/>
        <v>0</v>
      </c>
      <c r="F68" s="17">
        <f t="shared" si="12"/>
        <v>0</v>
      </c>
      <c r="G68" s="17">
        <f t="shared" si="12"/>
        <v>0</v>
      </c>
      <c r="H68" s="17">
        <f t="shared" si="12"/>
        <v>0</v>
      </c>
      <c r="I68" s="18">
        <f>G68+F68+E68+D68+H68</f>
        <v>0</v>
      </c>
    </row>
    <row r="69" spans="3:9" x14ac:dyDescent="0.2">
      <c r="C69" s="12">
        <f>C9</f>
        <v>36465</v>
      </c>
      <c r="D69" s="17">
        <f t="shared" si="12"/>
        <v>0</v>
      </c>
      <c r="E69" s="17">
        <f t="shared" si="12"/>
        <v>0</v>
      </c>
      <c r="F69" s="17">
        <f t="shared" si="12"/>
        <v>0</v>
      </c>
      <c r="G69" s="17">
        <f t="shared" si="12"/>
        <v>0</v>
      </c>
      <c r="H69" s="17">
        <f t="shared" si="12"/>
        <v>0</v>
      </c>
      <c r="I69" s="18">
        <f t="shared" ref="I69:I121" si="13">G69+F69+E69+D69+H69</f>
        <v>0</v>
      </c>
    </row>
    <row r="70" spans="3:9" x14ac:dyDescent="0.2">
      <c r="C70" s="12">
        <f t="shared" ref="C70:C121" si="14">C10</f>
        <v>36495</v>
      </c>
      <c r="D70" s="17">
        <f t="shared" si="12"/>
        <v>0</v>
      </c>
      <c r="E70" s="17">
        <f t="shared" si="12"/>
        <v>0</v>
      </c>
      <c r="F70" s="17">
        <f t="shared" si="12"/>
        <v>0</v>
      </c>
      <c r="G70" s="17">
        <f t="shared" si="12"/>
        <v>0</v>
      </c>
      <c r="H70" s="17">
        <f t="shared" si="12"/>
        <v>0</v>
      </c>
      <c r="I70" s="18">
        <f t="shared" si="13"/>
        <v>0</v>
      </c>
    </row>
    <row r="71" spans="3:9" x14ac:dyDescent="0.2">
      <c r="C71" s="12">
        <f t="shared" si="14"/>
        <v>36526</v>
      </c>
      <c r="D71" s="17">
        <f t="shared" si="12"/>
        <v>-452.77563284883172</v>
      </c>
      <c r="E71" s="17">
        <f t="shared" si="12"/>
        <v>2420.913245757245</v>
      </c>
      <c r="F71" s="17">
        <f t="shared" si="12"/>
        <v>753.8768753506838</v>
      </c>
      <c r="G71" s="17">
        <f t="shared" si="12"/>
        <v>-1757.9871280291809</v>
      </c>
      <c r="H71" s="17">
        <f t="shared" si="12"/>
        <v>741.98155814278925</v>
      </c>
      <c r="I71" s="18">
        <f t="shared" si="13"/>
        <v>1706.0089183727055</v>
      </c>
    </row>
    <row r="72" spans="3:9" x14ac:dyDescent="0.2">
      <c r="C72" s="12">
        <f t="shared" si="14"/>
        <v>36557</v>
      </c>
      <c r="D72" s="17">
        <f t="shared" si="12"/>
        <v>-7.3408061255522625</v>
      </c>
      <c r="E72" s="17">
        <f t="shared" si="12"/>
        <v>-18.919956490528421</v>
      </c>
      <c r="F72" s="17">
        <f t="shared" si="12"/>
        <v>2285.764908850193</v>
      </c>
      <c r="G72" s="17">
        <f t="shared" si="12"/>
        <v>9.6222283165116096</v>
      </c>
      <c r="H72" s="17">
        <f t="shared" si="12"/>
        <v>-6.2644411154560657</v>
      </c>
      <c r="I72" s="18">
        <f t="shared" si="13"/>
        <v>2262.8619334351679</v>
      </c>
    </row>
    <row r="73" spans="3:9" x14ac:dyDescent="0.2">
      <c r="C73" s="12">
        <f t="shared" si="14"/>
        <v>36586</v>
      </c>
      <c r="D73" s="17">
        <f t="shared" si="12"/>
        <v>-16.629556010389933</v>
      </c>
      <c r="E73" s="17">
        <f t="shared" si="12"/>
        <v>-27.813030120203621</v>
      </c>
      <c r="F73" s="17">
        <f t="shared" si="12"/>
        <v>2668.4994718768867</v>
      </c>
      <c r="G73" s="17">
        <f t="shared" si="12"/>
        <v>12.55952772879391</v>
      </c>
      <c r="H73" s="17">
        <f t="shared" si="12"/>
        <v>14.1844030430766</v>
      </c>
      <c r="I73" s="18">
        <f t="shared" si="13"/>
        <v>2650.8008165181636</v>
      </c>
    </row>
    <row r="74" spans="3:9" x14ac:dyDescent="0.2">
      <c r="C74" s="12">
        <f t="shared" si="14"/>
        <v>36617</v>
      </c>
      <c r="D74" s="17">
        <f t="shared" si="12"/>
        <v>-6.1348478608597361</v>
      </c>
      <c r="E74" s="17">
        <f t="shared" si="12"/>
        <v>-18.811383126495457</v>
      </c>
      <c r="F74" s="17">
        <f t="shared" si="12"/>
        <v>45.320311097979356</v>
      </c>
      <c r="G74" s="17">
        <f t="shared" si="12"/>
        <v>0</v>
      </c>
      <c r="H74" s="17">
        <f t="shared" si="12"/>
        <v>18.336363035770319</v>
      </c>
      <c r="I74" s="18">
        <f t="shared" si="13"/>
        <v>38.710443146394482</v>
      </c>
    </row>
    <row r="75" spans="3:9" x14ac:dyDescent="0.2">
      <c r="C75" s="12">
        <f t="shared" si="14"/>
        <v>36647</v>
      </c>
      <c r="D75" s="17">
        <f t="shared" si="12"/>
        <v>-5.0136378035772395</v>
      </c>
      <c r="E75" s="17">
        <f t="shared" si="12"/>
        <v>-13.220464221082693</v>
      </c>
      <c r="F75" s="17">
        <f t="shared" si="12"/>
        <v>50.31586531852372</v>
      </c>
      <c r="G75" s="17">
        <f t="shared" si="12"/>
        <v>0</v>
      </c>
      <c r="H75" s="17">
        <f t="shared" si="12"/>
        <v>12.280124820927085</v>
      </c>
      <c r="I75" s="18">
        <f t="shared" si="13"/>
        <v>44.361888114790872</v>
      </c>
    </row>
    <row r="76" spans="3:9" x14ac:dyDescent="0.2">
      <c r="C76" s="12">
        <f t="shared" si="14"/>
        <v>36678</v>
      </c>
      <c r="D76" s="17">
        <f t="shared" si="12"/>
        <v>-8.5848233611341129</v>
      </c>
      <c r="E76" s="17">
        <f t="shared" si="12"/>
        <v>-11.259378391238897</v>
      </c>
      <c r="F76" s="17">
        <f t="shared" si="12"/>
        <v>23.884483132511377</v>
      </c>
      <c r="G76" s="17">
        <f t="shared" si="12"/>
        <v>0</v>
      </c>
      <c r="H76" s="17">
        <f t="shared" si="12"/>
        <v>15.05015418111725</v>
      </c>
      <c r="I76" s="18">
        <f t="shared" si="13"/>
        <v>19.090435561255617</v>
      </c>
    </row>
    <row r="77" spans="3:9" x14ac:dyDescent="0.2">
      <c r="C77" s="12">
        <f t="shared" si="14"/>
        <v>36708</v>
      </c>
      <c r="D77" s="17">
        <f t="shared" si="12"/>
        <v>-2486.5750093127972</v>
      </c>
      <c r="E77" s="17">
        <f t="shared" si="12"/>
        <v>-2.6039462267945055</v>
      </c>
      <c r="F77" s="17">
        <f t="shared" si="12"/>
        <v>0</v>
      </c>
      <c r="G77" s="17">
        <f t="shared" si="12"/>
        <v>2.7031089290321688</v>
      </c>
      <c r="H77" s="17">
        <f t="shared" si="12"/>
        <v>-14.68799318406127</v>
      </c>
      <c r="I77" s="18">
        <f t="shared" si="13"/>
        <v>-2501.1638397946208</v>
      </c>
    </row>
    <row r="78" spans="3:9" x14ac:dyDescent="0.2">
      <c r="C78" s="12">
        <f t="shared" si="14"/>
        <v>36739</v>
      </c>
      <c r="D78" s="17">
        <f t="shared" ref="D78:H87" si="15">D18-D155</f>
        <v>-2489.7859110900426</v>
      </c>
      <c r="E78" s="17">
        <f t="shared" si="15"/>
        <v>-5.8570111483750225</v>
      </c>
      <c r="F78" s="17">
        <f t="shared" si="15"/>
        <v>0</v>
      </c>
      <c r="G78" s="17">
        <f t="shared" si="15"/>
        <v>2.8150027402534761</v>
      </c>
      <c r="H78" s="17">
        <f t="shared" si="15"/>
        <v>-8.1320688828654966</v>
      </c>
      <c r="I78" s="18">
        <f t="shared" si="13"/>
        <v>-2500.9599883810297</v>
      </c>
    </row>
    <row r="79" spans="3:9" x14ac:dyDescent="0.2">
      <c r="C79" s="12">
        <f t="shared" si="14"/>
        <v>36770</v>
      </c>
      <c r="D79" s="17">
        <f t="shared" si="15"/>
        <v>4.6103247107075731</v>
      </c>
      <c r="E79" s="17">
        <f t="shared" si="15"/>
        <v>-6.2848981824608927</v>
      </c>
      <c r="F79" s="17">
        <f t="shared" si="15"/>
        <v>0</v>
      </c>
      <c r="G79" s="17">
        <f t="shared" si="15"/>
        <v>2.3616334651769648</v>
      </c>
      <c r="H79" s="17">
        <f t="shared" si="15"/>
        <v>-0.98501103037961002</v>
      </c>
      <c r="I79" s="18">
        <f t="shared" si="13"/>
        <v>-0.29795103695596481</v>
      </c>
    </row>
    <row r="80" spans="3:9" x14ac:dyDescent="0.2">
      <c r="C80" s="12">
        <f t="shared" si="14"/>
        <v>36800</v>
      </c>
      <c r="D80" s="17">
        <f t="shared" si="15"/>
        <v>1.58905029296875</v>
      </c>
      <c r="E80" s="17">
        <f t="shared" si="15"/>
        <v>-2.7366912831321315</v>
      </c>
      <c r="F80" s="17">
        <f t="shared" si="15"/>
        <v>0</v>
      </c>
      <c r="G80" s="17">
        <f t="shared" si="15"/>
        <v>2.3835036528271303</v>
      </c>
      <c r="H80" s="17">
        <f t="shared" si="15"/>
        <v>0</v>
      </c>
      <c r="I80" s="18">
        <f t="shared" si="13"/>
        <v>1.2358626626637488</v>
      </c>
    </row>
    <row r="81" spans="3:12" x14ac:dyDescent="0.2">
      <c r="C81" s="12">
        <f t="shared" si="14"/>
        <v>36831</v>
      </c>
      <c r="D81" s="17">
        <f t="shared" si="15"/>
        <v>1.6507949829101563</v>
      </c>
      <c r="E81" s="17">
        <f t="shared" si="15"/>
        <v>-3.2492556807746951</v>
      </c>
      <c r="F81" s="17">
        <f t="shared" si="15"/>
        <v>0</v>
      </c>
      <c r="G81" s="17">
        <f t="shared" si="15"/>
        <v>2.7523540539377791</v>
      </c>
      <c r="H81" s="17">
        <f t="shared" si="15"/>
        <v>0</v>
      </c>
      <c r="I81" s="18">
        <f t="shared" si="13"/>
        <v>1.1538933560732403</v>
      </c>
    </row>
    <row r="82" spans="3:12" x14ac:dyDescent="0.2">
      <c r="C82" s="12">
        <f t="shared" si="14"/>
        <v>36861</v>
      </c>
      <c r="D82" s="17">
        <f t="shared" si="15"/>
        <v>1.7863235473632813</v>
      </c>
      <c r="E82" s="17">
        <f t="shared" si="15"/>
        <v>-3.2321257853845964</v>
      </c>
      <c r="F82" s="17">
        <f t="shared" si="15"/>
        <v>0</v>
      </c>
      <c r="G82" s="17">
        <f t="shared" si="15"/>
        <v>2.577240627689207</v>
      </c>
      <c r="H82" s="17">
        <f t="shared" si="15"/>
        <v>0</v>
      </c>
      <c r="I82" s="18">
        <f t="shared" si="13"/>
        <v>1.1314383896678919</v>
      </c>
    </row>
    <row r="83" spans="3:12" x14ac:dyDescent="0.2">
      <c r="C83" s="12">
        <f t="shared" si="14"/>
        <v>36892</v>
      </c>
      <c r="D83" s="17">
        <f t="shared" si="15"/>
        <v>1.8206634521484375</v>
      </c>
      <c r="E83" s="17">
        <f t="shared" si="15"/>
        <v>0</v>
      </c>
      <c r="F83" s="17">
        <f t="shared" si="15"/>
        <v>0</v>
      </c>
      <c r="G83" s="17">
        <f t="shared" si="15"/>
        <v>0</v>
      </c>
      <c r="H83" s="17">
        <f t="shared" si="15"/>
        <v>0</v>
      </c>
      <c r="I83" s="18">
        <f t="shared" si="13"/>
        <v>1.8206634521484375</v>
      </c>
    </row>
    <row r="84" spans="3:12" x14ac:dyDescent="0.2">
      <c r="C84" s="12">
        <f t="shared" si="14"/>
        <v>36923</v>
      </c>
      <c r="D84" s="17">
        <f t="shared" si="15"/>
        <v>1.68408203125</v>
      </c>
      <c r="E84" s="17">
        <f t="shared" si="15"/>
        <v>0</v>
      </c>
      <c r="F84" s="17">
        <f t="shared" si="15"/>
        <v>0</v>
      </c>
      <c r="G84" s="17">
        <f t="shared" si="15"/>
        <v>0</v>
      </c>
      <c r="H84" s="17">
        <f t="shared" si="15"/>
        <v>0</v>
      </c>
      <c r="I84" s="18">
        <f t="shared" si="13"/>
        <v>1.68408203125</v>
      </c>
    </row>
    <row r="85" spans="3:12" x14ac:dyDescent="0.2">
      <c r="C85" s="12">
        <f t="shared" si="14"/>
        <v>36951</v>
      </c>
      <c r="D85" s="17">
        <f t="shared" si="15"/>
        <v>1.911407470703125</v>
      </c>
      <c r="E85" s="17">
        <f t="shared" si="15"/>
        <v>0</v>
      </c>
      <c r="F85" s="17">
        <f t="shared" si="15"/>
        <v>0</v>
      </c>
      <c r="G85" s="17">
        <f t="shared" si="15"/>
        <v>0</v>
      </c>
      <c r="H85" s="17">
        <f t="shared" si="15"/>
        <v>0</v>
      </c>
      <c r="I85" s="18">
        <f t="shared" si="13"/>
        <v>1.911407470703125</v>
      </c>
      <c r="J85" s="2"/>
      <c r="K85" s="2"/>
    </row>
    <row r="86" spans="3:12" x14ac:dyDescent="0.2">
      <c r="C86" s="12">
        <f t="shared" si="14"/>
        <v>36982</v>
      </c>
      <c r="D86" s="17">
        <f t="shared" si="15"/>
        <v>1.8971786499023438</v>
      </c>
      <c r="E86" s="17">
        <f t="shared" si="15"/>
        <v>0</v>
      </c>
      <c r="F86" s="17">
        <f t="shared" si="15"/>
        <v>0</v>
      </c>
      <c r="G86" s="17">
        <f t="shared" si="15"/>
        <v>0</v>
      </c>
      <c r="H86" s="17">
        <f t="shared" si="15"/>
        <v>0</v>
      </c>
      <c r="I86" s="18">
        <f t="shared" si="13"/>
        <v>1.8971786499023438</v>
      </c>
      <c r="J86" s="2"/>
      <c r="K86" s="2"/>
      <c r="L86" s="2"/>
    </row>
    <row r="87" spans="3:12" x14ac:dyDescent="0.2">
      <c r="C87" s="12">
        <f t="shared" si="14"/>
        <v>37012</v>
      </c>
      <c r="D87" s="17">
        <f t="shared" si="15"/>
        <v>2.0046157836914063</v>
      </c>
      <c r="E87" s="17">
        <f t="shared" si="15"/>
        <v>0</v>
      </c>
      <c r="F87" s="17">
        <f t="shared" si="15"/>
        <v>0</v>
      </c>
      <c r="G87" s="17">
        <f t="shared" si="15"/>
        <v>0</v>
      </c>
      <c r="H87" s="17">
        <f t="shared" si="15"/>
        <v>0</v>
      </c>
      <c r="I87" s="18">
        <f t="shared" si="13"/>
        <v>2.0046157836914063</v>
      </c>
      <c r="J87" s="2"/>
      <c r="K87" s="2"/>
      <c r="L87" s="2"/>
    </row>
    <row r="88" spans="3:12" x14ac:dyDescent="0.2">
      <c r="C88" s="12">
        <f t="shared" si="14"/>
        <v>37043</v>
      </c>
      <c r="D88" s="17">
        <f t="shared" ref="D88:H97" si="16">D28-D165</f>
        <v>1.9852294921875</v>
      </c>
      <c r="E88" s="17">
        <f t="shared" si="16"/>
        <v>0</v>
      </c>
      <c r="F88" s="17">
        <f t="shared" si="16"/>
        <v>0</v>
      </c>
      <c r="G88" s="17">
        <f t="shared" si="16"/>
        <v>0</v>
      </c>
      <c r="H88" s="17">
        <f t="shared" si="16"/>
        <v>0</v>
      </c>
      <c r="I88" s="18">
        <f t="shared" si="13"/>
        <v>1.9852294921875</v>
      </c>
      <c r="J88" s="2"/>
      <c r="K88" s="2"/>
      <c r="L88" s="2"/>
    </row>
    <row r="89" spans="3:12" x14ac:dyDescent="0.2">
      <c r="C89" s="12">
        <f t="shared" si="14"/>
        <v>37073</v>
      </c>
      <c r="D89" s="17">
        <f t="shared" si="16"/>
        <v>0</v>
      </c>
      <c r="E89" s="17">
        <f t="shared" si="16"/>
        <v>4.196014404296875</v>
      </c>
      <c r="F89" s="17">
        <f t="shared" si="16"/>
        <v>0</v>
      </c>
      <c r="G89" s="17">
        <f t="shared" si="16"/>
        <v>0</v>
      </c>
      <c r="H89" s="17">
        <f t="shared" si="16"/>
        <v>0</v>
      </c>
      <c r="I89" s="18">
        <f t="shared" si="13"/>
        <v>4.196014404296875</v>
      </c>
      <c r="J89" s="2"/>
      <c r="K89" s="2"/>
      <c r="L89" s="2"/>
    </row>
    <row r="90" spans="3:12" x14ac:dyDescent="0.2">
      <c r="C90" s="12">
        <f t="shared" si="14"/>
        <v>37104</v>
      </c>
      <c r="D90" s="17">
        <f t="shared" si="16"/>
        <v>0</v>
      </c>
      <c r="E90" s="17">
        <f t="shared" si="16"/>
        <v>4.28704833984375</v>
      </c>
      <c r="F90" s="17">
        <f t="shared" si="16"/>
        <v>0</v>
      </c>
      <c r="G90" s="17">
        <f t="shared" si="16"/>
        <v>0</v>
      </c>
      <c r="H90" s="17">
        <f t="shared" si="16"/>
        <v>0</v>
      </c>
      <c r="I90" s="18">
        <f t="shared" si="13"/>
        <v>4.28704833984375</v>
      </c>
      <c r="J90" s="2"/>
      <c r="K90" s="2"/>
      <c r="L90" s="2"/>
    </row>
    <row r="91" spans="3:12" x14ac:dyDescent="0.2">
      <c r="C91" s="12">
        <f t="shared" si="14"/>
        <v>37135</v>
      </c>
      <c r="D91" s="17">
        <f t="shared" si="16"/>
        <v>0</v>
      </c>
      <c r="E91" s="17">
        <f t="shared" si="16"/>
        <v>4.2404327392578125</v>
      </c>
      <c r="F91" s="17">
        <f t="shared" si="16"/>
        <v>0</v>
      </c>
      <c r="G91" s="17">
        <f t="shared" si="16"/>
        <v>0</v>
      </c>
      <c r="H91" s="17">
        <f t="shared" si="16"/>
        <v>0</v>
      </c>
      <c r="I91" s="18">
        <f t="shared" si="13"/>
        <v>4.2404327392578125</v>
      </c>
      <c r="J91" s="2"/>
      <c r="K91" s="2"/>
      <c r="L91" s="2"/>
    </row>
    <row r="92" spans="3:12" x14ac:dyDescent="0.2">
      <c r="C92" s="12">
        <f t="shared" si="14"/>
        <v>37165</v>
      </c>
      <c r="D92" s="17">
        <f t="shared" si="16"/>
        <v>0</v>
      </c>
      <c r="E92" s="17">
        <f t="shared" si="16"/>
        <v>4.4671783447265625</v>
      </c>
      <c r="F92" s="17">
        <f t="shared" si="16"/>
        <v>0</v>
      </c>
      <c r="G92" s="17">
        <f t="shared" si="16"/>
        <v>0</v>
      </c>
      <c r="H92" s="17">
        <f t="shared" si="16"/>
        <v>0</v>
      </c>
      <c r="I92" s="18">
        <f t="shared" si="13"/>
        <v>4.4671783447265625</v>
      </c>
      <c r="J92" s="2"/>
      <c r="K92" s="2"/>
      <c r="L92" s="2"/>
    </row>
    <row r="93" spans="3:12" x14ac:dyDescent="0.2">
      <c r="C93" s="12">
        <f t="shared" si="14"/>
        <v>37196</v>
      </c>
      <c r="D93" s="17">
        <f t="shared" si="16"/>
        <v>0</v>
      </c>
      <c r="E93" s="17">
        <f t="shared" si="16"/>
        <v>4.4089813232421875</v>
      </c>
      <c r="F93" s="17">
        <f t="shared" si="16"/>
        <v>0</v>
      </c>
      <c r="G93" s="17">
        <f t="shared" si="16"/>
        <v>0</v>
      </c>
      <c r="H93" s="17">
        <f t="shared" si="16"/>
        <v>0</v>
      </c>
      <c r="I93" s="18">
        <f t="shared" si="13"/>
        <v>4.4089813232421875</v>
      </c>
      <c r="J93" s="2"/>
      <c r="K93" s="2"/>
      <c r="L93" s="2"/>
    </row>
    <row r="94" spans="3:12" x14ac:dyDescent="0.2">
      <c r="C94" s="12">
        <f t="shared" si="14"/>
        <v>37226</v>
      </c>
      <c r="D94" s="17">
        <f t="shared" si="16"/>
        <v>0</v>
      </c>
      <c r="E94" s="17">
        <f t="shared" si="16"/>
        <v>4.36651611328125</v>
      </c>
      <c r="F94" s="17">
        <f t="shared" si="16"/>
        <v>0</v>
      </c>
      <c r="G94" s="17">
        <f t="shared" si="16"/>
        <v>0</v>
      </c>
      <c r="H94" s="17">
        <f t="shared" si="16"/>
        <v>0</v>
      </c>
      <c r="I94" s="18">
        <f t="shared" si="13"/>
        <v>4.36651611328125</v>
      </c>
      <c r="J94" s="2"/>
      <c r="K94" s="2"/>
      <c r="L94" s="2"/>
    </row>
    <row r="95" spans="3:12" x14ac:dyDescent="0.2">
      <c r="C95" s="12">
        <f t="shared" si="14"/>
        <v>37257</v>
      </c>
      <c r="D95" s="17">
        <f t="shared" si="16"/>
        <v>0</v>
      </c>
      <c r="E95" s="17">
        <f t="shared" si="16"/>
        <v>3.1282310485839844</v>
      </c>
      <c r="F95" s="17">
        <f t="shared" si="16"/>
        <v>0</v>
      </c>
      <c r="G95" s="17">
        <f t="shared" si="16"/>
        <v>0</v>
      </c>
      <c r="H95" s="17">
        <f t="shared" si="16"/>
        <v>0</v>
      </c>
      <c r="I95" s="18">
        <f t="shared" si="13"/>
        <v>3.1282310485839844</v>
      </c>
      <c r="J95" s="2"/>
      <c r="K95" s="2"/>
      <c r="L95" s="2"/>
    </row>
    <row r="96" spans="3:12" x14ac:dyDescent="0.2">
      <c r="C96" s="12">
        <f t="shared" si="14"/>
        <v>37288</v>
      </c>
      <c r="D96" s="17">
        <f t="shared" si="16"/>
        <v>0</v>
      </c>
      <c r="E96" s="17">
        <f t="shared" si="16"/>
        <v>2.8476104736328125</v>
      </c>
      <c r="F96" s="17">
        <f t="shared" si="16"/>
        <v>0</v>
      </c>
      <c r="G96" s="17">
        <f t="shared" si="16"/>
        <v>0</v>
      </c>
      <c r="H96" s="17">
        <f t="shared" si="16"/>
        <v>0</v>
      </c>
      <c r="I96" s="18">
        <f t="shared" si="13"/>
        <v>2.8476104736328125</v>
      </c>
      <c r="J96" s="2"/>
      <c r="K96" s="2"/>
      <c r="L96" s="2"/>
    </row>
    <row r="97" spans="3:12" x14ac:dyDescent="0.2">
      <c r="C97" s="12">
        <f t="shared" si="14"/>
        <v>37316</v>
      </c>
      <c r="D97" s="17">
        <f t="shared" si="16"/>
        <v>0</v>
      </c>
      <c r="E97" s="17">
        <f t="shared" si="16"/>
        <v>3.1729087829589844</v>
      </c>
      <c r="F97" s="17">
        <f t="shared" si="16"/>
        <v>0</v>
      </c>
      <c r="G97" s="17">
        <f t="shared" si="16"/>
        <v>0</v>
      </c>
      <c r="H97" s="17">
        <f t="shared" si="16"/>
        <v>0</v>
      </c>
      <c r="I97" s="18">
        <f t="shared" si="13"/>
        <v>3.1729087829589844</v>
      </c>
      <c r="J97" s="2"/>
      <c r="K97" s="2"/>
      <c r="L97" s="2"/>
    </row>
    <row r="98" spans="3:12" x14ac:dyDescent="0.2">
      <c r="C98" s="12">
        <f t="shared" si="14"/>
        <v>37347</v>
      </c>
      <c r="D98" s="17">
        <f t="shared" ref="D98:H107" si="17">D38-D175</f>
        <v>0</v>
      </c>
      <c r="E98" s="17">
        <f t="shared" si="17"/>
        <v>3.0881195068359375</v>
      </c>
      <c r="F98" s="17">
        <f t="shared" si="17"/>
        <v>0</v>
      </c>
      <c r="G98" s="17">
        <f t="shared" si="17"/>
        <v>0</v>
      </c>
      <c r="H98" s="17">
        <f t="shared" si="17"/>
        <v>0</v>
      </c>
      <c r="I98" s="18">
        <f t="shared" si="13"/>
        <v>3.0881195068359375</v>
      </c>
      <c r="J98" s="2"/>
      <c r="K98" s="2"/>
      <c r="L98" s="2"/>
    </row>
    <row r="99" spans="3:12" x14ac:dyDescent="0.2">
      <c r="C99" s="12">
        <f t="shared" si="14"/>
        <v>37377</v>
      </c>
      <c r="D99" s="17">
        <f t="shared" si="17"/>
        <v>0</v>
      </c>
      <c r="E99" s="17">
        <f t="shared" si="17"/>
        <v>3.2151260375976563</v>
      </c>
      <c r="F99" s="17">
        <f t="shared" si="17"/>
        <v>0</v>
      </c>
      <c r="G99" s="17">
        <f t="shared" si="17"/>
        <v>0</v>
      </c>
      <c r="H99" s="17">
        <f t="shared" si="17"/>
        <v>0</v>
      </c>
      <c r="I99" s="18">
        <f t="shared" si="13"/>
        <v>3.2151260375976563</v>
      </c>
      <c r="J99" s="2"/>
      <c r="K99" s="2"/>
      <c r="L99" s="2"/>
    </row>
    <row r="100" spans="3:12" x14ac:dyDescent="0.2">
      <c r="C100" s="12">
        <f t="shared" si="14"/>
        <v>37408</v>
      </c>
      <c r="D100" s="17">
        <f t="shared" si="17"/>
        <v>0</v>
      </c>
      <c r="E100" s="17">
        <f t="shared" si="17"/>
        <v>3.1253585815429688</v>
      </c>
      <c r="F100" s="17">
        <f t="shared" si="17"/>
        <v>0</v>
      </c>
      <c r="G100" s="17">
        <f t="shared" si="17"/>
        <v>0</v>
      </c>
      <c r="H100" s="17">
        <f t="shared" si="17"/>
        <v>0</v>
      </c>
      <c r="I100" s="18">
        <f t="shared" si="13"/>
        <v>3.1253585815429688</v>
      </c>
      <c r="J100" s="2"/>
      <c r="K100" s="2"/>
      <c r="L100" s="2"/>
    </row>
    <row r="101" spans="3:12" x14ac:dyDescent="0.2">
      <c r="C101" s="12">
        <f t="shared" si="14"/>
        <v>37438</v>
      </c>
      <c r="D101" s="17">
        <f t="shared" si="17"/>
        <v>0</v>
      </c>
      <c r="E101" s="17">
        <f t="shared" si="17"/>
        <v>-2.1635894775390625</v>
      </c>
      <c r="F101" s="17">
        <f t="shared" si="17"/>
        <v>0</v>
      </c>
      <c r="G101" s="17">
        <f t="shared" si="17"/>
        <v>0</v>
      </c>
      <c r="H101" s="17">
        <f t="shared" si="17"/>
        <v>0</v>
      </c>
      <c r="I101" s="18">
        <f t="shared" si="13"/>
        <v>-2.1635894775390625</v>
      </c>
      <c r="J101" s="2"/>
      <c r="K101" s="2"/>
      <c r="L101" s="2"/>
    </row>
    <row r="102" spans="3:12" x14ac:dyDescent="0.2">
      <c r="C102" s="12">
        <f t="shared" si="14"/>
        <v>37469</v>
      </c>
      <c r="D102" s="17">
        <f t="shared" si="17"/>
        <v>0</v>
      </c>
      <c r="E102" s="17">
        <f t="shared" si="17"/>
        <v>-2.1730804443359375</v>
      </c>
      <c r="F102" s="17">
        <f t="shared" si="17"/>
        <v>0</v>
      </c>
      <c r="G102" s="17">
        <f t="shared" si="17"/>
        <v>0</v>
      </c>
      <c r="H102" s="17">
        <f t="shared" si="17"/>
        <v>0</v>
      </c>
      <c r="I102" s="18">
        <f t="shared" si="13"/>
        <v>-2.1730804443359375</v>
      </c>
      <c r="J102" s="2"/>
      <c r="K102" s="2"/>
      <c r="L102" s="2"/>
    </row>
    <row r="103" spans="3:12" x14ac:dyDescent="0.2">
      <c r="C103" s="12">
        <f t="shared" si="14"/>
        <v>37500</v>
      </c>
      <c r="D103" s="17">
        <f t="shared" si="17"/>
        <v>0</v>
      </c>
      <c r="E103" s="17">
        <f t="shared" si="17"/>
        <v>-2.11279296875</v>
      </c>
      <c r="F103" s="17">
        <f t="shared" si="17"/>
        <v>0</v>
      </c>
      <c r="G103" s="17">
        <f t="shared" si="17"/>
        <v>0</v>
      </c>
      <c r="H103" s="17">
        <f t="shared" si="17"/>
        <v>0</v>
      </c>
      <c r="I103" s="18">
        <f t="shared" si="13"/>
        <v>-2.11279296875</v>
      </c>
      <c r="J103" s="2"/>
      <c r="K103" s="2"/>
      <c r="L103" s="2"/>
    </row>
    <row r="104" spans="3:12" x14ac:dyDescent="0.2">
      <c r="C104" s="12">
        <f t="shared" si="14"/>
        <v>37530</v>
      </c>
      <c r="D104" s="17">
        <f t="shared" si="17"/>
        <v>0</v>
      </c>
      <c r="E104" s="17">
        <f t="shared" si="17"/>
        <v>-2.1942901611328125</v>
      </c>
      <c r="F104" s="17">
        <f t="shared" si="17"/>
        <v>0</v>
      </c>
      <c r="G104" s="17">
        <f t="shared" si="17"/>
        <v>0</v>
      </c>
      <c r="H104" s="17">
        <f t="shared" si="17"/>
        <v>0</v>
      </c>
      <c r="I104" s="18">
        <f t="shared" si="13"/>
        <v>-2.1942901611328125</v>
      </c>
      <c r="J104" s="2"/>
      <c r="K104" s="2"/>
      <c r="L104" s="2"/>
    </row>
    <row r="105" spans="3:12" x14ac:dyDescent="0.2">
      <c r="C105" s="12">
        <f t="shared" si="14"/>
        <v>37561</v>
      </c>
      <c r="D105" s="17">
        <f t="shared" si="17"/>
        <v>0</v>
      </c>
      <c r="E105" s="17">
        <f t="shared" si="17"/>
        <v>-2.12799072265625</v>
      </c>
      <c r="F105" s="17">
        <f t="shared" si="17"/>
        <v>0</v>
      </c>
      <c r="G105" s="17">
        <f t="shared" si="17"/>
        <v>0</v>
      </c>
      <c r="H105" s="17">
        <f t="shared" si="17"/>
        <v>0</v>
      </c>
      <c r="I105" s="18">
        <f t="shared" si="13"/>
        <v>-2.12799072265625</v>
      </c>
      <c r="J105" s="2"/>
      <c r="K105" s="2"/>
      <c r="L105" s="2"/>
    </row>
    <row r="106" spans="3:12" x14ac:dyDescent="0.2">
      <c r="C106" s="12">
        <f t="shared" si="14"/>
        <v>37591</v>
      </c>
      <c r="D106" s="17">
        <f t="shared" si="17"/>
        <v>0</v>
      </c>
      <c r="E106" s="17">
        <f t="shared" si="17"/>
        <v>-2.1188507080078125</v>
      </c>
      <c r="F106" s="17">
        <f t="shared" si="17"/>
        <v>0</v>
      </c>
      <c r="G106" s="17">
        <f t="shared" si="17"/>
        <v>0</v>
      </c>
      <c r="H106" s="17">
        <f t="shared" si="17"/>
        <v>0</v>
      </c>
      <c r="I106" s="18">
        <f t="shared" si="13"/>
        <v>-2.1188507080078125</v>
      </c>
      <c r="J106" s="2"/>
      <c r="K106" s="2"/>
      <c r="L106" s="2"/>
    </row>
    <row r="107" spans="3:12" x14ac:dyDescent="0.2">
      <c r="C107" s="12">
        <f t="shared" si="14"/>
        <v>37622</v>
      </c>
      <c r="D107" s="17">
        <f t="shared" si="17"/>
        <v>0</v>
      </c>
      <c r="E107" s="17">
        <f t="shared" si="17"/>
        <v>-2.0553741455078125</v>
      </c>
      <c r="F107" s="17">
        <f t="shared" si="17"/>
        <v>0</v>
      </c>
      <c r="G107" s="17">
        <f t="shared" si="17"/>
        <v>0</v>
      </c>
      <c r="H107" s="17">
        <f t="shared" si="17"/>
        <v>0</v>
      </c>
      <c r="I107" s="18">
        <f t="shared" si="13"/>
        <v>-2.0553741455078125</v>
      </c>
      <c r="J107" s="2"/>
      <c r="K107" s="2"/>
      <c r="L107" s="2"/>
    </row>
    <row r="108" spans="3:12" x14ac:dyDescent="0.2">
      <c r="C108" s="12">
        <f t="shared" si="14"/>
        <v>37653</v>
      </c>
      <c r="D108" s="17">
        <f t="shared" ref="D108:H117" si="18">D48-D185</f>
        <v>0</v>
      </c>
      <c r="E108" s="17">
        <f t="shared" si="18"/>
        <v>-1.8755950927734375</v>
      </c>
      <c r="F108" s="17">
        <f t="shared" si="18"/>
        <v>0</v>
      </c>
      <c r="G108" s="17">
        <f t="shared" si="18"/>
        <v>0</v>
      </c>
      <c r="H108" s="17">
        <f t="shared" si="18"/>
        <v>0</v>
      </c>
      <c r="I108" s="18">
        <f t="shared" si="13"/>
        <v>-1.8755950927734375</v>
      </c>
      <c r="J108" s="2"/>
      <c r="K108" s="2"/>
      <c r="L108" s="2"/>
    </row>
    <row r="109" spans="3:12" x14ac:dyDescent="0.2">
      <c r="C109" s="12">
        <f t="shared" si="14"/>
        <v>37681</v>
      </c>
      <c r="D109" s="17">
        <f t="shared" si="18"/>
        <v>0</v>
      </c>
      <c r="E109" s="17">
        <f t="shared" si="18"/>
        <v>-2.0984039306640625</v>
      </c>
      <c r="F109" s="17">
        <f t="shared" si="18"/>
        <v>0</v>
      </c>
      <c r="G109" s="17">
        <f t="shared" si="18"/>
        <v>0</v>
      </c>
      <c r="H109" s="17">
        <f t="shared" si="18"/>
        <v>0</v>
      </c>
      <c r="I109" s="18">
        <f t="shared" si="13"/>
        <v>-2.0984039306640625</v>
      </c>
      <c r="J109" s="2"/>
      <c r="K109" s="2"/>
      <c r="L109" s="2"/>
    </row>
    <row r="110" spans="3:12" x14ac:dyDescent="0.2">
      <c r="C110" s="12">
        <f t="shared" si="14"/>
        <v>37712</v>
      </c>
      <c r="D110" s="17">
        <f t="shared" si="18"/>
        <v>0</v>
      </c>
      <c r="E110" s="17">
        <f t="shared" si="18"/>
        <v>-2.051177978515625</v>
      </c>
      <c r="F110" s="17">
        <f t="shared" si="18"/>
        <v>0</v>
      </c>
      <c r="G110" s="17">
        <f t="shared" si="18"/>
        <v>0</v>
      </c>
      <c r="H110" s="17">
        <f t="shared" si="18"/>
        <v>0</v>
      </c>
      <c r="I110" s="18">
        <f t="shared" si="13"/>
        <v>-2.051177978515625</v>
      </c>
      <c r="J110" s="2"/>
      <c r="K110" s="2"/>
      <c r="L110" s="2"/>
    </row>
    <row r="111" spans="3:12" x14ac:dyDescent="0.2">
      <c r="C111" s="12">
        <f t="shared" si="14"/>
        <v>37742</v>
      </c>
      <c r="D111" s="17">
        <f t="shared" si="18"/>
        <v>0</v>
      </c>
      <c r="E111" s="17">
        <f t="shared" si="18"/>
        <v>-2.1416015625</v>
      </c>
      <c r="F111" s="17">
        <f t="shared" si="18"/>
        <v>0</v>
      </c>
      <c r="G111" s="17">
        <f t="shared" si="18"/>
        <v>0</v>
      </c>
      <c r="H111" s="17">
        <f t="shared" si="18"/>
        <v>0</v>
      </c>
      <c r="I111" s="18">
        <f t="shared" si="13"/>
        <v>-2.1416015625</v>
      </c>
      <c r="J111" s="2"/>
      <c r="K111" s="2"/>
      <c r="L111" s="2"/>
    </row>
    <row r="112" spans="3:12" x14ac:dyDescent="0.2">
      <c r="C112" s="12">
        <f t="shared" si="14"/>
        <v>37773</v>
      </c>
      <c r="D112" s="17">
        <f t="shared" si="18"/>
        <v>0</v>
      </c>
      <c r="E112" s="17">
        <f t="shared" si="18"/>
        <v>-2.093536376953125</v>
      </c>
      <c r="F112" s="17">
        <f t="shared" si="18"/>
        <v>0</v>
      </c>
      <c r="G112" s="17">
        <f t="shared" si="18"/>
        <v>0</v>
      </c>
      <c r="H112" s="17">
        <f t="shared" si="18"/>
        <v>0</v>
      </c>
      <c r="I112" s="18">
        <f t="shared" si="13"/>
        <v>-2.093536376953125</v>
      </c>
      <c r="J112" s="2"/>
      <c r="K112" s="2"/>
      <c r="L112" s="2"/>
    </row>
    <row r="113" spans="2:12" x14ac:dyDescent="0.2">
      <c r="C113" s="12">
        <f t="shared" si="14"/>
        <v>37803</v>
      </c>
      <c r="D113" s="17">
        <f t="shared" si="18"/>
        <v>0</v>
      </c>
      <c r="E113" s="17">
        <f t="shared" si="18"/>
        <v>-2.187530517578125</v>
      </c>
      <c r="F113" s="17">
        <f t="shared" si="18"/>
        <v>0</v>
      </c>
      <c r="G113" s="17">
        <f t="shared" si="18"/>
        <v>0</v>
      </c>
      <c r="H113" s="17">
        <f t="shared" si="18"/>
        <v>0</v>
      </c>
      <c r="I113" s="18">
        <f t="shared" si="13"/>
        <v>-2.187530517578125</v>
      </c>
      <c r="J113" s="2"/>
      <c r="K113" s="2"/>
      <c r="L113" s="2"/>
    </row>
    <row r="114" spans="2:12" x14ac:dyDescent="0.2">
      <c r="C114" s="12">
        <f t="shared" si="14"/>
        <v>37834</v>
      </c>
      <c r="D114" s="17">
        <f t="shared" si="18"/>
        <v>0</v>
      </c>
      <c r="E114" s="17">
        <f t="shared" si="18"/>
        <v>-2.2082672119140625</v>
      </c>
      <c r="F114" s="17">
        <f t="shared" si="18"/>
        <v>0</v>
      </c>
      <c r="G114" s="17">
        <f t="shared" si="18"/>
        <v>0</v>
      </c>
      <c r="H114" s="17">
        <f t="shared" si="18"/>
        <v>0</v>
      </c>
      <c r="I114" s="18">
        <f t="shared" si="13"/>
        <v>-2.2082672119140625</v>
      </c>
      <c r="J114" s="2"/>
      <c r="K114" s="2"/>
      <c r="L114" s="2"/>
    </row>
    <row r="115" spans="2:12" x14ac:dyDescent="0.2">
      <c r="C115" s="12">
        <f t="shared" si="14"/>
        <v>37865</v>
      </c>
      <c r="D115" s="17">
        <f t="shared" si="18"/>
        <v>0</v>
      </c>
      <c r="E115" s="17">
        <f t="shared" si="18"/>
        <v>-2.1605682373046875</v>
      </c>
      <c r="F115" s="17">
        <f t="shared" si="18"/>
        <v>0</v>
      </c>
      <c r="G115" s="17">
        <f t="shared" si="18"/>
        <v>0</v>
      </c>
      <c r="H115" s="17">
        <f t="shared" si="18"/>
        <v>0</v>
      </c>
      <c r="I115" s="18">
        <f t="shared" si="13"/>
        <v>-2.1605682373046875</v>
      </c>
      <c r="J115" s="2"/>
      <c r="K115" s="2"/>
      <c r="L115" s="2"/>
    </row>
    <row r="116" spans="2:12" x14ac:dyDescent="0.2">
      <c r="C116" s="12">
        <f t="shared" si="14"/>
        <v>37895</v>
      </c>
      <c r="D116" s="17">
        <f t="shared" si="18"/>
        <v>0</v>
      </c>
      <c r="E116" s="17">
        <f t="shared" si="18"/>
        <v>-2.2550811767578125</v>
      </c>
      <c r="F116" s="17">
        <f t="shared" si="18"/>
        <v>0</v>
      </c>
      <c r="G116" s="17">
        <f t="shared" si="18"/>
        <v>0</v>
      </c>
      <c r="H116" s="17">
        <f t="shared" si="18"/>
        <v>0</v>
      </c>
      <c r="I116" s="18">
        <f t="shared" si="13"/>
        <v>-2.2550811767578125</v>
      </c>
      <c r="J116" s="2"/>
      <c r="K116" s="2"/>
      <c r="L116" s="2"/>
    </row>
    <row r="117" spans="2:12" x14ac:dyDescent="0.2">
      <c r="C117" s="12">
        <f t="shared" si="14"/>
        <v>37926</v>
      </c>
      <c r="D117" s="17">
        <f t="shared" si="18"/>
        <v>0</v>
      </c>
      <c r="E117" s="17">
        <f t="shared" si="18"/>
        <v>-2.2046127319335938</v>
      </c>
      <c r="F117" s="17">
        <f t="shared" si="18"/>
        <v>0</v>
      </c>
      <c r="G117" s="17">
        <f t="shared" si="18"/>
        <v>0</v>
      </c>
      <c r="H117" s="17">
        <f t="shared" si="18"/>
        <v>0</v>
      </c>
      <c r="I117" s="18">
        <f t="shared" si="13"/>
        <v>-2.2046127319335938</v>
      </c>
      <c r="J117" s="2"/>
      <c r="K117" s="2"/>
      <c r="L117" s="2"/>
    </row>
    <row r="118" spans="2:12" x14ac:dyDescent="0.2">
      <c r="C118" s="12">
        <f t="shared" si="14"/>
        <v>37956</v>
      </c>
      <c r="D118" s="17">
        <f t="shared" ref="D118:H121" si="19">D58-D195</f>
        <v>0</v>
      </c>
      <c r="E118" s="17">
        <f t="shared" si="19"/>
        <v>-2.17236328125</v>
      </c>
      <c r="F118" s="17">
        <f t="shared" si="19"/>
        <v>0</v>
      </c>
      <c r="G118" s="17">
        <f t="shared" si="19"/>
        <v>0</v>
      </c>
      <c r="H118" s="17">
        <f t="shared" si="19"/>
        <v>0</v>
      </c>
      <c r="I118" s="18">
        <f t="shared" si="13"/>
        <v>-2.17236328125</v>
      </c>
      <c r="J118" s="2"/>
      <c r="K118" s="2"/>
      <c r="L118" s="2"/>
    </row>
    <row r="119" spans="2:12" x14ac:dyDescent="0.2">
      <c r="C119" s="12">
        <f t="shared" si="14"/>
        <v>37987</v>
      </c>
      <c r="D119" s="17">
        <f t="shared" si="19"/>
        <v>0</v>
      </c>
      <c r="E119" s="17">
        <f t="shared" si="19"/>
        <v>0</v>
      </c>
      <c r="F119" s="17">
        <f t="shared" si="19"/>
        <v>0</v>
      </c>
      <c r="G119" s="17">
        <f t="shared" si="19"/>
        <v>0</v>
      </c>
      <c r="H119" s="17">
        <f t="shared" si="19"/>
        <v>0</v>
      </c>
      <c r="I119" s="18">
        <f t="shared" si="13"/>
        <v>0</v>
      </c>
      <c r="J119" s="2"/>
      <c r="K119" s="2"/>
      <c r="L119" s="2"/>
    </row>
    <row r="120" spans="2:12" x14ac:dyDescent="0.2">
      <c r="C120" s="12">
        <f t="shared" si="14"/>
        <v>38018</v>
      </c>
      <c r="D120" s="17">
        <f t="shared" si="19"/>
        <v>0</v>
      </c>
      <c r="E120" s="17">
        <f t="shared" si="19"/>
        <v>0</v>
      </c>
      <c r="F120" s="17">
        <f t="shared" si="19"/>
        <v>0</v>
      </c>
      <c r="G120" s="17">
        <f t="shared" si="19"/>
        <v>0</v>
      </c>
      <c r="H120" s="17">
        <f t="shared" si="19"/>
        <v>0</v>
      </c>
      <c r="I120" s="18">
        <f t="shared" si="13"/>
        <v>0</v>
      </c>
      <c r="J120" s="2"/>
      <c r="K120" s="2"/>
      <c r="L120" s="2"/>
    </row>
    <row r="121" spans="2:12" x14ac:dyDescent="0.2">
      <c r="C121" s="12">
        <f t="shared" si="14"/>
        <v>38047</v>
      </c>
      <c r="D121" s="17">
        <f t="shared" si="19"/>
        <v>0</v>
      </c>
      <c r="E121" s="17">
        <f t="shared" si="19"/>
        <v>0</v>
      </c>
      <c r="F121" s="17">
        <f t="shared" si="19"/>
        <v>0</v>
      </c>
      <c r="G121" s="17">
        <f t="shared" si="19"/>
        <v>0</v>
      </c>
      <c r="H121" s="17">
        <f t="shared" si="19"/>
        <v>0</v>
      </c>
      <c r="I121" s="18">
        <f t="shared" si="13"/>
        <v>0</v>
      </c>
      <c r="J121" s="2"/>
      <c r="K121" s="2"/>
      <c r="L121" s="2"/>
    </row>
    <row r="122" spans="2:12" x14ac:dyDescent="0.2">
      <c r="B122" s="28"/>
      <c r="C122" s="12"/>
      <c r="D122" s="17"/>
      <c r="E122" s="17"/>
      <c r="F122" s="17"/>
      <c r="G122" s="43"/>
      <c r="H122" s="17"/>
      <c r="I122" s="18"/>
    </row>
    <row r="123" spans="2:12" x14ac:dyDescent="0.2">
      <c r="C123" s="19"/>
      <c r="D123" s="20"/>
      <c r="E123" s="20"/>
      <c r="F123" s="21"/>
      <c r="G123" s="17"/>
      <c r="H123" s="25"/>
      <c r="I123" s="14"/>
    </row>
    <row r="124" spans="2:12" x14ac:dyDescent="0.2">
      <c r="C124" s="22" t="s">
        <v>24</v>
      </c>
      <c r="D124" s="23">
        <f>SUM(D68:D122)</f>
        <v>-5451.9005539993523</v>
      </c>
      <c r="E124" s="23">
        <f>SUM(E68:E122)</f>
        <v>2313.0739240705007</v>
      </c>
      <c r="F124" s="23">
        <f>SUM(F68:F122)</f>
        <v>5827.661915626778</v>
      </c>
      <c r="G124" s="23">
        <f>SUM(G68:G122)</f>
        <v>-1720.2125285149586</v>
      </c>
      <c r="H124" s="23">
        <f>SUM(H68:H122)</f>
        <v>771.76308901091807</v>
      </c>
      <c r="I124" s="24">
        <f>D124+E124+F124+G124+H124</f>
        <v>1740.3858461938858</v>
      </c>
    </row>
    <row r="143" spans="3:9" x14ac:dyDescent="0.2">
      <c r="C143" s="27" t="s">
        <v>36</v>
      </c>
    </row>
    <row r="144" spans="3:9" x14ac:dyDescent="0.2">
      <c r="C144" s="13" t="s">
        <v>18</v>
      </c>
      <c r="D144" s="15" t="s">
        <v>19</v>
      </c>
      <c r="E144" s="15" t="s">
        <v>20</v>
      </c>
      <c r="F144" s="15" t="s">
        <v>21</v>
      </c>
      <c r="G144" s="15" t="s">
        <v>22</v>
      </c>
      <c r="H144" s="15" t="s">
        <v>29</v>
      </c>
      <c r="I144" s="16" t="s">
        <v>23</v>
      </c>
    </row>
    <row r="145" spans="3:9" x14ac:dyDescent="0.2">
      <c r="C145" s="12">
        <v>36434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8">
        <v>0</v>
      </c>
    </row>
    <row r="146" spans="3:9" x14ac:dyDescent="0.2">
      <c r="C146" s="12">
        <v>36465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8">
        <v>0</v>
      </c>
    </row>
    <row r="147" spans="3:9" x14ac:dyDescent="0.2">
      <c r="C147" s="12">
        <v>36495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8">
        <v>0</v>
      </c>
    </row>
    <row r="148" spans="3:9" x14ac:dyDescent="0.2">
      <c r="C148" s="12">
        <v>36526</v>
      </c>
      <c r="D148" s="17">
        <v>2400.280593942332</v>
      </c>
      <c r="E148" s="17">
        <v>-25631.904887225312</v>
      </c>
      <c r="F148" s="17">
        <v>-3769.7584798493253</v>
      </c>
      <c r="G148" s="17">
        <v>18934.266427305301</v>
      </c>
      <c r="H148" s="17">
        <v>-2615.0782586988626</v>
      </c>
      <c r="I148" s="18">
        <v>-10682.194604525866</v>
      </c>
    </row>
    <row r="149" spans="3:9" x14ac:dyDescent="0.2">
      <c r="C149" s="12">
        <v>36557</v>
      </c>
      <c r="D149" s="17">
        <v>9221.3842097726592</v>
      </c>
      <c r="E149" s="17">
        <v>-65013.987650133349</v>
      </c>
      <c r="F149" s="17">
        <v>-8602.5738134980202</v>
      </c>
      <c r="G149" s="17">
        <v>50195.536992857873</v>
      </c>
      <c r="H149" s="17">
        <v>-10558.37966079593</v>
      </c>
      <c r="I149" s="18">
        <v>-24758.019921796767</v>
      </c>
    </row>
    <row r="150" spans="3:9" x14ac:dyDescent="0.2">
      <c r="C150" s="12">
        <v>36586</v>
      </c>
      <c r="D150" s="17">
        <v>10797.021565205909</v>
      </c>
      <c r="E150" s="17">
        <v>-73707.042112543946</v>
      </c>
      <c r="F150" s="17">
        <v>-9757.8195659854682</v>
      </c>
      <c r="G150" s="17">
        <v>53406.274460758861</v>
      </c>
      <c r="H150" s="17">
        <v>-10664.386535769965</v>
      </c>
      <c r="I150" s="18">
        <v>-29925.95218833461</v>
      </c>
    </row>
    <row r="151" spans="3:9" x14ac:dyDescent="0.2">
      <c r="C151" s="12">
        <v>36617</v>
      </c>
      <c r="D151" s="17">
        <v>3066.0002504405597</v>
      </c>
      <c r="E151" s="17">
        <v>5166.5143413055894</v>
      </c>
      <c r="F151" s="17">
        <v>505.45667796340604</v>
      </c>
      <c r="G151" s="17">
        <v>0</v>
      </c>
      <c r="H151" s="17">
        <v>-3346.461456181175</v>
      </c>
      <c r="I151" s="18">
        <v>5391.5098135283797</v>
      </c>
    </row>
    <row r="152" spans="3:9" x14ac:dyDescent="0.2">
      <c r="C152" s="12">
        <v>36647</v>
      </c>
      <c r="D152" s="17">
        <v>4014.9356190964513</v>
      </c>
      <c r="E152" s="17">
        <v>5038.9841124387749</v>
      </c>
      <c r="F152" s="17">
        <v>990.37643034080975</v>
      </c>
      <c r="G152" s="17">
        <v>0</v>
      </c>
      <c r="H152" s="17">
        <v>-6956.5186498456387</v>
      </c>
      <c r="I152" s="18">
        <v>3087.7775120303977</v>
      </c>
    </row>
    <row r="153" spans="3:9" x14ac:dyDescent="0.2">
      <c r="C153" s="12">
        <v>36678</v>
      </c>
      <c r="D153" s="17">
        <v>4756.7423698495095</v>
      </c>
      <c r="E153" s="17">
        <v>2849.1124389135393</v>
      </c>
      <c r="F153" s="17">
        <v>1287.1796747110784</v>
      </c>
      <c r="G153" s="17">
        <v>0</v>
      </c>
      <c r="H153" s="17">
        <v>-5020.37042439369</v>
      </c>
      <c r="I153" s="18">
        <v>3872.6640590804363</v>
      </c>
    </row>
    <row r="154" spans="3:9" x14ac:dyDescent="0.2">
      <c r="C154" s="12">
        <v>36708</v>
      </c>
      <c r="D154" s="17">
        <v>20188.888982618821</v>
      </c>
      <c r="E154" s="17">
        <v>-6947.0780738392277</v>
      </c>
      <c r="F154" s="17">
        <v>0</v>
      </c>
      <c r="G154" s="17">
        <v>8430.070744406421</v>
      </c>
      <c r="H154" s="17">
        <v>-11868.280813271906</v>
      </c>
      <c r="I154" s="18">
        <v>9803.6008399141083</v>
      </c>
    </row>
    <row r="155" spans="3:9" x14ac:dyDescent="0.2">
      <c r="C155" s="12">
        <v>36739</v>
      </c>
      <c r="D155" s="17">
        <v>19305.945281768731</v>
      </c>
      <c r="E155" s="17">
        <v>-7579.2590424402788</v>
      </c>
      <c r="F155" s="17">
        <v>0</v>
      </c>
      <c r="G155" s="17">
        <v>8378.620186118771</v>
      </c>
      <c r="H155" s="17">
        <v>-10362.948279545104</v>
      </c>
      <c r="I155" s="18">
        <v>9742.3581459021188</v>
      </c>
    </row>
    <row r="156" spans="3:9" x14ac:dyDescent="0.2">
      <c r="C156" s="12">
        <v>36770</v>
      </c>
      <c r="D156" s="17">
        <v>15182.000395603132</v>
      </c>
      <c r="E156" s="17">
        <v>-8263.7517857930743</v>
      </c>
      <c r="F156" s="17">
        <v>0</v>
      </c>
      <c r="G156" s="17">
        <v>8086.7558086768622</v>
      </c>
      <c r="H156" s="17">
        <v>-10518.417623440862</v>
      </c>
      <c r="I156" s="18">
        <v>4486.5867950460579</v>
      </c>
    </row>
    <row r="157" spans="3:9" x14ac:dyDescent="0.2">
      <c r="C157" s="12">
        <v>36800</v>
      </c>
      <c r="D157" s="17">
        <v>7069.9527816772461</v>
      </c>
      <c r="E157" s="17">
        <v>-4728.091673539464</v>
      </c>
      <c r="F157" s="17">
        <v>0</v>
      </c>
      <c r="G157" s="17">
        <v>7801.5658437859756</v>
      </c>
      <c r="H157" s="17">
        <v>0</v>
      </c>
      <c r="I157" s="18">
        <v>10143.426951923757</v>
      </c>
    </row>
    <row r="158" spans="3:9" x14ac:dyDescent="0.2">
      <c r="C158" s="12">
        <v>36831</v>
      </c>
      <c r="D158" s="17">
        <v>6802.4102401733398</v>
      </c>
      <c r="E158" s="17">
        <v>-5101.0621662079984</v>
      </c>
      <c r="F158" s="17">
        <v>0</v>
      </c>
      <c r="G158" s="17">
        <v>7963.919206411384</v>
      </c>
      <c r="H158" s="17">
        <v>0</v>
      </c>
      <c r="I158" s="18">
        <v>9665.2672803767255</v>
      </c>
    </row>
    <row r="159" spans="3:9" x14ac:dyDescent="0.2">
      <c r="C159" s="12">
        <v>36861</v>
      </c>
      <c r="D159" s="17">
        <v>6985.1328582763672</v>
      </c>
      <c r="E159" s="17">
        <v>-4978.5649062388002</v>
      </c>
      <c r="F159" s="17">
        <v>0</v>
      </c>
      <c r="G159" s="17">
        <v>8153.5480951869649</v>
      </c>
      <c r="H159" s="17">
        <v>0</v>
      </c>
      <c r="I159" s="18">
        <v>10160.116047224532</v>
      </c>
    </row>
    <row r="160" spans="3:9" x14ac:dyDescent="0.2">
      <c r="C160" s="12">
        <v>36892</v>
      </c>
      <c r="D160" s="17">
        <v>6946.1983642578125</v>
      </c>
      <c r="E160" s="17">
        <v>0</v>
      </c>
      <c r="F160" s="17">
        <v>0</v>
      </c>
      <c r="G160" s="17">
        <v>0</v>
      </c>
      <c r="H160" s="17">
        <v>0</v>
      </c>
      <c r="I160" s="18">
        <v>6946.1983642578125</v>
      </c>
    </row>
    <row r="161" spans="3:9" x14ac:dyDescent="0.2">
      <c r="C161" s="12">
        <v>36923</v>
      </c>
      <c r="D161" s="17">
        <v>6239.4524002075195</v>
      </c>
      <c r="E161" s="17">
        <v>0</v>
      </c>
      <c r="F161" s="17">
        <v>0</v>
      </c>
      <c r="G161" s="17">
        <v>0</v>
      </c>
      <c r="H161" s="17">
        <v>0</v>
      </c>
      <c r="I161" s="18">
        <v>6239.4524002075195</v>
      </c>
    </row>
    <row r="162" spans="3:9" x14ac:dyDescent="0.2">
      <c r="C162" s="12">
        <v>36951</v>
      </c>
      <c r="D162" s="17">
        <v>6866.9224548339844</v>
      </c>
      <c r="E162" s="17">
        <v>0</v>
      </c>
      <c r="F162" s="17">
        <v>0</v>
      </c>
      <c r="G162" s="17">
        <v>0</v>
      </c>
      <c r="H162" s="17">
        <v>0</v>
      </c>
      <c r="I162" s="18">
        <v>6866.9224548339844</v>
      </c>
    </row>
    <row r="163" spans="3:9" x14ac:dyDescent="0.2">
      <c r="C163" s="12">
        <v>36982</v>
      </c>
      <c r="D163" s="17">
        <v>6605.1149444580078</v>
      </c>
      <c r="E163" s="17">
        <v>0</v>
      </c>
      <c r="F163" s="17">
        <v>0</v>
      </c>
      <c r="G163" s="17">
        <v>0</v>
      </c>
      <c r="H163" s="17">
        <v>0</v>
      </c>
      <c r="I163" s="18">
        <v>6605.1149444580078</v>
      </c>
    </row>
    <row r="164" spans="3:9" x14ac:dyDescent="0.2">
      <c r="C164" s="12">
        <v>37012</v>
      </c>
      <c r="D164" s="17">
        <v>6785.2146606445313</v>
      </c>
      <c r="E164" s="17">
        <v>0</v>
      </c>
      <c r="F164" s="17">
        <v>0</v>
      </c>
      <c r="G164" s="17">
        <v>0</v>
      </c>
      <c r="H164" s="17">
        <v>0</v>
      </c>
      <c r="I164" s="18">
        <v>6785.2146606445313</v>
      </c>
    </row>
    <row r="165" spans="3:9" x14ac:dyDescent="0.2">
      <c r="C165" s="12">
        <v>37043</v>
      </c>
      <c r="D165" s="17">
        <v>6526.7055816650391</v>
      </c>
      <c r="E165" s="17">
        <v>0</v>
      </c>
      <c r="F165" s="17">
        <v>0</v>
      </c>
      <c r="G165" s="17">
        <v>0</v>
      </c>
      <c r="H165" s="17">
        <v>0</v>
      </c>
      <c r="I165" s="18">
        <v>6526.7055816650391</v>
      </c>
    </row>
    <row r="166" spans="3:9" x14ac:dyDescent="0.2">
      <c r="C166" s="12">
        <v>37073</v>
      </c>
      <c r="D166" s="17">
        <v>0</v>
      </c>
      <c r="E166" s="17">
        <v>13404.643676757813</v>
      </c>
      <c r="F166" s="17">
        <v>0</v>
      </c>
      <c r="G166" s="17">
        <v>0</v>
      </c>
      <c r="H166" s="17">
        <v>0</v>
      </c>
      <c r="I166" s="18">
        <v>13404.643676757813</v>
      </c>
    </row>
    <row r="167" spans="3:9" x14ac:dyDescent="0.2">
      <c r="C167" s="12">
        <v>37104</v>
      </c>
      <c r="D167" s="17">
        <v>0</v>
      </c>
      <c r="E167" s="17">
        <v>13319.868362426758</v>
      </c>
      <c r="F167" s="17">
        <v>0</v>
      </c>
      <c r="G167" s="17">
        <v>0</v>
      </c>
      <c r="H167" s="17">
        <v>0</v>
      </c>
      <c r="I167" s="18">
        <v>13319.868362426758</v>
      </c>
    </row>
    <row r="168" spans="3:9" x14ac:dyDescent="0.2">
      <c r="C168" s="12">
        <v>37135</v>
      </c>
      <c r="D168" s="17">
        <v>0</v>
      </c>
      <c r="E168" s="17">
        <v>12808.004943847656</v>
      </c>
      <c r="F168" s="17">
        <v>0</v>
      </c>
      <c r="G168" s="17">
        <v>0</v>
      </c>
      <c r="H168" s="17">
        <v>0</v>
      </c>
      <c r="I168" s="18">
        <v>12808.004943847656</v>
      </c>
    </row>
    <row r="169" spans="3:9" x14ac:dyDescent="0.2">
      <c r="C169" s="12">
        <v>37165</v>
      </c>
      <c r="D169" s="17">
        <v>0</v>
      </c>
      <c r="E169" s="17">
        <v>13147.299087524414</v>
      </c>
      <c r="F169" s="17">
        <v>0</v>
      </c>
      <c r="G169" s="17">
        <v>0</v>
      </c>
      <c r="H169" s="17">
        <v>0</v>
      </c>
      <c r="I169" s="18">
        <v>13147.299087524414</v>
      </c>
    </row>
    <row r="170" spans="3:9" x14ac:dyDescent="0.2">
      <c r="C170" s="12">
        <v>37196</v>
      </c>
      <c r="D170" s="17">
        <v>0</v>
      </c>
      <c r="E170" s="17">
        <v>12641.765045166016</v>
      </c>
      <c r="F170" s="17">
        <v>0</v>
      </c>
      <c r="G170" s="17">
        <v>0</v>
      </c>
      <c r="H170" s="17">
        <v>0</v>
      </c>
      <c r="I170" s="18">
        <v>12641.765045166016</v>
      </c>
    </row>
    <row r="171" spans="3:9" x14ac:dyDescent="0.2">
      <c r="C171" s="12">
        <v>37226</v>
      </c>
      <c r="D171" s="17">
        <v>0</v>
      </c>
      <c r="E171" s="17">
        <v>12972.600463867188</v>
      </c>
      <c r="F171" s="17">
        <v>0</v>
      </c>
      <c r="G171" s="17">
        <v>0</v>
      </c>
      <c r="H171" s="17">
        <v>0</v>
      </c>
      <c r="I171" s="18">
        <v>12972.600463867188</v>
      </c>
    </row>
    <row r="172" spans="3:9" x14ac:dyDescent="0.2">
      <c r="C172" s="12">
        <v>37257</v>
      </c>
      <c r="D172" s="17">
        <v>0</v>
      </c>
      <c r="E172" s="17">
        <v>9671.2826499938965</v>
      </c>
      <c r="F172" s="17">
        <v>0</v>
      </c>
      <c r="G172" s="17">
        <v>0</v>
      </c>
      <c r="H172" s="17">
        <v>0</v>
      </c>
      <c r="I172" s="18">
        <v>9671.2826499938965</v>
      </c>
    </row>
    <row r="173" spans="3:9" x14ac:dyDescent="0.2">
      <c r="C173" s="12">
        <v>37288</v>
      </c>
      <c r="D173" s="17">
        <v>0</v>
      </c>
      <c r="E173" s="17">
        <v>8680.7749443054199</v>
      </c>
      <c r="F173" s="17">
        <v>0</v>
      </c>
      <c r="G173" s="17">
        <v>0</v>
      </c>
      <c r="H173" s="17">
        <v>0</v>
      </c>
      <c r="I173" s="18">
        <v>8680.7749443054199</v>
      </c>
    </row>
    <row r="174" spans="3:9" x14ac:dyDescent="0.2">
      <c r="C174" s="12">
        <v>37316</v>
      </c>
      <c r="D174" s="17">
        <v>0</v>
      </c>
      <c r="E174" s="17">
        <v>9549.5995788574219</v>
      </c>
      <c r="F174" s="17">
        <v>0</v>
      </c>
      <c r="G174" s="17">
        <v>0</v>
      </c>
      <c r="H174" s="17">
        <v>0</v>
      </c>
      <c r="I174" s="18">
        <v>9549.5995788574219</v>
      </c>
    </row>
    <row r="175" spans="3:9" x14ac:dyDescent="0.2">
      <c r="C175" s="12">
        <v>37347</v>
      </c>
      <c r="D175" s="17">
        <v>0</v>
      </c>
      <c r="E175" s="17">
        <v>9185.409049987793</v>
      </c>
      <c r="F175" s="17">
        <v>0</v>
      </c>
      <c r="G175" s="17">
        <v>0</v>
      </c>
      <c r="H175" s="17">
        <v>0</v>
      </c>
      <c r="I175" s="18">
        <v>9185.409049987793</v>
      </c>
    </row>
    <row r="176" spans="3:9" x14ac:dyDescent="0.2">
      <c r="C176" s="12">
        <v>37377</v>
      </c>
      <c r="D176" s="17">
        <v>0</v>
      </c>
      <c r="E176" s="17">
        <v>9431.3016357421875</v>
      </c>
      <c r="F176" s="17">
        <v>0</v>
      </c>
      <c r="G176" s="17">
        <v>0</v>
      </c>
      <c r="H176" s="17">
        <v>0</v>
      </c>
      <c r="I176" s="18">
        <v>9431.3016357421875</v>
      </c>
    </row>
    <row r="177" spans="3:9" x14ac:dyDescent="0.2">
      <c r="C177" s="12">
        <v>37408</v>
      </c>
      <c r="D177" s="17">
        <v>0</v>
      </c>
      <c r="E177" s="17">
        <v>9068.8505859375</v>
      </c>
      <c r="F177" s="17">
        <v>0</v>
      </c>
      <c r="G177" s="17">
        <v>0</v>
      </c>
      <c r="H177" s="17">
        <v>0</v>
      </c>
      <c r="I177" s="18">
        <v>9068.8505859375</v>
      </c>
    </row>
    <row r="178" spans="3:9" x14ac:dyDescent="0.2">
      <c r="C178" s="12">
        <v>37438</v>
      </c>
      <c r="D178" s="17">
        <v>0</v>
      </c>
      <c r="E178" s="17">
        <v>-6207.1859436035156</v>
      </c>
      <c r="F178" s="17">
        <v>0</v>
      </c>
      <c r="G178" s="17">
        <v>0</v>
      </c>
      <c r="H178" s="17">
        <v>0</v>
      </c>
      <c r="I178" s="18">
        <v>-6207.1859436035156</v>
      </c>
    </row>
    <row r="179" spans="3:9" x14ac:dyDescent="0.2">
      <c r="C179" s="12">
        <v>37469</v>
      </c>
      <c r="D179" s="17">
        <v>0</v>
      </c>
      <c r="E179" s="17">
        <v>-6166.4478302001953</v>
      </c>
      <c r="F179" s="17">
        <v>0</v>
      </c>
      <c r="G179" s="17">
        <v>0</v>
      </c>
      <c r="H179" s="17">
        <v>0</v>
      </c>
      <c r="I179" s="18">
        <v>-6166.4478302001953</v>
      </c>
    </row>
    <row r="180" spans="3:9" x14ac:dyDescent="0.2">
      <c r="C180" s="12">
        <v>37500</v>
      </c>
      <c r="D180" s="17">
        <v>0</v>
      </c>
      <c r="E180" s="17">
        <v>-5927.9260711669922</v>
      </c>
      <c r="F180" s="17">
        <v>0</v>
      </c>
      <c r="G180" s="17">
        <v>0</v>
      </c>
      <c r="H180" s="17">
        <v>0</v>
      </c>
      <c r="I180" s="18">
        <v>-5927.9260711669922</v>
      </c>
    </row>
    <row r="181" spans="3:9" x14ac:dyDescent="0.2">
      <c r="C181" s="12">
        <v>37530</v>
      </c>
      <c r="D181" s="17">
        <v>0</v>
      </c>
      <c r="E181" s="17">
        <v>-6084.2028503417969</v>
      </c>
      <c r="F181" s="17">
        <v>0</v>
      </c>
      <c r="G181" s="17">
        <v>0</v>
      </c>
      <c r="H181" s="17">
        <v>0</v>
      </c>
      <c r="I181" s="18">
        <v>-6084.2028503417969</v>
      </c>
    </row>
    <row r="182" spans="3:9" x14ac:dyDescent="0.2">
      <c r="C182" s="12">
        <v>37561</v>
      </c>
      <c r="D182" s="17">
        <v>0</v>
      </c>
      <c r="E182" s="17">
        <v>-5849.4389801025391</v>
      </c>
      <c r="F182" s="17">
        <v>0</v>
      </c>
      <c r="G182" s="17">
        <v>0</v>
      </c>
      <c r="H182" s="17">
        <v>0</v>
      </c>
      <c r="I182" s="18">
        <v>-5849.4389801025391</v>
      </c>
    </row>
    <row r="183" spans="3:9" x14ac:dyDescent="0.2">
      <c r="C183" s="12">
        <v>37591</v>
      </c>
      <c r="D183" s="17">
        <v>0</v>
      </c>
      <c r="E183" s="17">
        <v>-6001.4723510742188</v>
      </c>
      <c r="F183" s="17">
        <v>0</v>
      </c>
      <c r="G183" s="17">
        <v>0</v>
      </c>
      <c r="H183" s="17">
        <v>0</v>
      </c>
      <c r="I183" s="18">
        <v>-6001.4723510742188</v>
      </c>
    </row>
    <row r="184" spans="3:9" x14ac:dyDescent="0.2">
      <c r="C184" s="12">
        <v>37622</v>
      </c>
      <c r="D184" s="17">
        <v>0</v>
      </c>
      <c r="E184" s="17">
        <v>-5964.0160675048828</v>
      </c>
      <c r="F184" s="17">
        <v>0</v>
      </c>
      <c r="G184" s="17">
        <v>0</v>
      </c>
      <c r="H184" s="17">
        <v>0</v>
      </c>
      <c r="I184" s="18">
        <v>-5964.0160675048828</v>
      </c>
    </row>
    <row r="185" spans="3:9" x14ac:dyDescent="0.2">
      <c r="C185" s="12">
        <v>37653</v>
      </c>
      <c r="D185" s="17">
        <v>0</v>
      </c>
      <c r="E185" s="17">
        <v>-5353.1779174804688</v>
      </c>
      <c r="F185" s="17">
        <v>0</v>
      </c>
      <c r="G185" s="17">
        <v>0</v>
      </c>
      <c r="H185" s="17">
        <v>0</v>
      </c>
      <c r="I185" s="18">
        <v>-5353.1779174804688</v>
      </c>
    </row>
    <row r="186" spans="3:9" x14ac:dyDescent="0.2">
      <c r="C186" s="12">
        <v>37681</v>
      </c>
      <c r="D186" s="17">
        <v>0</v>
      </c>
      <c r="E186" s="17">
        <v>-5888.6642456054688</v>
      </c>
      <c r="F186" s="17">
        <v>0</v>
      </c>
      <c r="G186" s="17">
        <v>0</v>
      </c>
      <c r="H186" s="17">
        <v>0</v>
      </c>
      <c r="I186" s="18">
        <v>-5888.6642456054688</v>
      </c>
    </row>
    <row r="187" spans="3:9" x14ac:dyDescent="0.2">
      <c r="C187" s="12">
        <v>37712</v>
      </c>
      <c r="D187" s="17">
        <v>0</v>
      </c>
      <c r="E187" s="17">
        <v>-5661.2606048583984</v>
      </c>
      <c r="F187" s="17">
        <v>0</v>
      </c>
      <c r="G187" s="17">
        <v>0</v>
      </c>
      <c r="H187" s="17">
        <v>0</v>
      </c>
      <c r="I187" s="18">
        <v>-5661.2606048583984</v>
      </c>
    </row>
    <row r="188" spans="3:9" x14ac:dyDescent="0.2">
      <c r="C188" s="12">
        <v>37742</v>
      </c>
      <c r="D188" s="17">
        <v>0</v>
      </c>
      <c r="E188" s="17">
        <v>-5813.2577667236328</v>
      </c>
      <c r="F188" s="17">
        <v>0</v>
      </c>
      <c r="G188" s="17">
        <v>0</v>
      </c>
      <c r="H188" s="17">
        <v>0</v>
      </c>
      <c r="I188" s="18">
        <v>-5813.2577667236328</v>
      </c>
    </row>
    <row r="189" spans="3:9" x14ac:dyDescent="0.2">
      <c r="C189" s="12">
        <v>37773</v>
      </c>
      <c r="D189" s="17">
        <v>0</v>
      </c>
      <c r="E189" s="17">
        <v>-5588.9294891357422</v>
      </c>
      <c r="F189" s="17">
        <v>0</v>
      </c>
      <c r="G189" s="17">
        <v>0</v>
      </c>
      <c r="H189" s="17">
        <v>0</v>
      </c>
      <c r="I189" s="18">
        <v>-5588.9294891357422</v>
      </c>
    </row>
    <row r="190" spans="3:9" x14ac:dyDescent="0.2">
      <c r="C190" s="12">
        <v>37803</v>
      </c>
      <c r="D190" s="17">
        <v>0</v>
      </c>
      <c r="E190" s="17">
        <v>-5737.6959533691406</v>
      </c>
      <c r="F190" s="17">
        <v>0</v>
      </c>
      <c r="G190" s="17">
        <v>0</v>
      </c>
      <c r="H190" s="17">
        <v>0</v>
      </c>
      <c r="I190" s="18">
        <v>-5737.6959533691406</v>
      </c>
    </row>
    <row r="191" spans="3:9" x14ac:dyDescent="0.2">
      <c r="C191" s="12">
        <v>37834</v>
      </c>
      <c r="D191" s="17">
        <v>0</v>
      </c>
      <c r="E191" s="17">
        <v>-5699.231201171875</v>
      </c>
      <c r="F191" s="17">
        <v>0</v>
      </c>
      <c r="G191" s="17">
        <v>0</v>
      </c>
      <c r="H191" s="17">
        <v>0</v>
      </c>
      <c r="I191" s="18">
        <v>-5699.231201171875</v>
      </c>
    </row>
    <row r="192" spans="3:9" x14ac:dyDescent="0.2">
      <c r="C192" s="12">
        <v>37865</v>
      </c>
      <c r="D192" s="17">
        <v>0</v>
      </c>
      <c r="E192" s="17">
        <v>-5478.5938568115234</v>
      </c>
      <c r="F192" s="17">
        <v>0</v>
      </c>
      <c r="G192" s="17">
        <v>0</v>
      </c>
      <c r="H192" s="17">
        <v>0</v>
      </c>
      <c r="I192" s="18">
        <v>-5478.5938568115234</v>
      </c>
    </row>
    <row r="193" spans="3:9" x14ac:dyDescent="0.2">
      <c r="C193" s="12">
        <v>37895</v>
      </c>
      <c r="D193" s="17">
        <v>0</v>
      </c>
      <c r="E193" s="17">
        <v>-5622.6782531738281</v>
      </c>
      <c r="F193" s="17">
        <v>0</v>
      </c>
      <c r="G193" s="17">
        <v>0</v>
      </c>
      <c r="H193" s="17">
        <v>0</v>
      </c>
      <c r="I193" s="18">
        <v>-5622.6782531738281</v>
      </c>
    </row>
    <row r="194" spans="3:9" x14ac:dyDescent="0.2">
      <c r="C194" s="12">
        <v>37926</v>
      </c>
      <c r="D194" s="17">
        <v>0</v>
      </c>
      <c r="E194" s="17">
        <v>-5405.1328659057617</v>
      </c>
      <c r="F194" s="17">
        <v>0</v>
      </c>
      <c r="G194" s="17">
        <v>0</v>
      </c>
      <c r="H194" s="17">
        <v>0</v>
      </c>
      <c r="I194" s="18">
        <v>-5405.1328659057617</v>
      </c>
    </row>
    <row r="195" spans="3:9" x14ac:dyDescent="0.2">
      <c r="C195" s="12">
        <v>37956</v>
      </c>
      <c r="D195" s="17">
        <v>0</v>
      </c>
      <c r="E195" s="17">
        <v>-5545.9054412841797</v>
      </c>
      <c r="F195" s="17">
        <v>0</v>
      </c>
      <c r="G195" s="17">
        <v>0</v>
      </c>
      <c r="H195" s="17">
        <v>0</v>
      </c>
      <c r="I195" s="18">
        <v>-5545.9054412841797</v>
      </c>
    </row>
    <row r="196" spans="3:9" x14ac:dyDescent="0.2">
      <c r="C196" s="12">
        <v>37987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8">
        <v>0</v>
      </c>
    </row>
    <row r="197" spans="3:9" x14ac:dyDescent="0.2">
      <c r="C197" s="12">
        <v>38018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8">
        <v>0</v>
      </c>
    </row>
    <row r="198" spans="3:9" x14ac:dyDescent="0.2">
      <c r="C198" s="12">
        <v>38047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8">
        <v>0</v>
      </c>
    </row>
    <row r="199" spans="3:9" x14ac:dyDescent="0.2">
      <c r="C199" s="12"/>
      <c r="D199" s="17"/>
      <c r="E199" s="17"/>
      <c r="F199" s="17"/>
      <c r="G199" s="17"/>
      <c r="H199" s="17"/>
      <c r="I199" s="18"/>
    </row>
    <row r="200" spans="3:9" x14ac:dyDescent="0.2">
      <c r="C200" s="19"/>
      <c r="D200" s="20"/>
      <c r="E200" s="20"/>
      <c r="F200" s="21"/>
      <c r="G200" s="25"/>
      <c r="H200" s="25"/>
      <c r="I200" s="14"/>
    </row>
    <row r="201" spans="3:9" x14ac:dyDescent="0.2">
      <c r="C201" s="22" t="s">
        <v>24</v>
      </c>
      <c r="D201" s="23">
        <v>149760.30355449195</v>
      </c>
      <c r="E201" s="23">
        <v>-159009.94907040361</v>
      </c>
      <c r="F201" s="23">
        <v>-19347.139076317522</v>
      </c>
      <c r="G201" s="23">
        <v>171350.55776550839</v>
      </c>
      <c r="H201" s="23">
        <v>-71910.841701943136</v>
      </c>
      <c r="I201" s="24">
        <v>70842.93147133608</v>
      </c>
    </row>
  </sheetData>
  <mergeCells count="2">
    <mergeCell ref="D1:G1"/>
    <mergeCell ref="D2:G2"/>
  </mergeCells>
  <pageMargins left="0.75" right="0.75" top="1" bottom="1" header="0.5" footer="0.5"/>
  <pageSetup scale="3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3">
                <anchor moveWithCells="1" sizeWithCells="1">
                  <from>
                    <xdr:col>9</xdr:col>
                    <xdr:colOff>0</xdr:colOff>
                    <xdr:row>1</xdr:row>
                    <xdr:rowOff>28575</xdr:rowOff>
                  </from>
                  <to>
                    <xdr:col>10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cro4">
                <anchor moveWithCells="1" siz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1114425</xdr:colOff>
                    <xdr:row>5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5"/>
  <sheetViews>
    <sheetView workbookViewId="0">
      <pane xSplit="2" ySplit="5" topLeftCell="H34" activePane="bottomRight" state="frozen"/>
      <selection pane="topRight" activeCell="C1" sqref="C1"/>
      <selection pane="bottomLeft" activeCell="A6" sqref="A6"/>
      <selection pane="bottomRight" activeCell="J44" sqref="J44"/>
    </sheetView>
  </sheetViews>
  <sheetFormatPr defaultRowHeight="12.75" x14ac:dyDescent="0.2"/>
  <cols>
    <col min="1" max="1" width="30.5703125" bestFit="1" customWidth="1"/>
    <col min="2" max="2" width="13.42578125" bestFit="1" customWidth="1"/>
    <col min="3" max="3" width="17.140625" bestFit="1" customWidth="1"/>
    <col min="4" max="4" width="19.42578125" bestFit="1" customWidth="1"/>
    <col min="5" max="5" width="16.85546875" bestFit="1" customWidth="1"/>
    <col min="6" max="6" width="17.140625" bestFit="1" customWidth="1"/>
    <col min="7" max="7" width="19.42578125" bestFit="1" customWidth="1"/>
    <col min="8" max="8" width="16.85546875" bestFit="1" customWidth="1"/>
    <col min="9" max="9" width="13.28515625" bestFit="1" customWidth="1"/>
    <col min="10" max="10" width="13.28515625" customWidth="1"/>
    <col min="11" max="11" width="15.28515625" customWidth="1"/>
    <col min="12" max="12" width="3.7109375" customWidth="1"/>
    <col min="13" max="13" width="12.85546875" customWidth="1"/>
    <col min="14" max="14" width="4.7109375" customWidth="1"/>
    <col min="15" max="15" width="12.140625" customWidth="1"/>
    <col min="16" max="16" width="16.5703125" bestFit="1" customWidth="1"/>
  </cols>
  <sheetData>
    <row r="1" spans="1:18" ht="18" x14ac:dyDescent="0.25">
      <c r="B1" s="50" t="s">
        <v>10</v>
      </c>
      <c r="C1" s="50"/>
      <c r="D1" s="50"/>
      <c r="E1" s="50"/>
    </row>
    <row r="2" spans="1:18" ht="15.75" x14ac:dyDescent="0.25">
      <c r="B2" s="51" t="str">
        <f>TEXT(MTMToday,"dd mmm yyyy") &amp; " vs " &amp; TEXT(MTMYesterday,"dd mmm yyyy")</f>
        <v>21 Jan 2000 vs 20 Jan 2000</v>
      </c>
      <c r="C2" s="51"/>
      <c r="D2" s="51"/>
      <c r="E2" s="51"/>
    </row>
    <row r="4" spans="1:18" ht="13.5" thickBot="1" x14ac:dyDescent="0.25">
      <c r="R4" s="44">
        <f>SUM(R6:R60)</f>
        <v>63393.609580909892</v>
      </c>
    </row>
    <row r="5" spans="1:18" ht="13.5" thickBot="1" x14ac:dyDescent="0.25">
      <c r="A5" s="4" t="s">
        <v>1</v>
      </c>
      <c r="B5" s="5" t="s">
        <v>2</v>
      </c>
      <c r="C5" s="47" t="s">
        <v>3</v>
      </c>
      <c r="D5" s="47" t="s">
        <v>4</v>
      </c>
      <c r="E5" s="49" t="s">
        <v>5</v>
      </c>
      <c r="F5" s="47" t="s">
        <v>6</v>
      </c>
      <c r="G5" s="47" t="s">
        <v>7</v>
      </c>
      <c r="H5" s="49" t="s">
        <v>8</v>
      </c>
      <c r="I5" s="47" t="s">
        <v>9</v>
      </c>
      <c r="J5" s="33" t="s">
        <v>30</v>
      </c>
      <c r="K5" s="7" t="s">
        <v>14</v>
      </c>
      <c r="L5" s="8"/>
      <c r="M5" s="9" t="s">
        <v>15</v>
      </c>
      <c r="O5" s="9" t="s">
        <v>25</v>
      </c>
      <c r="R5" s="40" t="s">
        <v>33</v>
      </c>
    </row>
    <row r="6" spans="1:18" x14ac:dyDescent="0.2">
      <c r="A6" t="s">
        <v>0</v>
      </c>
      <c r="B6" s="1">
        <v>36526</v>
      </c>
      <c r="C6" s="48">
        <v>193.99009895324707</v>
      </c>
      <c r="D6" s="48">
        <v>-0.31188798845687415</v>
      </c>
      <c r="E6" s="48">
        <v>193.6782109647902</v>
      </c>
      <c r="F6" s="48">
        <v>-0.39037806970009115</v>
      </c>
      <c r="G6" s="48">
        <v>-0.25645024688117246</v>
      </c>
      <c r="H6" s="48">
        <v>-0.64682831658137729</v>
      </c>
      <c r="I6" s="48"/>
      <c r="J6" s="2">
        <f>R6</f>
        <v>1754.4735784452914</v>
      </c>
      <c r="K6" s="3">
        <f>I6+H6+E6+J6</f>
        <v>1947.5049610935002</v>
      </c>
      <c r="M6" s="10">
        <f t="shared" ref="M6:M18" si="0">D6+F6+G6</f>
        <v>-0.95871630503813776</v>
      </c>
      <c r="O6" s="2">
        <f>K6-I6-J6</f>
        <v>193.03138264820882</v>
      </c>
      <c r="R6" s="45">
        <f>'SRA Pos'!C10</f>
        <v>1754.4735784452914</v>
      </c>
    </row>
    <row r="7" spans="1:18" x14ac:dyDescent="0.2">
      <c r="A7" t="s">
        <v>0</v>
      </c>
      <c r="B7" s="1">
        <v>36557</v>
      </c>
      <c r="C7" s="48">
        <v>-4346.4460830688477</v>
      </c>
      <c r="D7" s="48">
        <v>911.55669976770878</v>
      </c>
      <c r="E7" s="48">
        <v>-3434.8893833011389</v>
      </c>
      <c r="F7" s="48">
        <v>577.5873529613018</v>
      </c>
      <c r="G7" s="48">
        <v>346.3919298350811</v>
      </c>
      <c r="H7" s="48">
        <v>923.9792827963829</v>
      </c>
      <c r="I7" s="48">
        <v>5000</v>
      </c>
      <c r="J7" s="2">
        <f t="shared" ref="J7:J39" si="1">R7</f>
        <v>6724.9535041518629</v>
      </c>
      <c r="K7" s="3">
        <f t="shared" ref="K7:K43" si="2">I7+H7+E7+J7</f>
        <v>9214.043403647107</v>
      </c>
      <c r="M7" s="10">
        <f t="shared" si="0"/>
        <v>1835.5359825640917</v>
      </c>
      <c r="O7" s="2">
        <f t="shared" ref="O7:O43" si="3">K7-I7-J7</f>
        <v>-2510.910100504756</v>
      </c>
      <c r="R7" s="45">
        <f>'SRA Pos'!C11</f>
        <v>6724.9535041518629</v>
      </c>
    </row>
    <row r="8" spans="1:18" x14ac:dyDescent="0.2">
      <c r="A8" t="s">
        <v>0</v>
      </c>
      <c r="B8" s="1">
        <v>36586</v>
      </c>
      <c r="C8" s="48">
        <v>902.25921630859375</v>
      </c>
      <c r="D8" s="48">
        <v>996.13636237382889</v>
      </c>
      <c r="E8" s="48">
        <v>1898.3955786824226</v>
      </c>
      <c r="F8" s="48">
        <v>579.21802389621735</v>
      </c>
      <c r="G8" s="48">
        <v>347.42345452308655</v>
      </c>
      <c r="H8" s="48">
        <v>926.64147841930389</v>
      </c>
      <c r="I8" s="48"/>
      <c r="J8" s="2">
        <f t="shared" si="1"/>
        <v>7955.3549520937913</v>
      </c>
      <c r="K8" s="3">
        <f t="shared" si="2"/>
        <v>10780.392009195519</v>
      </c>
      <c r="M8" s="10">
        <f t="shared" si="0"/>
        <v>1922.7778407931328</v>
      </c>
      <c r="O8" s="2">
        <f t="shared" si="3"/>
        <v>2825.0370571017274</v>
      </c>
      <c r="R8" s="45">
        <f>'SRA Pos'!C12</f>
        <v>7955.3549520937913</v>
      </c>
    </row>
    <row r="9" spans="1:18" x14ac:dyDescent="0.2">
      <c r="A9" t="s">
        <v>0</v>
      </c>
      <c r="B9" s="1">
        <v>36617</v>
      </c>
      <c r="C9" s="48">
        <v>-1638.4381999969482</v>
      </c>
      <c r="D9" s="48">
        <v>-844.67882108688354</v>
      </c>
      <c r="E9" s="48">
        <v>-2483.1170210838318</v>
      </c>
      <c r="F9" s="48">
        <v>-1082.3412585258484</v>
      </c>
      <c r="G9" s="48">
        <v>-649.51386547088623</v>
      </c>
      <c r="H9" s="48">
        <v>-1731.8551239967346</v>
      </c>
      <c r="I9" s="48">
        <v>5000</v>
      </c>
      <c r="J9" s="2">
        <f t="shared" si="1"/>
        <v>2274.8375476602664</v>
      </c>
      <c r="K9" s="3">
        <f t="shared" si="2"/>
        <v>3059.8654025797</v>
      </c>
      <c r="M9" s="10">
        <f t="shared" si="0"/>
        <v>-2576.5339450836182</v>
      </c>
      <c r="O9" s="2">
        <f t="shared" si="3"/>
        <v>-4214.9721450805664</v>
      </c>
      <c r="R9" s="45">
        <f>'SRA Pos'!C13</f>
        <v>2274.8375476602664</v>
      </c>
    </row>
    <row r="10" spans="1:18" x14ac:dyDescent="0.2">
      <c r="A10" t="s">
        <v>0</v>
      </c>
      <c r="B10" s="1">
        <v>36647</v>
      </c>
      <c r="C10" s="48">
        <v>928.97801208496094</v>
      </c>
      <c r="D10" s="48">
        <v>-1267.7690963745117</v>
      </c>
      <c r="E10" s="48">
        <v>-338.79108428955078</v>
      </c>
      <c r="F10" s="48">
        <v>-736.36940765380859</v>
      </c>
      <c r="G10" s="48">
        <v>-441.82123279571533</v>
      </c>
      <c r="H10" s="48">
        <v>-1178.1906404495239</v>
      </c>
      <c r="I10" s="48">
        <v>2500</v>
      </c>
      <c r="J10" s="2">
        <f t="shared" si="1"/>
        <v>3026.9037060319488</v>
      </c>
      <c r="K10" s="3">
        <f t="shared" si="2"/>
        <v>4009.9219812928741</v>
      </c>
      <c r="M10" s="10">
        <f t="shared" si="0"/>
        <v>-2445.9597368240356</v>
      </c>
      <c r="O10" s="2">
        <f t="shared" si="3"/>
        <v>-1516.9817247390747</v>
      </c>
      <c r="R10" s="45">
        <f>'SRA Pos'!C14</f>
        <v>3026.9037060319488</v>
      </c>
    </row>
    <row r="11" spans="1:18" x14ac:dyDescent="0.2">
      <c r="A11" t="s">
        <v>0</v>
      </c>
      <c r="B11" s="1">
        <v>36678</v>
      </c>
      <c r="C11" s="48">
        <v>-1914.6185989379883</v>
      </c>
      <c r="D11" s="48">
        <v>-1149.2235355377197</v>
      </c>
      <c r="E11" s="48">
        <v>-3063.842134475708</v>
      </c>
      <c r="F11" s="48">
        <v>128.90231132507324</v>
      </c>
      <c r="G11" s="48">
        <v>-491.27829456329346</v>
      </c>
      <c r="H11" s="48">
        <v>-362.37598323822021</v>
      </c>
      <c r="I11" s="48">
        <v>5000</v>
      </c>
      <c r="J11" s="2">
        <f t="shared" si="1"/>
        <v>3174.3756642023031</v>
      </c>
      <c r="K11" s="3">
        <f t="shared" si="2"/>
        <v>4748.1575464883754</v>
      </c>
      <c r="M11" s="10">
        <f t="shared" si="0"/>
        <v>-1511.5995187759399</v>
      </c>
      <c r="O11" s="2">
        <f t="shared" si="3"/>
        <v>-3426.2181177139278</v>
      </c>
      <c r="R11" s="45">
        <f>'SRA Pos'!C15</f>
        <v>3174.3756642023031</v>
      </c>
    </row>
    <row r="12" spans="1:18" x14ac:dyDescent="0.2">
      <c r="A12" t="s">
        <v>0</v>
      </c>
      <c r="B12" s="1">
        <v>36708</v>
      </c>
      <c r="C12" s="48">
        <v>3043.9359283447266</v>
      </c>
      <c r="D12" s="48">
        <v>1826.3617553710938</v>
      </c>
      <c r="E12" s="48">
        <v>4870.2976837158203</v>
      </c>
      <c r="F12" s="48">
        <v>1449.7226715087891</v>
      </c>
      <c r="G12" s="48">
        <v>869.83366394042969</v>
      </c>
      <c r="H12" s="48">
        <v>2319.5563354492188</v>
      </c>
      <c r="I12" s="48">
        <v>-2500</v>
      </c>
      <c r="J12" s="2">
        <f t="shared" si="1"/>
        <v>13012.459954140983</v>
      </c>
      <c r="K12" s="3">
        <f t="shared" si="2"/>
        <v>17702.313973306023</v>
      </c>
      <c r="M12" s="10">
        <f t="shared" si="0"/>
        <v>4145.9180908203125</v>
      </c>
      <c r="O12" s="2">
        <f t="shared" si="3"/>
        <v>7189.8540191650409</v>
      </c>
      <c r="R12" s="45">
        <f>'SRA Pos'!C16</f>
        <v>13012.459954140983</v>
      </c>
    </row>
    <row r="13" spans="1:18" x14ac:dyDescent="0.2">
      <c r="A13" t="s">
        <v>0</v>
      </c>
      <c r="B13" s="1">
        <v>36739</v>
      </c>
      <c r="C13" s="48">
        <v>3171.6599578857422</v>
      </c>
      <c r="D13" s="48">
        <v>1902.995964050293</v>
      </c>
      <c r="E13" s="48">
        <v>5074.6559219360352</v>
      </c>
      <c r="F13" s="48">
        <v>1297.7704315185547</v>
      </c>
      <c r="G13" s="48">
        <v>778.66226959228516</v>
      </c>
      <c r="H13" s="48">
        <v>2076.4327011108398</v>
      </c>
      <c r="I13" s="48">
        <v>-2500</v>
      </c>
      <c r="J13" s="2">
        <f t="shared" si="1"/>
        <v>12165.070747631815</v>
      </c>
      <c r="K13" s="3">
        <f t="shared" si="2"/>
        <v>16816.159370678688</v>
      </c>
      <c r="M13" s="10">
        <f t="shared" si="0"/>
        <v>3979.4286651611328</v>
      </c>
      <c r="O13" s="2">
        <f t="shared" si="3"/>
        <v>7151.0886230468732</v>
      </c>
      <c r="R13" s="45">
        <f>'SRA Pos'!C17</f>
        <v>12165.070747631815</v>
      </c>
    </row>
    <row r="14" spans="1:18" x14ac:dyDescent="0.2">
      <c r="A14" t="s">
        <v>0</v>
      </c>
      <c r="B14" s="1">
        <v>36770</v>
      </c>
      <c r="C14" s="48">
        <v>3010.4319763183594</v>
      </c>
      <c r="D14" s="48">
        <v>1806.2592086791992</v>
      </c>
      <c r="E14" s="48">
        <v>4816.6911849975586</v>
      </c>
      <c r="F14" s="48">
        <v>1290.4622497558594</v>
      </c>
      <c r="G14" s="48">
        <v>774.27735900878906</v>
      </c>
      <c r="H14" s="48">
        <v>2064.7396087646484</v>
      </c>
      <c r="I14" s="48">
        <v>-5000</v>
      </c>
      <c r="J14" s="2">
        <f t="shared" si="1"/>
        <v>13305.179926551633</v>
      </c>
      <c r="K14" s="3">
        <f t="shared" si="2"/>
        <v>15186.61072031384</v>
      </c>
      <c r="M14" s="10">
        <f t="shared" si="0"/>
        <v>3870.9988174438477</v>
      </c>
      <c r="O14" s="2">
        <f t="shared" si="3"/>
        <v>6881.4307937622052</v>
      </c>
      <c r="R14" s="45">
        <f>'SRA Pos'!C18</f>
        <v>13305.179926551633</v>
      </c>
    </row>
    <row r="15" spans="1:18" x14ac:dyDescent="0.2">
      <c r="A15" t="s">
        <v>0</v>
      </c>
      <c r="B15" s="1">
        <v>36800</v>
      </c>
      <c r="C15" s="48">
        <v>2993.7356262207031</v>
      </c>
      <c r="D15" s="48">
        <v>1796.2412643432617</v>
      </c>
      <c r="E15" s="48">
        <v>4789.9768905639648</v>
      </c>
      <c r="F15" s="48">
        <v>1425.9781188964844</v>
      </c>
      <c r="G15" s="48">
        <v>855.58682250976563</v>
      </c>
      <c r="H15" s="48">
        <v>2281.56494140625</v>
      </c>
      <c r="I15" s="48"/>
      <c r="J15" s="2">
        <f t="shared" si="1"/>
        <v>0</v>
      </c>
      <c r="K15" s="3">
        <f t="shared" si="2"/>
        <v>7071.5418319702148</v>
      </c>
      <c r="M15" s="10">
        <f t="shared" si="0"/>
        <v>4077.8062057495117</v>
      </c>
      <c r="O15" s="2">
        <f t="shared" si="3"/>
        <v>7071.5418319702148</v>
      </c>
      <c r="R15" s="45"/>
    </row>
    <row r="16" spans="1:18" x14ac:dyDescent="0.2">
      <c r="A16" t="s">
        <v>0</v>
      </c>
      <c r="B16" s="1">
        <v>36831</v>
      </c>
      <c r="C16" s="48">
        <v>3118.408935546875</v>
      </c>
      <c r="D16" s="48">
        <v>1871.0453262329102</v>
      </c>
      <c r="E16" s="48">
        <v>4989.4542617797852</v>
      </c>
      <c r="F16" s="48">
        <v>1134.1292419433594</v>
      </c>
      <c r="G16" s="48">
        <v>680.47753143310547</v>
      </c>
      <c r="H16" s="48">
        <v>1814.6067733764648</v>
      </c>
      <c r="I16" s="48"/>
      <c r="J16" s="2">
        <f t="shared" si="1"/>
        <v>0</v>
      </c>
      <c r="K16" s="3">
        <f t="shared" si="2"/>
        <v>6804.06103515625</v>
      </c>
      <c r="M16" s="10">
        <f t="shared" si="0"/>
        <v>3685.652099609375</v>
      </c>
      <c r="O16" s="2">
        <f t="shared" si="3"/>
        <v>6804.06103515625</v>
      </c>
      <c r="R16" s="45"/>
    </row>
    <row r="17" spans="1:16" x14ac:dyDescent="0.2">
      <c r="A17" t="s">
        <v>0</v>
      </c>
      <c r="B17" s="1">
        <v>36861</v>
      </c>
      <c r="C17" s="48">
        <v>2677.1195831298828</v>
      </c>
      <c r="D17" s="48">
        <v>1606.2717056274414</v>
      </c>
      <c r="E17" s="48">
        <v>4283.3912887573242</v>
      </c>
      <c r="F17" s="48">
        <v>1689.7049865722656</v>
      </c>
      <c r="G17" s="48">
        <v>1013.8229064941406</v>
      </c>
      <c r="H17" s="48">
        <v>2703.5278930664063</v>
      </c>
      <c r="I17" s="48"/>
      <c r="J17" s="2">
        <f t="shared" si="1"/>
        <v>0</v>
      </c>
      <c r="K17" s="3">
        <f t="shared" si="2"/>
        <v>6986.9191818237305</v>
      </c>
      <c r="M17" s="10">
        <f t="shared" si="0"/>
        <v>4309.7995986938477</v>
      </c>
      <c r="O17" s="2">
        <f t="shared" si="3"/>
        <v>6986.9191818237305</v>
      </c>
    </row>
    <row r="18" spans="1:16" x14ac:dyDescent="0.2">
      <c r="A18" t="s">
        <v>0</v>
      </c>
      <c r="B18" s="1">
        <v>36892</v>
      </c>
      <c r="C18" s="48">
        <v>2941.7438201904297</v>
      </c>
      <c r="D18" s="48">
        <v>1765.0460662841797</v>
      </c>
      <c r="E18" s="48">
        <v>4706.7898864746094</v>
      </c>
      <c r="F18" s="48">
        <v>1400.7682952880859</v>
      </c>
      <c r="G18" s="48">
        <v>840.46084594726563</v>
      </c>
      <c r="H18" s="48">
        <v>2241.2291412353516</v>
      </c>
      <c r="I18" s="48"/>
      <c r="J18" s="2">
        <f t="shared" si="1"/>
        <v>0</v>
      </c>
      <c r="K18" s="3">
        <f t="shared" si="2"/>
        <v>6948.0190277099609</v>
      </c>
      <c r="M18" s="10">
        <f t="shared" si="0"/>
        <v>4006.2752075195313</v>
      </c>
      <c r="O18" s="2">
        <f t="shared" si="3"/>
        <v>6948.0190277099609</v>
      </c>
    </row>
    <row r="19" spans="1:16" x14ac:dyDescent="0.2">
      <c r="A19" t="s">
        <v>0</v>
      </c>
      <c r="B19" s="1">
        <v>36923</v>
      </c>
      <c r="C19" s="48">
        <v>2786.1142730712891</v>
      </c>
      <c r="D19" s="48">
        <v>1671.6684799194336</v>
      </c>
      <c r="E19" s="48">
        <v>4457.7827529907227</v>
      </c>
      <c r="F19" s="48">
        <v>1114.5960998535156</v>
      </c>
      <c r="G19" s="48">
        <v>668.75762939453125</v>
      </c>
      <c r="H19" s="48">
        <v>1783.3537292480469</v>
      </c>
      <c r="I19" s="48"/>
      <c r="J19" s="2">
        <f t="shared" si="1"/>
        <v>0</v>
      </c>
      <c r="K19" s="3">
        <f t="shared" si="2"/>
        <v>6241.1364822387695</v>
      </c>
      <c r="M19" s="10">
        <f t="shared" ref="M19:M43" si="4">D19+F19+G19</f>
        <v>3455.0222091674805</v>
      </c>
      <c r="O19" s="2">
        <f t="shared" si="3"/>
        <v>6241.1364822387695</v>
      </c>
      <c r="P19" s="26"/>
    </row>
    <row r="20" spans="1:16" x14ac:dyDescent="0.2">
      <c r="A20" t="s">
        <v>0</v>
      </c>
      <c r="B20" s="1">
        <v>36951</v>
      </c>
      <c r="C20" s="48">
        <v>3046.5939178466797</v>
      </c>
      <c r="D20" s="48">
        <v>1827.9564056396484</v>
      </c>
      <c r="E20" s="48">
        <v>4874.5503234863281</v>
      </c>
      <c r="F20" s="48">
        <v>1246.4272003173828</v>
      </c>
      <c r="G20" s="48">
        <v>747.85633850097656</v>
      </c>
      <c r="H20" s="48">
        <v>1994.2835388183594</v>
      </c>
      <c r="I20" s="48"/>
      <c r="J20" s="2">
        <f t="shared" si="1"/>
        <v>0</v>
      </c>
      <c r="K20" s="3">
        <f t="shared" si="2"/>
        <v>6868.8338623046875</v>
      </c>
      <c r="M20" s="10">
        <f t="shared" si="4"/>
        <v>3822.2399444580078</v>
      </c>
      <c r="O20" s="2">
        <f t="shared" si="3"/>
        <v>6868.8338623046875</v>
      </c>
    </row>
    <row r="21" spans="1:16" x14ac:dyDescent="0.2">
      <c r="A21" t="s">
        <v>0</v>
      </c>
      <c r="B21" s="1">
        <v>36982</v>
      </c>
      <c r="C21" s="48">
        <v>2477.9617614746094</v>
      </c>
      <c r="D21" s="48">
        <v>1486.7769165039063</v>
      </c>
      <c r="E21" s="48">
        <v>3964.7386779785156</v>
      </c>
      <c r="F21" s="48">
        <v>1651.4209594726563</v>
      </c>
      <c r="G21" s="48">
        <v>990.85248565673828</v>
      </c>
      <c r="H21" s="48">
        <v>2642.2734451293945</v>
      </c>
      <c r="I21" s="48"/>
      <c r="J21" s="2">
        <f t="shared" si="1"/>
        <v>0</v>
      </c>
      <c r="K21" s="3">
        <f t="shared" si="2"/>
        <v>6607.0121231079102</v>
      </c>
      <c r="M21" s="10">
        <f t="shared" si="4"/>
        <v>4129.0503616333008</v>
      </c>
      <c r="O21" s="2">
        <f t="shared" si="3"/>
        <v>6607.0121231079102</v>
      </c>
    </row>
    <row r="22" spans="1:16" x14ac:dyDescent="0.2">
      <c r="A22" t="s">
        <v>0</v>
      </c>
      <c r="B22" s="1">
        <v>37012</v>
      </c>
      <c r="C22" s="48">
        <v>3147.3016662597656</v>
      </c>
      <c r="D22" s="48">
        <v>1888.3809127807617</v>
      </c>
      <c r="E22" s="48">
        <v>5035.6825790405273</v>
      </c>
      <c r="F22" s="48">
        <v>1094.7104644775391</v>
      </c>
      <c r="G22" s="48">
        <v>656.82623291015625</v>
      </c>
      <c r="H22" s="48">
        <v>1751.5366973876953</v>
      </c>
      <c r="I22" s="48"/>
      <c r="J22" s="2">
        <f t="shared" si="1"/>
        <v>0</v>
      </c>
      <c r="K22" s="3">
        <f t="shared" si="2"/>
        <v>6787.2192764282227</v>
      </c>
      <c r="M22" s="10">
        <f t="shared" si="4"/>
        <v>3639.917610168457</v>
      </c>
      <c r="O22" s="2">
        <f t="shared" si="3"/>
        <v>6787.2192764282227</v>
      </c>
    </row>
    <row r="23" spans="1:16" x14ac:dyDescent="0.2">
      <c r="A23" t="s">
        <v>0</v>
      </c>
      <c r="B23" s="1">
        <v>37043</v>
      </c>
      <c r="C23" s="48">
        <v>2720.0307159423828</v>
      </c>
      <c r="D23" s="48">
        <v>1632.0183715820313</v>
      </c>
      <c r="E23" s="48">
        <v>4352.0490875244141</v>
      </c>
      <c r="F23" s="48">
        <v>1360.4011077880859</v>
      </c>
      <c r="G23" s="48">
        <v>816.24061584472656</v>
      </c>
      <c r="H23" s="48">
        <v>2176.6417236328125</v>
      </c>
      <c r="I23" s="48"/>
      <c r="J23" s="2">
        <f t="shared" si="1"/>
        <v>0</v>
      </c>
      <c r="K23" s="3">
        <f t="shared" si="2"/>
        <v>6528.6908111572266</v>
      </c>
      <c r="M23" s="10">
        <f t="shared" si="4"/>
        <v>3808.6600952148438</v>
      </c>
      <c r="O23" s="2">
        <f t="shared" si="3"/>
        <v>6528.6908111572266</v>
      </c>
    </row>
    <row r="24" spans="1:16" x14ac:dyDescent="0.2">
      <c r="A24" t="s">
        <v>0</v>
      </c>
      <c r="B24" s="1">
        <v>37073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/>
      <c r="J24" s="2">
        <f t="shared" si="1"/>
        <v>0</v>
      </c>
      <c r="K24" s="3">
        <f t="shared" si="2"/>
        <v>0</v>
      </c>
      <c r="M24" s="10">
        <f t="shared" si="4"/>
        <v>0</v>
      </c>
      <c r="O24" s="2">
        <f t="shared" si="3"/>
        <v>0</v>
      </c>
    </row>
    <row r="25" spans="1:16" x14ac:dyDescent="0.2">
      <c r="A25" t="s">
        <v>0</v>
      </c>
      <c r="B25" s="1">
        <v>37104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/>
      <c r="J25" s="2">
        <f t="shared" si="1"/>
        <v>0</v>
      </c>
      <c r="K25" s="3">
        <f t="shared" si="2"/>
        <v>0</v>
      </c>
      <c r="M25" s="10">
        <f t="shared" si="4"/>
        <v>0</v>
      </c>
      <c r="O25" s="2">
        <f t="shared" si="3"/>
        <v>0</v>
      </c>
    </row>
    <row r="26" spans="1:16" x14ac:dyDescent="0.2">
      <c r="A26" t="s">
        <v>0</v>
      </c>
      <c r="B26" s="1">
        <v>37135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/>
      <c r="J26" s="2">
        <f t="shared" si="1"/>
        <v>0</v>
      </c>
      <c r="K26" s="3">
        <f t="shared" si="2"/>
        <v>0</v>
      </c>
      <c r="M26" s="10">
        <f t="shared" si="4"/>
        <v>0</v>
      </c>
      <c r="O26" s="2">
        <f t="shared" si="3"/>
        <v>0</v>
      </c>
    </row>
    <row r="27" spans="1:16" x14ac:dyDescent="0.2">
      <c r="A27" t="s">
        <v>0</v>
      </c>
      <c r="B27" s="1">
        <v>37165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/>
      <c r="J27" s="2">
        <f t="shared" si="1"/>
        <v>0</v>
      </c>
      <c r="K27" s="3">
        <f t="shared" si="2"/>
        <v>0</v>
      </c>
      <c r="M27" s="10">
        <f t="shared" si="4"/>
        <v>0</v>
      </c>
      <c r="O27" s="2">
        <f t="shared" si="3"/>
        <v>0</v>
      </c>
    </row>
    <row r="28" spans="1:16" x14ac:dyDescent="0.2">
      <c r="A28" t="s">
        <v>0</v>
      </c>
      <c r="B28" s="1">
        <v>37196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/>
      <c r="J28" s="2">
        <f t="shared" si="1"/>
        <v>0</v>
      </c>
      <c r="K28" s="3">
        <f t="shared" si="2"/>
        <v>0</v>
      </c>
      <c r="M28" s="10">
        <f t="shared" si="4"/>
        <v>0</v>
      </c>
      <c r="O28" s="2">
        <f t="shared" si="3"/>
        <v>0</v>
      </c>
    </row>
    <row r="29" spans="1:16" x14ac:dyDescent="0.2">
      <c r="A29" t="s">
        <v>0</v>
      </c>
      <c r="B29" s="1">
        <v>37226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/>
      <c r="J29" s="2">
        <f t="shared" si="1"/>
        <v>0</v>
      </c>
      <c r="K29" s="3">
        <f t="shared" si="2"/>
        <v>0</v>
      </c>
      <c r="M29" s="10">
        <f t="shared" si="4"/>
        <v>0</v>
      </c>
      <c r="O29" s="2">
        <f t="shared" si="3"/>
        <v>0</v>
      </c>
    </row>
    <row r="30" spans="1:16" x14ac:dyDescent="0.2">
      <c r="A30" t="s">
        <v>0</v>
      </c>
      <c r="B30" s="1">
        <v>37257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/>
      <c r="J30" s="2">
        <f t="shared" si="1"/>
        <v>0</v>
      </c>
      <c r="K30" s="3">
        <f t="shared" si="2"/>
        <v>0</v>
      </c>
      <c r="M30" s="10">
        <f t="shared" si="4"/>
        <v>0</v>
      </c>
      <c r="O30" s="2">
        <f t="shared" si="3"/>
        <v>0</v>
      </c>
    </row>
    <row r="31" spans="1:16" x14ac:dyDescent="0.2">
      <c r="A31" t="s">
        <v>0</v>
      </c>
      <c r="B31" s="1">
        <v>37288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/>
      <c r="J31" s="2">
        <f t="shared" si="1"/>
        <v>0</v>
      </c>
      <c r="K31" s="3">
        <f t="shared" si="2"/>
        <v>0</v>
      </c>
      <c r="M31" s="10">
        <f t="shared" si="4"/>
        <v>0</v>
      </c>
      <c r="O31" s="2">
        <f t="shared" si="3"/>
        <v>0</v>
      </c>
    </row>
    <row r="32" spans="1:16" x14ac:dyDescent="0.2">
      <c r="A32" t="s">
        <v>0</v>
      </c>
      <c r="B32" s="1">
        <v>37316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/>
      <c r="J32" s="2">
        <f t="shared" si="1"/>
        <v>0</v>
      </c>
      <c r="K32" s="3">
        <f t="shared" si="2"/>
        <v>0</v>
      </c>
      <c r="M32" s="10">
        <f t="shared" si="4"/>
        <v>0</v>
      </c>
      <c r="O32" s="2">
        <f t="shared" si="3"/>
        <v>0</v>
      </c>
    </row>
    <row r="33" spans="1:15" x14ac:dyDescent="0.2">
      <c r="A33" t="s">
        <v>0</v>
      </c>
      <c r="B33" s="1">
        <v>37347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/>
      <c r="J33" s="2">
        <f t="shared" si="1"/>
        <v>0</v>
      </c>
      <c r="K33" s="3">
        <f t="shared" si="2"/>
        <v>0</v>
      </c>
      <c r="M33" s="10">
        <f t="shared" si="4"/>
        <v>0</v>
      </c>
      <c r="O33" s="2">
        <f t="shared" si="3"/>
        <v>0</v>
      </c>
    </row>
    <row r="34" spans="1:15" x14ac:dyDescent="0.2">
      <c r="A34" t="s">
        <v>0</v>
      </c>
      <c r="B34" s="1">
        <v>37377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/>
      <c r="J34" s="2">
        <f t="shared" si="1"/>
        <v>0</v>
      </c>
      <c r="K34" s="3">
        <f t="shared" si="2"/>
        <v>0</v>
      </c>
      <c r="M34" s="10">
        <f t="shared" si="4"/>
        <v>0</v>
      </c>
      <c r="O34" s="2">
        <f t="shared" si="3"/>
        <v>0</v>
      </c>
    </row>
    <row r="35" spans="1:15" x14ac:dyDescent="0.2">
      <c r="A35" t="s">
        <v>0</v>
      </c>
      <c r="B35" s="1">
        <v>37408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/>
      <c r="J35" s="2">
        <f t="shared" si="1"/>
        <v>0</v>
      </c>
      <c r="K35" s="3">
        <f t="shared" si="2"/>
        <v>0</v>
      </c>
      <c r="M35" s="10">
        <f t="shared" si="4"/>
        <v>0</v>
      </c>
      <c r="O35" s="2">
        <f t="shared" si="3"/>
        <v>0</v>
      </c>
    </row>
    <row r="36" spans="1:15" x14ac:dyDescent="0.2">
      <c r="B36" s="1"/>
      <c r="C36" s="2"/>
      <c r="D36" s="2"/>
      <c r="E36" s="2"/>
      <c r="F36" s="2"/>
      <c r="G36" s="2"/>
      <c r="H36" s="2"/>
      <c r="I36" s="2"/>
      <c r="J36" s="2">
        <f t="shared" si="1"/>
        <v>0</v>
      </c>
      <c r="K36" s="3">
        <f t="shared" si="2"/>
        <v>0</v>
      </c>
      <c r="M36" s="10">
        <f t="shared" si="4"/>
        <v>0</v>
      </c>
      <c r="O36" s="2">
        <f t="shared" si="3"/>
        <v>0</v>
      </c>
    </row>
    <row r="37" spans="1:15" x14ac:dyDescent="0.2">
      <c r="B37" s="1"/>
      <c r="C37" s="2"/>
      <c r="D37" s="2"/>
      <c r="E37" s="2"/>
      <c r="F37" s="2"/>
      <c r="G37" s="2"/>
      <c r="H37" s="2"/>
      <c r="I37" s="2"/>
      <c r="J37" s="2">
        <f t="shared" si="1"/>
        <v>0</v>
      </c>
      <c r="K37" s="3">
        <f t="shared" si="2"/>
        <v>0</v>
      </c>
      <c r="M37" s="10">
        <f t="shared" si="4"/>
        <v>0</v>
      </c>
      <c r="O37" s="2">
        <f t="shared" si="3"/>
        <v>0</v>
      </c>
    </row>
    <row r="38" spans="1:15" x14ac:dyDescent="0.2">
      <c r="B38" s="1"/>
      <c r="C38" s="2"/>
      <c r="D38" s="2"/>
      <c r="E38" s="2"/>
      <c r="F38" s="2"/>
      <c r="G38" s="2"/>
      <c r="H38" s="2"/>
      <c r="I38" s="2"/>
      <c r="J38" s="2">
        <f t="shared" si="1"/>
        <v>0</v>
      </c>
      <c r="K38" s="3">
        <f t="shared" si="2"/>
        <v>0</v>
      </c>
      <c r="M38" s="10">
        <f t="shared" si="4"/>
        <v>0</v>
      </c>
      <c r="O38" s="2">
        <f t="shared" si="3"/>
        <v>0</v>
      </c>
    </row>
    <row r="39" spans="1:15" x14ac:dyDescent="0.2">
      <c r="B39" s="1"/>
      <c r="C39" s="2"/>
      <c r="D39" s="2"/>
      <c r="E39" s="2"/>
      <c r="F39" s="2"/>
      <c r="G39" s="2"/>
      <c r="H39" s="2"/>
      <c r="I39" s="2"/>
      <c r="J39" s="2">
        <f t="shared" si="1"/>
        <v>0</v>
      </c>
      <c r="K39" s="3">
        <f t="shared" si="2"/>
        <v>0</v>
      </c>
      <c r="M39" s="10">
        <f t="shared" si="4"/>
        <v>0</v>
      </c>
      <c r="O39" s="2">
        <f t="shared" si="3"/>
        <v>0</v>
      </c>
    </row>
    <row r="40" spans="1:15" x14ac:dyDescent="0.2">
      <c r="B40" s="1"/>
      <c r="C40" s="2"/>
      <c r="D40" s="2"/>
      <c r="E40" s="2"/>
      <c r="F40" s="2"/>
      <c r="G40" s="2"/>
      <c r="H40" s="2"/>
      <c r="I40" s="2"/>
      <c r="J40" s="2"/>
      <c r="K40" s="3">
        <f t="shared" si="2"/>
        <v>0</v>
      </c>
      <c r="M40" s="10">
        <f t="shared" si="4"/>
        <v>0</v>
      </c>
      <c r="O40" s="2">
        <f t="shared" si="3"/>
        <v>0</v>
      </c>
    </row>
    <row r="41" spans="1:15" x14ac:dyDescent="0.2">
      <c r="B41" s="1"/>
      <c r="C41" s="2"/>
      <c r="D41" s="2"/>
      <c r="E41" s="2"/>
      <c r="F41" s="2"/>
      <c r="G41" s="2"/>
      <c r="H41" s="2"/>
      <c r="I41" s="2"/>
      <c r="J41" s="2"/>
      <c r="K41" s="3">
        <f t="shared" si="2"/>
        <v>0</v>
      </c>
      <c r="M41" s="10">
        <f t="shared" si="4"/>
        <v>0</v>
      </c>
      <c r="O41" s="2">
        <f t="shared" si="3"/>
        <v>0</v>
      </c>
    </row>
    <row r="42" spans="1:15" x14ac:dyDescent="0.2">
      <c r="B42" s="1"/>
      <c r="C42" s="2"/>
      <c r="D42" s="2"/>
      <c r="E42" s="2"/>
      <c r="F42" s="2"/>
      <c r="G42" s="2"/>
      <c r="H42" s="2"/>
      <c r="I42" s="2"/>
      <c r="J42" s="2"/>
      <c r="K42" s="3">
        <f t="shared" si="2"/>
        <v>0</v>
      </c>
      <c r="M42" s="10">
        <f t="shared" si="4"/>
        <v>0</v>
      </c>
      <c r="O42" s="2">
        <f t="shared" si="3"/>
        <v>0</v>
      </c>
    </row>
    <row r="43" spans="1:15" x14ac:dyDescent="0.2">
      <c r="B43" s="1"/>
      <c r="C43" s="2"/>
      <c r="D43" s="2"/>
      <c r="E43" s="2"/>
      <c r="F43" s="2"/>
      <c r="G43" s="2"/>
      <c r="H43" s="2"/>
      <c r="I43" s="2"/>
      <c r="J43" s="2"/>
      <c r="K43" s="3">
        <f t="shared" si="2"/>
        <v>0</v>
      </c>
      <c r="M43" s="10">
        <f t="shared" si="4"/>
        <v>0</v>
      </c>
      <c r="O43" s="2">
        <f t="shared" si="3"/>
        <v>0</v>
      </c>
    </row>
    <row r="44" spans="1:15" x14ac:dyDescent="0.2">
      <c r="J44" s="32">
        <f>SUM(J6:J43)</f>
        <v>63393.609580909892</v>
      </c>
      <c r="K44" s="32">
        <f>SUM(K6:K43)</f>
        <v>144308.4030004926</v>
      </c>
      <c r="M44" s="10"/>
      <c r="O44" s="29">
        <f>SUM(O6:O43)</f>
        <v>73414.793419582711</v>
      </c>
    </row>
    <row r="45" spans="1:15" x14ac:dyDescent="0.2">
      <c r="K45" s="10">
        <f>K44-J44</f>
        <v>80914.793419582711</v>
      </c>
      <c r="M45" s="10"/>
    </row>
  </sheetData>
  <mergeCells count="2">
    <mergeCell ref="B1:E1"/>
    <mergeCell ref="B2:E2"/>
  </mergeCells>
  <pageMargins left="0.75" right="0.75" top="1" bottom="1" header="0.5" footer="0.5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62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2.75" x14ac:dyDescent="0.2"/>
  <cols>
    <col min="1" max="1" width="30.8554687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  <col min="14" max="14" width="3.7109375" customWidth="1"/>
    <col min="15" max="15" width="11.42578125" customWidth="1"/>
    <col min="18" max="18" width="11" customWidth="1"/>
  </cols>
  <sheetData>
    <row r="1" spans="1:22" ht="18" x14ac:dyDescent="0.25">
      <c r="B1" s="50" t="s">
        <v>11</v>
      </c>
      <c r="C1" s="50"/>
      <c r="D1" s="50"/>
      <c r="E1" s="50"/>
    </row>
    <row r="2" spans="1:22" ht="15.75" x14ac:dyDescent="0.25">
      <c r="B2" s="51" t="str">
        <f>TEXT(MTMToday,"dd mmm yyyy") &amp; " vs " &amp; TEXT(MTMYesterday,"dd mmm yyyy")</f>
        <v>21 Jan 2000 vs 20 Jan 2000</v>
      </c>
      <c r="C2" s="51"/>
      <c r="D2" s="51"/>
      <c r="E2" s="51"/>
    </row>
    <row r="3" spans="1:22" x14ac:dyDescent="0.2">
      <c r="R3" s="1"/>
      <c r="U3" s="2"/>
    </row>
    <row r="4" spans="1:22" ht="13.5" thickBot="1" x14ac:dyDescent="0.25">
      <c r="R4" s="44">
        <f>SUM(R6:R60)</f>
        <v>-184155.30753744629</v>
      </c>
      <c r="S4" s="44">
        <f>SUM(S6:S60)</f>
        <v>-37081.165102255894</v>
      </c>
      <c r="T4" s="44">
        <f>SUM(T6:T60)</f>
        <v>50169.610006349511</v>
      </c>
      <c r="U4" s="2"/>
    </row>
    <row r="5" spans="1:22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39" t="s">
        <v>32</v>
      </c>
      <c r="S5" s="40" t="s">
        <v>34</v>
      </c>
      <c r="T5" s="40" t="s">
        <v>35</v>
      </c>
      <c r="U5" s="2"/>
      <c r="V5" s="40"/>
    </row>
    <row r="6" spans="1:22" x14ac:dyDescent="0.2">
      <c r="A6" t="s">
        <v>16</v>
      </c>
      <c r="B6" s="1">
        <v>36526</v>
      </c>
      <c r="C6" s="48">
        <v>-3867.6435165405273</v>
      </c>
      <c r="D6" s="48">
        <v>21.858774065971375</v>
      </c>
      <c r="E6" s="48">
        <v>-3845.784742474556</v>
      </c>
      <c r="F6" s="48">
        <v>29.940488377120346</v>
      </c>
      <c r="G6" s="48">
        <v>18.015692971646786</v>
      </c>
      <c r="H6" s="48">
        <v>47.956181348767132</v>
      </c>
      <c r="I6" s="48"/>
      <c r="J6" s="2">
        <f>R6+S6+T6</f>
        <v>-19413.163080342278</v>
      </c>
      <c r="K6" s="3">
        <f>I6+H6+E6+J6</f>
        <v>-23210.991641468067</v>
      </c>
      <c r="M6" s="10">
        <f t="shared" ref="M6:M18" si="0">D6+F6+G6</f>
        <v>69.814955414738506</v>
      </c>
      <c r="O6" s="2">
        <f>K6-I6-J6</f>
        <v>-3797.8285611257888</v>
      </c>
      <c r="R6" s="45">
        <f>'SRA Pos'!D43</f>
        <v>-19564.512730272272</v>
      </c>
      <c r="S6" s="45">
        <f>'SRA Pos'!D64</f>
        <v>-1985.1762610429396</v>
      </c>
      <c r="T6" s="45">
        <f>'SRA Pos'!C28</f>
        <v>2136.5259109729336</v>
      </c>
    </row>
    <row r="7" spans="1:22" x14ac:dyDescent="0.2">
      <c r="A7" t="s">
        <v>16</v>
      </c>
      <c r="B7" s="1">
        <v>36557</v>
      </c>
      <c r="C7" s="48">
        <v>-12837.222225189209</v>
      </c>
      <c r="D7" s="48">
        <v>307.95657920837402</v>
      </c>
      <c r="E7" s="48">
        <v>-12529.265645980835</v>
      </c>
      <c r="F7" s="48">
        <v>205.95918273925781</v>
      </c>
      <c r="G7" s="48">
        <v>123.50957775115967</v>
      </c>
      <c r="H7" s="48">
        <v>329.46876049041748</v>
      </c>
      <c r="I7" s="48"/>
      <c r="J7" s="2">
        <f t="shared" ref="J7:J57" si="1">R7+S7+T7</f>
        <v>-52833.11072113346</v>
      </c>
      <c r="K7" s="42">
        <f>I7+H7+E7+J7</f>
        <v>-65032.907606623878</v>
      </c>
      <c r="M7" s="10">
        <f t="shared" si="0"/>
        <v>637.4253396987915</v>
      </c>
      <c r="O7" s="2">
        <f t="shared" ref="O7:O59" si="2">K7-I7-J7</f>
        <v>-12199.796885490417</v>
      </c>
      <c r="R7" s="45">
        <f>'SRA Pos'!D44</f>
        <v>-57086.722130339083</v>
      </c>
      <c r="S7" s="45">
        <f>'SRA Pos'!D65</f>
        <v>-4636.5978436287833</v>
      </c>
      <c r="T7" s="45">
        <f>'SRA Pos'!C29</f>
        <v>8890.209252834411</v>
      </c>
    </row>
    <row r="8" spans="1:22" x14ac:dyDescent="0.2">
      <c r="A8" t="s">
        <v>16</v>
      </c>
      <c r="B8" s="1">
        <v>36586</v>
      </c>
      <c r="C8" s="48">
        <v>-16889.900886535645</v>
      </c>
      <c r="D8" s="48">
        <v>258.75664615631104</v>
      </c>
      <c r="E8" s="48">
        <v>-16631.144240379333</v>
      </c>
      <c r="F8" s="48">
        <v>172.24626159667969</v>
      </c>
      <c r="G8" s="48">
        <v>103.3247594833374</v>
      </c>
      <c r="H8" s="48">
        <v>275.57102108001709</v>
      </c>
      <c r="I8" s="48"/>
      <c r="J8" s="2">
        <f t="shared" si="1"/>
        <v>-57379.281923364833</v>
      </c>
      <c r="K8" s="3">
        <f t="shared" ref="K8:K59" si="3">I8+H8+E8+J8</f>
        <v>-73734.85514266415</v>
      </c>
      <c r="M8" s="10">
        <f t="shared" si="0"/>
        <v>534.32766723632813</v>
      </c>
      <c r="O8" s="2">
        <f t="shared" si="2"/>
        <v>-16355.573219299316</v>
      </c>
      <c r="R8" s="45">
        <f>'SRA Pos'!D45</f>
        <v>-60669.06094316308</v>
      </c>
      <c r="S8" s="45">
        <f>'SRA Pos'!D66</f>
        <v>-4002.1868050800258</v>
      </c>
      <c r="T8" s="45">
        <f>'SRA Pos'!C30</f>
        <v>7291.9658248782698</v>
      </c>
    </row>
    <row r="9" spans="1:22" x14ac:dyDescent="0.2">
      <c r="A9" t="s">
        <v>16</v>
      </c>
      <c r="B9" s="1">
        <v>36617</v>
      </c>
      <c r="C9" s="48">
        <v>-1878.1307220458984</v>
      </c>
      <c r="D9" s="48">
        <v>883.49847602844238</v>
      </c>
      <c r="E9" s="48">
        <v>-994.63224601745605</v>
      </c>
      <c r="F9" s="48">
        <v>1132.7910766601563</v>
      </c>
      <c r="G9" s="48">
        <v>679.70944166183472</v>
      </c>
      <c r="H9" s="48">
        <v>1812.500518321991</v>
      </c>
      <c r="I9" s="48">
        <v>2500</v>
      </c>
      <c r="J9" s="2">
        <f t="shared" si="1"/>
        <v>1829.834685874559</v>
      </c>
      <c r="K9" s="3">
        <f t="shared" si="3"/>
        <v>5147.7029581790939</v>
      </c>
      <c r="M9" s="10">
        <f t="shared" si="0"/>
        <v>2695.9989943504333</v>
      </c>
      <c r="O9" s="2">
        <f t="shared" si="2"/>
        <v>817.86827230453491</v>
      </c>
      <c r="R9" s="45">
        <f>'SRA Pos'!D46</f>
        <v>0</v>
      </c>
      <c r="S9" s="45">
        <f>'SRA Pos'!D67</f>
        <v>-5564.5618866120658</v>
      </c>
      <c r="T9" s="45">
        <f>'SRA Pos'!C31</f>
        <v>7394.3965724866248</v>
      </c>
    </row>
    <row r="10" spans="1:22" x14ac:dyDescent="0.2">
      <c r="A10" t="s">
        <v>16</v>
      </c>
      <c r="B10" s="1">
        <v>36647</v>
      </c>
      <c r="C10" s="48">
        <v>-2372.2757053375244</v>
      </c>
      <c r="D10" s="48">
        <v>1254.7109441757202</v>
      </c>
      <c r="E10" s="48">
        <v>-1117.5647611618042</v>
      </c>
      <c r="F10" s="48">
        <v>728.82052040100098</v>
      </c>
      <c r="G10" s="48">
        <v>437.29253482818604</v>
      </c>
      <c r="H10" s="48">
        <v>1166.113055229187</v>
      </c>
      <c r="I10" s="48"/>
      <c r="J10" s="2">
        <f t="shared" si="1"/>
        <v>4977.2153541503094</v>
      </c>
      <c r="K10" s="3">
        <f t="shared" si="3"/>
        <v>5025.7636482176922</v>
      </c>
      <c r="M10" s="10">
        <f t="shared" si="0"/>
        <v>2420.8239994049072</v>
      </c>
      <c r="O10" s="2">
        <f t="shared" si="2"/>
        <v>48.548294067382813</v>
      </c>
      <c r="R10" s="45">
        <f>'SRA Pos'!D47</f>
        <v>0</v>
      </c>
      <c r="S10" s="45">
        <f>'SRA Pos'!D68</f>
        <v>-4700.1429141712497</v>
      </c>
      <c r="T10" s="45">
        <f>'SRA Pos'!C32</f>
        <v>9677.3582683215591</v>
      </c>
    </row>
    <row r="11" spans="1:22" x14ac:dyDescent="0.2">
      <c r="A11" t="s">
        <v>16</v>
      </c>
      <c r="B11" s="1">
        <v>36678</v>
      </c>
      <c r="C11" s="48">
        <v>-2314.9115867614746</v>
      </c>
      <c r="D11" s="48">
        <v>1131.8520050048828</v>
      </c>
      <c r="E11" s="48">
        <v>-1183.0595817565918</v>
      </c>
      <c r="F11" s="48">
        <v>806.37500190734863</v>
      </c>
      <c r="G11" s="48">
        <v>483.82304382324219</v>
      </c>
      <c r="H11" s="48">
        <v>1290.1980457305908</v>
      </c>
      <c r="I11" s="48"/>
      <c r="J11" s="2">
        <f t="shared" si="1"/>
        <v>2730.7145965483014</v>
      </c>
      <c r="K11" s="3">
        <f t="shared" si="3"/>
        <v>2837.8530605223004</v>
      </c>
      <c r="M11" s="10">
        <f t="shared" si="0"/>
        <v>2422.0500507354736</v>
      </c>
      <c r="O11" s="2">
        <f t="shared" si="2"/>
        <v>107.13846397399902</v>
      </c>
      <c r="R11" s="45">
        <f>'SRA Pos'!D48</f>
        <v>0</v>
      </c>
      <c r="S11" s="45">
        <f>'SRA Pos'!D69</f>
        <v>-5233.6560851335198</v>
      </c>
      <c r="T11" s="45">
        <f>'SRA Pos'!C33</f>
        <v>7964.3706816818212</v>
      </c>
    </row>
    <row r="12" spans="1:22" x14ac:dyDescent="0.2">
      <c r="A12" t="s">
        <v>16</v>
      </c>
      <c r="B12" s="1">
        <v>36708</v>
      </c>
      <c r="C12" s="48">
        <v>0</v>
      </c>
      <c r="D12" s="48">
        <v>913.30394744873047</v>
      </c>
      <c r="E12" s="48">
        <v>913.30394744873047</v>
      </c>
      <c r="F12" s="48">
        <v>724.95115661621094</v>
      </c>
      <c r="G12" s="48">
        <v>434.97069931030273</v>
      </c>
      <c r="H12" s="48">
        <v>1159.9218559265137</v>
      </c>
      <c r="I12" s="48"/>
      <c r="J12" s="2">
        <f t="shared" si="1"/>
        <v>-9022.9078234412664</v>
      </c>
      <c r="K12" s="3">
        <f t="shared" si="3"/>
        <v>-6949.6820200660222</v>
      </c>
      <c r="M12" s="10">
        <f t="shared" si="0"/>
        <v>2073.2258033752441</v>
      </c>
      <c r="O12" s="2">
        <f t="shared" si="2"/>
        <v>2073.2258033752441</v>
      </c>
      <c r="R12" s="45">
        <f>'SRA Pos'!D49</f>
        <v>-8330.6227275135971</v>
      </c>
      <c r="S12" s="45">
        <f>'SRA Pos'!D70</f>
        <v>-3202.4058890669971</v>
      </c>
      <c r="T12" s="45">
        <f>'SRA Pos'!C34</f>
        <v>2510.1207931393278</v>
      </c>
    </row>
    <row r="13" spans="1:22" x14ac:dyDescent="0.2">
      <c r="A13" t="s">
        <v>16</v>
      </c>
      <c r="B13" s="1">
        <v>36739</v>
      </c>
      <c r="C13" s="48">
        <v>0</v>
      </c>
      <c r="D13" s="48">
        <v>994.83721923828125</v>
      </c>
      <c r="E13" s="48">
        <v>994.83721923828125</v>
      </c>
      <c r="F13" s="48">
        <v>576.71759796142578</v>
      </c>
      <c r="G13" s="48">
        <v>346.03055953979492</v>
      </c>
      <c r="H13" s="48">
        <v>922.7481575012207</v>
      </c>
      <c r="I13" s="48"/>
      <c r="J13" s="2">
        <f t="shared" si="1"/>
        <v>-9502.7014303281558</v>
      </c>
      <c r="K13" s="3">
        <f t="shared" si="3"/>
        <v>-7585.1160535886538</v>
      </c>
      <c r="M13" s="10">
        <f t="shared" si="0"/>
        <v>1917.585376739502</v>
      </c>
      <c r="O13" s="2">
        <f t="shared" si="2"/>
        <v>1917.585376739502</v>
      </c>
      <c r="R13" s="45">
        <f>'SRA Pos'!D50</f>
        <v>-8264.2504259869056</v>
      </c>
      <c r="S13" s="45">
        <f>'SRA Pos'!D71</f>
        <v>-4012.025825676571</v>
      </c>
      <c r="T13" s="45">
        <f>'SRA Pos'!C35</f>
        <v>2773.5748213353204</v>
      </c>
    </row>
    <row r="14" spans="1:22" x14ac:dyDescent="0.2">
      <c r="A14" t="s">
        <v>16</v>
      </c>
      <c r="B14" s="1">
        <v>36770</v>
      </c>
      <c r="C14" s="48">
        <v>0</v>
      </c>
      <c r="D14" s="48">
        <v>903.28753280639648</v>
      </c>
      <c r="E14" s="48">
        <v>903.28753280639648</v>
      </c>
      <c r="F14" s="48">
        <v>645.33647155761719</v>
      </c>
      <c r="G14" s="48">
        <v>387.20185089111328</v>
      </c>
      <c r="H14" s="48">
        <v>1032.5383224487305</v>
      </c>
      <c r="I14" s="48"/>
      <c r="J14" s="2">
        <f t="shared" si="1"/>
        <v>-10205.862539230662</v>
      </c>
      <c r="K14" s="3">
        <f t="shared" si="3"/>
        <v>-8270.0366839755352</v>
      </c>
      <c r="M14" s="10">
        <f t="shared" si="0"/>
        <v>1935.825855255127</v>
      </c>
      <c r="O14" s="2">
        <f t="shared" si="2"/>
        <v>1935.825855255127</v>
      </c>
      <c r="R14" s="45">
        <f>'SRA Pos'!D51</f>
        <v>-7992.5388280861589</v>
      </c>
      <c r="S14" s="45">
        <f>'SRA Pos'!D72</f>
        <v>-3744.4115918437415</v>
      </c>
      <c r="T14" s="45">
        <f>'SRA Pos'!C36</f>
        <v>1531.087880699238</v>
      </c>
    </row>
    <row r="15" spans="1:22" x14ac:dyDescent="0.2">
      <c r="A15" t="s">
        <v>16</v>
      </c>
      <c r="B15" s="1">
        <v>36800</v>
      </c>
      <c r="C15" s="48">
        <v>1568.0887756347656</v>
      </c>
      <c r="D15" s="48">
        <v>940.85329437255859</v>
      </c>
      <c r="E15" s="48">
        <v>2508.9420700073242</v>
      </c>
      <c r="F15" s="48">
        <v>641.44779205322266</v>
      </c>
      <c r="G15" s="48">
        <v>384.86868667602539</v>
      </c>
      <c r="H15" s="48">
        <v>1026.316478729248</v>
      </c>
      <c r="I15" s="48">
        <v>-1000</v>
      </c>
      <c r="J15" s="2">
        <f t="shared" si="1"/>
        <v>-7266.0869135591684</v>
      </c>
      <c r="K15" s="3">
        <f t="shared" si="3"/>
        <v>-4730.8283648225961</v>
      </c>
      <c r="M15" s="10">
        <f t="shared" si="0"/>
        <v>1967.1697731018066</v>
      </c>
      <c r="O15" s="2">
        <f t="shared" si="2"/>
        <v>3535.2585487365723</v>
      </c>
      <c r="R15" s="45">
        <f>'SRA Pos'!D52</f>
        <v>-7266.0869135591684</v>
      </c>
      <c r="S15" s="45"/>
      <c r="T15" s="45"/>
    </row>
    <row r="16" spans="1:22" x14ac:dyDescent="0.2">
      <c r="A16" t="s">
        <v>16</v>
      </c>
      <c r="B16" s="1">
        <v>36831</v>
      </c>
      <c r="C16" s="48">
        <v>1488.1834182739258</v>
      </c>
      <c r="D16" s="48">
        <v>892.91004180908203</v>
      </c>
      <c r="E16" s="48">
        <v>2381.0934600830078</v>
      </c>
      <c r="F16" s="48">
        <v>638.03208160400391</v>
      </c>
      <c r="G16" s="48">
        <v>382.81925201416016</v>
      </c>
      <c r="H16" s="48">
        <v>1020.8513336181641</v>
      </c>
      <c r="I16" s="48">
        <v>-1000</v>
      </c>
      <c r="J16" s="2">
        <f t="shared" si="1"/>
        <v>-7506.256215589945</v>
      </c>
      <c r="K16" s="3">
        <f t="shared" si="3"/>
        <v>-5104.3114218887731</v>
      </c>
      <c r="M16" s="10">
        <f t="shared" si="0"/>
        <v>1913.7613754272461</v>
      </c>
      <c r="O16" s="2">
        <f t="shared" si="2"/>
        <v>3401.9447937011719</v>
      </c>
      <c r="R16" s="45">
        <f>'SRA Pos'!D53</f>
        <v>-7506.256215589945</v>
      </c>
      <c r="S16" s="45"/>
      <c r="T16" s="45"/>
    </row>
    <row r="17" spans="1:18" x14ac:dyDescent="0.2">
      <c r="A17" t="s">
        <v>16</v>
      </c>
      <c r="B17" s="1">
        <v>36861</v>
      </c>
      <c r="C17" s="48">
        <v>1338.5597915649414</v>
      </c>
      <c r="D17" s="48">
        <v>803.1358528137207</v>
      </c>
      <c r="E17" s="48">
        <v>2141.6956443786621</v>
      </c>
      <c r="F17" s="48">
        <v>844.85249328613281</v>
      </c>
      <c r="G17" s="48">
        <v>506.91145324707031</v>
      </c>
      <c r="H17" s="48">
        <v>1351.7639465332031</v>
      </c>
      <c r="I17" s="48">
        <v>-1000</v>
      </c>
      <c r="J17" s="2">
        <f t="shared" si="1"/>
        <v>-7475.25662293605</v>
      </c>
      <c r="K17" s="3">
        <f t="shared" si="3"/>
        <v>-4981.7970320241848</v>
      </c>
      <c r="M17" s="10">
        <f t="shared" si="0"/>
        <v>2154.8997993469238</v>
      </c>
      <c r="O17" s="2">
        <f t="shared" si="2"/>
        <v>3493.4595909118652</v>
      </c>
      <c r="R17" s="45">
        <f>'SRA Pos'!D54</f>
        <v>-7475.25662293605</v>
      </c>
    </row>
    <row r="18" spans="1:18" x14ac:dyDescent="0.2">
      <c r="A18" t="s">
        <v>16</v>
      </c>
      <c r="B18" s="1">
        <v>36892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/>
      <c r="J18" s="2">
        <f t="shared" si="1"/>
        <v>0</v>
      </c>
      <c r="K18" s="3">
        <f t="shared" si="3"/>
        <v>0</v>
      </c>
      <c r="M18" s="10">
        <f t="shared" si="0"/>
        <v>0</v>
      </c>
      <c r="O18" s="2">
        <f t="shared" si="2"/>
        <v>0</v>
      </c>
      <c r="R18" s="45"/>
    </row>
    <row r="19" spans="1:18" x14ac:dyDescent="0.2">
      <c r="A19" t="s">
        <v>16</v>
      </c>
      <c r="B19" s="1">
        <v>36923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/>
      <c r="J19" s="2">
        <f t="shared" si="1"/>
        <v>0</v>
      </c>
      <c r="K19" s="3">
        <f t="shared" si="3"/>
        <v>0</v>
      </c>
      <c r="M19" s="10">
        <f t="shared" ref="M19:M24" si="4">D19+F19+G19</f>
        <v>0</v>
      </c>
      <c r="O19" s="2">
        <f t="shared" si="2"/>
        <v>0</v>
      </c>
      <c r="R19" s="45"/>
    </row>
    <row r="20" spans="1:18" x14ac:dyDescent="0.2">
      <c r="A20" t="s">
        <v>16</v>
      </c>
      <c r="B20" s="1">
        <v>36951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/>
      <c r="J20" s="2">
        <f t="shared" si="1"/>
        <v>0</v>
      </c>
      <c r="K20" s="3">
        <f t="shared" si="3"/>
        <v>0</v>
      </c>
      <c r="M20" s="10">
        <f t="shared" si="4"/>
        <v>0</v>
      </c>
      <c r="O20" s="2">
        <f t="shared" si="2"/>
        <v>0</v>
      </c>
      <c r="R20" s="45"/>
    </row>
    <row r="21" spans="1:18" x14ac:dyDescent="0.2">
      <c r="A21" t="s">
        <v>16</v>
      </c>
      <c r="B21" s="1">
        <v>36982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/>
      <c r="J21" s="2">
        <f t="shared" si="1"/>
        <v>0</v>
      </c>
      <c r="K21" s="3">
        <f t="shared" si="3"/>
        <v>0</v>
      </c>
      <c r="M21" s="10">
        <f t="shared" si="4"/>
        <v>0</v>
      </c>
      <c r="O21" s="2">
        <f t="shared" si="2"/>
        <v>0</v>
      </c>
    </row>
    <row r="22" spans="1:18" x14ac:dyDescent="0.2">
      <c r="A22" t="s">
        <v>16</v>
      </c>
      <c r="B22" s="1">
        <v>37012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/>
      <c r="J22" s="2">
        <f t="shared" si="1"/>
        <v>0</v>
      </c>
      <c r="K22" s="3">
        <f t="shared" si="3"/>
        <v>0</v>
      </c>
      <c r="M22" s="10">
        <f t="shared" si="4"/>
        <v>0</v>
      </c>
      <c r="O22" s="2">
        <f t="shared" si="2"/>
        <v>0</v>
      </c>
    </row>
    <row r="23" spans="1:18" x14ac:dyDescent="0.2">
      <c r="A23" t="s">
        <v>16</v>
      </c>
      <c r="B23" s="1">
        <v>37043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/>
      <c r="J23" s="2">
        <f t="shared" si="1"/>
        <v>0</v>
      </c>
      <c r="K23" s="3">
        <f t="shared" si="3"/>
        <v>0</v>
      </c>
      <c r="M23" s="10">
        <f t="shared" si="4"/>
        <v>0</v>
      </c>
      <c r="O23" s="2">
        <f t="shared" si="2"/>
        <v>0</v>
      </c>
    </row>
    <row r="24" spans="1:18" x14ac:dyDescent="0.2">
      <c r="A24" t="s">
        <v>16</v>
      </c>
      <c r="B24" s="1">
        <v>37073</v>
      </c>
      <c r="C24" s="48">
        <v>5947.5945434570313</v>
      </c>
      <c r="D24" s="48">
        <v>3568.5567169189453</v>
      </c>
      <c r="E24" s="48">
        <v>9516.1512603759766</v>
      </c>
      <c r="F24" s="48">
        <v>2432.9302673339844</v>
      </c>
      <c r="G24" s="48">
        <v>1459.7581634521484</v>
      </c>
      <c r="H24" s="48">
        <v>3892.6884307861328</v>
      </c>
      <c r="I24" s="48"/>
      <c r="J24" s="2">
        <f t="shared" si="1"/>
        <v>0</v>
      </c>
      <c r="K24" s="3">
        <f t="shared" si="3"/>
        <v>13408.839691162109</v>
      </c>
      <c r="M24" s="10">
        <f t="shared" si="4"/>
        <v>7461.2451477050781</v>
      </c>
      <c r="O24" s="2">
        <f t="shared" si="2"/>
        <v>13408.839691162109</v>
      </c>
    </row>
    <row r="25" spans="1:18" x14ac:dyDescent="0.2">
      <c r="A25" t="s">
        <v>16</v>
      </c>
      <c r="B25" s="1">
        <v>37104</v>
      </c>
      <c r="C25" s="48">
        <v>6178.1365051269531</v>
      </c>
      <c r="D25" s="48">
        <v>3706.8819732666016</v>
      </c>
      <c r="E25" s="48">
        <v>9885.0184783935547</v>
      </c>
      <c r="F25" s="48">
        <v>2149.4605712890625</v>
      </c>
      <c r="G25" s="48">
        <v>1289.6763610839844</v>
      </c>
      <c r="H25" s="48">
        <v>3439.1369323730469</v>
      </c>
      <c r="I25" s="48"/>
      <c r="J25" s="2">
        <f t="shared" si="1"/>
        <v>0</v>
      </c>
      <c r="K25" s="3">
        <f t="shared" si="3"/>
        <v>13324.155410766602</v>
      </c>
      <c r="M25" s="10">
        <f t="shared" ref="M25:M60" si="5">D25+F25+G25</f>
        <v>7146.0189056396484</v>
      </c>
      <c r="O25" s="2">
        <f t="shared" si="2"/>
        <v>13324.155410766602</v>
      </c>
    </row>
    <row r="26" spans="1:18" x14ac:dyDescent="0.2">
      <c r="A26" t="s">
        <v>16</v>
      </c>
      <c r="B26" s="1">
        <v>37135</v>
      </c>
      <c r="C26" s="48">
        <v>5338.4371948242188</v>
      </c>
      <c r="D26" s="48">
        <v>3203.0623626708984</v>
      </c>
      <c r="E26" s="48">
        <v>8541.4995574951172</v>
      </c>
      <c r="F26" s="48">
        <v>2669.2161254882813</v>
      </c>
      <c r="G26" s="48">
        <v>1601.5296936035156</v>
      </c>
      <c r="H26" s="48">
        <v>4270.7458190917969</v>
      </c>
      <c r="I26" s="48"/>
      <c r="J26" s="2">
        <f t="shared" si="1"/>
        <v>0</v>
      </c>
      <c r="K26" s="3">
        <f t="shared" si="3"/>
        <v>12812.245376586914</v>
      </c>
      <c r="M26" s="10">
        <f t="shared" si="5"/>
        <v>7473.8081817626953</v>
      </c>
      <c r="O26" s="2">
        <f t="shared" si="2"/>
        <v>12812.245376586914</v>
      </c>
    </row>
    <row r="27" spans="1:18" x14ac:dyDescent="0.2">
      <c r="A27" t="s">
        <v>16</v>
      </c>
      <c r="B27" s="1">
        <v>37165</v>
      </c>
      <c r="C27" s="48">
        <v>6099.0390625</v>
      </c>
      <c r="D27" s="48">
        <v>3659.42333984375</v>
      </c>
      <c r="E27" s="48">
        <v>9758.46240234375</v>
      </c>
      <c r="F27" s="48">
        <v>2120.81494140625</v>
      </c>
      <c r="G27" s="48">
        <v>1272.4889221191406</v>
      </c>
      <c r="H27" s="48">
        <v>3393.3038635253906</v>
      </c>
      <c r="I27" s="48"/>
      <c r="J27" s="2">
        <f t="shared" si="1"/>
        <v>0</v>
      </c>
      <c r="K27" s="3">
        <f t="shared" si="3"/>
        <v>13151.766265869141</v>
      </c>
      <c r="M27" s="10">
        <f t="shared" si="5"/>
        <v>7052.7272033691406</v>
      </c>
      <c r="O27" s="2">
        <f t="shared" si="2"/>
        <v>13151.766265869141</v>
      </c>
    </row>
    <row r="28" spans="1:18" x14ac:dyDescent="0.2">
      <c r="A28" t="s">
        <v>16</v>
      </c>
      <c r="B28" s="1">
        <v>37196</v>
      </c>
      <c r="C28" s="48">
        <v>5531.5057983398438</v>
      </c>
      <c r="D28" s="48">
        <v>3318.9035797119141</v>
      </c>
      <c r="E28" s="48">
        <v>8850.4093780517578</v>
      </c>
      <c r="F28" s="48">
        <v>2372.3529052734375</v>
      </c>
      <c r="G28" s="48">
        <v>1423.4117431640625</v>
      </c>
      <c r="H28" s="48">
        <v>3795.7646484375</v>
      </c>
      <c r="I28" s="48"/>
      <c r="J28" s="2">
        <f t="shared" si="1"/>
        <v>0</v>
      </c>
      <c r="K28" s="3">
        <f t="shared" si="3"/>
        <v>12646.174026489258</v>
      </c>
      <c r="M28" s="10">
        <f t="shared" si="5"/>
        <v>7114.6682281494141</v>
      </c>
      <c r="O28" s="2">
        <f t="shared" si="2"/>
        <v>12646.174026489258</v>
      </c>
    </row>
    <row r="29" spans="1:18" x14ac:dyDescent="0.2">
      <c r="A29" t="s">
        <v>16</v>
      </c>
      <c r="B29" s="1">
        <v>37226</v>
      </c>
      <c r="C29" s="48">
        <v>4971.5950317382813</v>
      </c>
      <c r="D29" s="48">
        <v>2982.9571838378906</v>
      </c>
      <c r="E29" s="48">
        <v>7954.5522155761719</v>
      </c>
      <c r="F29" s="48">
        <v>3139.0091857910156</v>
      </c>
      <c r="G29" s="48">
        <v>1883.4055786132813</v>
      </c>
      <c r="H29" s="48">
        <v>5022.4147644042969</v>
      </c>
      <c r="I29" s="48"/>
      <c r="J29" s="2">
        <f t="shared" si="1"/>
        <v>0</v>
      </c>
      <c r="K29" s="3">
        <f t="shared" si="3"/>
        <v>12976.966979980469</v>
      </c>
      <c r="M29" s="10">
        <f t="shared" si="5"/>
        <v>8005.3719482421875</v>
      </c>
      <c r="O29" s="2">
        <f t="shared" si="2"/>
        <v>12976.966979980469</v>
      </c>
    </row>
    <row r="30" spans="1:18" x14ac:dyDescent="0.2">
      <c r="A30" t="s">
        <v>16</v>
      </c>
      <c r="B30" s="1">
        <v>37257</v>
      </c>
      <c r="C30" s="48">
        <v>4290.507682800293</v>
      </c>
      <c r="D30" s="48">
        <v>2574.3047904968262</v>
      </c>
      <c r="E30" s="48">
        <v>6864.8124732971191</v>
      </c>
      <c r="F30" s="48">
        <v>1755.9989547729492</v>
      </c>
      <c r="G30" s="48">
        <v>1053.5994529724121</v>
      </c>
      <c r="H30" s="48">
        <v>2809.5984077453613</v>
      </c>
      <c r="I30" s="48"/>
      <c r="J30" s="2">
        <f t="shared" si="1"/>
        <v>0</v>
      </c>
      <c r="K30" s="3">
        <f t="shared" si="3"/>
        <v>9674.4108810424805</v>
      </c>
      <c r="M30" s="10">
        <f t="shared" si="5"/>
        <v>5383.9031982421875</v>
      </c>
      <c r="O30" s="2">
        <f t="shared" si="2"/>
        <v>9674.4108810424805</v>
      </c>
    </row>
    <row r="31" spans="1:18" x14ac:dyDescent="0.2">
      <c r="A31" t="s">
        <v>16</v>
      </c>
      <c r="B31" s="1">
        <v>37288</v>
      </c>
      <c r="C31" s="48">
        <v>3876.1014633178711</v>
      </c>
      <c r="D31" s="48">
        <v>2325.6607475280762</v>
      </c>
      <c r="E31" s="48">
        <v>6201.7622108459473</v>
      </c>
      <c r="F31" s="48">
        <v>1551.1627578735352</v>
      </c>
      <c r="G31" s="48">
        <v>930.69758605957031</v>
      </c>
      <c r="H31" s="48">
        <v>2481.8603439331055</v>
      </c>
      <c r="I31" s="48"/>
      <c r="J31" s="2">
        <f t="shared" si="1"/>
        <v>0</v>
      </c>
      <c r="K31" s="3">
        <f t="shared" si="3"/>
        <v>8683.6225547790527</v>
      </c>
      <c r="M31" s="10">
        <f t="shared" si="5"/>
        <v>4807.5210914611816</v>
      </c>
      <c r="O31" s="2">
        <f t="shared" si="2"/>
        <v>8683.6225547790527</v>
      </c>
    </row>
    <row r="32" spans="1:18" x14ac:dyDescent="0.2">
      <c r="A32" t="s">
        <v>16</v>
      </c>
      <c r="B32" s="1">
        <v>37316</v>
      </c>
      <c r="C32" s="48">
        <v>3659.8279724121094</v>
      </c>
      <c r="D32" s="48">
        <v>2195.8965110778809</v>
      </c>
      <c r="E32" s="48">
        <v>5855.7244834899902</v>
      </c>
      <c r="F32" s="48">
        <v>2310.6550827026367</v>
      </c>
      <c r="G32" s="48">
        <v>1386.3929214477539</v>
      </c>
      <c r="H32" s="48">
        <v>3697.0480041503906</v>
      </c>
      <c r="I32" s="48"/>
      <c r="J32" s="2">
        <f t="shared" si="1"/>
        <v>0</v>
      </c>
      <c r="K32" s="3">
        <f t="shared" si="3"/>
        <v>9552.7724876403809</v>
      </c>
      <c r="M32" s="10">
        <f t="shared" si="5"/>
        <v>5892.9445152282715</v>
      </c>
      <c r="O32" s="2">
        <f t="shared" si="2"/>
        <v>9552.7724876403809</v>
      </c>
    </row>
    <row r="33" spans="1:15" x14ac:dyDescent="0.2">
      <c r="A33" t="s">
        <v>16</v>
      </c>
      <c r="B33" s="1">
        <v>37347</v>
      </c>
      <c r="C33" s="48">
        <v>3828.7945404052734</v>
      </c>
      <c r="D33" s="48">
        <v>2297.2767791748047</v>
      </c>
      <c r="E33" s="48">
        <v>6126.0713195800781</v>
      </c>
      <c r="F33" s="48">
        <v>1914.0161476135254</v>
      </c>
      <c r="G33" s="48">
        <v>1148.4097023010254</v>
      </c>
      <c r="H33" s="48">
        <v>3062.4258499145508</v>
      </c>
      <c r="I33" s="48"/>
      <c r="J33" s="2">
        <f t="shared" si="1"/>
        <v>0</v>
      </c>
      <c r="K33" s="3">
        <f t="shared" si="3"/>
        <v>9188.4971694946289</v>
      </c>
      <c r="M33" s="10">
        <f t="shared" si="5"/>
        <v>5359.7026290893555</v>
      </c>
      <c r="O33" s="2">
        <f t="shared" si="2"/>
        <v>9188.4971694946289</v>
      </c>
    </row>
    <row r="34" spans="1:15" x14ac:dyDescent="0.2">
      <c r="A34" t="s">
        <v>16</v>
      </c>
      <c r="B34" s="1">
        <v>37377</v>
      </c>
      <c r="C34" s="48">
        <v>4374.5803527832031</v>
      </c>
      <c r="D34" s="48">
        <v>2624.748046875</v>
      </c>
      <c r="E34" s="48">
        <v>6999.3283996582031</v>
      </c>
      <c r="F34" s="48">
        <v>1521.9927864074707</v>
      </c>
      <c r="G34" s="48">
        <v>913.19557571411133</v>
      </c>
      <c r="H34" s="48">
        <v>2435.188362121582</v>
      </c>
      <c r="I34" s="48"/>
      <c r="J34" s="2">
        <f t="shared" si="1"/>
        <v>0</v>
      </c>
      <c r="K34" s="3">
        <f t="shared" si="3"/>
        <v>9434.5167617797852</v>
      </c>
      <c r="M34" s="10">
        <f t="shared" si="5"/>
        <v>5059.936408996582</v>
      </c>
      <c r="O34" s="2">
        <f t="shared" si="2"/>
        <v>9434.5167617797852</v>
      </c>
    </row>
    <row r="35" spans="1:15" x14ac:dyDescent="0.2">
      <c r="A35" t="s">
        <v>16</v>
      </c>
      <c r="B35" s="1">
        <v>37408</v>
      </c>
      <c r="C35" s="48">
        <v>3590.8525428771973</v>
      </c>
      <c r="D35" s="48">
        <v>2154.5118141174316</v>
      </c>
      <c r="E35" s="48">
        <v>5745.3643569946289</v>
      </c>
      <c r="F35" s="48">
        <v>2079.1321334838867</v>
      </c>
      <c r="G35" s="48">
        <v>1247.4794540405273</v>
      </c>
      <c r="H35" s="48">
        <v>3326.6115875244141</v>
      </c>
      <c r="I35" s="48"/>
      <c r="J35" s="2">
        <f t="shared" si="1"/>
        <v>0</v>
      </c>
      <c r="K35" s="3">
        <f t="shared" si="3"/>
        <v>9071.975944519043</v>
      </c>
      <c r="M35" s="10">
        <f t="shared" si="5"/>
        <v>5481.1234016418457</v>
      </c>
      <c r="O35" s="2">
        <f t="shared" si="2"/>
        <v>9071.975944519043</v>
      </c>
    </row>
    <row r="36" spans="1:15" x14ac:dyDescent="0.2">
      <c r="A36" t="s">
        <v>16</v>
      </c>
      <c r="B36" s="1">
        <v>37438</v>
      </c>
      <c r="C36" s="48">
        <v>-2879.5287094116211</v>
      </c>
      <c r="D36" s="48">
        <v>-1727.7172164916992</v>
      </c>
      <c r="E36" s="48">
        <v>-4607.2459259033203</v>
      </c>
      <c r="F36" s="48">
        <v>-1001.3147583007813</v>
      </c>
      <c r="G36" s="48">
        <v>-600.78884887695313</v>
      </c>
      <c r="H36" s="48">
        <v>-1602.1036071777344</v>
      </c>
      <c r="I36" s="48"/>
      <c r="J36" s="2">
        <f t="shared" si="1"/>
        <v>0</v>
      </c>
      <c r="K36" s="3">
        <f t="shared" si="3"/>
        <v>-6209.3495330810547</v>
      </c>
      <c r="M36" s="10">
        <f t="shared" si="5"/>
        <v>-3329.8208236694336</v>
      </c>
      <c r="O36" s="2">
        <f t="shared" si="2"/>
        <v>-6209.3495330810547</v>
      </c>
    </row>
    <row r="37" spans="1:15" x14ac:dyDescent="0.2">
      <c r="A37" t="s">
        <v>16</v>
      </c>
      <c r="B37" s="1">
        <v>37469</v>
      </c>
      <c r="C37" s="48">
        <v>-2736.0215606689453</v>
      </c>
      <c r="D37" s="48">
        <v>-1641.6128082275391</v>
      </c>
      <c r="E37" s="48">
        <v>-4377.6343688964844</v>
      </c>
      <c r="F37" s="48">
        <v>-1119.3666229248047</v>
      </c>
      <c r="G37" s="48">
        <v>-671.61991882324219</v>
      </c>
      <c r="H37" s="48">
        <v>-1790.9865417480469</v>
      </c>
      <c r="I37" s="48"/>
      <c r="J37" s="2">
        <f t="shared" si="1"/>
        <v>0</v>
      </c>
      <c r="K37" s="3">
        <f t="shared" si="3"/>
        <v>-6168.6209106445313</v>
      </c>
      <c r="M37" s="10">
        <f t="shared" si="5"/>
        <v>-3432.5993499755859</v>
      </c>
      <c r="O37" s="2">
        <f t="shared" si="2"/>
        <v>-6168.6209106445313</v>
      </c>
    </row>
    <row r="38" spans="1:15" x14ac:dyDescent="0.2">
      <c r="A38" t="s">
        <v>16</v>
      </c>
      <c r="B38" s="1">
        <v>37500</v>
      </c>
      <c r="C38" s="48">
        <v>-2594.5792541503906</v>
      </c>
      <c r="D38" s="48">
        <v>-1556.7472534179688</v>
      </c>
      <c r="E38" s="48">
        <v>-4151.3265075683594</v>
      </c>
      <c r="F38" s="48">
        <v>-1111.6952896118164</v>
      </c>
      <c r="G38" s="48">
        <v>-667.01706695556641</v>
      </c>
      <c r="H38" s="48">
        <v>-1778.7123565673828</v>
      </c>
      <c r="I38" s="48"/>
      <c r="J38" s="2">
        <f t="shared" si="1"/>
        <v>0</v>
      </c>
      <c r="K38" s="3">
        <f t="shared" si="3"/>
        <v>-5930.0388641357422</v>
      </c>
      <c r="M38" s="10">
        <f t="shared" si="5"/>
        <v>-3335.4596099853516</v>
      </c>
      <c r="O38" s="2">
        <f t="shared" si="2"/>
        <v>-5930.0388641357422</v>
      </c>
    </row>
    <row r="39" spans="1:15" x14ac:dyDescent="0.2">
      <c r="A39" t="s">
        <v>16</v>
      </c>
      <c r="B39" s="1">
        <v>37530</v>
      </c>
      <c r="C39" s="48">
        <v>-2822.3292083740234</v>
      </c>
      <c r="D39" s="48">
        <v>-1693.3972015380859</v>
      </c>
      <c r="E39" s="48">
        <v>-4515.7264099121094</v>
      </c>
      <c r="F39" s="48">
        <v>-981.66928863525391</v>
      </c>
      <c r="G39" s="48">
        <v>-589.00144195556641</v>
      </c>
      <c r="H39" s="48">
        <v>-1570.6707305908203</v>
      </c>
      <c r="I39" s="48"/>
      <c r="J39" s="2">
        <f t="shared" si="1"/>
        <v>0</v>
      </c>
      <c r="K39" s="3">
        <f t="shared" si="3"/>
        <v>-6086.3971405029297</v>
      </c>
      <c r="M39" s="10">
        <f t="shared" si="5"/>
        <v>-3264.0679321289063</v>
      </c>
      <c r="O39" s="2">
        <f t="shared" si="2"/>
        <v>-6086.3971405029297</v>
      </c>
    </row>
    <row r="40" spans="1:15" x14ac:dyDescent="0.2">
      <c r="A40" t="s">
        <v>16</v>
      </c>
      <c r="B40" s="1">
        <v>37561</v>
      </c>
      <c r="C40" s="48">
        <v>-2437.7079467773438</v>
      </c>
      <c r="D40" s="48">
        <v>-1462.6246337890625</v>
      </c>
      <c r="E40" s="48">
        <v>-3900.3325805664063</v>
      </c>
      <c r="F40" s="48">
        <v>-1219.5215530395508</v>
      </c>
      <c r="G40" s="48">
        <v>-731.71283721923828</v>
      </c>
      <c r="H40" s="48">
        <v>-1951.2343902587891</v>
      </c>
      <c r="I40" s="48"/>
      <c r="J40" s="2">
        <f t="shared" si="1"/>
        <v>0</v>
      </c>
      <c r="K40" s="3">
        <f t="shared" si="3"/>
        <v>-5851.5669708251953</v>
      </c>
      <c r="M40" s="10">
        <f t="shared" si="5"/>
        <v>-3413.8590240478516</v>
      </c>
      <c r="O40" s="2">
        <f t="shared" si="2"/>
        <v>-5851.5669708251953</v>
      </c>
    </row>
    <row r="41" spans="1:15" x14ac:dyDescent="0.2">
      <c r="A41" t="s">
        <v>16</v>
      </c>
      <c r="B41" s="1">
        <v>37591</v>
      </c>
      <c r="C41" s="48">
        <v>-2421.2508544921875</v>
      </c>
      <c r="D41" s="48">
        <v>-1452.7503662109375</v>
      </c>
      <c r="E41" s="48">
        <v>-3874.001220703125</v>
      </c>
      <c r="F41" s="48">
        <v>-1330.993766784668</v>
      </c>
      <c r="G41" s="48">
        <v>-798.59621429443359</v>
      </c>
      <c r="H41" s="48">
        <v>-2129.5899810791016</v>
      </c>
      <c r="I41" s="48"/>
      <c r="J41" s="2">
        <f t="shared" si="1"/>
        <v>0</v>
      </c>
      <c r="K41" s="3">
        <f t="shared" si="3"/>
        <v>-6003.5912017822266</v>
      </c>
      <c r="M41" s="10">
        <f t="shared" si="5"/>
        <v>-3582.3403472900391</v>
      </c>
      <c r="O41" s="2">
        <f t="shared" si="2"/>
        <v>-6003.5912017822266</v>
      </c>
    </row>
    <row r="42" spans="1:15" x14ac:dyDescent="0.2">
      <c r="A42" t="s">
        <v>16</v>
      </c>
      <c r="B42" s="1">
        <v>37622</v>
      </c>
      <c r="C42" s="48">
        <v>-2525.7256469726563</v>
      </c>
      <c r="D42" s="48">
        <v>-1515.4352722167969</v>
      </c>
      <c r="E42" s="48">
        <v>-4041.1609191894531</v>
      </c>
      <c r="F42" s="48">
        <v>-1203.0691223144531</v>
      </c>
      <c r="G42" s="48">
        <v>-721.84140014648438</v>
      </c>
      <c r="H42" s="48">
        <v>-1924.9105224609375</v>
      </c>
      <c r="I42" s="48"/>
      <c r="J42" s="2">
        <f t="shared" si="1"/>
        <v>0</v>
      </c>
      <c r="K42" s="3">
        <f t="shared" si="3"/>
        <v>-5966.0714416503906</v>
      </c>
      <c r="M42" s="10">
        <f t="shared" si="5"/>
        <v>-3440.3457946777344</v>
      </c>
      <c r="O42" s="2">
        <f t="shared" si="2"/>
        <v>-5966.0714416503906</v>
      </c>
    </row>
    <row r="43" spans="1:15" x14ac:dyDescent="0.2">
      <c r="A43" t="s">
        <v>16</v>
      </c>
      <c r="B43" s="1">
        <v>37653</v>
      </c>
      <c r="C43" s="48">
        <v>-2390.1218795776367</v>
      </c>
      <c r="D43" s="48">
        <v>-1434.0732955932617</v>
      </c>
      <c r="E43" s="48">
        <v>-3824.1951751708984</v>
      </c>
      <c r="F43" s="48">
        <v>-956.78642272949219</v>
      </c>
      <c r="G43" s="48">
        <v>-574.07191467285156</v>
      </c>
      <c r="H43" s="48">
        <v>-1530.8583374023438</v>
      </c>
      <c r="I43" s="48"/>
      <c r="J43" s="2">
        <f t="shared" si="1"/>
        <v>0</v>
      </c>
      <c r="K43" s="3">
        <f t="shared" si="3"/>
        <v>-5355.0535125732422</v>
      </c>
      <c r="M43" s="10">
        <f t="shared" si="5"/>
        <v>-2964.9316329956055</v>
      </c>
      <c r="O43" s="2">
        <f t="shared" si="2"/>
        <v>-5355.0535125732422</v>
      </c>
    </row>
    <row r="44" spans="1:15" x14ac:dyDescent="0.2">
      <c r="A44" t="s">
        <v>16</v>
      </c>
      <c r="B44" s="1">
        <v>37681</v>
      </c>
      <c r="C44" s="48">
        <v>-2375.0379867553711</v>
      </c>
      <c r="D44" s="48">
        <v>-1425.0230026245117</v>
      </c>
      <c r="E44" s="48">
        <v>-3800.0609893798828</v>
      </c>
      <c r="F44" s="48">
        <v>-1306.6884765625</v>
      </c>
      <c r="G44" s="48">
        <v>-784.01318359375</v>
      </c>
      <c r="H44" s="48">
        <v>-2090.70166015625</v>
      </c>
      <c r="I44" s="48"/>
      <c r="J44" s="2">
        <f t="shared" si="1"/>
        <v>0</v>
      </c>
      <c r="K44" s="3">
        <f t="shared" si="3"/>
        <v>-5890.7626495361328</v>
      </c>
      <c r="M44" s="10">
        <f t="shared" si="5"/>
        <v>-3515.7246627807617</v>
      </c>
      <c r="O44" s="2">
        <f t="shared" si="2"/>
        <v>-5890.7626495361328</v>
      </c>
    </row>
    <row r="45" spans="1:15" x14ac:dyDescent="0.2">
      <c r="A45" t="s">
        <v>16</v>
      </c>
      <c r="B45" s="1">
        <v>37712</v>
      </c>
      <c r="C45" s="48">
        <v>-2242.1274337768555</v>
      </c>
      <c r="D45" s="48">
        <v>-1345.2765731811523</v>
      </c>
      <c r="E45" s="48">
        <v>-3587.4040069580078</v>
      </c>
      <c r="F45" s="48">
        <v>-1297.4423065185547</v>
      </c>
      <c r="G45" s="48">
        <v>-778.46546936035156</v>
      </c>
      <c r="H45" s="48">
        <v>-2075.9077758789063</v>
      </c>
      <c r="I45" s="48"/>
      <c r="J45" s="2">
        <f t="shared" si="1"/>
        <v>0</v>
      </c>
      <c r="K45" s="3">
        <f t="shared" si="3"/>
        <v>-5663.3117828369141</v>
      </c>
      <c r="M45" s="10">
        <f t="shared" si="5"/>
        <v>-3421.1843490600586</v>
      </c>
      <c r="O45" s="2">
        <f t="shared" si="2"/>
        <v>-5663.3117828369141</v>
      </c>
    </row>
    <row r="46" spans="1:15" x14ac:dyDescent="0.2">
      <c r="A46" t="s">
        <v>16</v>
      </c>
      <c r="B46" s="1">
        <v>37742</v>
      </c>
      <c r="C46" s="48">
        <v>-2579.3514404296875</v>
      </c>
      <c r="D46" s="48">
        <v>-1547.611083984375</v>
      </c>
      <c r="E46" s="48">
        <v>-4126.9625244140625</v>
      </c>
      <c r="F46" s="48">
        <v>-1055.2729721069336</v>
      </c>
      <c r="G46" s="48">
        <v>-633.16387176513672</v>
      </c>
      <c r="H46" s="48">
        <v>-1688.4368438720703</v>
      </c>
      <c r="I46" s="48"/>
      <c r="J46" s="2">
        <f t="shared" si="1"/>
        <v>0</v>
      </c>
      <c r="K46" s="3">
        <f t="shared" si="3"/>
        <v>-5815.3993682861328</v>
      </c>
      <c r="M46" s="10">
        <f t="shared" si="5"/>
        <v>-3236.0479278564453</v>
      </c>
      <c r="O46" s="2">
        <f t="shared" si="2"/>
        <v>-5815.3993682861328</v>
      </c>
    </row>
    <row r="47" spans="1:15" x14ac:dyDescent="0.2">
      <c r="A47" t="s">
        <v>16</v>
      </c>
      <c r="B47" s="1">
        <v>37773</v>
      </c>
      <c r="C47" s="48">
        <v>-2329.6432495117188</v>
      </c>
      <c r="D47" s="48">
        <v>-1397.7858276367188</v>
      </c>
      <c r="E47" s="48">
        <v>-3727.4290771484375</v>
      </c>
      <c r="F47" s="48">
        <v>-1164.7462692260742</v>
      </c>
      <c r="G47" s="48">
        <v>-698.84767913818359</v>
      </c>
      <c r="H47" s="48">
        <v>-1863.5939483642578</v>
      </c>
      <c r="I47" s="48"/>
      <c r="J47" s="2">
        <f t="shared" si="1"/>
        <v>0</v>
      </c>
      <c r="K47" s="3">
        <f t="shared" si="3"/>
        <v>-5591.0230255126953</v>
      </c>
      <c r="M47" s="10">
        <f t="shared" si="5"/>
        <v>-3261.3797760009766</v>
      </c>
      <c r="O47" s="2">
        <f t="shared" si="2"/>
        <v>-5591.0230255126953</v>
      </c>
    </row>
    <row r="48" spans="1:15" x14ac:dyDescent="0.2">
      <c r="A48" t="s">
        <v>16</v>
      </c>
      <c r="B48" s="1">
        <v>37803</v>
      </c>
      <c r="C48" s="48">
        <v>-2661.6396789550781</v>
      </c>
      <c r="D48" s="48">
        <v>-1596.9837341308594</v>
      </c>
      <c r="E48" s="48">
        <v>-4258.6234130859375</v>
      </c>
      <c r="F48" s="48">
        <v>-925.78756713867188</v>
      </c>
      <c r="G48" s="48">
        <v>-555.47250366210938</v>
      </c>
      <c r="H48" s="48">
        <v>-1481.2600708007813</v>
      </c>
      <c r="I48" s="48"/>
      <c r="J48" s="2">
        <f t="shared" si="1"/>
        <v>0</v>
      </c>
      <c r="K48" s="3">
        <f t="shared" si="3"/>
        <v>-5739.8834838867188</v>
      </c>
      <c r="M48" s="10">
        <f t="shared" si="5"/>
        <v>-3078.2438049316406</v>
      </c>
      <c r="O48" s="2">
        <f t="shared" si="2"/>
        <v>-5739.8834838867188</v>
      </c>
    </row>
    <row r="49" spans="1:15" x14ac:dyDescent="0.2">
      <c r="A49" t="s">
        <v>16</v>
      </c>
      <c r="B49" s="1">
        <v>37834</v>
      </c>
      <c r="C49" s="48">
        <v>-2414.0567474365234</v>
      </c>
      <c r="D49" s="48">
        <v>-1448.4341278076172</v>
      </c>
      <c r="E49" s="48">
        <v>-3862.4908752441406</v>
      </c>
      <c r="F49" s="48">
        <v>-1149.3428421020508</v>
      </c>
      <c r="G49" s="48">
        <v>-689.60575103759766</v>
      </c>
      <c r="H49" s="48">
        <v>-1838.9485931396484</v>
      </c>
      <c r="I49" s="48"/>
      <c r="J49" s="2">
        <f t="shared" si="1"/>
        <v>0</v>
      </c>
      <c r="K49" s="3">
        <f t="shared" si="3"/>
        <v>-5701.4394683837891</v>
      </c>
      <c r="M49" s="10">
        <f t="shared" si="5"/>
        <v>-3287.3827209472656</v>
      </c>
      <c r="O49" s="2">
        <f t="shared" si="2"/>
        <v>-5701.4394683837891</v>
      </c>
    </row>
    <row r="50" spans="1:15" x14ac:dyDescent="0.2">
      <c r="A50" t="s">
        <v>16</v>
      </c>
      <c r="B50" s="1">
        <v>37865</v>
      </c>
      <c r="C50" s="48">
        <v>-2512.291877746582</v>
      </c>
      <c r="D50" s="48">
        <v>-1507.3750991821289</v>
      </c>
      <c r="E50" s="48">
        <v>-4019.6669769287109</v>
      </c>
      <c r="F50" s="48">
        <v>-913.17966461181641</v>
      </c>
      <c r="G50" s="48">
        <v>-547.90778350830078</v>
      </c>
      <c r="H50" s="48">
        <v>-1461.0874481201172</v>
      </c>
      <c r="I50" s="48"/>
      <c r="J50" s="2">
        <f t="shared" si="1"/>
        <v>0</v>
      </c>
      <c r="K50" s="3">
        <f t="shared" si="3"/>
        <v>-5480.7544250488281</v>
      </c>
      <c r="M50" s="10">
        <f t="shared" si="5"/>
        <v>-2968.4625473022461</v>
      </c>
      <c r="O50" s="2">
        <f t="shared" si="2"/>
        <v>-5480.7544250488281</v>
      </c>
    </row>
    <row r="51" spans="1:15" x14ac:dyDescent="0.2">
      <c r="A51" t="s">
        <v>16</v>
      </c>
      <c r="B51" s="1">
        <v>37895</v>
      </c>
      <c r="C51" s="48">
        <v>-2608.1572647094727</v>
      </c>
      <c r="D51" s="48">
        <v>-1564.8942642211914</v>
      </c>
      <c r="E51" s="48">
        <v>-4173.0515289306641</v>
      </c>
      <c r="F51" s="48">
        <v>-907.42616271972656</v>
      </c>
      <c r="G51" s="48">
        <v>-544.45564270019531</v>
      </c>
      <c r="H51" s="48">
        <v>-1451.8818054199219</v>
      </c>
      <c r="I51" s="48"/>
      <c r="J51" s="2">
        <f t="shared" si="1"/>
        <v>0</v>
      </c>
      <c r="K51" s="3">
        <f t="shared" si="3"/>
        <v>-5624.9333343505859</v>
      </c>
      <c r="M51" s="10">
        <f t="shared" si="5"/>
        <v>-3016.7760696411133</v>
      </c>
      <c r="O51" s="2">
        <f t="shared" si="2"/>
        <v>-5624.9333343505859</v>
      </c>
    </row>
    <row r="52" spans="1:15" x14ac:dyDescent="0.2">
      <c r="A52" t="s">
        <v>16</v>
      </c>
      <c r="B52" s="1">
        <v>37926</v>
      </c>
      <c r="C52" s="48">
        <v>-2140.1780166625977</v>
      </c>
      <c r="D52" s="48">
        <v>-1284.1064834594727</v>
      </c>
      <c r="E52" s="48">
        <v>-3424.2845001220703</v>
      </c>
      <c r="F52" s="48">
        <v>-1239.4082183837891</v>
      </c>
      <c r="G52" s="48">
        <v>-743.64476013183594</v>
      </c>
      <c r="H52" s="48">
        <v>-1983.052978515625</v>
      </c>
      <c r="I52" s="48"/>
      <c r="J52" s="2">
        <f t="shared" si="1"/>
        <v>0</v>
      </c>
      <c r="K52" s="3">
        <f t="shared" si="3"/>
        <v>-5407.3374786376953</v>
      </c>
      <c r="M52" s="10">
        <f t="shared" si="5"/>
        <v>-3267.1594619750977</v>
      </c>
      <c r="O52" s="2">
        <f t="shared" si="2"/>
        <v>-5407.3374786376953</v>
      </c>
    </row>
    <row r="53" spans="1:15" x14ac:dyDescent="0.2">
      <c r="A53" t="s">
        <v>16</v>
      </c>
      <c r="B53" s="1">
        <v>37956</v>
      </c>
      <c r="C53" s="48">
        <v>-2349.4788284301758</v>
      </c>
      <c r="D53" s="48">
        <v>-1409.6871032714844</v>
      </c>
      <c r="E53" s="48">
        <v>-3759.1659317016602</v>
      </c>
      <c r="F53" s="48">
        <v>-1118.0699615478516</v>
      </c>
      <c r="G53" s="48">
        <v>-670.84191131591797</v>
      </c>
      <c r="H53" s="48">
        <v>-1788.9118728637695</v>
      </c>
      <c r="I53" s="48"/>
      <c r="J53" s="2">
        <f t="shared" si="1"/>
        <v>0</v>
      </c>
      <c r="K53" s="3">
        <f t="shared" si="3"/>
        <v>-5548.0778045654297</v>
      </c>
      <c r="M53" s="10">
        <f t="shared" si="5"/>
        <v>-3198.5989761352539</v>
      </c>
      <c r="O53" s="2">
        <f t="shared" si="2"/>
        <v>-5548.0778045654297</v>
      </c>
    </row>
    <row r="54" spans="1:15" x14ac:dyDescent="0.2">
      <c r="B54" s="1"/>
      <c r="C54" s="2"/>
      <c r="D54" s="2"/>
      <c r="E54" s="2"/>
      <c r="F54" s="2"/>
      <c r="G54" s="2"/>
      <c r="H54" s="2"/>
      <c r="I54" s="2"/>
      <c r="J54" s="2">
        <f t="shared" si="1"/>
        <v>0</v>
      </c>
      <c r="K54" s="3">
        <f t="shared" si="3"/>
        <v>0</v>
      </c>
      <c r="M54" s="10">
        <f t="shared" si="5"/>
        <v>0</v>
      </c>
      <c r="O54" s="2">
        <f t="shared" si="2"/>
        <v>0</v>
      </c>
    </row>
    <row r="55" spans="1:15" x14ac:dyDescent="0.2">
      <c r="B55" s="1"/>
      <c r="C55" s="2"/>
      <c r="D55" s="2"/>
      <c r="E55" s="2"/>
      <c r="F55" s="2"/>
      <c r="G55" s="2"/>
      <c r="H55" s="2"/>
      <c r="I55" s="2"/>
      <c r="J55" s="2">
        <f t="shared" si="1"/>
        <v>0</v>
      </c>
      <c r="K55" s="3">
        <f t="shared" si="3"/>
        <v>0</v>
      </c>
      <c r="M55" s="10">
        <f t="shared" si="5"/>
        <v>0</v>
      </c>
      <c r="O55" s="2">
        <f t="shared" si="2"/>
        <v>0</v>
      </c>
    </row>
    <row r="56" spans="1:15" x14ac:dyDescent="0.2">
      <c r="B56" s="1"/>
      <c r="C56" s="2"/>
      <c r="D56" s="2"/>
      <c r="E56" s="2"/>
      <c r="F56" s="2"/>
      <c r="G56" s="2"/>
      <c r="H56" s="2"/>
      <c r="I56" s="2"/>
      <c r="J56" s="2">
        <f t="shared" si="1"/>
        <v>0</v>
      </c>
      <c r="K56" s="3">
        <f t="shared" si="3"/>
        <v>0</v>
      </c>
      <c r="M56" s="10">
        <f t="shared" si="5"/>
        <v>0</v>
      </c>
      <c r="O56" s="2">
        <f t="shared" si="2"/>
        <v>0</v>
      </c>
    </row>
    <row r="57" spans="1:15" x14ac:dyDescent="0.2">
      <c r="B57" s="1"/>
      <c r="C57" s="2"/>
      <c r="D57" s="2"/>
      <c r="E57" s="2"/>
      <c r="F57" s="2"/>
      <c r="G57" s="2"/>
      <c r="H57" s="2"/>
      <c r="I57" s="2"/>
      <c r="J57" s="2">
        <f t="shared" si="1"/>
        <v>0</v>
      </c>
      <c r="K57" s="3">
        <f t="shared" si="3"/>
        <v>0</v>
      </c>
      <c r="M57" s="10">
        <f t="shared" si="5"/>
        <v>0</v>
      </c>
      <c r="O57" s="2">
        <f t="shared" si="2"/>
        <v>0</v>
      </c>
    </row>
    <row r="58" spans="1:15" x14ac:dyDescent="0.2">
      <c r="B58" s="1"/>
      <c r="C58" s="2"/>
      <c r="D58" s="2"/>
      <c r="E58" s="2"/>
      <c r="F58" s="2"/>
      <c r="G58" s="2"/>
      <c r="H58" s="2"/>
      <c r="I58" s="2"/>
      <c r="J58" s="2"/>
      <c r="K58" s="3">
        <f t="shared" si="3"/>
        <v>0</v>
      </c>
      <c r="M58" s="10">
        <f t="shared" si="5"/>
        <v>0</v>
      </c>
      <c r="O58" s="2">
        <f t="shared" si="2"/>
        <v>0</v>
      </c>
    </row>
    <row r="59" spans="1:15" x14ac:dyDescent="0.2">
      <c r="B59" s="1"/>
      <c r="C59" s="2"/>
      <c r="D59" s="2"/>
      <c r="E59" s="2"/>
      <c r="F59" s="2"/>
      <c r="G59" s="2"/>
      <c r="H59" s="2"/>
      <c r="I59" s="2"/>
      <c r="J59" s="2"/>
      <c r="K59" s="3">
        <f t="shared" si="3"/>
        <v>0</v>
      </c>
      <c r="M59" s="10">
        <f t="shared" si="5"/>
        <v>0</v>
      </c>
      <c r="O59" s="2">
        <f t="shared" si="2"/>
        <v>0</v>
      </c>
    </row>
    <row r="60" spans="1:15" x14ac:dyDescent="0.2">
      <c r="B60" s="1"/>
      <c r="C60" s="2"/>
      <c r="D60" s="2"/>
      <c r="E60" s="2"/>
      <c r="F60" s="2"/>
      <c r="G60" s="2"/>
      <c r="H60" s="2"/>
      <c r="I60" s="2"/>
      <c r="J60" s="2"/>
      <c r="K60">
        <f>I60+H60+E60</f>
        <v>0</v>
      </c>
      <c r="M60" s="10">
        <f t="shared" si="5"/>
        <v>0</v>
      </c>
      <c r="O60" s="2">
        <f>K60-I60</f>
        <v>0</v>
      </c>
    </row>
    <row r="61" spans="1:15" x14ac:dyDescent="0.2">
      <c r="J61" s="27">
        <f>SUM(J6:J60)</f>
        <v>-171066.86263335266</v>
      </c>
      <c r="K61" s="27">
        <f>SUM(K6:K60)</f>
        <v>-156696.87514633316</v>
      </c>
    </row>
    <row r="62" spans="1:15" x14ac:dyDescent="0.2">
      <c r="K62" s="35">
        <f>K61-J61</f>
        <v>14369.987487019505</v>
      </c>
    </row>
  </sheetData>
  <mergeCells count="2">
    <mergeCell ref="B1:E1"/>
    <mergeCell ref="B2:E2"/>
  </mergeCells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60"/>
  <sheetViews>
    <sheetView topLeftCell="B1" workbookViewId="0">
      <selection activeCell="F1" sqref="F1"/>
    </sheetView>
  </sheetViews>
  <sheetFormatPr defaultRowHeight="12.75" x14ac:dyDescent="0.2"/>
  <cols>
    <col min="1" max="1" width="15.710937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</cols>
  <sheetData>
    <row r="1" spans="1:15" ht="18" x14ac:dyDescent="0.25">
      <c r="B1" s="50" t="s">
        <v>13</v>
      </c>
      <c r="C1" s="50"/>
      <c r="D1" s="50"/>
      <c r="E1" s="50"/>
    </row>
    <row r="2" spans="1:15" ht="15.75" x14ac:dyDescent="0.25">
      <c r="B2" s="51" t="str">
        <f>TEXT(MTMToday,"dd mmm yyyy") &amp; " vs " &amp; TEXT(MTMYesterday,"dd mmm yyyy")</f>
        <v>21 Jan 2000 vs 20 Jan 2000</v>
      </c>
      <c r="C2" s="51"/>
      <c r="D2" s="51"/>
      <c r="E2" s="51"/>
    </row>
    <row r="4" spans="1:15" ht="13.5" thickBot="1" x14ac:dyDescent="0.25"/>
    <row r="5" spans="1:15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</row>
    <row r="6" spans="1:15" x14ac:dyDescent="0.2">
      <c r="A6" t="s">
        <v>28</v>
      </c>
      <c r="B6" s="1">
        <v>36526</v>
      </c>
      <c r="C6" s="48">
        <v>-587.67950439453125</v>
      </c>
      <c r="D6" s="48">
        <v>-660.78019718453288</v>
      </c>
      <c r="E6" s="48">
        <v>-1248.4597015790641</v>
      </c>
      <c r="F6" s="48">
        <v>-1104.6534560917601</v>
      </c>
      <c r="G6" s="48">
        <v>-662.76844682781746</v>
      </c>
      <c r="H6" s="48">
        <v>-1767.4219029195774</v>
      </c>
      <c r="I6" s="48"/>
      <c r="J6" s="2"/>
      <c r="K6" s="3">
        <f>I6+H6+E6+J6</f>
        <v>-3015.8816044986415</v>
      </c>
      <c r="M6" s="10">
        <f t="shared" ref="M6:M18" si="0">D6+F6+G6</f>
        <v>-2428.2021001041103</v>
      </c>
      <c r="O6" s="2">
        <f>K6-I6-J6</f>
        <v>-3015.8816044986415</v>
      </c>
    </row>
    <row r="7" spans="1:15" x14ac:dyDescent="0.2">
      <c r="A7" t="s">
        <v>28</v>
      </c>
      <c r="B7" s="1">
        <v>36557</v>
      </c>
      <c r="C7" s="48">
        <v>-1931.7377090454102</v>
      </c>
      <c r="D7" s="48">
        <v>-2197.2609596252441</v>
      </c>
      <c r="E7" s="48">
        <v>-4128.9986686706543</v>
      </c>
      <c r="F7" s="48">
        <v>-1367.3164653778076</v>
      </c>
      <c r="G7" s="48">
        <v>-820.49377059936523</v>
      </c>
      <c r="H7" s="48">
        <v>-2187.8102359771729</v>
      </c>
      <c r="I7" s="48"/>
      <c r="J7" s="2"/>
      <c r="K7" s="3">
        <f t="shared" ref="K7:K17" si="1">I7+H7+E7+J7</f>
        <v>-6316.8089046478271</v>
      </c>
      <c r="M7" s="10">
        <f t="shared" si="0"/>
        <v>-4385.071195602417</v>
      </c>
      <c r="O7" s="2">
        <f t="shared" ref="O7:O60" si="2">K7-I7-J7</f>
        <v>-6316.8089046478271</v>
      </c>
    </row>
    <row r="8" spans="1:15" x14ac:dyDescent="0.2">
      <c r="A8" t="s">
        <v>28</v>
      </c>
      <c r="B8" s="1">
        <v>36586</v>
      </c>
      <c r="C8" s="48">
        <v>-2185.481315612793</v>
      </c>
      <c r="D8" s="48">
        <v>-2536.5959024429321</v>
      </c>
      <c r="E8" s="48">
        <v>-4722.0772180557251</v>
      </c>
      <c r="F8" s="48">
        <v>-1479.4952793121338</v>
      </c>
      <c r="G8" s="48">
        <v>-887.74759674072266</v>
      </c>
      <c r="H8" s="48">
        <v>-2367.2428760528564</v>
      </c>
      <c r="I8" s="48"/>
      <c r="J8" s="2"/>
      <c r="K8" s="3">
        <f t="shared" si="1"/>
        <v>-7089.3200941085815</v>
      </c>
      <c r="M8" s="10">
        <f t="shared" si="0"/>
        <v>-4903.8387784957886</v>
      </c>
      <c r="O8" s="2">
        <f t="shared" si="2"/>
        <v>-7089.3200941085815</v>
      </c>
    </row>
    <row r="9" spans="1:15" x14ac:dyDescent="0.2">
      <c r="A9" t="s">
        <v>28</v>
      </c>
      <c r="B9" s="1">
        <v>36617</v>
      </c>
      <c r="C9" s="48">
        <v>541.88918304443359</v>
      </c>
      <c r="D9" s="48">
        <v>2.4867216423153877</v>
      </c>
      <c r="E9" s="48">
        <v>544.37590468674898</v>
      </c>
      <c r="F9" s="48">
        <v>3.985815167427063</v>
      </c>
      <c r="G9" s="48">
        <v>2.4152692072093487</v>
      </c>
      <c r="H9" s="48">
        <v>6.4010843746364117</v>
      </c>
      <c r="I9" s="48"/>
      <c r="J9" s="2"/>
      <c r="K9" s="3">
        <f t="shared" si="1"/>
        <v>550.77698906138539</v>
      </c>
      <c r="M9" s="10">
        <f t="shared" si="0"/>
        <v>8.8878060169517994</v>
      </c>
      <c r="O9" s="2">
        <f t="shared" si="2"/>
        <v>550.77698906138539</v>
      </c>
    </row>
    <row r="10" spans="1:15" x14ac:dyDescent="0.2">
      <c r="A10" t="s">
        <v>28</v>
      </c>
      <c r="B10" s="1">
        <v>36647</v>
      </c>
      <c r="C10" s="48">
        <v>1035.7993550300598</v>
      </c>
      <c r="D10" s="48">
        <v>2.3922183997929096</v>
      </c>
      <c r="E10" s="48">
        <v>1038.1915734298527</v>
      </c>
      <c r="F10" s="48">
        <v>1.5617710202932358</v>
      </c>
      <c r="G10" s="48">
        <v>0.93895120918750763</v>
      </c>
      <c r="H10" s="48">
        <v>2.5007222294807434</v>
      </c>
      <c r="I10" s="48"/>
      <c r="J10" s="2"/>
      <c r="K10" s="3">
        <f t="shared" si="1"/>
        <v>1040.6922956593335</v>
      </c>
      <c r="M10" s="10">
        <f t="shared" si="0"/>
        <v>4.892940629273653</v>
      </c>
      <c r="O10" s="2">
        <f t="shared" si="2"/>
        <v>1040.6922956593335</v>
      </c>
    </row>
    <row r="11" spans="1:15" x14ac:dyDescent="0.2">
      <c r="A11" t="s">
        <v>28</v>
      </c>
      <c r="B11" s="1">
        <v>36678</v>
      </c>
      <c r="C11" s="48">
        <v>1299.8284950256348</v>
      </c>
      <c r="D11" s="48">
        <v>5.4835792779922485</v>
      </c>
      <c r="E11" s="48">
        <v>1305.312074303627</v>
      </c>
      <c r="F11" s="48">
        <v>3.5886452794075012</v>
      </c>
      <c r="G11" s="48">
        <v>2.1634382605552673</v>
      </c>
      <c r="H11" s="48">
        <v>5.7520835399627686</v>
      </c>
      <c r="I11" s="48"/>
      <c r="J11" s="2"/>
      <c r="K11" s="3">
        <f t="shared" si="1"/>
        <v>1311.0641578435898</v>
      </c>
      <c r="M11" s="10">
        <f t="shared" si="0"/>
        <v>11.235662817955017</v>
      </c>
      <c r="O11" s="2">
        <f t="shared" si="2"/>
        <v>1311.0641578435898</v>
      </c>
    </row>
    <row r="12" spans="1:15" x14ac:dyDescent="0.2">
      <c r="B12" s="1"/>
      <c r="C12" s="2"/>
      <c r="D12" s="2"/>
      <c r="E12" s="2"/>
      <c r="F12" s="2"/>
      <c r="G12" s="2"/>
      <c r="H12" s="2"/>
      <c r="I12" s="2"/>
      <c r="J12" s="2"/>
      <c r="K12" s="3">
        <f t="shared" si="1"/>
        <v>0</v>
      </c>
      <c r="M12" s="10">
        <f t="shared" si="0"/>
        <v>0</v>
      </c>
      <c r="O12" s="2">
        <f t="shared" si="2"/>
        <v>0</v>
      </c>
    </row>
    <row r="13" spans="1:15" x14ac:dyDescent="0.2">
      <c r="B13" s="1"/>
      <c r="C13" s="2"/>
      <c r="D13" s="2"/>
      <c r="E13" s="2"/>
      <c r="F13" s="2"/>
      <c r="G13" s="2"/>
      <c r="H13" s="2"/>
      <c r="I13" s="2"/>
      <c r="J13" s="2"/>
      <c r="K13" s="3">
        <f t="shared" si="1"/>
        <v>0</v>
      </c>
      <c r="M13" s="10">
        <f t="shared" si="0"/>
        <v>0</v>
      </c>
      <c r="O13" s="2">
        <f t="shared" si="2"/>
        <v>0</v>
      </c>
    </row>
    <row r="14" spans="1:15" x14ac:dyDescent="0.2">
      <c r="B14" s="1"/>
      <c r="C14" s="2"/>
      <c r="D14" s="2"/>
      <c r="E14" s="2"/>
      <c r="F14" s="2"/>
      <c r="G14" s="2"/>
      <c r="H14" s="2"/>
      <c r="I14" s="2"/>
      <c r="J14" s="2"/>
      <c r="K14" s="3">
        <f t="shared" si="1"/>
        <v>0</v>
      </c>
      <c r="M14" s="10">
        <f t="shared" si="0"/>
        <v>0</v>
      </c>
      <c r="O14" s="2">
        <f t="shared" si="2"/>
        <v>0</v>
      </c>
    </row>
    <row r="15" spans="1:15" x14ac:dyDescent="0.2">
      <c r="B15" s="1"/>
      <c r="C15" s="2"/>
      <c r="D15" s="2"/>
      <c r="E15" s="2"/>
      <c r="F15" s="2"/>
      <c r="G15" s="2"/>
      <c r="H15" s="2"/>
      <c r="I15" s="2"/>
      <c r="J15" s="2"/>
      <c r="K15" s="3">
        <f t="shared" si="1"/>
        <v>0</v>
      </c>
      <c r="M15" s="10">
        <f t="shared" si="0"/>
        <v>0</v>
      </c>
      <c r="O15" s="2">
        <f t="shared" si="2"/>
        <v>0</v>
      </c>
    </row>
    <row r="16" spans="1:15" x14ac:dyDescent="0.2">
      <c r="B16" s="1"/>
      <c r="C16" s="2"/>
      <c r="D16" s="2"/>
      <c r="E16" s="2"/>
      <c r="F16" s="2"/>
      <c r="G16" s="2"/>
      <c r="H16" s="2"/>
      <c r="I16" s="2"/>
      <c r="J16" s="2"/>
      <c r="K16" s="3">
        <f t="shared" si="1"/>
        <v>0</v>
      </c>
      <c r="M16" s="10">
        <f t="shared" si="0"/>
        <v>0</v>
      </c>
      <c r="O16" s="2">
        <f t="shared" si="2"/>
        <v>0</v>
      </c>
    </row>
    <row r="17" spans="2:15" x14ac:dyDescent="0.2">
      <c r="B17" s="1"/>
      <c r="C17" s="2"/>
      <c r="D17" s="2"/>
      <c r="E17" s="2"/>
      <c r="F17" s="2"/>
      <c r="G17" s="2"/>
      <c r="H17" s="2"/>
      <c r="I17" s="2"/>
      <c r="J17" s="2"/>
      <c r="K17" s="3">
        <f t="shared" si="1"/>
        <v>0</v>
      </c>
      <c r="M17" s="10">
        <f t="shared" si="0"/>
        <v>0</v>
      </c>
      <c r="O17" s="2">
        <f t="shared" si="2"/>
        <v>0</v>
      </c>
    </row>
    <row r="18" spans="2:15" x14ac:dyDescent="0.2">
      <c r="K18">
        <f>I18+H18+E18</f>
        <v>0</v>
      </c>
      <c r="M18" s="10">
        <f t="shared" si="0"/>
        <v>0</v>
      </c>
      <c r="O18" s="2">
        <f t="shared" si="2"/>
        <v>0</v>
      </c>
    </row>
    <row r="19" spans="2:15" x14ac:dyDescent="0.2">
      <c r="E19" s="2"/>
      <c r="H19" s="3"/>
      <c r="M19" s="10"/>
      <c r="O19" s="2">
        <f t="shared" si="2"/>
        <v>0</v>
      </c>
    </row>
    <row r="20" spans="2:15" x14ac:dyDescent="0.2">
      <c r="E20" s="2"/>
      <c r="H20" s="3"/>
      <c r="M20" s="10"/>
      <c r="O20" s="2">
        <f t="shared" si="2"/>
        <v>0</v>
      </c>
    </row>
    <row r="21" spans="2:15" x14ac:dyDescent="0.2">
      <c r="E21" s="2"/>
      <c r="H21" s="3"/>
      <c r="M21" s="10"/>
      <c r="O21" s="2">
        <f t="shared" si="2"/>
        <v>0</v>
      </c>
    </row>
    <row r="22" spans="2:15" x14ac:dyDescent="0.2">
      <c r="E22" s="2"/>
      <c r="H22" s="3"/>
      <c r="M22" s="10"/>
      <c r="O22" s="2">
        <f t="shared" si="2"/>
        <v>0</v>
      </c>
    </row>
    <row r="23" spans="2:15" x14ac:dyDescent="0.2">
      <c r="E23" s="2"/>
      <c r="H23" s="3"/>
      <c r="M23" s="10"/>
      <c r="O23" s="2">
        <f t="shared" si="2"/>
        <v>0</v>
      </c>
    </row>
    <row r="24" spans="2:15" x14ac:dyDescent="0.2">
      <c r="E24" s="2"/>
      <c r="H24" s="3"/>
      <c r="M24" s="10"/>
      <c r="O24" s="2">
        <f t="shared" si="2"/>
        <v>0</v>
      </c>
    </row>
    <row r="25" spans="2:15" x14ac:dyDescent="0.2">
      <c r="E25" s="2"/>
      <c r="H25" s="3"/>
      <c r="M25" s="10"/>
      <c r="O25" s="2">
        <f t="shared" si="2"/>
        <v>0</v>
      </c>
    </row>
    <row r="26" spans="2:15" x14ac:dyDescent="0.2">
      <c r="E26" s="2"/>
      <c r="H26" s="3"/>
      <c r="M26" s="10"/>
      <c r="O26" s="2">
        <f t="shared" si="2"/>
        <v>0</v>
      </c>
    </row>
    <row r="27" spans="2:15" x14ac:dyDescent="0.2">
      <c r="E27" s="2"/>
      <c r="H27" s="3"/>
      <c r="M27" s="10"/>
      <c r="O27" s="2">
        <f t="shared" si="2"/>
        <v>0</v>
      </c>
    </row>
    <row r="28" spans="2:15" x14ac:dyDescent="0.2">
      <c r="E28" s="2"/>
      <c r="H28" s="3"/>
      <c r="M28" s="10"/>
      <c r="O28" s="2">
        <f t="shared" si="2"/>
        <v>0</v>
      </c>
    </row>
    <row r="29" spans="2:15" x14ac:dyDescent="0.2">
      <c r="E29" s="2"/>
      <c r="H29" s="3"/>
      <c r="M29" s="10"/>
      <c r="O29" s="2">
        <f t="shared" si="2"/>
        <v>0</v>
      </c>
    </row>
    <row r="30" spans="2:15" x14ac:dyDescent="0.2">
      <c r="E30" s="2"/>
      <c r="H30" s="3"/>
      <c r="M30" s="10"/>
      <c r="O30" s="2">
        <f t="shared" si="2"/>
        <v>0</v>
      </c>
    </row>
    <row r="31" spans="2:15" x14ac:dyDescent="0.2">
      <c r="E31" s="2"/>
      <c r="H31" s="3"/>
      <c r="M31" s="10"/>
      <c r="O31" s="2">
        <f t="shared" si="2"/>
        <v>0</v>
      </c>
    </row>
    <row r="32" spans="2:15" x14ac:dyDescent="0.2">
      <c r="M32" s="10"/>
      <c r="O32" s="2">
        <f t="shared" si="2"/>
        <v>0</v>
      </c>
    </row>
    <row r="33" spans="13:15" x14ac:dyDescent="0.2">
      <c r="M33" s="10"/>
      <c r="O33" s="2">
        <f t="shared" si="2"/>
        <v>0</v>
      </c>
    </row>
    <row r="34" spans="13:15" x14ac:dyDescent="0.2">
      <c r="M34" s="10"/>
      <c r="O34" s="2">
        <f t="shared" si="2"/>
        <v>0</v>
      </c>
    </row>
    <row r="35" spans="13:15" x14ac:dyDescent="0.2">
      <c r="M35" s="10"/>
      <c r="O35" s="2">
        <f t="shared" si="2"/>
        <v>0</v>
      </c>
    </row>
    <row r="36" spans="13:15" x14ac:dyDescent="0.2">
      <c r="M36" s="10"/>
      <c r="O36" s="2">
        <f t="shared" si="2"/>
        <v>0</v>
      </c>
    </row>
    <row r="37" spans="13:15" x14ac:dyDescent="0.2">
      <c r="M37" s="10"/>
      <c r="O37" s="2">
        <f t="shared" si="2"/>
        <v>0</v>
      </c>
    </row>
    <row r="38" spans="13:15" x14ac:dyDescent="0.2">
      <c r="M38" s="10"/>
      <c r="O38" s="2">
        <f t="shared" si="2"/>
        <v>0</v>
      </c>
    </row>
    <row r="39" spans="13:15" x14ac:dyDescent="0.2">
      <c r="M39" s="10"/>
      <c r="O39" s="2">
        <f t="shared" si="2"/>
        <v>0</v>
      </c>
    </row>
    <row r="40" spans="13:15" x14ac:dyDescent="0.2">
      <c r="M40" s="10"/>
      <c r="O40" s="2">
        <f t="shared" si="2"/>
        <v>0</v>
      </c>
    </row>
    <row r="41" spans="13:15" x14ac:dyDescent="0.2">
      <c r="M41" s="10"/>
      <c r="O41" s="2">
        <f t="shared" si="2"/>
        <v>0</v>
      </c>
    </row>
    <row r="42" spans="13:15" x14ac:dyDescent="0.2">
      <c r="M42" s="10"/>
      <c r="O42" s="2">
        <f t="shared" si="2"/>
        <v>0</v>
      </c>
    </row>
    <row r="43" spans="13:15" x14ac:dyDescent="0.2">
      <c r="M43" s="10"/>
      <c r="O43" s="2">
        <f t="shared" si="2"/>
        <v>0</v>
      </c>
    </row>
    <row r="44" spans="13:15" x14ac:dyDescent="0.2">
      <c r="M44" s="10"/>
      <c r="O44" s="2">
        <f t="shared" si="2"/>
        <v>0</v>
      </c>
    </row>
    <row r="45" spans="13:15" x14ac:dyDescent="0.2">
      <c r="M45" s="10"/>
      <c r="O45" s="2">
        <f t="shared" si="2"/>
        <v>0</v>
      </c>
    </row>
    <row r="46" spans="13:15" x14ac:dyDescent="0.2">
      <c r="O46" s="2">
        <f t="shared" si="2"/>
        <v>0</v>
      </c>
    </row>
    <row r="47" spans="13:15" x14ac:dyDescent="0.2">
      <c r="O47" s="2">
        <f t="shared" si="2"/>
        <v>0</v>
      </c>
    </row>
    <row r="48" spans="13:15" x14ac:dyDescent="0.2">
      <c r="O48" s="2">
        <f t="shared" si="2"/>
        <v>0</v>
      </c>
    </row>
    <row r="49" spans="15:15" x14ac:dyDescent="0.2">
      <c r="O49" s="2">
        <f t="shared" si="2"/>
        <v>0</v>
      </c>
    </row>
    <row r="50" spans="15:15" x14ac:dyDescent="0.2">
      <c r="O50" s="2">
        <f t="shared" si="2"/>
        <v>0</v>
      </c>
    </row>
    <row r="51" spans="15:15" x14ac:dyDescent="0.2">
      <c r="O51" s="2">
        <f t="shared" si="2"/>
        <v>0</v>
      </c>
    </row>
    <row r="52" spans="15:15" x14ac:dyDescent="0.2">
      <c r="O52" s="2">
        <f t="shared" si="2"/>
        <v>0</v>
      </c>
    </row>
    <row r="53" spans="15:15" x14ac:dyDescent="0.2">
      <c r="O53" s="2">
        <f t="shared" si="2"/>
        <v>0</v>
      </c>
    </row>
    <row r="54" spans="15:15" x14ac:dyDescent="0.2">
      <c r="O54" s="2">
        <f t="shared" si="2"/>
        <v>0</v>
      </c>
    </row>
    <row r="55" spans="15:15" x14ac:dyDescent="0.2">
      <c r="O55" s="2">
        <f t="shared" si="2"/>
        <v>0</v>
      </c>
    </row>
    <row r="56" spans="15:15" x14ac:dyDescent="0.2">
      <c r="O56" s="2">
        <f t="shared" si="2"/>
        <v>0</v>
      </c>
    </row>
    <row r="57" spans="15:15" x14ac:dyDescent="0.2">
      <c r="O57" s="2">
        <f t="shared" si="2"/>
        <v>0</v>
      </c>
    </row>
    <row r="58" spans="15:15" x14ac:dyDescent="0.2">
      <c r="O58" s="2">
        <f t="shared" si="2"/>
        <v>0</v>
      </c>
    </row>
    <row r="59" spans="15:15" x14ac:dyDescent="0.2">
      <c r="O59" s="2">
        <f t="shared" si="2"/>
        <v>0</v>
      </c>
    </row>
    <row r="60" spans="15:15" x14ac:dyDescent="0.2">
      <c r="O60" s="2">
        <f t="shared" si="2"/>
        <v>0</v>
      </c>
    </row>
  </sheetData>
  <mergeCells count="2">
    <mergeCell ref="B1:E1"/>
    <mergeCell ref="B2:E2"/>
  </mergeCells>
  <pageMargins left="0.75" right="0.75" top="1" bottom="1" header="0.5" footer="0.5"/>
  <pageSetup paperSize="9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5"/>
  <sheetViews>
    <sheetView tabSelected="1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2.75" x14ac:dyDescent="0.2"/>
  <cols>
    <col min="1" max="1" width="17.4257812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</cols>
  <sheetData>
    <row r="1" spans="1:18" ht="18" x14ac:dyDescent="0.25">
      <c r="B1" s="50" t="s">
        <v>12</v>
      </c>
      <c r="C1" s="50"/>
      <c r="D1" s="50"/>
      <c r="E1" s="50"/>
    </row>
    <row r="2" spans="1:18" ht="15.75" x14ac:dyDescent="0.25">
      <c r="B2" s="51" t="str">
        <f>TEXT(MTMToday,"dd mmm yyyy") &amp; " vs " &amp; TEXT(MTMYesterday,"dd mmm yyyy")</f>
        <v>21 Jan 2000 vs 20 Jan 2000</v>
      </c>
      <c r="C2" s="51"/>
      <c r="D2" s="51"/>
      <c r="E2" s="51"/>
    </row>
    <row r="4" spans="1:18" ht="13.5" thickBot="1" x14ac:dyDescent="0.25">
      <c r="R4" s="44">
        <f>SUM(R6:R60)</f>
        <v>186263.85332415169</v>
      </c>
    </row>
    <row r="5" spans="1:18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40" t="s">
        <v>32</v>
      </c>
    </row>
    <row r="6" spans="1:18" x14ac:dyDescent="0.2">
      <c r="A6" t="s">
        <v>31</v>
      </c>
      <c r="B6" s="1">
        <v>36526</v>
      </c>
      <c r="C6" s="48"/>
      <c r="D6" s="48"/>
      <c r="E6" s="48"/>
      <c r="F6" s="48"/>
      <c r="G6" s="48"/>
      <c r="H6" s="48"/>
      <c r="I6" s="48"/>
      <c r="J6" s="17">
        <f>R6</f>
        <v>0</v>
      </c>
      <c r="K6" s="3">
        <f>I6+H6+E6+J6</f>
        <v>0</v>
      </c>
      <c r="M6" s="10">
        <f t="shared" ref="M6:M18" si="0">D6+F6+G6</f>
        <v>0</v>
      </c>
      <c r="O6" s="3">
        <f>K6-I6-J6</f>
        <v>0</v>
      </c>
    </row>
    <row r="7" spans="1:18" x14ac:dyDescent="0.2">
      <c r="A7" t="s">
        <v>31</v>
      </c>
      <c r="B7" s="1">
        <v>36557</v>
      </c>
      <c r="C7" s="48"/>
      <c r="D7" s="48"/>
      <c r="E7" s="48"/>
      <c r="F7" s="48"/>
      <c r="G7" s="48"/>
      <c r="H7" s="48"/>
      <c r="I7" s="48"/>
      <c r="J7" s="17">
        <f t="shared" ref="J7:J22" si="1">R7</f>
        <v>0</v>
      </c>
      <c r="K7" s="3">
        <f t="shared" ref="K7:K22" si="2">I7+H7+E7+J7</f>
        <v>0</v>
      </c>
      <c r="M7" s="10">
        <f t="shared" si="0"/>
        <v>0</v>
      </c>
      <c r="O7" s="3">
        <f t="shared" ref="O7:O18" si="3">K7-I7-J7</f>
        <v>0</v>
      </c>
    </row>
    <row r="8" spans="1:18" x14ac:dyDescent="0.2">
      <c r="A8" t="s">
        <v>31</v>
      </c>
      <c r="B8" s="1">
        <v>36586</v>
      </c>
      <c r="C8" s="48"/>
      <c r="D8" s="48"/>
      <c r="E8" s="48"/>
      <c r="F8" s="48"/>
      <c r="G8" s="48"/>
      <c r="H8" s="48"/>
      <c r="I8" s="48"/>
      <c r="J8" s="17">
        <f t="shared" si="1"/>
        <v>0</v>
      </c>
      <c r="K8" s="3">
        <f t="shared" si="2"/>
        <v>0</v>
      </c>
      <c r="M8" s="10">
        <f t="shared" si="0"/>
        <v>0</v>
      </c>
      <c r="O8" s="3">
        <f t="shared" si="3"/>
        <v>0</v>
      </c>
    </row>
    <row r="9" spans="1:18" x14ac:dyDescent="0.2">
      <c r="B9" s="1">
        <v>36465</v>
      </c>
      <c r="C9" s="2"/>
      <c r="D9" s="2"/>
      <c r="E9" s="2"/>
      <c r="F9" s="2"/>
      <c r="G9" s="2"/>
      <c r="H9" s="2"/>
      <c r="I9" s="2"/>
      <c r="J9" s="17">
        <f t="shared" si="1"/>
        <v>0</v>
      </c>
      <c r="K9" s="3">
        <f t="shared" si="2"/>
        <v>0</v>
      </c>
      <c r="M9" s="10">
        <f t="shared" si="0"/>
        <v>0</v>
      </c>
      <c r="O9" s="3">
        <f t="shared" si="3"/>
        <v>0</v>
      </c>
      <c r="R9" s="45"/>
    </row>
    <row r="10" spans="1:18" x14ac:dyDescent="0.2">
      <c r="B10" s="1">
        <v>36495</v>
      </c>
      <c r="C10" s="2"/>
      <c r="D10" s="2"/>
      <c r="E10" s="2"/>
      <c r="F10" s="2"/>
      <c r="G10" s="2"/>
      <c r="H10" s="2"/>
      <c r="I10" s="2"/>
      <c r="J10" s="17">
        <f t="shared" si="1"/>
        <v>0</v>
      </c>
      <c r="K10" s="3">
        <f t="shared" si="2"/>
        <v>0</v>
      </c>
      <c r="M10" s="10">
        <f t="shared" si="0"/>
        <v>0</v>
      </c>
      <c r="O10" s="3">
        <f t="shared" si="3"/>
        <v>0</v>
      </c>
      <c r="R10" s="45">
        <f>'SRA Pos'!C42</f>
        <v>0</v>
      </c>
    </row>
    <row r="11" spans="1:18" x14ac:dyDescent="0.2">
      <c r="A11" t="s">
        <v>31</v>
      </c>
      <c r="B11" s="1">
        <v>36526</v>
      </c>
      <c r="C11" s="48">
        <v>-745.94758605957031</v>
      </c>
      <c r="D11" s="48">
        <v>-447.56858825683594</v>
      </c>
      <c r="E11" s="48">
        <v>-1193.5161743164063</v>
      </c>
      <c r="F11" s="48">
        <v>-746.72654724121094</v>
      </c>
      <c r="G11" s="48">
        <v>-448.03595733642578</v>
      </c>
      <c r="H11" s="48">
        <v>-1194.7625045776367</v>
      </c>
      <c r="I11" s="2"/>
      <c r="J11" s="17">
        <f t="shared" si="1"/>
        <v>19564.557978170164</v>
      </c>
      <c r="K11" s="3">
        <f t="shared" si="2"/>
        <v>17176.279299276121</v>
      </c>
      <c r="M11" s="10">
        <f t="shared" si="0"/>
        <v>-1642.3310928344727</v>
      </c>
      <c r="O11" s="3">
        <f t="shared" si="3"/>
        <v>-2388.278678894043</v>
      </c>
      <c r="R11" s="45">
        <f>'SRA Pos'!C43</f>
        <v>19564.557978170164</v>
      </c>
    </row>
    <row r="12" spans="1:18" x14ac:dyDescent="0.2">
      <c r="A12" t="s">
        <v>31</v>
      </c>
      <c r="B12" s="1">
        <v>36557</v>
      </c>
      <c r="C12" s="48">
        <v>-3124.1842956542969</v>
      </c>
      <c r="D12" s="48">
        <v>-1874.5108108520508</v>
      </c>
      <c r="E12" s="48">
        <v>-4998.6951065063477</v>
      </c>
      <c r="F12" s="48">
        <v>-1189.9182434082031</v>
      </c>
      <c r="G12" s="48">
        <v>-713.95103454589844</v>
      </c>
      <c r="H12" s="48">
        <v>-1903.8692779541016</v>
      </c>
      <c r="I12" s="2"/>
      <c r="J12" s="17">
        <f t="shared" si="1"/>
        <v>57107.723605634834</v>
      </c>
      <c r="K12" s="3">
        <f t="shared" si="2"/>
        <v>50205.159221174385</v>
      </c>
      <c r="M12" s="10">
        <f t="shared" si="0"/>
        <v>-3778.3800888061523</v>
      </c>
      <c r="O12" s="3">
        <f t="shared" si="3"/>
        <v>-6902.5643844604492</v>
      </c>
      <c r="R12" s="45">
        <f>'SRA Pos'!C44</f>
        <v>57107.723605634834</v>
      </c>
    </row>
    <row r="13" spans="1:18" x14ac:dyDescent="0.2">
      <c r="A13" t="s">
        <v>31</v>
      </c>
      <c r="B13" s="1">
        <v>36586</v>
      </c>
      <c r="C13" s="48">
        <v>-3404.6551818847656</v>
      </c>
      <c r="D13" s="48">
        <v>-2042.7929153442383</v>
      </c>
      <c r="E13" s="48">
        <v>-5447.4480972290039</v>
      </c>
      <c r="F13" s="48">
        <v>-1184.5106201171875</v>
      </c>
      <c r="G13" s="48">
        <v>-710.70630645751953</v>
      </c>
      <c r="H13" s="48">
        <v>-1895.216926574707</v>
      </c>
      <c r="I13" s="2"/>
      <c r="J13" s="17">
        <f t="shared" si="1"/>
        <v>60761.499012291366</v>
      </c>
      <c r="K13" s="3">
        <f t="shared" si="2"/>
        <v>53418.833988487655</v>
      </c>
      <c r="M13" s="10">
        <f t="shared" si="0"/>
        <v>-3938.0098419189453</v>
      </c>
      <c r="O13" s="3">
        <f t="shared" si="3"/>
        <v>-7342.6650238037109</v>
      </c>
      <c r="R13" s="45">
        <f>'SRA Pos'!C45</f>
        <v>60761.499012291366</v>
      </c>
    </row>
    <row r="14" spans="1:18" x14ac:dyDescent="0.2">
      <c r="B14" s="1">
        <v>36617</v>
      </c>
      <c r="C14" s="2"/>
      <c r="D14" s="2"/>
      <c r="E14" s="2"/>
      <c r="F14" s="2"/>
      <c r="G14" s="2"/>
      <c r="H14" s="2"/>
      <c r="I14" s="2"/>
      <c r="J14" s="17">
        <f t="shared" si="1"/>
        <v>0</v>
      </c>
      <c r="K14" s="3">
        <f t="shared" si="2"/>
        <v>0</v>
      </c>
      <c r="M14" s="10">
        <f t="shared" si="0"/>
        <v>0</v>
      </c>
      <c r="O14" s="3">
        <f t="shared" si="3"/>
        <v>0</v>
      </c>
      <c r="R14" s="45">
        <f>'SRA Pos'!C46</f>
        <v>0</v>
      </c>
    </row>
    <row r="15" spans="1:18" x14ac:dyDescent="0.2">
      <c r="B15" s="1">
        <v>36647</v>
      </c>
      <c r="C15" s="2"/>
      <c r="D15" s="2"/>
      <c r="E15" s="2"/>
      <c r="F15" s="2"/>
      <c r="G15" s="2"/>
      <c r="H15" s="2"/>
      <c r="I15" s="2"/>
      <c r="J15" s="17">
        <f t="shared" si="1"/>
        <v>0</v>
      </c>
      <c r="K15" s="3">
        <f t="shared" si="2"/>
        <v>0</v>
      </c>
      <c r="M15" s="10">
        <f t="shared" si="0"/>
        <v>0</v>
      </c>
      <c r="O15" s="3">
        <f t="shared" si="3"/>
        <v>0</v>
      </c>
      <c r="R15" s="45">
        <f>'SRA Pos'!C47</f>
        <v>0</v>
      </c>
    </row>
    <row r="16" spans="1:18" x14ac:dyDescent="0.2">
      <c r="B16" s="1">
        <v>36678</v>
      </c>
      <c r="C16" s="2"/>
      <c r="D16" s="2"/>
      <c r="E16" s="2"/>
      <c r="F16" s="2"/>
      <c r="G16" s="2"/>
      <c r="H16" s="2"/>
      <c r="I16" s="2"/>
      <c r="J16" s="17">
        <f t="shared" si="1"/>
        <v>0</v>
      </c>
      <c r="K16" s="3">
        <f t="shared" si="2"/>
        <v>0</v>
      </c>
      <c r="M16" s="10">
        <f t="shared" si="0"/>
        <v>0</v>
      </c>
      <c r="O16" s="3">
        <f t="shared" si="3"/>
        <v>0</v>
      </c>
      <c r="R16" s="45">
        <f>'SRA Pos'!C48</f>
        <v>0</v>
      </c>
    </row>
    <row r="17" spans="2:18" x14ac:dyDescent="0.2">
      <c r="B17" s="1">
        <v>36708</v>
      </c>
      <c r="C17" s="2"/>
      <c r="D17" s="2"/>
      <c r="E17" s="2"/>
      <c r="F17" s="2"/>
      <c r="G17" s="2"/>
      <c r="H17" s="2"/>
      <c r="I17" s="2"/>
      <c r="J17" s="17">
        <f t="shared" si="1"/>
        <v>8432.7738533354532</v>
      </c>
      <c r="K17" s="3">
        <f t="shared" si="2"/>
        <v>8432.7738533354532</v>
      </c>
      <c r="M17" s="10">
        <f t="shared" si="0"/>
        <v>0</v>
      </c>
      <c r="O17" s="3">
        <f t="shared" si="3"/>
        <v>0</v>
      </c>
      <c r="R17" s="45">
        <f>'SRA Pos'!C49</f>
        <v>8432.7738533354532</v>
      </c>
    </row>
    <row r="18" spans="2:18" x14ac:dyDescent="0.2">
      <c r="B18" s="1">
        <v>36739</v>
      </c>
      <c r="J18" s="17">
        <f t="shared" si="1"/>
        <v>8381.4351888590245</v>
      </c>
      <c r="K18" s="3">
        <f t="shared" si="2"/>
        <v>8381.4351888590245</v>
      </c>
      <c r="M18" s="10">
        <f t="shared" si="0"/>
        <v>0</v>
      </c>
      <c r="O18" s="3">
        <f t="shared" si="3"/>
        <v>0</v>
      </c>
      <c r="R18" s="45">
        <f>'SRA Pos'!C50</f>
        <v>8381.4351888590245</v>
      </c>
    </row>
    <row r="19" spans="2:18" x14ac:dyDescent="0.2">
      <c r="B19" s="1">
        <v>36770</v>
      </c>
      <c r="E19" s="2"/>
      <c r="H19" s="3"/>
      <c r="J19" s="17">
        <f t="shared" si="1"/>
        <v>8089.1174421420392</v>
      </c>
      <c r="K19" s="3">
        <f t="shared" si="2"/>
        <v>8089.1174421420392</v>
      </c>
      <c r="M19" s="10"/>
      <c r="R19" s="45">
        <f>'SRA Pos'!C51</f>
        <v>8089.1174421420392</v>
      </c>
    </row>
    <row r="20" spans="2:18" x14ac:dyDescent="0.2">
      <c r="B20" s="1"/>
      <c r="E20" s="2"/>
      <c r="H20" s="3"/>
      <c r="J20" s="17">
        <f t="shared" si="1"/>
        <v>7803.9493474388028</v>
      </c>
      <c r="K20" s="3">
        <f t="shared" si="2"/>
        <v>7803.9493474388028</v>
      </c>
      <c r="M20" s="10"/>
      <c r="R20" s="45">
        <f>'SRA Pos'!C52</f>
        <v>7803.9493474388028</v>
      </c>
    </row>
    <row r="21" spans="2:18" x14ac:dyDescent="0.2">
      <c r="E21" s="2"/>
      <c r="H21" s="3"/>
      <c r="J21" s="17">
        <f t="shared" si="1"/>
        <v>7966.6715604653218</v>
      </c>
      <c r="K21" s="3">
        <f t="shared" si="2"/>
        <v>7966.6715604653218</v>
      </c>
      <c r="M21" s="10"/>
      <c r="R21" s="45">
        <f>'SRA Pos'!C53</f>
        <v>7966.6715604653218</v>
      </c>
    </row>
    <row r="22" spans="2:18" x14ac:dyDescent="0.2">
      <c r="E22" s="2"/>
      <c r="H22" s="3"/>
      <c r="J22" s="17">
        <f t="shared" si="1"/>
        <v>8156.1253358146541</v>
      </c>
      <c r="K22" s="3">
        <f t="shared" si="2"/>
        <v>8156.1253358146541</v>
      </c>
      <c r="M22" s="10"/>
      <c r="R22" s="45">
        <f>'SRA Pos'!C54</f>
        <v>8156.1253358146541</v>
      </c>
    </row>
    <row r="23" spans="2:18" x14ac:dyDescent="0.2">
      <c r="E23" s="2"/>
      <c r="H23" s="3"/>
      <c r="J23" s="34">
        <f>SUM(J6:J22)</f>
        <v>186263.85332415169</v>
      </c>
      <c r="K23" s="34">
        <f>SUM(K6:K22)</f>
        <v>169630.34523699348</v>
      </c>
      <c r="M23" s="10"/>
    </row>
    <row r="24" spans="2:18" x14ac:dyDescent="0.2">
      <c r="E24" s="2"/>
      <c r="H24" s="3"/>
      <c r="K24" s="36">
        <f>+K23-J23</f>
        <v>-16633.508087158203</v>
      </c>
      <c r="M24" s="10"/>
    </row>
    <row r="25" spans="2:18" x14ac:dyDescent="0.2">
      <c r="E25" s="2"/>
      <c r="H25" s="3"/>
      <c r="M25" s="10"/>
    </row>
    <row r="26" spans="2:18" x14ac:dyDescent="0.2">
      <c r="E26" s="2"/>
      <c r="H26" s="3"/>
      <c r="M26" s="10"/>
    </row>
    <row r="27" spans="2:18" x14ac:dyDescent="0.2">
      <c r="E27" s="2"/>
      <c r="H27" s="3"/>
      <c r="M27" s="10"/>
    </row>
    <row r="28" spans="2:18" x14ac:dyDescent="0.2">
      <c r="E28" s="2"/>
      <c r="H28" s="3"/>
      <c r="M28" s="10"/>
    </row>
    <row r="29" spans="2:18" x14ac:dyDescent="0.2">
      <c r="E29" s="2"/>
      <c r="H29" s="3"/>
      <c r="M29" s="10"/>
    </row>
    <row r="30" spans="2:18" x14ac:dyDescent="0.2">
      <c r="E30" s="2"/>
      <c r="H30" s="3"/>
      <c r="M30" s="10"/>
    </row>
    <row r="31" spans="2:18" x14ac:dyDescent="0.2">
      <c r="E31" s="2"/>
      <c r="H31" s="3"/>
      <c r="M31" s="10"/>
    </row>
    <row r="32" spans="2:18" x14ac:dyDescent="0.2">
      <c r="M32" s="10"/>
    </row>
    <row r="33" spans="13:13" x14ac:dyDescent="0.2">
      <c r="M33" s="10"/>
    </row>
    <row r="34" spans="13:13" x14ac:dyDescent="0.2">
      <c r="M34" s="10"/>
    </row>
    <row r="35" spans="13:13" x14ac:dyDescent="0.2">
      <c r="M35" s="10"/>
    </row>
    <row r="36" spans="13:13" x14ac:dyDescent="0.2">
      <c r="M36" s="10"/>
    </row>
    <row r="37" spans="13:13" x14ac:dyDescent="0.2">
      <c r="M37" s="10"/>
    </row>
    <row r="38" spans="13:13" x14ac:dyDescent="0.2">
      <c r="M38" s="10"/>
    </row>
    <row r="39" spans="13:13" x14ac:dyDescent="0.2">
      <c r="M39" s="10"/>
    </row>
    <row r="40" spans="13:13" x14ac:dyDescent="0.2">
      <c r="M40" s="10"/>
    </row>
    <row r="41" spans="13:13" x14ac:dyDescent="0.2">
      <c r="M41" s="10"/>
    </row>
    <row r="42" spans="13:13" x14ac:dyDescent="0.2">
      <c r="M42" s="10"/>
    </row>
    <row r="43" spans="13:13" x14ac:dyDescent="0.2">
      <c r="M43" s="10"/>
    </row>
    <row r="44" spans="13:13" x14ac:dyDescent="0.2">
      <c r="M44" s="10"/>
    </row>
    <row r="45" spans="13:13" x14ac:dyDescent="0.2">
      <c r="M45" s="10"/>
    </row>
  </sheetData>
  <mergeCells count="2">
    <mergeCell ref="B1:E1"/>
    <mergeCell ref="B2:E2"/>
  </mergeCells>
  <pageMargins left="0.75" right="0.75" top="1" bottom="1" header="0.5" footer="0.5"/>
  <pageSetup paperSize="9"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D72"/>
  <sheetViews>
    <sheetView workbookViewId="0"/>
  </sheetViews>
  <sheetFormatPr defaultRowHeight="12.75" x14ac:dyDescent="0.2"/>
  <sheetData>
    <row r="2" spans="2:4" x14ac:dyDescent="0.2">
      <c r="B2" t="s">
        <v>33</v>
      </c>
    </row>
    <row r="3" spans="2:4" x14ac:dyDescent="0.2">
      <c r="C3" t="s">
        <v>19</v>
      </c>
      <c r="D3" t="s">
        <v>29</v>
      </c>
    </row>
    <row r="4" spans="2:4" x14ac:dyDescent="0.2">
      <c r="B4" s="46">
        <v>36342</v>
      </c>
      <c r="C4" s="44">
        <v>0</v>
      </c>
      <c r="D4" s="44">
        <v>0</v>
      </c>
    </row>
    <row r="5" spans="2:4" x14ac:dyDescent="0.2">
      <c r="B5" s="46">
        <v>36373</v>
      </c>
      <c r="C5" s="44">
        <v>0</v>
      </c>
      <c r="D5" s="44">
        <v>0</v>
      </c>
    </row>
    <row r="6" spans="2:4" x14ac:dyDescent="0.2">
      <c r="B6" s="46">
        <v>36404</v>
      </c>
      <c r="C6" s="44">
        <v>0</v>
      </c>
      <c r="D6" s="44">
        <v>0</v>
      </c>
    </row>
    <row r="7" spans="2:4" x14ac:dyDescent="0.2">
      <c r="B7" s="46">
        <v>36434</v>
      </c>
      <c r="C7" s="44">
        <v>0</v>
      </c>
      <c r="D7" s="44">
        <v>0</v>
      </c>
    </row>
    <row r="8" spans="2:4" x14ac:dyDescent="0.2">
      <c r="B8" s="46">
        <v>36465</v>
      </c>
      <c r="C8" s="44">
        <v>0</v>
      </c>
      <c r="D8" s="44">
        <v>0</v>
      </c>
    </row>
    <row r="9" spans="2:4" x14ac:dyDescent="0.2">
      <c r="B9" s="46">
        <v>36495</v>
      </c>
      <c r="C9" s="44">
        <v>0</v>
      </c>
      <c r="D9" s="44">
        <v>0</v>
      </c>
    </row>
    <row r="10" spans="2:4" x14ac:dyDescent="0.2">
      <c r="B10" s="46">
        <v>36526</v>
      </c>
      <c r="C10" s="44">
        <v>1754.4735784452914</v>
      </c>
      <c r="D10" s="44">
        <v>-1736.1482609170178</v>
      </c>
    </row>
    <row r="11" spans="2:4" x14ac:dyDescent="0.2">
      <c r="B11" s="46">
        <v>36557</v>
      </c>
      <c r="C11" s="44">
        <v>6724.9535041518629</v>
      </c>
      <c r="D11" s="44">
        <v>-6561.6628306534412</v>
      </c>
    </row>
    <row r="12" spans="2:4" x14ac:dyDescent="0.2">
      <c r="B12" s="46">
        <v>36586</v>
      </c>
      <c r="C12" s="44">
        <v>7955.3549520937913</v>
      </c>
      <c r="D12" s="44">
        <v>-7744.6459866405703</v>
      </c>
    </row>
    <row r="13" spans="2:4" x14ac:dyDescent="0.2">
      <c r="B13" s="46">
        <v>36617</v>
      </c>
      <c r="C13" s="44">
        <v>2274.8375476602664</v>
      </c>
      <c r="D13" s="44">
        <v>-2181.8433080428226</v>
      </c>
    </row>
    <row r="14" spans="2:4" x14ac:dyDescent="0.2">
      <c r="B14" s="46">
        <v>36647</v>
      </c>
      <c r="C14" s="44">
        <v>3026.9037060319488</v>
      </c>
      <c r="D14" s="44">
        <v>-2917.3883280443315</v>
      </c>
    </row>
    <row r="15" spans="2:4" x14ac:dyDescent="0.2">
      <c r="B15" s="46">
        <v>36678</v>
      </c>
      <c r="C15" s="44">
        <v>3174.3756642023031</v>
      </c>
      <c r="D15" s="44">
        <v>-3054.7576072613606</v>
      </c>
    </row>
    <row r="16" spans="2:4" x14ac:dyDescent="0.2">
      <c r="B16" s="46">
        <v>36708</v>
      </c>
      <c r="C16" s="44">
        <v>13012.459954140983</v>
      </c>
      <c r="D16" s="44">
        <v>-12858.080002387194</v>
      </c>
    </row>
    <row r="17" spans="2:4" x14ac:dyDescent="0.2">
      <c r="B17" s="46">
        <v>36739</v>
      </c>
      <c r="C17" s="44">
        <v>12165.070747631815</v>
      </c>
      <c r="D17" s="44">
        <v>-11970.522978623454</v>
      </c>
    </row>
    <row r="18" spans="2:4" x14ac:dyDescent="0.2">
      <c r="B18" s="46">
        <v>36770</v>
      </c>
      <c r="C18" s="44">
        <v>13305.179926551633</v>
      </c>
      <c r="D18" s="44">
        <v>-13151.075994131643</v>
      </c>
    </row>
    <row r="20" spans="2:4" x14ac:dyDescent="0.2">
      <c r="B20" s="46" t="s">
        <v>35</v>
      </c>
    </row>
    <row r="21" spans="2:4" x14ac:dyDescent="0.2">
      <c r="B21" s="46"/>
      <c r="C21" t="s">
        <v>20</v>
      </c>
      <c r="D21" t="s">
        <v>29</v>
      </c>
    </row>
    <row r="22" spans="2:4" x14ac:dyDescent="0.2">
      <c r="B22" s="46">
        <v>36342</v>
      </c>
      <c r="C22" s="45">
        <v>0</v>
      </c>
      <c r="D22" s="45">
        <v>0</v>
      </c>
    </row>
    <row r="23" spans="2:4" x14ac:dyDescent="0.2">
      <c r="B23" s="46">
        <v>36373</v>
      </c>
      <c r="C23" s="45">
        <v>0</v>
      </c>
      <c r="D23" s="45">
        <v>0</v>
      </c>
    </row>
    <row r="24" spans="2:4" x14ac:dyDescent="0.2">
      <c r="B24" s="46">
        <v>36404</v>
      </c>
      <c r="C24" s="45">
        <v>0</v>
      </c>
      <c r="D24" s="45">
        <v>0</v>
      </c>
    </row>
    <row r="25" spans="2:4" x14ac:dyDescent="0.2">
      <c r="B25" s="46">
        <v>36434</v>
      </c>
      <c r="C25" s="45">
        <v>0</v>
      </c>
      <c r="D25" s="45">
        <v>0</v>
      </c>
    </row>
    <row r="26" spans="2:4" x14ac:dyDescent="0.2">
      <c r="B26" s="46">
        <v>36465</v>
      </c>
      <c r="C26" s="45">
        <v>0</v>
      </c>
      <c r="D26" s="45">
        <v>0</v>
      </c>
    </row>
    <row r="27" spans="2:4" x14ac:dyDescent="0.2">
      <c r="B27" s="46">
        <v>36495</v>
      </c>
      <c r="C27" s="45">
        <v>0</v>
      </c>
      <c r="D27" s="45">
        <v>0</v>
      </c>
    </row>
    <row r="28" spans="2:4" x14ac:dyDescent="0.2">
      <c r="B28" s="46">
        <v>36526</v>
      </c>
      <c r="C28" s="45">
        <v>2136.5259109729336</v>
      </c>
      <c r="D28" s="45">
        <v>-2125.6537105353918</v>
      </c>
    </row>
    <row r="29" spans="2:4" x14ac:dyDescent="0.2">
      <c r="B29" s="46">
        <v>36557</v>
      </c>
      <c r="C29" s="45">
        <v>8890.209252834411</v>
      </c>
      <c r="D29" s="45">
        <v>-8703.4845779851221</v>
      </c>
    </row>
    <row r="30" spans="2:4" x14ac:dyDescent="0.2">
      <c r="B30" s="46">
        <v>36586</v>
      </c>
      <c r="C30" s="45">
        <v>7291.9658248782698</v>
      </c>
      <c r="D30" s="45">
        <v>-6997.4064735502352</v>
      </c>
    </row>
    <row r="31" spans="2:4" x14ac:dyDescent="0.2">
      <c r="B31" s="46">
        <v>36617</v>
      </c>
      <c r="C31" s="45">
        <v>7394.3965724866248</v>
      </c>
      <c r="D31" s="45">
        <v>-6839.9041052080465</v>
      </c>
    </row>
    <row r="32" spans="2:4" x14ac:dyDescent="0.2">
      <c r="B32" s="46">
        <v>36647</v>
      </c>
      <c r="C32" s="45">
        <v>9677.3582683215591</v>
      </c>
      <c r="D32" s="45">
        <v>-8896.4322974551669</v>
      </c>
    </row>
    <row r="33" spans="2:4" x14ac:dyDescent="0.2">
      <c r="B33" s="46">
        <v>36678</v>
      </c>
      <c r="C33" s="45">
        <v>7964.3706816818212</v>
      </c>
      <c r="D33" s="45">
        <v>-7316.4448919341467</v>
      </c>
    </row>
    <row r="34" spans="2:4" x14ac:dyDescent="0.2">
      <c r="B34" s="46">
        <v>36708</v>
      </c>
      <c r="C34" s="45">
        <v>2510.1207931393278</v>
      </c>
      <c r="D34" s="45">
        <v>-2435.408602301969</v>
      </c>
    </row>
    <row r="35" spans="2:4" x14ac:dyDescent="0.2">
      <c r="B35" s="46">
        <v>36739</v>
      </c>
      <c r="C35" s="45">
        <v>2773.5748213353204</v>
      </c>
      <c r="D35" s="45">
        <v>-2623.341732009962</v>
      </c>
    </row>
    <row r="36" spans="2:4" x14ac:dyDescent="0.2">
      <c r="B36" s="46">
        <v>36770</v>
      </c>
      <c r="C36" s="45">
        <v>1531.087880699238</v>
      </c>
      <c r="D36" s="45">
        <v>-1372.0241919547102</v>
      </c>
    </row>
    <row r="38" spans="2:4" x14ac:dyDescent="0.2">
      <c r="B38" t="s">
        <v>32</v>
      </c>
    </row>
    <row r="39" spans="2:4" x14ac:dyDescent="0.2">
      <c r="C39" t="s">
        <v>22</v>
      </c>
      <c r="D39" t="s">
        <v>20</v>
      </c>
    </row>
    <row r="40" spans="2:4" x14ac:dyDescent="0.2">
      <c r="B40" s="46">
        <v>36434</v>
      </c>
      <c r="C40" s="45">
        <v>0</v>
      </c>
      <c r="D40" s="45">
        <v>0</v>
      </c>
    </row>
    <row r="41" spans="2:4" x14ac:dyDescent="0.2">
      <c r="B41" s="46">
        <v>36465</v>
      </c>
      <c r="C41" s="45">
        <v>0</v>
      </c>
      <c r="D41" s="45">
        <v>0</v>
      </c>
    </row>
    <row r="42" spans="2:4" x14ac:dyDescent="0.2">
      <c r="B42" s="46">
        <v>36495</v>
      </c>
      <c r="C42" s="45">
        <v>0</v>
      </c>
      <c r="D42" s="45">
        <v>0</v>
      </c>
    </row>
    <row r="43" spans="2:4" x14ac:dyDescent="0.2">
      <c r="B43" s="46">
        <v>36526</v>
      </c>
      <c r="C43" s="45">
        <v>19564.557978170164</v>
      </c>
      <c r="D43" s="45">
        <v>-19564.512730272272</v>
      </c>
    </row>
    <row r="44" spans="2:4" x14ac:dyDescent="0.2">
      <c r="B44" s="46">
        <v>36557</v>
      </c>
      <c r="C44" s="45">
        <v>57107.723605634834</v>
      </c>
      <c r="D44" s="45">
        <v>-57086.722130339083</v>
      </c>
    </row>
    <row r="45" spans="2:4" x14ac:dyDescent="0.2">
      <c r="B45" s="46">
        <v>36586</v>
      </c>
      <c r="C45" s="45">
        <v>60761.499012291366</v>
      </c>
      <c r="D45" s="45">
        <v>-60669.06094316308</v>
      </c>
    </row>
    <row r="46" spans="2:4" x14ac:dyDescent="0.2">
      <c r="B46" s="46">
        <v>36617</v>
      </c>
      <c r="C46" s="45">
        <v>0</v>
      </c>
      <c r="D46" s="45">
        <v>0</v>
      </c>
    </row>
    <row r="47" spans="2:4" x14ac:dyDescent="0.2">
      <c r="B47" s="46">
        <v>36647</v>
      </c>
      <c r="C47" s="45">
        <v>0</v>
      </c>
      <c r="D47" s="45">
        <v>0</v>
      </c>
    </row>
    <row r="48" spans="2:4" x14ac:dyDescent="0.2">
      <c r="B48" s="46">
        <v>36678</v>
      </c>
      <c r="C48" s="45">
        <v>0</v>
      </c>
      <c r="D48" s="45">
        <v>0</v>
      </c>
    </row>
    <row r="49" spans="2:4" x14ac:dyDescent="0.2">
      <c r="B49" s="46">
        <v>36708</v>
      </c>
      <c r="C49" s="45">
        <v>8432.7738533354532</v>
      </c>
      <c r="D49" s="45">
        <v>-8330.6227275135971</v>
      </c>
    </row>
    <row r="50" spans="2:4" x14ac:dyDescent="0.2">
      <c r="B50" s="46">
        <v>36739</v>
      </c>
      <c r="C50" s="45">
        <v>8381.4351888590245</v>
      </c>
      <c r="D50" s="45">
        <v>-8264.2504259869056</v>
      </c>
    </row>
    <row r="51" spans="2:4" x14ac:dyDescent="0.2">
      <c r="B51" s="46">
        <v>36770</v>
      </c>
      <c r="C51" s="45">
        <v>8089.1174421420392</v>
      </c>
      <c r="D51" s="45">
        <v>-7992.5388280861589</v>
      </c>
    </row>
    <row r="52" spans="2:4" x14ac:dyDescent="0.2">
      <c r="B52" s="46">
        <v>36800</v>
      </c>
      <c r="C52" s="45">
        <v>7803.9493474388028</v>
      </c>
      <c r="D52" s="45">
        <v>-7266.0869135591684</v>
      </c>
    </row>
    <row r="53" spans="2:4" x14ac:dyDescent="0.2">
      <c r="B53" s="46">
        <v>36831</v>
      </c>
      <c r="C53" s="45">
        <v>7966.6715604653218</v>
      </c>
      <c r="D53" s="45">
        <v>-7506.256215589945</v>
      </c>
    </row>
    <row r="54" spans="2:4" x14ac:dyDescent="0.2">
      <c r="B54" s="46">
        <v>36861</v>
      </c>
      <c r="C54" s="45">
        <v>8156.1253358146541</v>
      </c>
      <c r="D54" s="45">
        <v>-7475.25662293605</v>
      </c>
    </row>
    <row r="56" spans="2:4" x14ac:dyDescent="0.2">
      <c r="B56" s="46" t="s">
        <v>34</v>
      </c>
    </row>
    <row r="57" spans="2:4" x14ac:dyDescent="0.2">
      <c r="C57" t="s">
        <v>29</v>
      </c>
      <c r="D57" t="s">
        <v>20</v>
      </c>
    </row>
    <row r="58" spans="2:4" x14ac:dyDescent="0.2">
      <c r="B58" s="46">
        <v>36342</v>
      </c>
      <c r="C58" s="45">
        <v>0</v>
      </c>
      <c r="D58" s="45">
        <v>0</v>
      </c>
    </row>
    <row r="59" spans="2:4" x14ac:dyDescent="0.2">
      <c r="B59" s="46">
        <v>36373</v>
      </c>
      <c r="C59" s="45">
        <v>0</v>
      </c>
      <c r="D59" s="45">
        <v>0</v>
      </c>
    </row>
    <row r="60" spans="2:4" x14ac:dyDescent="0.2">
      <c r="B60" s="46">
        <v>36404</v>
      </c>
      <c r="C60" s="45">
        <v>0</v>
      </c>
      <c r="D60" s="45">
        <v>0</v>
      </c>
    </row>
    <row r="61" spans="2:4" x14ac:dyDescent="0.2">
      <c r="B61" s="46">
        <v>36434</v>
      </c>
      <c r="C61" s="45">
        <v>0</v>
      </c>
      <c r="D61" s="45">
        <v>0</v>
      </c>
    </row>
    <row r="62" spans="2:4" x14ac:dyDescent="0.2">
      <c r="B62" s="46">
        <v>36465</v>
      </c>
      <c r="C62" s="45">
        <v>0</v>
      </c>
      <c r="D62" s="45">
        <v>0</v>
      </c>
    </row>
    <row r="63" spans="2:4" x14ac:dyDescent="0.2">
      <c r="B63" s="46">
        <v>36495</v>
      </c>
      <c r="C63" s="45">
        <v>0</v>
      </c>
      <c r="D63" s="45">
        <v>0</v>
      </c>
    </row>
    <row r="64" spans="2:4" x14ac:dyDescent="0.2">
      <c r="B64" s="46">
        <v>36526</v>
      </c>
      <c r="C64" s="45">
        <v>1988.7052708963363</v>
      </c>
      <c r="D64" s="45">
        <v>-1985.1762610429396</v>
      </c>
    </row>
    <row r="65" spans="2:4" x14ac:dyDescent="0.2">
      <c r="B65" s="46">
        <v>36557</v>
      </c>
      <c r="C65" s="45">
        <v>4700.503306727177</v>
      </c>
      <c r="D65" s="45">
        <v>-4636.5978436287833</v>
      </c>
    </row>
    <row r="66" spans="2:4" x14ac:dyDescent="0.2">
      <c r="B66" s="46">
        <v>36586</v>
      </c>
      <c r="C66" s="45">
        <v>4091.850327463917</v>
      </c>
      <c r="D66" s="45">
        <v>-4002.1868050800258</v>
      </c>
    </row>
    <row r="67" spans="2:4" x14ac:dyDescent="0.2">
      <c r="B67" s="46">
        <v>36617</v>
      </c>
      <c r="C67" s="45">
        <v>5693.6223201054645</v>
      </c>
      <c r="D67" s="45">
        <v>-5564.5618866120658</v>
      </c>
    </row>
    <row r="68" spans="2:4" x14ac:dyDescent="0.2">
      <c r="B68" s="46">
        <v>36647</v>
      </c>
      <c r="C68" s="45">
        <v>4869.5821004747868</v>
      </c>
      <c r="D68" s="45">
        <v>-4700.1429141712497</v>
      </c>
    </row>
    <row r="69" spans="2:4" x14ac:dyDescent="0.2">
      <c r="B69" s="46">
        <v>36678</v>
      </c>
      <c r="C69" s="45">
        <v>5365.8822289829341</v>
      </c>
      <c r="D69" s="45">
        <v>-5233.6560851335198</v>
      </c>
    </row>
    <row r="70" spans="2:4" x14ac:dyDescent="0.2">
      <c r="B70" s="46">
        <v>36708</v>
      </c>
      <c r="C70" s="45">
        <v>3410.519798233197</v>
      </c>
      <c r="D70" s="45">
        <v>-3202.4058890669971</v>
      </c>
    </row>
    <row r="71" spans="2:4" x14ac:dyDescent="0.2">
      <c r="B71" s="46">
        <v>36739</v>
      </c>
      <c r="C71" s="45">
        <v>4222.7843622054461</v>
      </c>
      <c r="D71" s="45">
        <v>-4012.025825676571</v>
      </c>
    </row>
    <row r="72" spans="2:4" x14ac:dyDescent="0.2">
      <c r="B72" s="46">
        <v>36770</v>
      </c>
      <c r="C72" s="45">
        <v>4003.6975516151106</v>
      </c>
      <c r="D72" s="45">
        <v>-3744.4115918437415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Consol</vt:lpstr>
      <vt:lpstr>NSW</vt:lpstr>
      <vt:lpstr>VIC</vt:lpstr>
      <vt:lpstr>QLD</vt:lpstr>
      <vt:lpstr>SNY</vt:lpstr>
      <vt:lpstr>SA</vt:lpstr>
      <vt:lpstr>SRA Pos</vt:lpstr>
      <vt:lpstr>NSW!_TB01Data</vt:lpstr>
      <vt:lpstr>QLD!_TB01Data</vt:lpstr>
      <vt:lpstr>SA!_TB01Data</vt:lpstr>
      <vt:lpstr>VIC!_TB01Data</vt:lpstr>
      <vt:lpstr>NSW</vt:lpstr>
      <vt:lpstr>NSW_1</vt:lpstr>
      <vt:lpstr>PositionSummary</vt:lpstr>
      <vt:lpstr>Consol!Print_Area</vt:lpstr>
      <vt:lpstr>QLD</vt:lpstr>
      <vt:lpstr>QLD_1</vt:lpstr>
      <vt:lpstr>SA_1</vt:lpstr>
      <vt:lpstr>VaRCheck</vt:lpstr>
      <vt:lpstr>VIC</vt:lpstr>
      <vt:lpstr>VIC_1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Clark</dc:creator>
  <cp:lastModifiedBy>Jan Havlíček</cp:lastModifiedBy>
  <cp:lastPrinted>2000-01-21T08:02:02Z</cp:lastPrinted>
  <dcterms:created xsi:type="dcterms:W3CDTF">1998-09-28T15:23:16Z</dcterms:created>
  <dcterms:modified xsi:type="dcterms:W3CDTF">2023-09-18T18:58:37Z</dcterms:modified>
</cp:coreProperties>
</file>